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5" documentId="8_{431B1E49-35C0-4D7D-BAAE-DB868D0E736B}" xr6:coauthVersionLast="47" xr6:coauthVersionMax="47" xr10:uidLastSave="{A884D336-3DFA-4945-BBD9-0362B204C156}"/>
  <bookViews>
    <workbookView xWindow="555" yWindow="510" windowWidth="24495" windowHeight="14880" xr2:uid="{00000000-000D-0000-FFFF-FFFF00000000}"/>
  </bookViews>
  <sheets>
    <sheet name="Tendencias" sheetId="1" r:id="rId1"/>
    <sheet name="Consulta" sheetId="2" r:id="rId2"/>
  </sheets>
  <definedNames>
    <definedName name="_xlnm.Print_Area" localSheetId="0">Tendencias!$C$11:$S$422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8" i="1" l="1"/>
  <c r="X18" i="1" s="1"/>
  <c r="F7" i="2"/>
  <c r="E7" i="2"/>
  <c r="X16" i="1" l="1"/>
  <c r="X10" i="1"/>
  <c r="V9" i="1"/>
  <c r="Y7" i="1"/>
  <c r="X7" i="1"/>
  <c r="X3" i="1" l="1"/>
  <c r="V10" i="1"/>
  <c r="Z4" i="1" s="1"/>
  <c r="Y10" i="1"/>
  <c r="Y3" i="1" s="1"/>
  <c r="X9" i="1"/>
  <c r="AA7" i="1"/>
  <c r="X8" i="1" s="1"/>
  <c r="Z3" i="1" l="1"/>
  <c r="Y8" i="1"/>
</calcChain>
</file>

<file path=xl/sharedStrings.xml><?xml version="1.0" encoding="utf-8"?>
<sst xmlns="http://schemas.openxmlformats.org/spreadsheetml/2006/main" count="1282" uniqueCount="738">
  <si>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</si>
  <si>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</si>
  <si>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</si>
  <si>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</si>
  <si>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</si>
  <si>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</si>
  <si>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</si>
  <si>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</si>
  <si>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</si>
  <si>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</si>
  <si>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</si>
  <si>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</si>
  <si>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</si>
  <si>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</si>
  <si>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</si>
  <si>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</si>
  <si>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</si>
  <si>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</si>
  <si>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</si>
  <si>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</si>
  <si>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</si>
  <si>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</si>
  <si>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</si>
  <si>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</si>
  <si>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</si>
  <si>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</si>
  <si>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</si>
  <si>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</si>
  <si>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</si>
  <si>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</si>
  <si>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</si>
  <si>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</si>
  <si>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Allos</t>
  </si>
  <si>
    <t>ALOS3</t>
  </si>
  <si>
    <t>Alpargatas</t>
  </si>
  <si>
    <t>ALPA4</t>
  </si>
  <si>
    <t>Alphabet Inc</t>
  </si>
  <si>
    <t>GOGL34</t>
  </si>
  <si>
    <t>Alupar</t>
  </si>
  <si>
    <t>ALUP11</t>
  </si>
  <si>
    <t>Amazon.Com, Inc</t>
  </si>
  <si>
    <t>AMZO34</t>
  </si>
  <si>
    <t>Ambev S/A</t>
  </si>
  <si>
    <t>ABEV3</t>
  </si>
  <si>
    <t>Anima</t>
  </si>
  <si>
    <t>ANIM3</t>
  </si>
  <si>
    <t>Apple Inc</t>
  </si>
  <si>
    <t>AAPL34</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</si>
  <si>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</si>
  <si>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</si>
  <si>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</si>
  <si>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</si>
  <si>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</si>
  <si>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</si>
  <si>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</si>
  <si>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</si>
  <si>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</si>
  <si>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</si>
  <si>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</si>
  <si>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</si>
  <si>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</si>
  <si>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</si>
  <si>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</si>
  <si>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</si>
  <si>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</si>
  <si>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</si>
  <si>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</si>
  <si>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</si>
  <si>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</si>
  <si>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</si>
  <si>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</si>
  <si>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BR Partners</t>
  </si>
  <si>
    <t>BRBI11</t>
  </si>
  <si>
    <t>Bradesco</t>
  </si>
  <si>
    <t>BBDC3</t>
  </si>
  <si>
    <t>BBDC4</t>
  </si>
  <si>
    <t>Bradespar</t>
  </si>
  <si>
    <t>BRAP4</t>
  </si>
  <si>
    <t>Bradsaude</t>
  </si>
  <si>
    <t>SAUD3</t>
  </si>
  <si>
    <t>BBAS3</t>
  </si>
  <si>
    <t>Braskem</t>
  </si>
  <si>
    <t>BRKM5</t>
  </si>
  <si>
    <t>Brava</t>
  </si>
  <si>
    <t>BRAV3</t>
  </si>
  <si>
    <t>Broadcom Inc</t>
  </si>
  <si>
    <t>AVGO34</t>
  </si>
  <si>
    <t>Btgp Banco</t>
  </si>
  <si>
    <t>BPAC11</t>
  </si>
  <si>
    <t>Caixa Seguri</t>
  </si>
  <si>
    <t>CXSE3</t>
  </si>
  <si>
    <t>Camil</t>
  </si>
  <si>
    <t>CAML3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</si>
  <si>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</si>
  <si>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</si>
  <si>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</si>
  <si>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</si>
  <si>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</si>
  <si>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</si>
  <si>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</si>
  <si>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</si>
  <si>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</si>
  <si>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</si>
  <si>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</si>
  <si>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</si>
  <si>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</si>
  <si>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</si>
  <si>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</si>
  <si>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</si>
  <si>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</si>
  <si>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</si>
  <si>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</si>
  <si>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</si>
  <si>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</si>
  <si>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</si>
  <si>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</si>
  <si>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</si>
  <si>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</si>
  <si>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</si>
  <si>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</si>
  <si>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</si>
  <si>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</si>
  <si>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</si>
  <si>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</si>
  <si>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</si>
  <si>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</si>
  <si>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</si>
  <si>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</si>
  <si>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</si>
  <si>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</si>
  <si>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</si>
  <si>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</si>
  <si>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</si>
  <si>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</si>
  <si>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</si>
  <si>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</si>
  <si>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</si>
  <si>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</si>
  <si>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</si>
  <si>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</si>
  <si>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</si>
  <si>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</si>
  <si>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</si>
  <si>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</si>
  <si>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</si>
  <si>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</si>
  <si>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</si>
  <si>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</si>
  <si>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</si>
  <si>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</si>
  <si>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</si>
  <si>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</si>
  <si>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</si>
  <si>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</si>
  <si>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</si>
  <si>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</si>
  <si>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</si>
  <si>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</si>
  <si>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</si>
  <si>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</si>
  <si>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</si>
  <si>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</si>
  <si>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</si>
  <si>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</si>
  <si>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</si>
  <si>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</si>
  <si>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</si>
  <si>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</si>
  <si>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</si>
  <si>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</si>
  <si>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</si>
  <si>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</si>
  <si>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</si>
  <si>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</si>
  <si>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</si>
  <si>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</si>
  <si>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</si>
  <si>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</si>
  <si>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</si>
  <si>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</si>
  <si>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</si>
  <si>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</si>
  <si>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</si>
  <si>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</si>
  <si>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</si>
  <si>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</si>
  <si>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</si>
  <si>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</si>
  <si>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</si>
  <si>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</si>
  <si>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</si>
  <si>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</si>
  <si>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</si>
  <si>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</si>
  <si>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</si>
  <si>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</si>
  <si>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</si>
  <si>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</si>
  <si>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</si>
  <si>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</si>
  <si>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</si>
  <si>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</si>
  <si>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</si>
  <si>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</si>
  <si>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</si>
  <si>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</si>
  <si>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</si>
  <si>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</si>
  <si>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</si>
  <si>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</si>
  <si>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</si>
  <si>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</si>
  <si>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</si>
  <si>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</si>
  <si>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</si>
  <si>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</si>
  <si>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</si>
  <si>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</si>
  <si>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</si>
  <si>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</si>
  <si>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</si>
  <si>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</si>
  <si>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</si>
  <si>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</si>
  <si>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</si>
  <si>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Mercado Libre</t>
  </si>
  <si>
    <t>MELI34</t>
  </si>
  <si>
    <t>Meta Platforms, Inc</t>
  </si>
  <si>
    <t>M1TA34</t>
  </si>
  <si>
    <t>Metal Leve</t>
  </si>
  <si>
    <t>LEVE3</t>
  </si>
  <si>
    <t>Micron Technology, Inc</t>
  </si>
  <si>
    <t>MUTC34</t>
  </si>
  <si>
    <t>Microsoft Corp</t>
  </si>
  <si>
    <t>MSFT34</t>
  </si>
  <si>
    <t>Mills</t>
  </si>
  <si>
    <t>MILS3</t>
  </si>
  <si>
    <t>Minerva</t>
  </si>
  <si>
    <t>BEEF3</t>
  </si>
  <si>
    <t>Motiva SA</t>
  </si>
  <si>
    <t>MOTV3</t>
  </si>
  <si>
    <t>Moura Dubeux</t>
  </si>
  <si>
    <t>MDNE3</t>
  </si>
  <si>
    <t>Movida</t>
  </si>
  <si>
    <t>MOVI3</t>
  </si>
  <si>
    <t>MRV</t>
  </si>
  <si>
    <t>MRVE3</t>
  </si>
  <si>
    <t>Multiplan</t>
  </si>
  <si>
    <t>MULT3</t>
  </si>
  <si>
    <t>Natura</t>
  </si>
  <si>
    <t>NATU3</t>
  </si>
  <si>
    <t>Nu Holdings Ltd.</t>
  </si>
  <si>
    <t>ROXO34</t>
  </si>
  <si>
    <t>Nvidia Corp</t>
  </si>
  <si>
    <t>NVDC34</t>
  </si>
  <si>
    <t>OPCT3</t>
  </si>
  <si>
    <t>Oracle Corp</t>
  </si>
  <si>
    <t>ORCL34</t>
  </si>
  <si>
    <t>Oranjebtc</t>
  </si>
  <si>
    <t>OBTC3</t>
  </si>
  <si>
    <t>ORVR3</t>
  </si>
  <si>
    <t>PGMN3</t>
  </si>
  <si>
    <t>Petrobras</t>
  </si>
  <si>
    <t>PETR3</t>
  </si>
  <si>
    <t>PETR4</t>
  </si>
  <si>
    <t>RECV3</t>
  </si>
  <si>
    <t>PRIO3</t>
  </si>
  <si>
    <t>AUAU3</t>
  </si>
  <si>
    <t>PINE4</t>
  </si>
  <si>
    <t>PLPL3</t>
  </si>
  <si>
    <t>Paypal</t>
  </si>
  <si>
    <t>PSSA3</t>
  </si>
  <si>
    <t>Priner</t>
  </si>
  <si>
    <t>PRNR3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</si>
  <si>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</si>
  <si>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</si>
  <si>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</si>
  <si>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</si>
  <si>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</si>
  <si>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</si>
  <si>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</si>
  <si>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</si>
  <si>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</si>
  <si>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</si>
  <si>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</si>
  <si>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</si>
  <si>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</si>
  <si>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</si>
  <si>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</si>
  <si>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</si>
  <si>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</si>
  <si>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</si>
  <si>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</si>
  <si>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</si>
  <si>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</si>
  <si>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Ser Educa</t>
  </si>
  <si>
    <t>SEER3</t>
  </si>
  <si>
    <t>CSNA3</t>
  </si>
  <si>
    <t>SIMH3</t>
  </si>
  <si>
    <t>SLC Agricola</t>
  </si>
  <si>
    <t>SLCE3</t>
  </si>
  <si>
    <t>Smart Fit</t>
  </si>
  <si>
    <t>SMFT3</t>
  </si>
  <si>
    <t>Space Exploration Technologies Corp</t>
  </si>
  <si>
    <t>SPCX34</t>
  </si>
  <si>
    <t>Stoneco Ltd.</t>
  </si>
  <si>
    <t>STOC34</t>
  </si>
  <si>
    <t>M2ST34</t>
  </si>
  <si>
    <t>Suzano S.A.</t>
  </si>
  <si>
    <t>SUZB3</t>
  </si>
  <si>
    <t>Taesa</t>
  </si>
  <si>
    <t>TAEE4</t>
  </si>
  <si>
    <t>TAEE11</t>
  </si>
  <si>
    <t>Taiwan Semiconductor Manufacturing Co Ltd</t>
  </si>
  <si>
    <t>TSMC34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</si>
  <si>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</si>
  <si>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</si>
  <si>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</si>
  <si>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</si>
  <si>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</si>
  <si>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</si>
  <si>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</si>
  <si>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</si>
  <si>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</si>
  <si>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</si>
  <si>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</si>
  <si>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</si>
  <si>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</si>
  <si>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</si>
  <si>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</si>
  <si>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</si>
  <si>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</si>
  <si>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</si>
  <si>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</si>
  <si>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</si>
  <si>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</si>
  <si>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</si>
  <si>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</si>
  <si>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USIM5</t>
  </si>
  <si>
    <t>Vale</t>
  </si>
  <si>
    <t>VALE3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</si>
  <si>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</si>
  <si>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</si>
  <si>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</si>
  <si>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</si>
  <si>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</si>
  <si>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</si>
  <si>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</si>
  <si>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</si>
  <si>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</si>
  <si>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</si>
  <si>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</si>
  <si>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</si>
  <si>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</si>
  <si>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</si>
  <si>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</si>
  <si>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</si>
  <si>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</si>
  <si>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</si>
  <si>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</si>
  <si>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</si>
  <si>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Nci</t>
  </si>
  <si>
    <t>HASH11</t>
  </si>
  <si>
    <t>Investo Wrld</t>
  </si>
  <si>
    <t>WRLD11</t>
  </si>
  <si>
    <t>Investoutil</t>
  </si>
  <si>
    <t>UTLL11</t>
  </si>
  <si>
    <t>Ishares Bova Ci</t>
  </si>
  <si>
    <t>BOVA11</t>
  </si>
  <si>
    <t>Ishares S&amp;P 500</t>
  </si>
  <si>
    <t>IVVB11</t>
  </si>
  <si>
    <t>Ishares Smal Ci</t>
  </si>
  <si>
    <t>SMAL11</t>
  </si>
  <si>
    <t>It Now Ibov</t>
  </si>
  <si>
    <t>BOVV11</t>
  </si>
  <si>
    <t>It Now Idiv</t>
  </si>
  <si>
    <t>DIVO11</t>
  </si>
  <si>
    <t>It Now SP BR</t>
  </si>
  <si>
    <t>SPXR11</t>
  </si>
  <si>
    <t>It Now Spxi</t>
  </si>
  <si>
    <t>SPXI11</t>
  </si>
  <si>
    <t>It Now Teck</t>
  </si>
  <si>
    <t>TECK11</t>
  </si>
  <si>
    <t>Nuibovhighbt</t>
  </si>
  <si>
    <t>HIGH11</t>
  </si>
  <si>
    <t>Trend Ibovx</t>
  </si>
  <si>
    <t>BOVX11</t>
  </si>
  <si>
    <t>Trend Nasdaq</t>
  </si>
  <si>
    <t>NASD11</t>
  </si>
  <si>
    <t>Trend Ouro</t>
  </si>
  <si>
    <t>GOLD11</t>
  </si>
  <si>
    <t>BB Etf Dolar</t>
  </si>
  <si>
    <t>DOLA11</t>
  </si>
  <si>
    <t>Petrorecsa</t>
  </si>
  <si>
    <t>Porto Seguro</t>
  </si>
  <si>
    <t>Pine</t>
  </si>
  <si>
    <t>Petrorio</t>
  </si>
  <si>
    <t>Allied</t>
  </si>
  <si>
    <t>ALLD3</t>
  </si>
  <si>
    <t>Planoeplano</t>
  </si>
  <si>
    <t>It Now Ifnc Fundo de Indice</t>
  </si>
  <si>
    <t>FIND11</t>
  </si>
  <si>
    <t>Etf BV Spyi</t>
  </si>
  <si>
    <t>SPYI11</t>
  </si>
  <si>
    <t>Oceanpact</t>
  </si>
  <si>
    <t>Pague Menos</t>
  </si>
  <si>
    <t>INBR34</t>
  </si>
  <si>
    <t>Orizon</t>
  </si>
  <si>
    <t>Marvell Technology Group Ltd</t>
  </si>
  <si>
    <t>M2RV34</t>
  </si>
  <si>
    <t>Petzcobasi</t>
  </si>
  <si>
    <t>Última</t>
  </si>
  <si>
    <t>-</t>
  </si>
  <si>
    <t>Datadog, Inc</t>
  </si>
  <si>
    <t>D1DG34</t>
  </si>
  <si>
    <t>Sid Nacional</t>
  </si>
  <si>
    <t>Pactual Ibov</t>
  </si>
  <si>
    <t>IBOB11</t>
  </si>
  <si>
    <t>Asml Holding Nv</t>
  </si>
  <si>
    <t>ASML34</t>
  </si>
  <si>
    <t>Blau</t>
  </si>
  <si>
    <t>BLAU3</t>
  </si>
  <si>
    <t>Citigroup Inc</t>
  </si>
  <si>
    <t>CTGP34</t>
  </si>
  <si>
    <t>Cloudflare, Inc</t>
  </si>
  <si>
    <t>N2ET34</t>
  </si>
  <si>
    <t>Crowdstrike Hldg Inc</t>
  </si>
  <si>
    <t>C2RW34</t>
  </si>
  <si>
    <t>CVCB3 está em clara tendência de baixa pelas médias de 21 e 200 dias e segue em movimento de baixa. Abaixo dos 0,76 pode buscar suportes 0,46 ou 0,16. Teria sinal de repique altista fechando acima dos 0,82 mirando resistências em 1,73 ou 2,32. O IFR sobrevendido alerta para recuperações se superar 0,82</t>
  </si>
  <si>
    <t>FRAS3 está em tendência de baixa pelas médias de 21 e 200 dias, mas começa a dar sinais de repiques de alta. Acima dos 20,72 teria sinal de repique altista mirando resistências nos 29,86 ou 36,12. Já uma perda dos 19,72 traria de volta o sinal de baixa projetando de 16,58 a 13,45. O IFR sobrevendido alerta para recuperações se superar 20,72</t>
  </si>
  <si>
    <t>Palantir Technologies Inc</t>
  </si>
  <si>
    <t>P2LT34</t>
  </si>
  <si>
    <t>Strategy Inc</t>
  </si>
  <si>
    <t>Akamai Technologies, Inc</t>
  </si>
  <si>
    <t>A1KA34</t>
  </si>
  <si>
    <t>Alibaba Group Holding Ltd</t>
  </si>
  <si>
    <t>BABA34</t>
  </si>
  <si>
    <t>Applied Materials Inc</t>
  </si>
  <si>
    <t>A1MT34</t>
  </si>
  <si>
    <t>Arista Networks, Inc</t>
  </si>
  <si>
    <t>A1NE34</t>
  </si>
  <si>
    <t>Azul</t>
  </si>
  <si>
    <t>AZUL3</t>
  </si>
  <si>
    <t>Caterpillar Inc</t>
  </si>
  <si>
    <t>CATP34</t>
  </si>
  <si>
    <t>Cruzeiro Edu</t>
  </si>
  <si>
    <t>CSED3</t>
  </si>
  <si>
    <t>Dell Inc</t>
  </si>
  <si>
    <t>D1EL34</t>
  </si>
  <si>
    <t>Exxon Mobil Corp</t>
  </si>
  <si>
    <t>EXXO34</t>
  </si>
  <si>
    <t>F5, Inc</t>
  </si>
  <si>
    <t>F1FI34</t>
  </si>
  <si>
    <t>Fortinet, Inc</t>
  </si>
  <si>
    <t>F1TN34</t>
  </si>
  <si>
    <t>Freeport-Mcmoran Inc</t>
  </si>
  <si>
    <t>FCXO34</t>
  </si>
  <si>
    <t>ITSA3</t>
  </si>
  <si>
    <t>Lam Research Corp</t>
  </si>
  <si>
    <t>L1RC34</t>
  </si>
  <si>
    <t>Moderna, Inc</t>
  </si>
  <si>
    <t>M1RN34</t>
  </si>
  <si>
    <t>Netapp, Inc</t>
  </si>
  <si>
    <t>N1TA34</t>
  </si>
  <si>
    <t>Netflix, Inc</t>
  </si>
  <si>
    <t>NFLX34</t>
  </si>
  <si>
    <t>Okta, Inc</t>
  </si>
  <si>
    <t>O1KT34</t>
  </si>
  <si>
    <t>P.Acucar-Cbd</t>
  </si>
  <si>
    <t>PCAR3</t>
  </si>
  <si>
    <t>SAPR3</t>
  </si>
  <si>
    <t>Seagate Technology Holdings Plc</t>
  </si>
  <si>
    <t>S1TX34</t>
  </si>
  <si>
    <t>Snowflake Inc</t>
  </si>
  <si>
    <t>S2NW34</t>
  </si>
  <si>
    <t>Synopsys, Inc</t>
  </si>
  <si>
    <t>S1NP34</t>
  </si>
  <si>
    <t>The Goldman Sachs Group, Inc</t>
  </si>
  <si>
    <t>GSGI34</t>
  </si>
  <si>
    <t>Visa Inc</t>
  </si>
  <si>
    <t>VISA34</t>
  </si>
  <si>
    <t>Western Digital Corp</t>
  </si>
  <si>
    <t>W1DC34</t>
  </si>
  <si>
    <t>Zscaler, Inc</t>
  </si>
  <si>
    <t>Z2SC34</t>
  </si>
  <si>
    <t>B Index Cicl</t>
  </si>
  <si>
    <t>BCIC11</t>
  </si>
  <si>
    <t>BTG Sphedge</t>
  </si>
  <si>
    <t>SPBZ11</t>
  </si>
  <si>
    <t>Btgteva Auvp</t>
  </si>
  <si>
    <t>AUVP11</t>
  </si>
  <si>
    <t>Investo Usbd</t>
  </si>
  <si>
    <t>USDB11</t>
  </si>
  <si>
    <t>iShares Semiconductor ETF</t>
  </si>
  <si>
    <t>BSOX39</t>
  </si>
  <si>
    <t>It Now Imat</t>
  </si>
  <si>
    <t>MATB11</t>
  </si>
  <si>
    <t>It Now Small</t>
  </si>
  <si>
    <t>SMAC11</t>
  </si>
  <si>
    <t>Trend Ouro H</t>
  </si>
  <si>
    <t>GOLX11</t>
  </si>
  <si>
    <t>Trend Small</t>
  </si>
  <si>
    <t>XCAP11</t>
  </si>
  <si>
    <t>TTEN3 está em clara tendência de baixa pelas médias de 21 e 200 dias e segue em movimento de baixa. Abaixo dos 9,87 pode buscar suportes 8,5 ou 7,13. Teria sinal de repique altista fechando acima dos 10,25 mirando resistências em 14,3 ou 17,03. O IFR sobrevendido alerta para recuperações se superar 10,25</t>
  </si>
  <si>
    <t>ABCB4 está em clara tendência de baixa pelas médias de 21 e 200 dias e segue em movimento de baixa. Abaixo dos 21,81 pode buscar suportes 19,26 ou 16,71. Teria sinal de repique altista fechando acima dos 22,55 mirando resistências em 30,05 ou 35,14. O IFR sobrevendido alerta para recuperações se superar 22,55</t>
  </si>
  <si>
    <t>A1MD34 apesar de estar em tendência de alta no longo prazo pela média de 200 dias, no curto prazo está em realização. Abaixo dos 316,5 pode seguir em baixa no curto prazo mirando suportes em 287,51 ou 258,53. Teria sinal de retomada altista fechando acima dos 341,57 mirando resistências em 410,29 ou 468,25.</t>
  </si>
  <si>
    <t>A1KA34 está em clara tendência de baixa pelas médias de 21 e 200 dias e segue em movimento de baixa. Abaixo dos 38,89 pode buscar suportes 36,28 ou 33,4. Teria sinal de repique altista fechando acima dos 39,36 mirando resistências em 45,6 ou 51,35.</t>
  </si>
  <si>
    <t>BABA34 apesar de estar em tendência de baixa no longo prazo pela média de 200 dias, no curto prazo está com sinal de recuperação favorecendo repiques de alta. Acima dos 20,9 pode seguir repique altista na direção resistências nos 22,87 ou 26,06. Caso perca os 19,6 teria sinal de baixa projetando de 17,71 a 16,72.</t>
  </si>
  <si>
    <t>ALLD3 está em tendência de baixa pelas médias de 21 e 200 dias, mas começa a dar sinais de repiques de alta. Acima dos 5,33 teria sinal de repique altista mirando resistências nos 7,4 ou 9. Já uma perda dos 4,8 traria de volta o sinal de baixa projetando de 3,99 a 3,19.</t>
  </si>
  <si>
    <t>ALOS3 está em tendência de baixa pelas médias de 21 e 200 dias, mas começa a dar sinais de repiques de alta. Acima dos 23,66 teria sinal de repique altista mirando resistências nos 35,95 ou 43,95. Já uma perda dos 22,99 traria de volta o sinal de baixa projetando de 18,98 a 14,98. O IFR sobrevendido alerta para recuperações se superar 23,66</t>
  </si>
  <si>
    <t>ALPA4 está em clara tendência de baixa pelas médias de 21 e 200 dias e segue em movimento de baixa. Abaixo dos 11,99 pode buscar suportes 9,92 ou 7,85. Teria sinal de repique altista fechando acima dos 12,54 mirando resistências em 18,68 ou 22,81. O IFR sobrevendido alerta para recuperações se superar 12,54</t>
  </si>
  <si>
    <t>GOGL34 está em clara tendência de baixa pelas médias de 21 e 200 dias e segue em movimento de baixa. Abaixo dos 125,27 pode buscar suportes 117,35 ou 109,43. Teria sinal de repique altista fechando acima dos 128,83 mirando resistências em 150,9 ou 166,73. O IFR sobrevendido alerta para recuperações se superar 128,83</t>
  </si>
  <si>
    <t>ALUP11 está em clara tendência de baixa pelas médias de 21 e 200 dias e segue em movimento de baixa. Abaixo dos 29,36 pode buscar suportes 25,77 ou 22,19. Teria sinal de repique altista fechando acima dos 31,38 mirando resistências em 40,95 ou 48,11. O IFR sobrevendido alerta para recuperações se superar 31,38</t>
  </si>
  <si>
    <t>AMZO34 está em tendência de alta pelas médias de 21 e 200 dias e vai mantendo sinal de força altista. Acima dos 69,48 pode buscar projeções nos 74,55 ou 82,76. Teria sinal de realização na perda dos 67,53 mirando os 61,27 ou 58,73. O padrão de volume favorece a alta.</t>
  </si>
  <si>
    <t>ABEV3 está em tendência de baixa pelas médias de 21 e 200 dias, mas começa a dar sinais de repiques de alta. Acima dos 14,8 teria sinal de repique altista mirando resistências nos 17 ou 18,63. Já uma perda dos 14,35 traria de volta o sinal de baixa projetando de 13,53 a 12,71.</t>
  </si>
  <si>
    <t>ANIM3 está em tendência de baixa pelas médias de 21 e 200 dias, mas começa a dar sinais de repiques de alta. Acima dos 2,35 teria sinal de repique altista mirando resistências nos 5,83 ou 8,1. Já uma perda dos 2,15 traria de volta o sinal de baixa projetando de 1,01 a -0,12. O IFR sobrevendido alerta para recuperações se superar 2,35</t>
  </si>
  <si>
    <t>AAPL34 está em tendência de alta pelas médias de 21 e 200 dias, mas começa a dar sinal de possível realização. Abaixo dos 88,56 poderia realizar na direção dos suportes 82,25 ou 77,98. Caso supere os 91,79 retomaria sinal de alta com projeções nos 96,05 ou 104,57.</t>
  </si>
  <si>
    <t>A1MT34 está em clara tendência de baixa pelas médias de 21 e 200 dias e segue em movimento de baixa. Abaixo dos 208,22 pode buscar suportes 188,02 ou 161,45. Teria sinal de repique altista fechando acima dos 214,47 mirando resistências em 274 ou 327,13.</t>
  </si>
  <si>
    <t>A1NE34 está em tendência de alta no longo prazo, teve uma correção no curto prazo, mas pode estar retomando sinal de altas. Acima dos 233,91 pode buscar 271,59 ou 307,82. Abaixo dos 229,18 retomaria sinal de realização mirando suportes em 212,96 ou 194,84.</t>
  </si>
  <si>
    <t>ASML34 está em tendência de alta no longo prazo, teve uma correção no curto prazo, mas pode estar retomando sinal de altas. Acima dos 157,4 pode buscar 170,08 ou 187,84. Abaixo dos 154,46 retomaria sinal de realização mirando suportes em 141,33 ou 132,44.</t>
  </si>
  <si>
    <t>ASAI3 está em clara tendência de baixa pelas médias de 21 e 200 dias e segue em movimento de baixa. Abaixo dos 7,56 pode buscar suportes 6,91 ou 4,64. Teria sinal de repique altista fechando acima dos 7,93 mirando resistências em 14,23 ou 18,75. O IFR sobrevendido alerta para recuperações se superar 7,93</t>
  </si>
  <si>
    <t>AURA33 está em clara tendência de baixa pelas médias de 21 e 200 dias e segue em movimento de baixa. Abaixo dos 117,22 pode buscar suportes 105,68 ou 94,15. Teria sinal de repique altista fechando acima dos 124,4 mirando resistências em 154,55 ou 177,61.</t>
  </si>
  <si>
    <t>AURE3 está em clara tendência de baixa pelas médias de 21 e 200 dias e segue em movimento de baixa. Abaixo dos 10,35 pode buscar suportes 9,64 ou 7,56. Teria sinal de repique altista fechando acima dos 10,89 mirando resistências em 16,36 ou 20,51. O IFR sobrevendido alerta para recuperações se superar 10,89</t>
  </si>
  <si>
    <t>AXIA3 está em clara tendência de baixa pelas médias de 21 e 200 dias e segue em movimento de baixa. Abaixo dos 46,21 pode buscar suportes 41,53 ou 36,86. Teria sinal de repique altista fechando acima dos 46,89 mirando resistências em 61,33 ou 70,67. O IFR sobrevendido alerta para recuperações se superar 46,89</t>
  </si>
  <si>
    <t>AXIA7 está em clara tendência de baixa pelas médias de 21 e 200 dias e segue em movimento de baixa. Abaixo dos 46,2 pode buscar suportes 41,31 ou 36,43. Teria sinal de repique altista fechando acima dos 48,08 mirando resistências em 62 ou 71,76. O IFR sobrevendido alerta para recuperações se superar 48,08</t>
  </si>
  <si>
    <t>AZUL3 está em tendência de baixa pelas médias de 21 e 200 dias, mas começa a dar sinais de repiques de alta. Acima dos 12,09 teria sinal de repique altista mirando resistências nos 19,49 ou 25,82. Já uma perda dos 9,24 traria de volta o sinal de baixa projetando de 6,07 a 2,9.</t>
  </si>
  <si>
    <t>AZZA3 está em clara tendência de baixa pelas médias de 21 e 200 dias e segue em movimento de baixa. Abaixo dos 13,38 pode buscar suportes 8,86 ou 4,34. Teria sinal de repique altista fechando acima dos 14,27 mirando resistências em 28 ou 37,03. O IFR sobrevendido alerta para recuperações se superar 14,27</t>
  </si>
  <si>
    <t>B3SA3 está em tendência de baixa pelas médias de 21 e 200 dias, mas começa a dar sinais de repiques de alta. Acima dos 13,61 teria sinal de repique altista mirando resistências nos 24,25 ou 31,92. Já uma perda dos 13,15 traria de volta o sinal de baixa projetando de 11,83 a 7,99. O IFR sobrevendido alerta para recuperações se superar 13,61</t>
  </si>
  <si>
    <t>BMGB4 está em tendência de alta no longo prazo, teve uma correção no curto prazo, mas pode estar retomando sinal de altas. Acima dos 5,32 pode buscar 7,3 ou 8,71. Abaixo dos 5,01 retomaria sinal de realização mirando suportes em 4,3 ou 3,59. O IFR sobrevendido alerta para recuperações se superar 5,32</t>
  </si>
  <si>
    <t>BRSR6 está em clara tendência de baixa pelas médias de 21 e 200 dias e segue em movimento de baixa. Abaixo dos 12,23 pode buscar suportes 10,11 ou 7,99. Teria sinal de repique altista fechando acima dos 12,57 mirando resistências em 19,08 ou 23,31. O IFR sobrevendido alerta para recuperações se superar 12,57</t>
  </si>
  <si>
    <t>BBSE3 apesar de estar em tendência de alta no longo prazo pela média de 200 dias, no curto prazo está em realização. Abaixo dos 39,8 pode seguir em baixa no curto prazo mirando suportes em 38,39 ou 36,99. Teria sinal de retomada altista fechando acima dos 41,18 mirando resistências em 44,34 ou 47,14.</t>
  </si>
  <si>
    <t>BMOB3 está em tendência de baixa pelas médias de 21 e 200 dias, mas começa a dar sinais de repiques de alta. Acima dos 23,8 teria sinal de repique altista mirando resistências nos 34,8 ou 42,13. Já uma perda dos 22,93 traria de volta o sinal de baixa projetando de 19,26 a 15,59. O IFR sobrevendido alerta para recuperações se superar 23,8</t>
  </si>
  <si>
    <t>BERK34 está em tendência de alta pelas médias de 21 e 200 dias e vai mantendo sinal de força altista. Acima dos 153,89 pode buscar projeções nos 171,86 ou 200,95. Teria sinal de realização na perda dos 150,83 mirando os 124,8 ou 115,81. O IFR sobrecomprado alerta realizações se perder 150,83.</t>
  </si>
  <si>
    <t>BLAU3 está em clara tendência de baixa pelas médias de 21 e 200 dias e segue em movimento de baixa. Abaixo dos 8,48 pode buscar suportes 7,06 ou 5,64. Teria sinal de repique altista fechando acima dos 8,99 mirando resistências em 13,07 ou 15,9. O IFR sobrevendido alerta para recuperações se superar 8,99</t>
  </si>
  <si>
    <t>BRBI11 está em clara tendência de baixa pelas médias de 21 e 200 dias e segue em movimento de baixa. Abaixo dos 9,51 pode buscar suportes 6,44 ou 3,37. Teria sinal de repique altista fechando acima dos 10,23 mirando resistências em 19,44 ou 25,57. O IFR sobrevendido alerta para recuperações se superar 10,23</t>
  </si>
  <si>
    <t>BBDC3 está em clara tendência de baixa pelas médias de 21 e 200 dias e segue em movimento de baixa. Abaixo dos 12,4 pode buscar suportes 10,08 ou 7,77. Teria sinal de repique altista fechando acima dos 12,96 mirando resistências em 19,89 ou 24,51. O IFR sobrevendido alerta para recuperações se superar 12,96</t>
  </si>
  <si>
    <t>BBDC4 está em clara tendência de baixa pelas médias de 21 e 200 dias e segue em movimento de baixa. Abaixo dos 13,44 pode buscar suportes 10,6 ou 7,77. Teria sinal de repique altista fechando acima dos 14,08 mirando resistências em 22,61 ou 28,27. O IFR sobrevendido alerta para recuperações se superar 14,08</t>
  </si>
  <si>
    <t>BRAP4 está em clara tendência de baixa pelas médias de 21 e 200 dias e segue em movimento de baixa. Abaixo dos 17,46 pode buscar suportes 16,22 ou 14,99. Teria sinal de repique altista fechando acima dos 18,78 mirando resistências em 21,45 ou 23,91. O IFR sobrevendido alerta para recuperações se superar 18,78</t>
  </si>
  <si>
    <t>SAUD3 está em tendência de alta no longo prazo, teve uma correção no curto prazo, mas pode estar retomando sinal de altas. Acima dos 13,95 pode buscar 16,14 ou 17,95. Abaixo dos 13,21 retomaria sinal de realização mirando suportes em 12,3 ou 11,39.</t>
  </si>
  <si>
    <t>BBAS3 está em clara tendência de baixa pelas médias de 21 e 200 dias e segue em movimento de baixa. Abaixo dos 16,08 pode buscar suportes 12,92 ou 9,77. Teria sinal de repique altista fechando acima dos 16,52 mirando resistências em 26,29 ou 32,59. O IFR sobrevendido alerta para recuperações se superar 16,52</t>
  </si>
  <si>
    <t>BRKM5 está em tendência de baixa pelas médias de 21 e 200 dias, mas começa a dar sinais de repiques de alta. Acima dos 3,1 teria sinal de repique altista mirando resistências nos 4,68 ou 5,95. Já uma perda dos 2,62 traria de volta o sinal de baixa projetando de 1,98 a 1,34.</t>
  </si>
  <si>
    <t>BRAV3 está em clara tendência de baixa pelas médias de 21 e 200 dias e segue em movimento de baixa. Abaixo dos 17,36 pode buscar suportes 16,02 ou 14,68. Teria sinal de repique altista fechando acima dos 17,98 mirando resistências em 21,69 ou 24,36.</t>
  </si>
  <si>
    <t>AVGO34 apesar de estar em tendência de baixa no longo prazo pela média de 200 dias, no curto prazo está com sinal de recuperação favorecendo repiques de alta. Acima dos 26,34 pode seguir repique altista na direção resistências nos 27,13 ou 29,76. Caso perca os 25,49 teria sinal de baixa projetando de 22,87 a 21,55. O padrão de volume favorece a alta.</t>
  </si>
  <si>
    <t>BPAC11 está em clara tendência de baixa pelas médias de 21 e 200 dias e segue em movimento de baixa. Abaixo dos 48,93 pode buscar suportes 38,5 ou 28,07. Teria sinal de repique altista fechando acima dos 51,24 mirando resistências em 82,67 ou 103,52. O IFR sobrevendido alerta para recuperações se superar 51,24</t>
  </si>
  <si>
    <t>CXSE3 apesar de estar em tendência de alta no longo prazo pela média de 200 dias, no curto prazo está em realização. Abaixo dos 20,73 pode seguir em baixa no curto prazo mirando suportes em 19,5 ou 18,73. Teria sinal de retomada altista fechando acima dos 21,96 mirando resistências em 23,48 ou 25,94.</t>
  </si>
  <si>
    <t>CAML3 está em clara tendência de baixa pelas médias de 21 e 200 dias e segue em movimento de baixa. Abaixo dos 3,85 pode buscar suportes 2,79 ou 1,73. Teria sinal de repique altista fechando acima dos 4,02 mirando resistências em 7,27 ou 9,38. O IFR sobrevendido alerta para recuperações se superar 4,02</t>
  </si>
  <si>
    <t>CATP34 está em clara tendência de baixa pelas médias de 21 e 200 dias e segue em movimento de baixa. Abaixo dos 208,65 pode buscar suportes 189,04 ou 169,44. Teria sinal de repique altista fechando acima dos 227,99 mirando resistências em 272,09 ou 311,29.</t>
  </si>
  <si>
    <t>CBAV3 apesar de estar em tendência de alta no longo prazo pela média de 200 dias, no curto prazo está em realização. Abaixo dos 11,15 pode seguir em baixa no curto prazo mirando suportes em 10,8 ou 10,6. Teria sinal de retomada altista fechando acima dos 11,26 mirando resistências em 11,44 ou 11,83.</t>
  </si>
  <si>
    <t>CEAB3 está em tendência de baixa pelas médias de 21 e 200 dias, mas começa a dar sinais de repiques de alta. Acima dos 6,63 teria sinal de repique altista mirando resistências nos 14,57 ou 19,67. Já uma perda dos 6,31 traria de volta o sinal de baixa projetando de 3,75 a 1,2. O IFR sobrevendido alerta para recuperações se superar 6,63</t>
  </si>
  <si>
    <t>CMIG4 está em clara tendência de baixa pelas médias de 21 e 200 dias e segue em movimento de baixa. Abaixo dos 9,86 pode buscar suportes 9,11 ou 8,37. Teria sinal de repique altista fechando acima dos 10,08 mirando resistências em 12,27 ou 13,75. O IFR sobrevendido alerta para recuperações se superar 10,08</t>
  </si>
  <si>
    <t>CTGP34 está em tendência de alta pelas médias de 21 e 200 dias, mas começa a dar sinal de possível realização. Abaixo dos 111,26 poderia realizar na direção dos suportes 100,29 ou 95,55. Caso supere os 115,6 retomaria sinal de alta com projeções nos 125,06 ou 140,37.</t>
  </si>
  <si>
    <t>N2ET34 apesar de estar em tendência de alta no longo prazo pela média de 200 dias, no curto prazo está em realização. Abaixo dos 79,88 pode seguir em baixa no curto prazo mirando suportes em 73,11 ou 66,34. Teria sinal de retomada altista fechando acima dos 84,44 mirando resistências em 101,78 ou 115,31.</t>
  </si>
  <si>
    <t>COGN3 está em clara tendência de baixa pelas médias de 21 e 200 dias e segue em movimento de baixa. Abaixo dos 1,37 pode buscar suportes 0,77 ou 0,17. Teria sinal de repique altista fechando acima dos 1,51 mirando resistências em 3,31 ou 4,5. O IFR sobrevendido alerta para recuperações se superar 1,51</t>
  </si>
  <si>
    <t>CSMG3 está em clara tendência de baixa pelas médias de 21 e 200 dias e segue em movimento de baixa. Abaixo dos 47,09 pode buscar suportes 41,13 ou 35,18. Teria sinal de repique altista fechando acima dos 48,55 mirando resistências em 66,35 ou 78,25. O IFR sobrevendido alerta para recuperações se superar 48,55</t>
  </si>
  <si>
    <t>CPLE3 está em clara tendência de baixa pelas médias de 21 e 200 dias e segue em movimento de baixa. Abaixo dos 13,86 pode buscar suportes 13,2 ou 11,74. Teria sinal de repique altista fechando acima dos 14,18 mirando resistências em 17,92 ou 20,83. O IFR sobrevendido alerta para recuperações se superar 14,18</t>
  </si>
  <si>
    <t>CSAN3 está em clara tendência de baixa pelas médias de 21 e 200 dias e segue em movimento de baixa. Abaixo dos 2,16 pode buscar suportes 1,13 ou 0,11. Teria sinal de repique altista fechando acima dos 2,37 mirando resistências em 5,47 ou 7,51. O IFR sobrevendido alerta para recuperações se superar 2,37</t>
  </si>
  <si>
    <t>CPFE3 está em clara tendência de baixa pelas médias de 21 e 200 dias e segue em movimento de baixa. Abaixo dos 41,12 pode buscar suportes 37,47 ou 33,82. Teria sinal de repique altista fechando acima dos 42,32 mirando resistências em 52,92 ou 60,21. O IFR sobrevendido alerta para recuperações se superar 42,32</t>
  </si>
  <si>
    <t>C2RW34 está em tendência de alta pelas médias de 21 e 200 dias, mas começa a dar sinal de possível realização. Abaixo dos 60,01 poderia realizar na direção dos suportes 50,68 ou 46,03. Caso supere os 62,68 retomaria sinal de alta com projeções nos 65,71 ou 74,99.</t>
  </si>
  <si>
    <t>CSED3 está em clara tendência de baixa pelas médias de 21 e 200 dias e segue em movimento de baixa. Abaixo dos 3,9 pode buscar suportes 2,88 ou 1,86. Teria sinal de repique altista fechando acima dos 4,4 mirando resistências em 7,2 ou 9,23. O IFR sobrevendido alerta para recuperações se superar 4,4</t>
  </si>
  <si>
    <t>CMIN3 está em clara tendência de baixa pelas médias de 21 e 200 dias e segue em movimento de baixa. Abaixo dos 4,34 pode buscar suportes 4,07 ou 3,8. Teria sinal de repique altista fechando acima dos 4,79 mirando resistências em 5,21 ou 5,74.</t>
  </si>
  <si>
    <t>CURY3 está em clara tendência de baixa pelas médias de 21 e 200 dias e segue em movimento de baixa. Abaixo dos 24,63 pode buscar suportes 19,5 ou 14,65. Teria sinal de repique altista fechando acima dos 25,67 mirando resistências em 35,19 ou 44,88. O IFR sobrevendido alerta para recuperações se superar 25,67</t>
  </si>
  <si>
    <t>CYRE3 está em clara tendência de baixa pelas médias de 21 e 200 dias e segue em movimento de baixa. Abaixo dos 16,26 pode buscar suportes 10,18 ou 4,11. Teria sinal de repique altista fechando acima dos 17,01 mirando resistências em 35,91 ou 48,05. O IFR sobrevendido alerta para recuperações se superar 17,01</t>
  </si>
  <si>
    <t>CYRE4 está em clara tendência de baixa pelas médias de 21 e 200 dias e segue em movimento de baixa. Abaixo dos 15,3 pode buscar suportes 9,58 ou 3,86. Teria sinal de repique altista fechando acima dos 16,02 mirando resistências em 33,81 ou 45,24. O IFR sobrevendido alerta para recuperações se superar 16,02</t>
  </si>
  <si>
    <t>DASA3 está em clara tendência de baixa pelas médias de 21 e 200 dias e segue em movimento de baixa. Abaixo dos 2,31 pode buscar suportes 1,23 ou 0,15. Teria sinal de repique altista fechando acima dos 2,81 mirando resistências em 5,79 ou 7,94. O IFR sobrevendido alerta para recuperações se superar 2,81</t>
  </si>
  <si>
    <t>D1DG34 apesar de estar em tendência de alta no longo prazo pela média de 200 dias, no curto prazo está em realização. Abaixo dos 115,15 pode seguir em baixa no curto prazo mirando suportes em 101,29 ou 87,43. Teria sinal de retomada altista fechando acima dos 124,69 mirando resistências em 160 ou 187,71.</t>
  </si>
  <si>
    <t>D1EL34 apesar de estar em tendência de alta no longo prazo pela média de 200 dias, no curto prazo está em realização. Abaixo dos 87,5 pode seguir em baixa no curto prazo mirando suportes em 77,84 ou 68,19. Teria sinal de retomada altista fechando acima dos 91,59 mirando resistências em 118,73 ou 138,03.</t>
  </si>
  <si>
    <t>DESK3 está em tendência de alta pelas médias de 21 e 200 dias e vai mantendo sinal de força altista. Acima dos 19,54 pode buscar projeções nos 20,25 ou 21,41. Teria sinal de realização na perda dos 19,32 mirando os 18,38 ou 18,02.</t>
  </si>
  <si>
    <t>DXCO3 está em clara tendência de baixa pelas médias de 21 e 200 dias e segue em movimento de baixa. Abaixo dos 4,09 pode buscar suportes 2,73 ou 1,38. Teria sinal de repique altista fechando acima dos 4,6 mirando resistências em 8,47 ou 11,17. O IFR sobrevendido alerta para recuperações se superar 4,6</t>
  </si>
  <si>
    <t>PNVL3 está em tendência de baixa pelas médias de 21 e 200 dias, mas começa a dar sinais de repiques de alta. Acima dos 10,26 teria sinal de repique altista mirando resistências nos 16,29 ou 20,3. Já uma perda dos 9,8 traria de volta o sinal de baixa projetando de 7,79 a 5,78. O IFR sobrevendido alerta para recuperações se superar 10,26</t>
  </si>
  <si>
    <t>DIRR3 está em clara tendência de baixa pelas médias de 21 e 200 dias e segue em movimento de baixa. Abaixo dos 7,79 pode buscar suportes 6,37 ou 4,95. Teria sinal de repique altista fechando acima dos 8,06 mirando resistências em 12,37 ou 15,2. O IFR sobrevendido alerta para recuperações se superar 8,06</t>
  </si>
  <si>
    <t>ECOR3 está em tendência de baixa pelas médias de 21 e 200 dias, mas começa a dar sinais de repiques de alta. Acima dos 4,95 teria sinal de repique altista mirando resistências nos 14,87 ou 21,12. Já uma perda dos 4,75 traria de volta o sinal de baixa projetando de 1,62 a -1,5. O IFR sobrevendido alerta para recuperações se superar 4,95</t>
  </si>
  <si>
    <t>LILY34 está em tendência de alta pelas médias de 21 e 200 dias e vai mantendo sinal de força altista. Acima dos 263,64 pode buscar projeções nos 310,01 ou 385,05. Teria sinal de realização na perda dos 254,14 mirando os 188,6 ou 165,41. O padrão de volume favorece a alta. O IFR sobrecomprado alerta realizações se perder 254,14.</t>
  </si>
  <si>
    <t>EMBJ3 está em tendência de alta pelas médias de 21 e 200 dias e vai mantendo sinal de força altista. Acima dos 104,81 pode buscar projeções nos 116,28 ou 134,85. Teria sinal de realização na perda dos 100,59 mirando os 86,24 ou 80,5. O padrão de volume favorece a alta.</t>
  </si>
  <si>
    <t>ENGI11 está em clara tendência de baixa pelas médias de 21 e 200 dias e segue em movimento de baixa. Abaixo dos 42,62 pode buscar suportes 39 ou 29,71. Teria sinal de repique altista fechando acima dos 43,91 mirando resistências em 69,05 ou 87,62. O IFR sobrevendido alerta para recuperações se superar 43,91</t>
  </si>
  <si>
    <t>ENEV3 está em clara tendência de baixa pelas médias de 21 e 200 dias e segue em movimento de baixa. Abaixo dos 24,9 pode buscar suportes 23 ou 20,08. Teria sinal de repique altista fechando acima dos 25,38 mirando resistências em 32,42 ou 38,24. O IFR sobrevendido alerta para recuperações se superar 25,38</t>
  </si>
  <si>
    <t>EGIE3 está em clara tendência de baixa pelas médias de 21 e 200 dias e segue em movimento de baixa. Abaixo dos 25,91 pode buscar suportes 23,93 ou 21,96. Teria sinal de repique altista fechando acima dos 26,44 mirando resistências em 32,3 ou 36,24. O IFR sobrevendido alerta para recuperações se superar 26,44</t>
  </si>
  <si>
    <t>EQTL3 está em clara tendência de baixa pelas médias de 21 e 200 dias e segue em movimento de baixa. Abaixo dos 31,35 pode buscar suportes 25,19 ou 19,04. Teria sinal de repique altista fechando acima dos 32,38 mirando resistências em 51,26 ou 63,56. O IFR sobrevendido alerta para recuperações se superar 32,38</t>
  </si>
  <si>
    <t>EXXO34 está em tendência de alta pelas médias de 21 e 200 dias, mas começa a dar sinal de possível realização. Abaixo dos 121,08 poderia realizar na direção dos suportes 100,59 ou 92,13. Caso supere os 127,96 retomaria sinal de alta com projeções nos 144,87 ou 172,24.</t>
  </si>
  <si>
    <t>EZTC3 está em tendência de baixa pelas médias de 21 e 200 dias, mas começa a dar sinais de repiques de alta. Acima dos 9,09 teria sinal de repique altista mirando resistências nos 20,09 ou 27,15. Já uma perda dos 8,66 traria de volta o sinal de baixa projetando de 5,12 a 1,59. O IFR sobrevendido alerta para recuperações se superar 9,09</t>
  </si>
  <si>
    <t>F1FI34 está em tendência de alta pelas médias de 21 e 200 dias, mas começa a dar sinal de possível realização. Abaixo dos 453,8 poderia realizar na direção dos suportes 443,04 ou 432,28. Caso supere os 453,8 retomaria sinal de alta com projeções nos 488,61 ou 510,12.</t>
  </si>
  <si>
    <t>FESA4 está em clara tendência de baixa pelas médias de 21 e 200 dias e segue em movimento de baixa. Abaixo dos 4,83 pode buscar suportes 4,23 ou 3,63. Teria sinal de repique altista fechando acima dos 5,1 mirando resistências em 6,76 ou 7,95. O IFR sobrevendido alerta para recuperações se superar 5,1</t>
  </si>
  <si>
    <t>FLRY3 apesar de estar em tendência de alta no longo prazo pela média de 200 dias, no curto prazo está em realização. Abaixo dos 19,91 pode seguir em baixa no curto prazo mirando suportes em 17,2 ou 14,5. Teria sinal de retomada altista fechando acima dos 20,49 mirando resistências em 28,65 ou 34,05. O IFR sobrevendido alerta para recuperações se superar 20,49</t>
  </si>
  <si>
    <t>F1TN34 apesar de estar em tendência de alta no longo prazo pela média de 200 dias, no curto prazo está em realização. Abaixo dos 57,22 pode seguir em baixa no curto prazo mirando suportes em 49,08 ou 40,95. Teria sinal de retomada altista fechando acima dos 59,89 mirando resistências em 83,54 ou 99,8. O IFR sobrevendido alerta para recuperações se superar 59,89</t>
  </si>
  <si>
    <t>FCXO34 apesar de estar em tendência de alta no longo prazo pela média de 200 dias, no curto prazo está em realização. Abaixo dos 112,19 pode seguir em baixa no curto prazo mirando suportes em 106,19 ou 101,08. Teria sinal de retomada altista fechando acima dos 115,11 mirando resistências em 122,7 ou 132,9.</t>
  </si>
  <si>
    <t>GGBR4 está em tendência de alta no longo prazo, teve uma correção no curto prazo, mas pode estar retomando sinal de altas. Acima dos 25,87 pode buscar 28,72 ou 31,98. Abaixo dos 23,44 retomaria sinal de realização mirando suportes em 21,8 ou 20,17.</t>
  </si>
  <si>
    <t>GOAU4 está em tendência de alta no longo prazo, teve uma correção no curto prazo, mas pode estar retomando sinal de altas. Acima dos 11,34 pode buscar 13,3 ou 15,33. Abaixo dos 10,89 retomaria sinal de realização mirando suportes em 10 ou 8,98.</t>
  </si>
  <si>
    <t>GGPS3 está em clara tendência de baixa pelas médias de 21 e 200 dias e segue em movimento de baixa. Abaixo dos 10,12 pode buscar suportes 7,6 ou 5,09. Teria sinal de repique altista fechando acima dos 10,66 mirando resistências em 18,25 ou 23,27. O IFR sobrevendido alerta para recuperações se superar 10,66</t>
  </si>
  <si>
    <t>GRND3 está em clara tendência de baixa pelas médias de 21 e 200 dias e segue em movimento de baixa. Abaixo dos 3,46 pode buscar suportes 3,03 ou 2,6. Teria sinal de repique altista fechando acima dos 3,57 mirando resistências em 4,85 ou 5,7. O IFR sobrevendido alerta para recuperações se superar 3,57</t>
  </si>
  <si>
    <t>GMAT3 está em clara tendência de baixa pelas médias de 21 e 200 dias e segue em movimento de baixa. Abaixo dos 3,37 pode buscar suportes 2,61 ou 1,85. Teria sinal de repique altista fechando acima dos 3,5 mirando resistências em 5,82 ou 7,33. O IFR sobrevendido alerta para recuperações se superar 3,5</t>
  </si>
  <si>
    <t>SBFG3 está em tendência de baixa pelas médias de 21 e 200 dias, mas começa a dar sinais de repiques de alta. Acima dos 4,86 teria sinal de repique altista mirando resistências nos 12,21 ou 16,98. Já uma perda dos 4,48 traria de volta o sinal de baixa projetando de 2,09 a -0,29. O IFR sobrevendido alerta para recuperações se superar 4,86</t>
  </si>
  <si>
    <t>HYPE3 está em clara tendência de baixa pelas médias de 21 e 200 dias e segue em movimento de baixa. Abaixo dos 20,55 pode buscar suportes 19,41 ou 16,78. Teria sinal de repique altista fechando acima dos 21,06 mirando resistências em 27,92 ou 33,17.</t>
  </si>
  <si>
    <t>IGTI11 está em clara tendência de baixa pelas médias de 21 e 200 dias e segue em movimento de baixa. Abaixo dos 21,19 pode buscar suportes 18,5 ou 13,88. Teria sinal de repique altista fechando acima dos 21,63 mirando resistências em 33,42 ou 42,64. O IFR sobrevendido alerta para recuperações se superar 21,63</t>
  </si>
  <si>
    <t>ITLC34 está em clara tendência de baixa pelas médias de 21 e 200 dias e segue em movimento de baixa. Abaixo dos 54,76 pode buscar suportes 41,55 ou 28,34. Teria sinal de repique altista fechando acima dos 57,4 mirando resistências em 97,5 ou 123,91. O IFR sobrevendido alerta para recuperações se superar 57,4</t>
  </si>
  <si>
    <t>INTB3 está em tendência de alta no longo prazo, teve uma correção no curto prazo, mas pode estar retomando sinal de altas. Acima dos 14,36 pode buscar 20,06 ou 24,33. Abaixo dos 13,14 retomaria sinal de realização mirando suportes em 11 ou 8,86.</t>
  </si>
  <si>
    <t>INBR34 está em clara tendência de baixa pelas médias de 21 e 200 dias e segue em movimento de baixa. Abaixo dos 21,12 pode buscar suportes 15,74 ou 10,37. Teria sinal de repique altista fechando acima dos 21,99 mirando resistências em 38,51 ou 49,25. O IFR sobrevendido alerta para recuperações se superar 21,99</t>
  </si>
  <si>
    <t>MYPK3 está em tendência de baixa pelas médias de 21 e 200 dias, mas começa a dar sinais de repiques de alta. Acima dos 8,56 teria sinal de repique altista mirando resistências nos 12,13 ou 14,65. Já uma perda dos 8,05 traria de volta o sinal de baixa projetando de 6,78 a 5,52. O IFR sobrevendido alerta para recuperações se superar 8,56</t>
  </si>
  <si>
    <t>RANI3 apesar de estar em tendência de baixa no longo prazo pela média de 200 dias, no curto prazo está com sinal de recuperação favorecendo repiques de alta. Acima dos 8,47 pode seguir repique altista na direção resistências nos 9,42 ou 10,97. Caso perca os 7,5 teria sinal de baixa projetando de 6,92 a 6,44. O padrão de volume favorece a alta.</t>
  </si>
  <si>
    <t>IRBR3 está em tendência de alta no longo prazo, teve uma correção no curto prazo, mas pode estar retomando sinal de altas. Acima dos 57,2 pode buscar 71,5 ou 81,94. Abaixo dos 54,6 retomaria sinal de realização mirando suportes em 49,37 ou 44,15. O IFR sobrevendido alerta para recuperações se superar 57,2</t>
  </si>
  <si>
    <t>ISAE4 está em tendência de baixa pelas médias de 21 e 200 dias, mas começa a dar sinais de repiques de alta. Acima dos 24,99 teria sinal de repique altista mirando resistências nos 30,07 ou 33,58. Já uma perda dos 24,38 traria de volta o sinal de baixa projetando de 22,62 a 20,86. O IFR sobrevendido alerta para recuperações se superar 24,99</t>
  </si>
  <si>
    <t>ITSA3 está em tendência de baixa pelas médias de 21 e 200 dias, mas começa a dar sinais de repiques de alta. Acima dos 13,02 teria sinal de repique altista mirando resistências nos 16,6 ou 18,93. Já uma perda dos 12,82 traria de volta o sinal de baixa projetando de 11,65 a 10,48. O IFR sobrevendido alerta para recuperações se superar 13,02</t>
  </si>
  <si>
    <t>ITSA4 está em clara tendência de baixa pelas médias de 21 e 200 dias e segue em movimento de baixa. Abaixo dos 12,26 pode buscar suportes 10,9 ou 9,55. Teria sinal de repique altista fechando acima dos 12,47 mirando resistências em 16,63 ou 19,33. O IFR sobrevendido alerta para recuperações se superar 12,47</t>
  </si>
  <si>
    <t>ITUB3 está em clara tendência de baixa pelas médias de 21 e 200 dias e segue em movimento de baixa. Abaixo dos 42,49 pode buscar suportes 38,5 ou 34,51. Teria sinal de repique altista fechando acima dos 43,03 mirando resistências em 55,4 ou 63,37. O IFR sobrevendido alerta para recuperações se superar 43,03</t>
  </si>
  <si>
    <t>ITUB4 está em clara tendência de baixa pelas médias de 21 e 200 dias e segue em movimento de baixa. Abaixo dos 38,11 pode buscar suportes 34,18 ou 30,25. Teria sinal de repique altista fechando acima dos 38,77 mirando resistências em 50,82 ou 58,67. O IFR sobrevendido alerta para recuperações se superar 38,77</t>
  </si>
  <si>
    <t>JBSS32 apesar de estar em tendência de baixa no longo prazo pela média de 200 dias, no curto prazo está com sinal de recuperação favorecendo repiques de alta. Acima dos 68,43 pode seguir repique altista na direção resistências nos 73 ou 83,13. Caso perca os 66,54 teria sinal de baixa projetando de 56,6 a 51,53.</t>
  </si>
  <si>
    <t>JHSF3 está em tendência de baixa pelas médias de 21 e 200 dias, mas começa a dar sinais de repiques de alta. Acima dos 9,2 teria sinal de repique altista mirando resistências nos 14,62 ou 18,5. Já uma perda dos 8,33 traria de volta o sinal de baixa projetando de 6,38 a 4,44. O IFR sobrevendido alerta para recuperações se superar 9,2</t>
  </si>
  <si>
    <t>JPMC34 está em tendência de alta pelas médias de 21 e 200 dias e vai mantendo sinal de força altista. Acima dos 187,86 pode buscar projeções nos 203,47 ou 228,73. Teria sinal de realização na perda dos 184 mirando os 162,6 ou 154,79. O padrão de volume favorece a alta.</t>
  </si>
  <si>
    <t>JSLG3 está em tendência de baixa pelas médias de 21 e 200 dias, mas começa a dar sinais de repiques de alta. Acima dos 5,67 teria sinal de repique altista mirando resistências nos 12,84 ou 17,66. Já uma perda dos 5,04 traria de volta o sinal de baixa projetando de 2,62 a 0,21. O IFR sobrevendido alerta para recuperações se superar 5,67</t>
  </si>
  <si>
    <t>KEPL3 está em tendência de baixa pelas médias de 21 e 200 dias, mas começa a dar sinais de repiques de alta. Acima dos 6,41 teria sinal de repique altista mirando resistências nos 8,06 ou 9,38. Já uma perda dos 5,92 traria de volta o sinal de baixa projetando de 5,25 a 4,59.</t>
  </si>
  <si>
    <t>KLBN4 está em tendência de baixa pelas médias de 21 e 200 dias, mas começa a dar sinais de repiques de alta. Acima dos 3,47 teria sinal de repique altista mirando resistências nos 3,76 ou 4,01. Já uma perda dos 3,35 traria de volta o sinal de baixa projetando de 3,22 a 3,09.</t>
  </si>
  <si>
    <t>KLBN11 está em tendência de baixa pelas médias de 21 e 200 dias, mas começa a dar sinais de repiques de alta. Acima dos 17,51 teria sinal de repique altista mirando resistências nos 19,17 ou 20,64. Já uma perda dos 16,79 traria de volta o sinal de baixa projetando de 16,05 a 15,31.</t>
  </si>
  <si>
    <t>L1RC34 está em clara tendência de baixa pelas médias de 21 e 200 dias e segue em movimento de baixa. Abaixo dos 28,53 pode buscar suportes 25,82 ou 21,69. Teria sinal de repique altista fechando acima dos 31,55 mirando resistências em 39,18 ou 47,43.</t>
  </si>
  <si>
    <t>LAVV3 está em tendência de baixa pelas médias de 21 e 200 dias, mas começa a dar sinais de repiques de alta. Acima dos 7,69 teria sinal de repique altista mirando resistências nos 16,2 ou 21,69. Já uma perda dos 7,31 traria de volta o sinal de baixa projetando de 4,56 a 1,81. O IFR sobrevendido alerta para recuperações se superar 7,69</t>
  </si>
  <si>
    <t>LIGT3 está em clara tendência de baixa pelas médias de 21 e 200 dias e segue em movimento de baixa. Abaixo dos 2,3 pode buscar suportes 1,75 ou 1,21. Teria sinal de repique altista fechando acima dos 2,53 mirando resistências em 4,06 ou 5,14. O IFR sobrevendido alerta para recuperações se superar 2,53</t>
  </si>
  <si>
    <t>RENT3 está em clara tendência de baixa pelas médias de 21 e 200 dias e segue em movimento de baixa. Abaixo dos 26,21 pode buscar suportes 17,35 ou 8,49. Teria sinal de repique altista fechando acima dos 28,34 mirando resistências em 54,87 ou 72,58. O IFR sobrevendido alerta para recuperações se superar 28,34</t>
  </si>
  <si>
    <t>LOGG3 está em clara tendência de baixa pelas médias de 21 e 200 dias e segue em movimento de baixa. Abaixo dos 19,16 pode buscar suportes 15,33 ou 11,51. Teria sinal de repique altista fechando acima dos 20,48 mirando resistências em 31,53 ou 39,17. O IFR sobrevendido alerta para recuperações se superar 20,48</t>
  </si>
  <si>
    <t>LREN3 está em tendência de baixa pelas médias de 21 e 200 dias, mas começa a dar sinais de repiques de alta. Acima dos 9,18 teria sinal de repique altista mirando resistências nos 15,16 ou 19,17. Já uma perda dos 8,66 traria de volta o sinal de baixa projetando de 6,65 a 4,64. O IFR sobrevendido alerta para recuperações se superar 9,18</t>
  </si>
  <si>
    <t>LWSA3 está em clara tendência de baixa pelas médias de 21 e 200 dias e segue em movimento de baixa. Abaixo dos 2,98 pode buscar suportes 2,09 ou 1,21. Teria sinal de repique altista fechando acima dos 3,1 mirando resistências em 5,83 ou 7,59. O IFR sobrevendido alerta para recuperações se superar 3,1</t>
  </si>
  <si>
    <t>MDIA3 está em tendência de baixa pelas médias de 21 e 200 dias, mas começa a dar sinais de repiques de alta. Acima dos 15,68 teria sinal de repique altista mirando resistências nos 20,86 ou 24,45. Já uma perda dos 15,04 traria de volta o sinal de baixa projetando de 13,24 a 11,44. O IFR sobrevendido alerta para recuperações se superar 15,68</t>
  </si>
  <si>
    <t>MGLU3 está em clara tendência de baixa pelas médias de 21 e 200 dias e segue em movimento de baixa. Abaixo dos 4,9 pode buscar suportes 2,1 ou -0,68. Teria sinal de repique altista fechando acima dos 5,39 mirando resistências em 13,93 ou 19,51. O IFR sobrevendido alerta para recuperações se superar 5,39</t>
  </si>
  <si>
    <t>POMO3 está em clara tendência de baixa pelas médias de 21 e 200 dias e segue em movimento de baixa. Abaixo dos 3,47 pode buscar suportes 3,1 ou 2,74. Teria sinal de repique altista fechando acima dos 3,62 mirando resistências em 4,65 ou 5,37. O IFR sobrevendido alerta para recuperações se superar 3,62</t>
  </si>
  <si>
    <t>POMO4 está em clara tendência de baixa pelas médias de 21 e 200 dias e segue em movimento de baixa. Abaixo dos 3,57 pode buscar suportes 3,12 ou 2,68. Teria sinal de repique altista fechando acima dos 3,69 mirando resistências em 5 ou 5,88. O IFR sobrevendido alerta para recuperações se superar 3,69</t>
  </si>
  <si>
    <t>MBRF3 está em tendência de baixa pelas médias de 21 e 200 dias, mas começa a dar sinais de repiques de alta. Acima dos 16,06 teria sinal de repique altista mirando resistências nos 19,14 ou 21,51. Já uma perda dos 15,29 traria de volta o sinal de baixa projetando de 14,1 a 12,91.</t>
  </si>
  <si>
    <t>M2RV34 está em clara tendência de baixa pelas médias de 21 e 200 dias e segue em movimento de baixa. Abaixo dos 92,34 pode buscar suportes 74,72 ou 57,1. Teria sinal de repique altista fechando acima dos 98,5 mirando resistências em 149,35 ou 184,58. O IFR sobrevendido alerta para recuperações se superar 98,5</t>
  </si>
  <si>
    <t>MELI34 está em tendência de baixa pelas médias de 21 e 200 dias, mas começa a dar sinais de repiques de alta. Acima dos 79,54 teria sinal de repique altista mirando resistências nos 84,89 ou 93,56. Já uma perda dos 76 traria de volta o sinal de baixa projetando de 70,87 a 68,19.</t>
  </si>
  <si>
    <t>M1TA34 está em tendência de alta no longo prazo, teve uma correção no curto prazo, mas pode estar retomando sinal de altas. Acima dos 122,82 pode buscar 137,9 ou 152,63. Abaixo dos 118,8 retomaria sinal de realização mirando suportes em 114,05 ou 106,68.</t>
  </si>
  <si>
    <t>LEVE3 está em clara tendência de baixa pelas médias de 21 e 200 dias e segue em movimento de baixa. Abaixo dos 29,73 pode buscar suportes 26,84 ou 23,95. Teria sinal de repique altista fechando acima dos 30,57 mirando resistências em 39,08 ou 44,85. O IFR sobrevendido alerta para recuperações se superar 30,57</t>
  </si>
  <si>
    <t>MUTC34 apesar de estar em tendência de alta no longo prazo pela média de 200 dias, no curto prazo está em realização. Abaixo dos 771,54 pode seguir em baixa no curto prazo mirando suportes em 714,2 ou 653,97. Teria sinal de retomada altista fechando acima dos 799,07 mirando resistências em 909,1 ou 1029,54.</t>
  </si>
  <si>
    <t>MSFT34 está em tendência de alta pelas médias de 21 e 200 dias e vai mantendo sinal de força altista. Acima dos 122,51 pode buscar projeções nos 131,35 ou 145,66. Teria sinal de realização na perda dos 114,65 mirando os 108,2 ou 103,77. O padrão de volume favorece a alta.</t>
  </si>
  <si>
    <t>MILS3 está em tendência de alta no longo prazo, teve uma correção no curto prazo, mas pode estar retomando sinal de altas. Acima dos 16,27 pode buscar 17,11 ou 18,48. Abaixo dos 15,45 retomaria sinal de realização mirando suportes em 14,9 ou 14,47.</t>
  </si>
  <si>
    <t>BEEF3 está em clara tendência de baixa pelas médias de 21 e 200 dias e segue em movimento de baixa. Abaixo dos 2,41 pode buscar suportes 1,69 ou 0,97. Teria sinal de repique altista fechando acima dos 2,52 mirando resistências em 4,74 ou 6,17. O IFR sobrevendido alerta para recuperações se superar 2,52</t>
  </si>
  <si>
    <t>M1RN34 está em tendência de alta pelas médias de 21 e 200 dias e vai mantendo sinal de força altista. Acima dos 64,61 pode buscar projeções nos 76,33 ou 95,31. Teria sinal de realização na perda dos 60,33 mirando os 45,63 ou 39,76.</t>
  </si>
  <si>
    <t>MOTV3 está em tendência de baixa pelas médias de 21 e 200 dias, mas começa a dar sinais de repiques de alta. Acima dos 14,25 teria sinal de repique altista mirando resistências nos 20,83 ou 26,33. Já uma perda dos 13,68 traria de volta o sinal de baixa projetando de 11,92 a 9,16. O IFR sobrevendido alerta para recuperações se superar 14,25</t>
  </si>
  <si>
    <t>MDNE3 está em tendência de baixa pelas médias de 21 e 200 dias, mas começa a dar sinais de repiques de alta. Acima dos 16,38 teria sinal de repique altista mirando resistências nos 33,02 ou 44,15. Já uma perda dos 15 traria de volta o sinal de baixa projetando de 9,43 a 3,86. O IFR sobrevendido alerta para recuperações se superar 16,38</t>
  </si>
  <si>
    <t>MOVI3 está em tendência de baixa pelas médias de 21 e 200 dias, mas começa a dar sinais de repiques de alta. Acima dos 5,68 teria sinal de repique altista mirando resistências nos 20,48 ou 29,83. Já uma perda dos 5,34 traria de volta o sinal de baixa projetando de 0,66 a -4,01. O IFR sobrevendido alerta para recuperações se superar 5,68</t>
  </si>
  <si>
    <t>MRVE3 está em clara tendência de baixa pelas médias de 21 e 200 dias e segue em movimento de baixa. Abaixo dos 3,85 pode buscar suportes 2,39 ou 0,94. Teria sinal de repique altista fechando acima dos 4,12 mirando resistências em 8,55 ou 11,45. O IFR sobrevendido alerta para recuperações se superar 4,12</t>
  </si>
  <si>
    <t>MULT3 está em clara tendência de baixa pelas médias de 21 e 200 dias e segue em movimento de baixa. Abaixo dos 24,33 pode buscar suportes 22,51 ou 17,29. Teria sinal de repique altista fechando acima dos 25,04 mirando resistências em 39,38 ou 49,8. O IFR sobrevendido alerta para recuperações se superar 25,04</t>
  </si>
  <si>
    <t>NATU3 está em tendência de baixa pelas médias de 21 e 200 dias, mas começa a dar sinais de repiques de alta. Acima dos 5,07 teria sinal de repique altista mirando resistências nos 8,2 ou 10,52. Já uma perda dos 4,44 traria de volta o sinal de baixa projetando de 3,27 a 2,11. O IFR sobrevendido alerta para recuperações se superar 5,07</t>
  </si>
  <si>
    <t>N1TA34 apesar de estar em tendência de alta no longo prazo pela média de 200 dias, no curto prazo está em realização. Abaixo dos 73,84 pode seguir em baixa no curto prazo mirando suportes em 69,4 ou 64,96. Teria sinal de retomada altista fechando acima dos 74,83 mirando resistências em 88,2 ou 97,07.</t>
  </si>
  <si>
    <t>NFLX34 apesar de estar em tendência de baixa no longo prazo pela média de 200 dias, no curto prazo está com sinal de recuperação favorecendo repiques de alta. Acima dos 7,01 pode seguir repique altista na direção resistências nos 7,43 ou 8,05. Caso perca os 6,8 teria sinal de baixa projetando de 6,42 a 6,1. O padrão de volume favorece a alta.</t>
  </si>
  <si>
    <t>ROXO34 está em tendência de baixa pelas médias de 21 e 200 dias, mas começa a dar sinais de repiques de alta. Acima dos 10,68 teria sinal de repique altista mirando resistências nos 13,37 ou 15,42. Já uma perda dos 10,05 traria de volta o sinal de baixa projetando de 9,02 a 7,99. O IFR sobrevendido alerta para recuperações se superar 10,68</t>
  </si>
  <si>
    <t>NVDC34 está em tendência de alta no longo prazo, teve uma correção no curto prazo, mas pode estar retomando sinal de altas. Acima dos 23,95 pode buscar 25,17 ou 27,16. Abaixo dos 23,45 retomaria sinal de realização mirando suportes em 21,94 ou 20,94.</t>
  </si>
  <si>
    <t>OPCT3 está em tendência de baixa pelas médias de 21 e 200 dias, mas começa a dar sinais de repiques de alta. Acima dos 9,64 teria sinal de repique altista mirando resistências nos 10,92 ou 12,9. Já uma perda dos 9,03 traria de volta o sinal de baixa projetando de 7,7 a 6,7.</t>
  </si>
  <si>
    <t>O1KT34 apesar de estar em tendência de alta no longo prazo pela média de 200 dias, no curto prazo está em realização. Abaixo dos 50,45 pode seguir em baixa no curto prazo mirando suportes em 46,96 ou 42,59. Teria sinal de retomada altista fechando acima dos 56,29 mirando resistências em 61,08 ou 69,8.</t>
  </si>
  <si>
    <t>ORCL34 está em tendência de baixa pela média de 200 dias, a parece ter completado movimento de repique de alta de curto prazo e pode estar retomando o movimento baixista. Abaixo dos 103,37 pode seguir em queda na direção dos suportes 94,41 ou 85,46. Teria sinal de repique altista fechando acima dos 117,12 mirando resistências em 132,34 ou 150,24.</t>
  </si>
  <si>
    <t>OBTC3 está em tendência de baixa pelas médias de 21 e 200 dias, mas começa a dar sinais de repiques de alta. Acima dos 6,87 teria sinal de repique altista mirando resistências nos 8,12 ou 9,13. Já uma perda dos 6,47 traria de volta o sinal de baixa projetando de 5,96 a 5,45.</t>
  </si>
  <si>
    <t>ORVR3 está em clara tendência de baixa pelas médias de 21 e 200 dias e segue em movimento de baixa. Abaixo dos 15,33 pode buscar suportes 14 ou 11,48. Teria sinal de repique altista fechando acima dos 15,8 mirando resistências em 22,15 ou 27,18. O IFR sobrevendido alerta para recuperações se superar 15,8</t>
  </si>
  <si>
    <t>PCAR3 está em tendência de baixa pelas médias de 21 e 200 dias, mas começa a dar sinais de repiques de alta. Acima dos 2,15 teria sinal de repique altista mirando resistências nos 3,85 ou 5,01. Já uma perda dos 1,96 traria de volta o sinal de baixa projetando de 1,37 a 0,79. O IFR sobrevendido alerta para recuperações se superar 2,15</t>
  </si>
  <si>
    <t>PGMN3 está em tendência de baixa pelas médias de 21 e 200 dias, mas começa a dar sinais de repiques de alta. Acima dos 2,57 teria sinal de repique altista mirando resistências nos 5,89 ou 8,02. Já uma perda dos 2,43 traria de volta o sinal de baixa projetando de 1,36 a 0,29. O IFR sobrevendido alerta para recuperações se superar 2,57</t>
  </si>
  <si>
    <t>P2LT34 apesar de estar em tendência de alta no longo prazo pela média de 200 dias, no curto prazo está em realização. Abaixo dos 303 pode seguir em baixa no curto prazo mirando suportes em 284,85 ou 266,71. Teria sinal de retomada altista fechando acima dos 361,71 mirando resistências em 397,99 ou 456,7.</t>
  </si>
  <si>
    <t>PETR3 apesar de estar em tendência de alta no longo prazo pela média de 200 dias, no curto prazo está em realização. Abaixo dos 56,05 pode seguir em baixa no curto prazo mirando suportes em 52,82 ou 49,59. Teria sinal de retomada altista fechando acima dos 58,35 mirando resistências em 66,49 ou 72,94.</t>
  </si>
  <si>
    <t>PETR4 apesar de estar em tendência de alta no longo prazo pela média de 200 dias, no curto prazo está em realização. Abaixo dos 49,15 pode seguir em baixa no curto prazo mirando suportes em 45,86 ou 42,57. Teria sinal de retomada altista fechando acima dos 51,21 mirando resistências em 59,79 ou 66,36.</t>
  </si>
  <si>
    <t>RECV3 está em clara tendência de baixa pelas médias de 21 e 200 dias e segue em movimento de baixa. Abaixo dos 10,47 pode buscar suportes 9,74 ou 9,01. Teria sinal de repique altista fechando acima dos 10,94 mirando resistências em 12,82 ou 14,27.</t>
  </si>
  <si>
    <t>PRIO3 apesar de estar em tendência de alta no longo prazo pela média de 200 dias, no curto prazo está em realização. Abaixo dos 67,17 pode seguir em baixa no curto prazo mirando suportes em 61,82 ou 57,87. Teria sinal de retomada altista fechando acima dos 69,59 mirando resistências em 74,6 ou 82,49.</t>
  </si>
  <si>
    <t>AUAU3 apesar de estar em tendência de alta no longo prazo pela média de 200 dias, no curto prazo está em realização. Abaixo dos 3,6 pode seguir em baixa no curto prazo mirando suportes em 3,05 ou 2,5. Teria sinal de retomada altista fechando acima dos 3,79 mirando resistências em 5,37 ou 6,46. O IFR sobrevendido alerta para recuperações se superar 3,79</t>
  </si>
  <si>
    <t>PINE4 está em clara tendência de baixa pelas médias de 21 e 200 dias e segue em movimento de baixa. Abaixo dos 9,54 pode buscar suportes 7,01 ou 4,49. Teria sinal de repique altista fechando acima dos 9,94 mirando resistências em 17,71 ou 22,75. O IFR sobrevendido alerta para recuperações se superar 9,94</t>
  </si>
  <si>
    <t>PLPL3 está em clara tendência de baixa pelas médias de 21 e 200 dias e segue em movimento de baixa. Abaixo dos 4,25 pode buscar suportes 2,72 ou 1,19. Teria sinal de repique altista fechando acima dos 4,44 mirando resistências em 9,2 ou 12,25. O IFR sobrevendido alerta para recuperações se superar 4,44</t>
  </si>
  <si>
    <t>PSSA3 está em clara tendência de baixa pelas médias de 21 e 200 dias e segue em movimento de baixa. Abaixo dos 43,9 pode buscar suportes 40,78 ou 37,67. Teria sinal de repique altista fechando acima dos 44,75 mirando resistências em 53,97 ou 60,19. O IFR sobrevendido alerta para recuperações se superar 44,75</t>
  </si>
  <si>
    <t>PRNR3 está em tendência de baixa pelas médias de 21 e 200 dias, mas começa a dar sinais de repiques de alta. Acima dos 12,58 teria sinal de repique altista mirando resistências nos 22,89 ou 29,71. Já uma perda dos 11,84 traria de volta o sinal de baixa projetando de 8,42 a 5,01. O IFR sobrevendido alerta para recuperações se superar 12,58</t>
  </si>
  <si>
    <t>RADL3 está em clara tendência de baixa pelas médias de 21 e 200 dias e segue em movimento de baixa. Abaixo dos 14,54 pode buscar suportes 13,5 ou 10,83. Teria sinal de repique altista fechando acima dos 15,15 mirando resistências em 22,12 ou 27,44. O IFR sobrevendido alerta para recuperações se superar 15,15</t>
  </si>
  <si>
    <t>RAIZ4 está em tendência de alta pelas médias de 21 e 200 dias e vai mantendo sinal de força altista. Acima dos 0,32 pode buscar projeções nos 0,45 ou 0,56. Teria sinal de realização na perda dos 0,27 mirando os 0,21 ou 0,15. O padrão de volume favorece a alta.</t>
  </si>
  <si>
    <t>RAPT4 está em clara tendência de baixa pelas médias de 21 e 200 dias e segue em movimento de baixa. Abaixo dos 3,35 pode buscar suportes 1,81 ou 0,27. Teria sinal de repique altista fechando acima dos 3,51 mirando resistências em 8,33 ou 11,4. O IFR sobrevendido alerta para recuperações se superar 3,51</t>
  </si>
  <si>
    <t>RDOR3 está em clara tendência de baixa pelas médias de 21 e 200 dias e segue em movimento de baixa. Abaixo dos 30,5 pode buscar suportes 25,52 ou 20,55. Teria sinal de repique altista fechando acima dos 31,56 mirando resistências em 46,59 ou 56,53. O IFR sobrevendido alerta para recuperações se superar 31,56</t>
  </si>
  <si>
    <t>RIAA3 está em clara tendência de baixa pelas médias de 21 e 200 dias e segue em movimento de baixa. Abaixo dos 5,75 pode buscar suportes 3,94 ou 2,14. Teria sinal de repique altista fechando acima dos 5,99 mirando resistências em 11,58 ou 15,18. O IFR sobrevendido alerta para recuperações se superar 5,99</t>
  </si>
  <si>
    <t>RAIL3 está em clara tendência de baixa pelas médias de 21 e 200 dias e segue em movimento de baixa. Abaixo dos 13,5 pode buscar suportes 11,63 ou 9,76. Teria sinal de repique altista fechando acima dos 13,87 mirando resistências em 19,54 ou 23,27. O IFR sobrevendido alerta para recuperações se superar 13,87</t>
  </si>
  <si>
    <t>SAPR3 está em clara tendência de baixa pelas médias de 21 e 200 dias e segue em movimento de baixa. Abaixo dos 6,12 pode buscar suportes 4,73 ou 3,35. Teria sinal de repique altista fechando acima dos 6,54 mirando resistências em 10,6 ou 13,36. O IFR sobrevendido alerta para recuperações se superar 6,54</t>
  </si>
  <si>
    <t>SAPR4 está em clara tendência de baixa pelas médias de 21 e 200 dias e segue em movimento de baixa. Abaixo dos 5,83 pode buscar suportes 4,9 ou 3,97. Teria sinal de repique altista fechando acima dos 6,09 mirando resistências em 8,83 ou 10,68. O IFR sobrevendido alerta para recuperações se superar 6,09</t>
  </si>
  <si>
    <t>SAPR11 está em clara tendência de baixa pelas médias de 21 e 200 dias e segue em movimento de baixa. Abaixo dos 29,29 pode buscar suportes 24,14 ou 19. Teria sinal de repique altista fechando acima dos 30,85 mirando resistências em 45,94 ou 56,22. O IFR sobrevendido alerta para recuperações se superar 30,85</t>
  </si>
  <si>
    <t>SANB11 está em tendência de baixa pelas médias de 21 e 200 dias, mas começa a dar sinais de repiques de alta. Acima dos 24,9 teria sinal de repique altista mirando resistências nos 29,34 ou 32,78. Já uma perda dos 23,77 traria de volta o sinal de baixa projetando de 22,04 a 20,32. O IFR sobrevendido alerta para recuperações se superar 24,9</t>
  </si>
  <si>
    <t>SMTO3 está em tendência de alta pelas médias de 21 e 200 dias, mas começa a dar sinal de possível realização. Abaixo dos 20,38 poderia realizar na direção dos suportes 17,84 ou 16,58. Caso supere os 21,91 retomaria sinal de alta com projeções nos 24,42 ou 28,49.</t>
  </si>
  <si>
    <t>S1TX34 está em clara tendência de baixa pelas médias de 21 e 200 dias e segue em movimento de baixa. Abaixo dos 57,19 pode buscar suportes 50,45 ou 43,71. Teria sinal de repique altista fechando acima dos 62 mirando resistências em 79 ou 92,47.</t>
  </si>
  <si>
    <t>SEER3 está em tendência de baixa pelas médias de 21 e 200 dias, mas começa a dar sinais de repiques de alta. Acima dos 10,73 teria sinal de repique altista mirando resistências nos 18,6 ou 23,95. Já uma perda dos 9,93 traria de volta o sinal de baixa projetando de 7,25 a 4,57. O IFR sobrevendido alerta para recuperações se superar 10,73</t>
  </si>
  <si>
    <t>CSNA3 está em tendência de baixa pelas médias de 21 e 200 dias, mas começa a dar sinais de repiques de alta. Acima dos 4,12 teria sinal de repique altista mirando resistências nos 6,74 ou 8,56. Já uma perda dos 3,78 traria de volta o sinal de baixa projetando de 2,86 a 1,95. O IFR sobrevendido alerta para recuperações se superar 4,12</t>
  </si>
  <si>
    <t>SIMH3 está em tendência de baixa pelas médias de 21 e 200 dias, mas começa a dar sinais de repiques de alta. Acima dos 5,22 teria sinal de repique altista mirando resistências nos 17,43 ou 25,34. Já uma perda dos 4,63 traria de volta o sinal de baixa projetando de 0,67 a -3,28. O IFR sobrevendido alerta para recuperações se superar 5,22</t>
  </si>
  <si>
    <t>SLCE3 apesar de estar em tendência de alta no longo prazo pela média de 200 dias, no curto prazo está em realização. Abaixo dos 16,19 pode seguir em baixa no curto prazo mirando suportes em 15,59 ou 14,99. Teria sinal de retomada altista fechando acima dos 16,94 mirando resistências em 18,12 ou 19,31.</t>
  </si>
  <si>
    <t>SMFT3 está em tendência de baixa pelas médias de 21 e 200 dias, mas começa a dar sinais de repiques de alta. Acima dos 15,89 teria sinal de repique altista mirando resistências nos 26,1 ou 33,57. Já uma perda dos 14 traria de volta o sinal de baixa projetando de 10,26 a 6,52. O IFR sobrevendido alerta para recuperações se superar 15,89</t>
  </si>
  <si>
    <t>S2NW34 apesar de estar em tendência de alta no longo prazo pela média de 200 dias, no curto prazo está em realização. Abaixo dos 38,5 pode seguir em baixa no curto prazo mirando suportes em 36,16 ou 33,82. Teria sinal de retomada altista fechando acima dos 40,6 mirando resistências em 46,07 ou 50,74.</t>
  </si>
  <si>
    <t>SPCX34 está em tendência de baixa pelas médias de 21 e 200 dias, mas começa a dar sinais de repiques de alta. Acima dos 52,34 teria sinal de repique altista mirando resistências nos 58,47 ou 65,25. Já uma perda dos 49,87 traria de volta o sinal de baixa projetando de 47,49 a 44,09.</t>
  </si>
  <si>
    <t>STOC34 está em clara tendência de baixa pelas médias de 21 e 200 dias e segue em movimento de baixa. Abaixo dos 40,37 pode buscar suportes 33,62 ou 26,88. Teria sinal de repique altista fechando acima dos 41,76 mirando resistências em 62,19 ou 75,67. O IFR sobrevendido alerta para recuperações se superar 41,76</t>
  </si>
  <si>
    <t>M2ST34 está em tendência de alta no longo prazo, teve uma correção no curto prazo, mas pode estar retomando sinal de altas. Acima dos 10,88 pode buscar 11,99 ou 13,47. Abaixo dos 10,27 retomaria sinal de realização mirando suportes em 9,58 ou 8,83.</t>
  </si>
  <si>
    <t>SUZB3 está em tendência de alta pelas médias de 21 e 200 dias e vai mantendo sinal de força altista. Acima dos 51,54 pode buscar projeções nos 57,67 ou 67,6. Teria sinal de realização na perda dos 50,11 mirando os 41,61 ou 38,54. O padrão de volume favorece a alta. O IFR sobrecomprado alerta realizações se perder 50,11.</t>
  </si>
  <si>
    <t>S1NP34 está em tendência de alta pelas médias de 21 e 200 dias, mas começa a dar sinal de possível realização. Abaixo dos 62,86 poderia realizar na direção dos suportes 53,1 ou 49,17. Caso supere os 63,72 retomaria sinal de alta com projeções nos 65,81 ou 73,66.</t>
  </si>
  <si>
    <t>TAEE4 está em clara tendência de baixa pelas médias de 21 e 200 dias e segue em movimento de baixa. Abaixo dos 13,02 pode buscar suportes 12,18 ou 11,35. Teria sinal de repique altista fechando acima dos 13,3 mirando resistências em 15,71 ou 17,37. O IFR sobrevendido alerta para recuperações se superar 13,3</t>
  </si>
  <si>
    <t>TAEE11 está em clara tendência de baixa pelas médias de 21 e 200 dias e segue em movimento de baixa. Abaixo dos 38,66 pode buscar suportes 36,11 ou 33,56. Teria sinal de repique altista fechando acima dos 39,53 mirando resistências em 46,91 ou 52. O IFR sobrevendido alerta para recuperações se superar 39,53</t>
  </si>
  <si>
    <t>TSMC34 está em tendência de alta no longo prazo, teve uma correção no curto prazo, mas pode estar retomando sinal de altas. Acima dos 281,21 pode buscar 301,61 ou 328,87. Abaixo dos 275,15 retomaria sinal de realização mirando suportes em 257,49 ou 243,85.</t>
  </si>
  <si>
    <t>TGMA3 está em tendência de alta no longo prazo, teve uma correção no curto prazo, mas pode estar retomando sinal de altas. Acima dos 37,26 pode buscar 51,92 ou 62,25. Abaixo dos 35,19 retomaria sinal de realização mirando suportes em 30,02 ou 24,85.</t>
  </si>
  <si>
    <t>VIVT3 está em clara tendência de baixa pelas médias de 21 e 200 dias e segue em movimento de baixa. Abaixo dos 30,08 pode buscar suportes 29,2 ou 28,01. Teria sinal de repique altista fechando acima dos 30,98 mirando resistências em 33,03 ou 35,39.</t>
  </si>
  <si>
    <t>TEND3 está em clara tendência de baixa pelas médias de 21 e 200 dias e segue em movimento de baixa. Abaixo dos 17,71 pode buscar suportes 13,39 ou 9,08. Teria sinal de repique altista fechando acima dos 19,47 mirando resistências em 31,67 ou 40,29. O IFR sobrevendido alerta para recuperações se superar 19,47</t>
  </si>
  <si>
    <t>TSLA34 está em tendência de alta pelas médias de 21 e 200 dias e vai mantendo sinal de força altista. Acima dos 69,98 pode buscar projeções nos 78,97 ou 93,53. Teria sinal de realização na perda dos 68,06 mirando os 55,42 ou 50,92. O IFR sobrecomprado alerta realizações se perder 68,06.</t>
  </si>
  <si>
    <t>GSGI34 apesar de estar em tendência de baixa no longo prazo pela média de 200 dias, no curto prazo está com sinal de recuperação favorecendo repiques de alta. Acima dos 168,6 pode seguir repique altista na direção resistências nos 183,36 ou 207,25. Caso perca os 161,19 teria sinal de baixa projetando de 144,71 a 137,32. O padrão de volume favorece a alta.</t>
  </si>
  <si>
    <t>TIMS3 apesar de estar em tendência de baixa no longo prazo pela média de 200 dias, no curto prazo está com sinal de recuperação favorecendo repiques de alta. Acima dos 19,97 pode seguir repique altista na direção resistências nos 22,42 ou 26,39. Caso perca os 18,89 teria sinal de baixa projetando de 16 a 14,77. O padrão de volume favorece a alta.</t>
  </si>
  <si>
    <t>TOTS3 está em clara tendência de baixa pelas médias de 21 e 200 dias e segue em movimento de baixa. Abaixo dos 31,04 pode buscar suportes 26,5 ou 20,84. Teria sinal de repique altista fechando acima dos 32,1 mirando resistências em 44,79 ou 56,09. O IFR sobrevendido alerta para recuperações se superar 32,1</t>
  </si>
  <si>
    <t>TFCO4 está em clara tendência de baixa pelas médias de 21 e 200 dias e segue em movimento de baixa. Abaixo dos 9,49 pode buscar suportes 7,42 ou 5,35. Teria sinal de repique altista fechando acima dos 9,84 mirando resistências em 16,18 ou 20,31. O IFR sobrevendido alerta para recuperações se superar 9,84</t>
  </si>
  <si>
    <t>TUPY3 está em clara tendência de baixa pelas médias de 21 e 200 dias e segue em movimento de baixa. Abaixo dos 13,97 pode buscar suportes 11,83 ou 9,69. Teria sinal de repique altista fechando acima dos 14,56 mirando resistências em 20,89 ou 25,16. O IFR sobrevendido alerta para recuperações se superar 14,56</t>
  </si>
  <si>
    <t>UGPA3 apesar de estar em tendência de alta no longo prazo pela média de 200 dias, no curto prazo está em realização. Abaixo dos 30,64 pode seguir em baixa no curto prazo mirando suportes em 27,62 ou 24,61. Teria sinal de retomada altista fechando acima dos 31,31 mirando resistências em 40,39 ou 46,41. O IFR sobrevendido alerta para recuperações se superar 31,31</t>
  </si>
  <si>
    <t>FIQE3 está em clara tendência de baixa pelas médias de 21 e 200 dias e segue em movimento de baixa. Abaixo dos 4,9 pode buscar suportes 4,45 ou 4,01. Teria sinal de repique altista fechando acima dos 5,35 mirando resistências em 6,34 ou 7,22.</t>
  </si>
  <si>
    <t>UNIP6 está em clara tendência de baixa pelas médias de 21 e 200 dias e segue em movimento de baixa. Abaixo dos 49,73 pode buscar suportes 45,8 ou 41,87. Teria sinal de repique altista fechando acima dos 51,11 mirando resistências em 62,44 ou 70,29. O IFR sobrevendido alerta para recuperações se superar 51,11</t>
  </si>
  <si>
    <t>USIM5 está em tendência de baixa pelas médias de 21 e 200 dias, mas começa a dar sinais de repiques de alta. Acima dos 5,26 teria sinal de repique altista mirando resistências nos 7,68 ou 9,41. Já uma perda dos 4,88 traria de volta o sinal de baixa projetando de 4,01 a 3,14. O IFR sobrevendido alerta para recuperações se superar 5,26</t>
  </si>
  <si>
    <t>VALE3 está em clara tendência de baixa pelas médias de 21 e 200 dias e segue em movimento de baixa. Abaixo dos 59,42 pode buscar suportes 55,54 ou 51,66. Teria sinal de repique altista fechando acima dos 62,7 mirando resistências em 71,97 ou 79,72.</t>
  </si>
  <si>
    <t>VAMO3 está em clara tendência de baixa pelas médias de 21 e 200 dias e segue em movimento de baixa. Abaixo dos 2,19 pode buscar suportes 0,71 ou -0,76. Teria sinal de repique altista fechando acima dos 2,42 mirando resistências em 6,97 ou 9,92. O IFR sobrevendido alerta para recuperações se superar 2,42</t>
  </si>
  <si>
    <t>VBBR3 está em clara tendência de baixa pelas médias de 21 e 200 dias e segue em movimento de baixa. Abaixo dos 27,48 pode buscar suportes 23,98 ou 20,49. Teria sinal de repique altista fechando acima dos 29,44 mirando resistências em 38,78 ou 45,76. O IFR sobrevendido alerta para recuperações se superar 29,44</t>
  </si>
  <si>
    <t>VISA34 está em tendência de alta pelas médias de 21 e 200 dias e vai mantendo sinal de força altista. Acima dos 118,21 pode buscar projeções nos 134,87 ou 161,84. Teria sinal de realização na perda dos 114,9 mirando os 91,24 ou 82,9. O padrão de volume favorece a alta. O IFR sobrecomprado alerta realizações se perder 114,9.</t>
  </si>
  <si>
    <t>VTRU3 está em tendência de baixa pelas médias de 21 e 200 dias, mas começa a dar sinais de repiques de alta. Acima dos 11,82 teria sinal de repique altista mirando resistências nos 20,95 ou 27,07. Já uma perda dos 11,04 traria de volta o sinal de baixa projetando de 7,97 a 4,91. O IFR sobrevendido alerta para recuperações se superar 11,82</t>
  </si>
  <si>
    <t>VIVA3 está em clara tendência de baixa pelas médias de 21 e 200 dias e segue em movimento de baixa. Abaixo dos 16,29 pode buscar suportes 12,05 ou 7,82. Teria sinal de repique altista fechando acima dos 17,3 mirando resistências em 29,99 ou 38,45. O IFR sobrevendido alerta para recuperações se superar 17,3</t>
  </si>
  <si>
    <t>VULC3 está em clara tendência de baixa pelas médias de 21 e 200 dias e segue em movimento de baixa. Abaixo dos 11,2 pode buscar suportes 9,52 ou 7,84. Teria sinal de repique altista fechando acima dos 11,56 mirando resistências em 16,63 ou 19,98. O IFR sobrevendido alerta para recuperações se superar 11,56</t>
  </si>
  <si>
    <t>WEGE3 está em tendência de alta pelas médias de 21 e 200 dias e vai mantendo sinal de força altista. Acima dos 49,85 pode buscar projeções nos 52,71 ou 59,85. Teria sinal de realização na perda dos 47,17 mirando os 41,15 ou 37,57. O padrão de volume favorece a alta.</t>
  </si>
  <si>
    <t>W1DC34 está em clara tendência de baixa pelas médias de 21 e 200 dias e segue em movimento de baixa. Abaixo dos 1879,12 pode buscar suportes 1694,2 ou 1541. Teria sinal de repique altista fechando acima dos 1966,89 mirando resistências em 2189,99 ou 2496,38.</t>
  </si>
  <si>
    <t>WIZC3 está em clara tendência de baixa pelas médias de 21 e 200 dias e segue em movimento de baixa. Abaixo dos 5,7 pode buscar suportes 4,62 ou 3,54. Teria sinal de repique altista fechando acima dos 5,94 mirando resistências em 9,18 ou 11,33. O IFR sobrevendido alerta para recuperações se superar 5,94</t>
  </si>
  <si>
    <t>YDUQ3 está em tendência de baixa pelas médias de 21 e 200 dias, mas começa a dar sinais de repiques de alta. Acima dos 9,1 teria sinal de repique altista mirando resistências nos 14,87 ou 18,95. Já uma perda dos 8,26 traria de volta o sinal de baixa projetando de 6,21 a 4,17. O IFR sobrevendido alerta para recuperações se superar 9,1</t>
  </si>
  <si>
    <t>Z2SC34 está em tendência de alta pelas médias de 21 e 200 dias, mas começa a dar sinal de possível realização. Abaixo dos 40,9 poderia realizar na direção dos suportes 34,39 ou 30,33. Caso supere os 41,51 retomaria sinal de alta com projeções nos 47,51 ou 55,61.</t>
  </si>
  <si>
    <t>BCIC11 está em clara tendência de baixa pelas médias de 21 e 200 dias e segue em movimento de baixa. Abaixo dos 118,34 pode buscar suportes 104,73 ou 91,12. Teria sinal de repique altista fechando acima dos 119,46 mirando resistências em 162,37 ou 189,58. O IFR sobrevendido alerta para recuperações se superar 119,46</t>
  </si>
  <si>
    <t>DOLA11 está em tendência de alta pelas médias de 21 e 200 dias e vai mantendo sinal de força altista. Acima dos 11,29 pode buscar projeções nos 11,66 ou 12,76. Teria sinal de realização na perda dos 11,03 mirando os 9,88 ou 9,32. O padrão de volume favorece a alta. O IFR sobrecomprado alerta realizações se perder 11,03.</t>
  </si>
  <si>
    <t>SPBZ11 apesar de estar em tendência de alta no longo prazo pela média de 200 dias, no curto prazo está em realização. Abaixo dos 121,18 pode seguir em baixa no curto prazo mirando suportes em 119,76 ou 118,35. Teria sinal de retomada altista fechando acima dos 122,64 mirando resistências em 125,75 ou 128,57.</t>
  </si>
  <si>
    <t>AUVP11 está em clara tendência de baixa pelas médias de 21 e 200 dias e segue em movimento de baixa. Abaixo dos 119,47 pode buscar suportes 108,49 ou 97,51. Teria sinal de repique altista fechando acima dos 123,22 mirando resistências em 155 ou 176,95. O IFR sobrevendido alerta para recuperações se superar 123,22</t>
  </si>
  <si>
    <t>SPYI11 está em tendência de alta pelas médias de 21 e 200 dias e vai mantendo sinal de força altista. Acima dos 114,7 pode buscar projeções nos 121,7 ou 133,04. Teria sinal de realização na perda dos 112,7 mirando os 103,36 ou 99,85. O padrão de volume favorece a alta. O IFR sobrecomprado alerta realizações se perder 112,7.</t>
  </si>
  <si>
    <t>BITH11 está em tendência de alta pelas médias de 21 e 200 dias e vai mantendo sinal de força altista. Acima dos 95,93 pode buscar projeções nos 99,46 ou 105,28. Teria sinal de realização na perda dos 94,7 mirando os 90,03 ou 87,11.</t>
  </si>
  <si>
    <t>HASH11 está em tendência de alta pelas médias de 21 e 200 dias e vai mantendo sinal de força altista. Acima dos 55,09 pode buscar projeções nos 56,91 ou 60,03. Teria sinal de realização na perda dos 53,51 mirando os 51,86 ou 50,29. O padrão de volume favorece a alta.</t>
  </si>
  <si>
    <t>USDB11 está em tendência de alta pelas médias de 21 e 200 dias e vai mantendo sinal de força altista. Acima dos 105,3 pode buscar projeções nos 113,09 ou 125,71. Teria sinal de realização na perda dos 104,22 mirando os 92,68 ou 88,78. O padrão de volume favorece a alta. O IFR sobrecomprado alerta realizações se perder 104,22.</t>
  </si>
  <si>
    <t>WRLD11 está em tendência de alta pelas médias de 21 e 200 dias e vai mantendo sinal de força altista. Acima dos 156,5 pode buscar projeções nos 166,23 ou 181,99. Teria sinal de realização na perda dos 153,31 mirando os 140,74 ou 135,87. O padrão de volume favorece a alta.</t>
  </si>
  <si>
    <t>UTLL11 está em clara tendência de baixa pelas médias de 21 e 200 dias e segue em movimento de baixa. Abaixo dos 107,58 pode buscar suportes 95,52 ou 83,46. Teria sinal de repique altista fechando acima dos 110,8 mirando resistências em 146,6 ou 170,71. O IFR sobrevendido alerta para recuperações se superar 110,8</t>
  </si>
  <si>
    <t>BOVA11 está em clara tendência de baixa pelas médias de 21 e 200 dias e segue em movimento de baixa. Abaixo dos 161,77 pode buscar suportes 147,95 ou 134,13. Teria sinal de repique altista fechando acima dos 163,89 mirando resistências em 206,48 ou 234,11. O IFR sobrevendido alerta para recuperações se superar 163,89</t>
  </si>
  <si>
    <t>IVVB11 está em tendência de alta pelas médias de 21 e 200 dias e vai mantendo sinal de força altista. Acima dos 471,9 pode buscar projeções nos 479,85 ou 510,96. Teria sinal de realização na perda dos 466,25 mirando os 429,51 ou 413,95.</t>
  </si>
  <si>
    <t>BSOX39 apesar de estar em tendência de alta no longo prazo pela média de 200 dias, no curto prazo está em realização. Abaixo dos 62,49 pode seguir em baixa no curto prazo mirando suportes em 59,47 ou 54,93. Teria sinal de retomada altista fechando acima dos 65,68 mirando resistências em 74,14 ou 83,2.</t>
  </si>
  <si>
    <t>SMAL11 está em clara tendência de baixa pelas médias de 21 e 200 dias e segue em movimento de baixa. Abaixo dos 87 pode buscar suportes 70,56 ou 54,12. Teria sinal de repique altista fechando acima dos 92,17 mirando resistências em 140,2 ou 173,07. O IFR sobrevendido alerta para recuperações se superar 92,17</t>
  </si>
  <si>
    <t>BOVV11 está em clara tendência de baixa pelas médias de 21 e 200 dias e segue em movimento de baixa. Abaixo dos 169,88 pode buscar suportes 155,33 ou 140,78. Teria sinal de repique altista fechando acima dos 172,03 mirando resistências em 216,96 ou 246,05. O IFR sobrevendido alerta para recuperações se superar 172,03</t>
  </si>
  <si>
    <t>DIVO11 está em clara tendência de baixa pelas médias de 21 e 200 dias e segue em movimento de baixa. Abaixo dos 117,42 pode buscar suportes 74,52 ou 51,59. Teria sinal de repique altista fechando acima dos 118,99 mirando resistências em 148,71 ou 194,55. O IFR sobrevendido alerta para recuperações se superar 118,99</t>
  </si>
  <si>
    <t>FIND11 está em clara tendência de baixa pelas médias de 21 e 200 dias e segue em movimento de baixa. Abaixo dos 155,4 pode buscar suportes 123,34 ou 89,14. Teria sinal de repique altista fechando acima dos 158,56 mirando resistências em 234 ou 302,38. O IFR sobrevendido alerta para recuperações se superar 158,56</t>
  </si>
  <si>
    <t>MATB11 está em tendência de baixa pelas médias de 21 e 200 dias, mas começa a dar sinais de repiques de alta. Acima dos 61,02 teria sinal de repique altista mirando resistências nos 63,55 ou 71,38. Já uma perda dos 59,89 traria de volta o sinal de baixa projetando de 50,88 a 46,96.</t>
  </si>
  <si>
    <t>SMAC11 está em clara tendência de baixa pelas médias de 21 e 200 dias e segue em movimento de baixa. Abaixo dos 43,94 pode buscar suportes 34,96 ou 25,98. Teria sinal de repique altista fechando acima dos 48,79 mirando resistências em 72,99 ou 90,94. O IFR sobrevendido alerta para recuperações se superar 48,79</t>
  </si>
  <si>
    <t>SPXR11 está em tendência de alta no longo prazo, teve uma correção no curto prazo, mas pode estar retomando sinal de altas. Acima dos 75,47 pode buscar 77,98 ou 80,15. Abaixo dos 74,46 retomaria sinal de realização mirando suportes em 73,37 ou 72,28.</t>
  </si>
  <si>
    <t>SPXI11 está em tendência de alta pelas médias de 21 e 200 dias e vai mantendo sinal de força altista. Acima dos 57,62 pode buscar projeções nos 60,96 ou 66,38. Teria sinal de realização na perda dos 56,69 mirando os 52,2 ou 50,52. O padrão de volume favorece a alta.</t>
  </si>
  <si>
    <t>TECK11 está em tendência de alta no longo prazo, teve uma correção no curto prazo, mas pode estar retomando sinal de altas. Acima dos 125,13 pode buscar 130,38 ou 141,73. Abaixo dos 121,93 retomaria sinal de realização mirando suportes em 112 ou 106,32.</t>
  </si>
  <si>
    <t>HIGH11 está em clara tendência de baixa pelas médias de 21 e 200 dias e segue em movimento de baixa. Abaixo dos 62,21 pode buscar suportes 56,76 ou 37,61. Teria sinal de repique altista fechando acima dos 63,72 mirando resistências em 118,72 ou 157,01. O IFR sobrevendido alerta para recuperações se superar 63,72</t>
  </si>
  <si>
    <t>IBOB11 está em clara tendência de baixa pelas médias de 21 e 200 dias e segue em movimento de baixa. Abaixo dos 135,6 pode buscar suportes 123,85 ou 112,11. Teria sinal de repique altista fechando acima dos 137,21 mirando resistências em 173,6 ou 197,08. O IFR sobrevendido alerta para recuperações se superar 137,21</t>
  </si>
  <si>
    <t>BOVX11 está em clara tendência de baixa pelas médias de 21 e 200 dias e segue em movimento de baixa. Abaixo dos 16,89 pode buscar suportes 15,44 ou 14. Teria sinal de repique altista fechando acima dos 17,07 mirando resistências em 21,56 ou 24,44. O IFR sobrevendido alerta para recuperações se superar 17,07</t>
  </si>
  <si>
    <t>NASD11 está em tendência de alta pelas médias de 21 e 200 dias e vai mantendo sinal de força altista. Acima dos 21,69 pode buscar projeções nos 22,5 ou 23,98. Teria sinal de realização na perda dos 21,36 mirando os 20,09 ou 19,34. O padrão de volume favorece a alta.</t>
  </si>
  <si>
    <t>GOLD11 apesar de estar em tendência de baixa no longo prazo pela média de 200 dias, no curto prazo está com sinal de recuperação favorecendo repiques de alta. Acima dos 22,85 pode seguir repique altista na direção resistências nos 24,17 ou 26,31. Caso perca os 22,22 teria sinal de baixa projetando de 20,71 a 20,04. O padrão de volume favorece a alta.</t>
  </si>
  <si>
    <t>GOLX11 está em tendência de baixa pelas médias de 21 e 200 dias, mas começa a dar sinais de repiques de alta. Acima dos 47,96 teria sinal de repique altista mirando resistências nos 50,5 ou 53,21. Já uma perda dos 46,11 traria de volta o sinal de baixa projetando de 44,75 a 43,39.</t>
  </si>
  <si>
    <t>XCAP11 está em clara tendência de baixa pelas médias de 21 e 200 dias e segue em movimento de baixa. Abaixo dos 42,46 pode buscar suportes 33,85 ou 23,94. Teria sinal de repique altista fechando acima dos 43,14 mirando resistências em 65,9 ou 85,7. O IFR sobrevendido alerta para recuperações se superar 43,14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</si>
</sst>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70">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0" fontId="0" fillId="6" borderId="20" xfId="0" applyNumberFormat="1" applyFill="1" applyBorder="1"/>
    <xf numFmtId="165" fontId="2" fillId="5" borderId="9" xfId="1" applyFont="1" applyFill="1" applyBorder="1" applyAlignment="1" applyProtection="1">
      <alignment horizontal="center" vertical="center"/>
      <protection locked="0"/>
    </xf>
    <xf numFmtId="165" fontId="2" fillId="2" borderId="9" xfId="1" applyFont="1" applyFill="1" applyBorder="1" applyAlignment="1" applyProtection="1">
      <alignment horizontal="center" vertical="center"/>
      <protection locked="0"/>
    </xf>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85725</xdr:colOff>
      <xdr:row>14</xdr:row>
      <xdr:rowOff>85725</xdr:rowOff>
    </xdr:from>
    <xdr:to>
      <xdr:col>15</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18</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18</xdr:col>
      <xdr:colOff>1647825</xdr:colOff>
      <xdr:row>0</xdr:row>
      <xdr:rowOff>66675</xdr:rowOff>
    </xdr:from>
    <xdr:to>
      <xdr:col>18</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18</xdr:col>
      <xdr:colOff>1666876</xdr:colOff>
      <xdr:row>0</xdr:row>
      <xdr:rowOff>76200</xdr:rowOff>
    </xdr:from>
    <xdr:to>
      <xdr:col>18</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24</xdr:col>
      <xdr:colOff>0</xdr:colOff>
      <xdr:row>10</xdr:row>
      <xdr:rowOff>0</xdr:rowOff>
    </xdr:from>
    <xdr:to>
      <xdr:col>25</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18</xdr:col>
      <xdr:colOff>1524000</xdr:colOff>
      <xdr:row>6</xdr:row>
      <xdr:rowOff>95250</xdr:rowOff>
    </xdr:from>
    <xdr:to>
      <xdr:col>18</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A396"/>
  <sheetViews>
    <sheetView showGridLines="0" tabSelected="1" zoomScaleNormal="100" workbookViewId="0">
      <selection activeCell="C17" sqref="C17:S258"/>
    </sheetView>
  </sheetViews>
  <sheetFormatPr defaultColWidth="8.85546875" defaultRowHeight="15" customHeight="1" x14ac:dyDescent="0.25"/>
  <cols>
    <col min="2" max="2" width="1.42578125" style="1" customWidth="1"/>
    <col min="3" max="3" width="10.28515625" style="1" customWidth="1"/>
    <col min="4" max="4" width="8.42578125" style="1" bestFit="1" customWidth="1"/>
    <col min="5" max="5" width="7.7109375" style="1" bestFit="1" customWidth="1"/>
    <col min="6" max="6" width="5.7109375" style="1" bestFit="1" customWidth="1"/>
    <col min="7" max="9" width="6.5703125" style="1" bestFit="1" customWidth="1"/>
    <col min="10" max="10" width="1.5703125" style="1" customWidth="1"/>
    <col min="11" max="11" width="7.42578125" style="1" customWidth="1"/>
    <col min="12" max="12" width="6.85546875" style="1" customWidth="1"/>
    <col min="13" max="13" width="7.5703125" style="1" customWidth="1"/>
    <col min="14" max="14" width="1.140625" style="1" customWidth="1"/>
    <col min="15" max="15" width="6.7109375" style="1" customWidth="1"/>
    <col min="16" max="16" width="11" style="18" bestFit="1" customWidth="1"/>
    <col min="17" max="17" width="8" style="18" customWidth="1"/>
    <col min="18" max="18" width="7.42578125" style="1" customWidth="1"/>
    <col min="19" max="19" width="55.85546875" style="1" customWidth="1"/>
    <col min="20" max="20" width="2.28515625" style="1" customWidth="1"/>
    <col min="21" max="261" width="8.85546875" style="1" customWidth="1"/>
  </cols>
  <sheetData>
    <row r="1" spans="2:29" ht="15" customHeight="1" x14ac:dyDescent="0.25">
      <c r="B1" s="2"/>
      <c r="C1" s="26"/>
      <c r="D1" s="27"/>
      <c r="E1" s="60"/>
      <c r="F1" s="27"/>
      <c r="G1" s="27"/>
      <c r="H1" s="27"/>
      <c r="I1" s="27"/>
      <c r="J1" s="27"/>
      <c r="K1" s="27"/>
      <c r="L1" s="27"/>
      <c r="M1" s="27"/>
      <c r="N1" s="27"/>
      <c r="O1" s="27"/>
      <c r="P1" s="28"/>
      <c r="Q1" s="53"/>
      <c r="R1" s="27"/>
      <c r="S1" s="29"/>
      <c r="T1" s="25"/>
    </row>
    <row r="2" spans="2:29" ht="15" customHeight="1" x14ac:dyDescent="0.25">
      <c r="B2" s="3"/>
      <c r="C2" s="26"/>
      <c r="D2" s="27"/>
      <c r="E2" s="60"/>
      <c r="F2" s="27"/>
      <c r="G2" s="27"/>
      <c r="H2" s="27"/>
      <c r="I2" s="27"/>
      <c r="J2" s="27"/>
      <c r="K2" s="27"/>
      <c r="L2" s="27"/>
      <c r="M2" s="27"/>
      <c r="N2" s="27"/>
      <c r="O2" s="27"/>
      <c r="P2" s="28"/>
      <c r="Q2" s="53"/>
      <c r="R2" s="27"/>
      <c r="S2" s="29"/>
      <c r="T2" s="20"/>
    </row>
    <row r="3" spans="2:29" ht="15" customHeight="1" x14ac:dyDescent="0.25">
      <c r="B3" s="3"/>
      <c r="C3" s="26"/>
      <c r="D3" s="27"/>
      <c r="E3" s="60"/>
      <c r="F3" s="27"/>
      <c r="G3" s="27"/>
      <c r="H3" s="27"/>
      <c r="I3" s="27"/>
      <c r="J3" s="27"/>
      <c r="K3" s="27"/>
      <c r="L3" s="27"/>
      <c r="M3" s="27"/>
      <c r="N3" s="27"/>
      <c r="O3" s="27"/>
      <c r="P3" s="28"/>
      <c r="Q3" s="53"/>
      <c r="R3" s="27"/>
      <c r="S3" s="29"/>
      <c r="T3" s="20"/>
      <c r="X3" s="50">
        <f>X7-X10</f>
        <v>20</v>
      </c>
      <c r="Y3" s="50">
        <f>Y7-Y10</f>
        <v>167</v>
      </c>
      <c r="Z3" s="51">
        <f>X3/(Y3+X3)</f>
        <v>0.10695187165775401</v>
      </c>
      <c r="AA3" s="35" t="s">
        <v>11</v>
      </c>
    </row>
    <row r="4" spans="2:29" ht="15" customHeight="1" x14ac:dyDescent="0.25">
      <c r="B4" s="3"/>
      <c r="C4" s="26"/>
      <c r="D4" s="27"/>
      <c r="E4" s="60"/>
      <c r="F4" s="27"/>
      <c r="G4" s="27"/>
      <c r="H4" s="27"/>
      <c r="I4" s="27"/>
      <c r="J4" s="27"/>
      <c r="K4" s="27"/>
      <c r="L4" s="27"/>
      <c r="M4" s="27"/>
      <c r="N4" s="27"/>
      <c r="O4" s="27"/>
      <c r="P4" s="28"/>
      <c r="Q4" s="53"/>
      <c r="R4" s="27"/>
      <c r="S4" s="29"/>
      <c r="T4" s="20"/>
      <c r="Z4" s="52">
        <f>V10</f>
        <v>0.39215686274509803</v>
      </c>
      <c r="AA4" s="35" t="s">
        <v>16</v>
      </c>
    </row>
    <row r="5" spans="2:29" ht="15" customHeight="1" x14ac:dyDescent="0.25">
      <c r="B5" s="3"/>
      <c r="C5" s="26"/>
      <c r="D5" s="27"/>
      <c r="E5" s="60"/>
      <c r="F5" s="27"/>
      <c r="G5" s="27"/>
      <c r="H5" s="27"/>
      <c r="I5" s="27"/>
      <c r="J5" s="27"/>
      <c r="K5" s="27"/>
      <c r="L5" s="27"/>
      <c r="M5" s="27"/>
      <c r="N5" s="27"/>
      <c r="O5" s="27"/>
      <c r="P5" s="28"/>
      <c r="Q5" s="53"/>
      <c r="R5" s="27"/>
      <c r="S5" s="29"/>
      <c r="T5" s="20"/>
    </row>
    <row r="6" spans="2:29" ht="15" customHeight="1" x14ac:dyDescent="0.25">
      <c r="B6" s="3"/>
      <c r="C6" s="26"/>
      <c r="D6" s="27"/>
      <c r="E6" s="60"/>
      <c r="F6" s="27"/>
      <c r="G6" s="27"/>
      <c r="H6" s="27"/>
      <c r="I6" s="27"/>
      <c r="J6" s="27"/>
      <c r="K6" s="27"/>
      <c r="L6" s="27"/>
      <c r="M6" s="27"/>
      <c r="N6" s="27"/>
      <c r="O6" s="27"/>
      <c r="P6" s="28"/>
      <c r="Q6" s="53"/>
      <c r="R6" s="27"/>
      <c r="S6" s="29"/>
      <c r="T6" s="20"/>
      <c r="V6" s="35"/>
      <c r="X6" s="33" t="s">
        <v>9</v>
      </c>
      <c r="Y6" s="33" t="s">
        <v>10</v>
      </c>
      <c r="Z6" s="33"/>
      <c r="AA6" s="33" t="s">
        <v>0</v>
      </c>
      <c r="AC6" s="18"/>
    </row>
    <row r="7" spans="2:29" ht="15" customHeight="1" x14ac:dyDescent="0.25">
      <c r="B7" s="3"/>
      <c r="C7" s="26"/>
      <c r="D7" s="27"/>
      <c r="E7" s="60"/>
      <c r="F7" s="27"/>
      <c r="G7" s="27"/>
      <c r="H7" s="27"/>
      <c r="I7" s="27"/>
      <c r="J7" s="27"/>
      <c r="K7" s="27"/>
      <c r="L7" s="27"/>
      <c r="M7" s="27"/>
      <c r="N7" s="27"/>
      <c r="O7" s="27"/>
      <c r="P7" s="28"/>
      <c r="Q7" s="53"/>
      <c r="R7" s="27"/>
      <c r="S7" s="29"/>
      <c r="T7" s="20"/>
      <c r="W7" s="32"/>
      <c r="X7" s="33">
        <f>COUNTIF($R$17:$R$352,"ALTA")</f>
        <v>40</v>
      </c>
      <c r="Y7" s="33">
        <f>COUNTIF($R$17:$R$352,"Baixa")</f>
        <v>198</v>
      </c>
      <c r="Z7" s="33"/>
      <c r="AA7" s="33">
        <f>X7+Y7</f>
        <v>238</v>
      </c>
    </row>
    <row r="8" spans="2:29" ht="15" customHeight="1" x14ac:dyDescent="0.25">
      <c r="B8" s="3"/>
      <c r="C8" s="26"/>
      <c r="D8" s="27"/>
      <c r="E8" s="60"/>
      <c r="F8" s="27"/>
      <c r="G8" s="27"/>
      <c r="H8" s="27"/>
      <c r="I8" s="27"/>
      <c r="J8" s="27"/>
      <c r="K8" s="27"/>
      <c r="L8" s="27"/>
      <c r="M8" s="27"/>
      <c r="N8" s="27"/>
      <c r="O8" s="27"/>
      <c r="P8" s="28"/>
      <c r="Q8" s="53"/>
      <c r="R8" s="27"/>
      <c r="S8" s="29"/>
      <c r="T8" s="20"/>
      <c r="X8" s="34">
        <f>X7/AA7</f>
        <v>0.16806722689075632</v>
      </c>
      <c r="Y8" s="34">
        <f>Y7/AA7</f>
        <v>0.83193277310924374</v>
      </c>
      <c r="Z8" s="33"/>
      <c r="AA8" s="33"/>
    </row>
    <row r="9" spans="2:29" ht="15" customHeight="1" x14ac:dyDescent="0.25">
      <c r="B9" s="3"/>
      <c r="C9" s="26"/>
      <c r="D9" s="27"/>
      <c r="E9" s="60"/>
      <c r="F9" s="27"/>
      <c r="G9" s="27"/>
      <c r="H9" s="27"/>
      <c r="I9" s="27"/>
      <c r="J9" s="27"/>
      <c r="K9" s="27"/>
      <c r="L9" s="27"/>
      <c r="M9" s="27"/>
      <c r="N9" s="27"/>
      <c r="O9" s="27"/>
      <c r="P9" s="28"/>
      <c r="Q9" s="53"/>
      <c r="R9" s="27"/>
      <c r="S9" s="29"/>
      <c r="T9" s="20"/>
      <c r="V9" s="43">
        <f>COUNTIF(D17:D352,"*34*")</f>
        <v>51</v>
      </c>
      <c r="W9" s="49" t="s">
        <v>14</v>
      </c>
      <c r="X9" s="45">
        <f>SUMIF(D17:D352,"=*34*",F17:F352)/V9</f>
        <v>4.5294117647058822</v>
      </c>
      <c r="Y9" s="43"/>
      <c r="Z9" s="18"/>
      <c r="AA9" s="18"/>
    </row>
    <row r="10" spans="2:29" ht="15" customHeight="1" x14ac:dyDescent="0.25">
      <c r="B10" s="3"/>
      <c r="C10" s="26"/>
      <c r="D10" s="27"/>
      <c r="E10" s="60"/>
      <c r="F10" s="27"/>
      <c r="G10" s="27"/>
      <c r="H10" s="27"/>
      <c r="I10" s="27"/>
      <c r="J10" s="27"/>
      <c r="K10" s="27"/>
      <c r="L10" s="27"/>
      <c r="M10" s="27"/>
      <c r="N10" s="27"/>
      <c r="O10" s="27"/>
      <c r="P10" s="28"/>
      <c r="Q10" s="53"/>
      <c r="R10" s="27"/>
      <c r="S10" s="29"/>
      <c r="T10" s="20"/>
      <c r="V10" s="46">
        <f>X10/V9</f>
        <v>0.39215686274509803</v>
      </c>
      <c r="W10" s="44" t="s">
        <v>9</v>
      </c>
      <c r="X10" s="47">
        <f>COUNTIFS(D17:D352,"=*34*",R17:R352,"Alta")</f>
        <v>20</v>
      </c>
      <c r="Y10" s="48">
        <f>V9-X10</f>
        <v>31</v>
      </c>
    </row>
    <row r="11" spans="2:29" ht="31.5" customHeight="1" x14ac:dyDescent="0.25">
      <c r="B11" s="3"/>
      <c r="C11" s="65" t="s">
        <v>2</v>
      </c>
      <c r="D11" s="65"/>
      <c r="E11" s="65"/>
      <c r="F11" s="65"/>
      <c r="G11" s="65"/>
      <c r="H11" s="65"/>
      <c r="I11" s="65"/>
      <c r="J11" s="65"/>
      <c r="K11" s="65"/>
      <c r="L11" s="65"/>
      <c r="M11" s="65"/>
      <c r="N11" s="65"/>
      <c r="O11" s="65"/>
      <c r="P11" s="65"/>
      <c r="Q11" s="65"/>
      <c r="R11" s="65"/>
      <c r="S11" s="66"/>
      <c r="T11" s="4"/>
    </row>
    <row r="12" spans="2:29" ht="136.5" customHeight="1" x14ac:dyDescent="0.25">
      <c r="B12" s="3"/>
      <c r="C12" s="67" t="s">
        <v>23</v>
      </c>
      <c r="D12" s="68"/>
      <c r="E12" s="68"/>
      <c r="F12" s="68"/>
      <c r="G12" s="68"/>
      <c r="H12" s="68"/>
      <c r="I12" s="68"/>
      <c r="J12" s="68"/>
      <c r="K12" s="68"/>
      <c r="L12" s="68"/>
      <c r="M12" s="68"/>
      <c r="N12" s="68"/>
      <c r="O12" s="68"/>
      <c r="P12" s="68"/>
      <c r="Q12" s="68"/>
      <c r="R12" s="68"/>
      <c r="S12" s="69"/>
      <c r="T12" s="20"/>
    </row>
    <row r="13" spans="2:29" ht="15" customHeight="1" x14ac:dyDescent="0.25">
      <c r="B13" s="3"/>
      <c r="C13" s="39"/>
      <c r="D13" s="40"/>
      <c r="E13" s="40"/>
      <c r="F13" s="40"/>
      <c r="G13" s="40"/>
      <c r="H13" s="40"/>
      <c r="I13" s="40"/>
      <c r="J13" s="40"/>
      <c r="K13" s="40"/>
      <c r="L13" s="40"/>
      <c r="M13" s="40"/>
      <c r="N13" s="40"/>
      <c r="O13" s="40"/>
      <c r="P13" s="40"/>
      <c r="Q13" s="40"/>
      <c r="R13" s="41"/>
      <c r="S13" s="42"/>
      <c r="T13" s="20"/>
    </row>
    <row r="14" spans="2:29" ht="15" customHeight="1" x14ac:dyDescent="0.25">
      <c r="B14" s="3"/>
      <c r="C14" s="39"/>
      <c r="D14" s="40"/>
      <c r="E14" s="40"/>
      <c r="F14" s="40"/>
      <c r="G14" s="40"/>
      <c r="H14" s="40"/>
      <c r="I14" s="40"/>
      <c r="J14" s="40"/>
      <c r="K14" s="40"/>
      <c r="L14" s="40"/>
      <c r="M14" s="40"/>
      <c r="N14" s="40"/>
      <c r="O14" s="40"/>
      <c r="P14" s="40"/>
      <c r="Q14" s="40"/>
      <c r="R14" s="41"/>
      <c r="S14" s="42"/>
      <c r="T14" s="20"/>
    </row>
    <row r="15" spans="2:29" ht="38.450000000000003" customHeight="1" x14ac:dyDescent="0.25">
      <c r="B15" s="3"/>
      <c r="C15" s="21"/>
      <c r="D15" s="30" t="s">
        <v>7</v>
      </c>
      <c r="E15" s="30"/>
      <c r="F15" s="22"/>
      <c r="G15" s="22"/>
      <c r="H15" s="22"/>
      <c r="I15" s="22"/>
      <c r="J15" s="22"/>
      <c r="K15" s="22" t="s">
        <v>3</v>
      </c>
      <c r="L15" s="22"/>
      <c r="M15" s="22"/>
      <c r="N15" s="22"/>
      <c r="O15" s="22"/>
      <c r="P15" s="23"/>
      <c r="Q15" s="23"/>
      <c r="R15" s="22"/>
      <c r="S15" s="24">
        <v>46330</v>
      </c>
      <c r="T15" s="20"/>
      <c r="W15" s="1" t="s">
        <v>15</v>
      </c>
    </row>
    <row r="16" spans="2:29" ht="25.15" customHeight="1" x14ac:dyDescent="0.25">
      <c r="B16" s="3"/>
      <c r="C16" s="63" t="s">
        <v>0</v>
      </c>
      <c r="D16" s="63"/>
      <c r="E16" s="7" t="s">
        <v>411</v>
      </c>
      <c r="F16" s="6" t="s">
        <v>19</v>
      </c>
      <c r="G16" s="63" t="s">
        <v>1</v>
      </c>
      <c r="H16" s="63"/>
      <c r="I16" s="63"/>
      <c r="J16" s="6"/>
      <c r="K16" s="64" t="s">
        <v>4</v>
      </c>
      <c r="L16" s="64"/>
      <c r="M16" s="64"/>
      <c r="N16" s="7"/>
      <c r="O16" s="7" t="s">
        <v>5</v>
      </c>
      <c r="P16" s="6" t="s">
        <v>6</v>
      </c>
      <c r="Q16" s="6" t="s">
        <v>18</v>
      </c>
      <c r="R16" s="5" t="s">
        <v>17</v>
      </c>
      <c r="S16" s="8" t="s">
        <v>8</v>
      </c>
      <c r="T16" s="4"/>
      <c r="W16" s="1" t="s">
        <v>12</v>
      </c>
      <c r="X16" s="1" t="str">
        <f>_xlfn.XLOOKUP(W16,D17:D352,S17:S352)</f>
        <v>MBRF3 está em tendência de baixa pelas médias de 21 e 200 dias, mas começa a dar sinais de repiques de alta. Acima dos 16,06 teria sinal de repique altista mirando resistências nos 19,14 ou 21,51. Já uma perda dos 15,29 traria de volta o sinal de baixa projetando de 14,1 a 12,91.</v>
      </c>
    </row>
    <row r="17" spans="2:261" s="12" customFormat="1" ht="75" customHeight="1" x14ac:dyDescent="0.25">
      <c r="B17" s="3"/>
      <c r="C17" s="9" t="s">
        <v>24</v>
      </c>
      <c r="D17" s="16" t="s">
        <v>25</v>
      </c>
      <c r="E17" s="61">
        <v>10.01</v>
      </c>
      <c r="F17" s="16">
        <v>0</v>
      </c>
      <c r="G17" s="15">
        <v>9.8699999999999992</v>
      </c>
      <c r="H17" s="15">
        <v>7.92</v>
      </c>
      <c r="I17" s="15">
        <v>5.97</v>
      </c>
      <c r="J17" s="14"/>
      <c r="K17" s="15">
        <v>10.25</v>
      </c>
      <c r="L17" s="15">
        <v>14.14</v>
      </c>
      <c r="M17" s="15">
        <v>20.440000000000001</v>
      </c>
      <c r="N17" s="54"/>
      <c r="O17" s="15">
        <v>27.982621773999998</v>
      </c>
      <c r="P17" s="15">
        <v>39.4368105</v>
      </c>
      <c r="Q17" s="15" t="s">
        <v>26</v>
      </c>
      <c r="R17" s="16" t="s">
        <v>26</v>
      </c>
      <c r="S17" s="37" t="s">
        <v>503</v>
      </c>
      <c r="T17" s="10"/>
      <c r="U17" s="11"/>
      <c r="V17" s="11"/>
      <c r="W17" s="11"/>
      <c r="X17" s="11" t="s">
        <v>13</v>
      </c>
      <c r="Y17" s="11" t="s">
        <v>0</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row>
    <row r="18" spans="2:261" s="12" customFormat="1" ht="65.099999999999994" customHeight="1" x14ac:dyDescent="0.25">
      <c r="B18" s="3"/>
      <c r="C18" s="19" t="s">
        <v>28</v>
      </c>
      <c r="D18" s="17" t="s">
        <v>29</v>
      </c>
      <c r="E18" s="62">
        <v>22.06</v>
      </c>
      <c r="F18" s="17">
        <v>0</v>
      </c>
      <c r="G18" s="14">
        <v>21.89</v>
      </c>
      <c r="H18" s="14">
        <v>19.34</v>
      </c>
      <c r="I18" s="14">
        <v>16.79</v>
      </c>
      <c r="J18" s="14"/>
      <c r="K18" s="14">
        <v>22.55</v>
      </c>
      <c r="L18" s="14">
        <v>27.64</v>
      </c>
      <c r="M18" s="14">
        <v>35.880000000000003</v>
      </c>
      <c r="N18" s="54"/>
      <c r="O18" s="14">
        <v>23.406792992</v>
      </c>
      <c r="P18" s="31">
        <v>28.140230200000001</v>
      </c>
      <c r="Q18" s="31" t="s">
        <v>26</v>
      </c>
      <c r="R18" s="17" t="s">
        <v>26</v>
      </c>
      <c r="S18" s="38" t="s">
        <v>504</v>
      </c>
      <c r="T18" s="10"/>
      <c r="U18" s="11"/>
      <c r="V18" s="11"/>
      <c r="W18" s="11"/>
      <c r="X18" s="36">
        <f>SUM(F17:F352)/Y18</f>
        <v>2.446280991735537</v>
      </c>
      <c r="Y18" s="11">
        <f>COUNT(F17:F352)</f>
        <v>242</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row>
    <row r="19" spans="2:261" s="12" customFormat="1" ht="65.099999999999994" customHeight="1" x14ac:dyDescent="0.25">
      <c r="B19" s="3"/>
      <c r="C19" s="9" t="s">
        <v>30</v>
      </c>
      <c r="D19" s="16" t="s">
        <v>31</v>
      </c>
      <c r="E19" s="61">
        <v>331.35</v>
      </c>
      <c r="F19" s="16">
        <v>3</v>
      </c>
      <c r="G19" s="15">
        <v>326.51</v>
      </c>
      <c r="H19" s="15">
        <v>280.39</v>
      </c>
      <c r="I19" s="15">
        <v>234.27</v>
      </c>
      <c r="J19" s="14"/>
      <c r="K19" s="15">
        <v>341.57</v>
      </c>
      <c r="L19" s="15">
        <v>433.8</v>
      </c>
      <c r="M19" s="15">
        <v>583.04999999999995</v>
      </c>
      <c r="N19" s="54"/>
      <c r="O19" s="15">
        <v>39.515956477000003</v>
      </c>
      <c r="P19" s="15">
        <v>26.165742801</v>
      </c>
      <c r="Q19" s="15" t="s">
        <v>27</v>
      </c>
      <c r="R19" s="16" t="s">
        <v>26</v>
      </c>
      <c r="S19" s="37" t="s">
        <v>505</v>
      </c>
      <c r="T19" s="10"/>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row>
    <row r="20" spans="2:261" s="12" customFormat="1" ht="65.099999999999994" customHeight="1" x14ac:dyDescent="0.25">
      <c r="B20" s="3"/>
      <c r="C20" s="19" t="s">
        <v>433</v>
      </c>
      <c r="D20" s="17" t="s">
        <v>434</v>
      </c>
      <c r="E20" s="62">
        <v>39.25</v>
      </c>
      <c r="F20" s="17">
        <v>0</v>
      </c>
      <c r="G20" s="14">
        <v>38.89</v>
      </c>
      <c r="H20" s="14">
        <v>32.15</v>
      </c>
      <c r="I20" s="14">
        <v>25.41</v>
      </c>
      <c r="J20" s="14"/>
      <c r="K20" s="14">
        <v>39.36</v>
      </c>
      <c r="L20" s="14">
        <v>52.83</v>
      </c>
      <c r="M20" s="14">
        <v>74.63</v>
      </c>
      <c r="N20" s="54"/>
      <c r="O20" s="14">
        <v>39.167507639</v>
      </c>
      <c r="P20" s="31">
        <v>3.2976373085000001</v>
      </c>
      <c r="Q20" s="31" t="s">
        <v>26</v>
      </c>
      <c r="R20" s="17" t="s">
        <v>26</v>
      </c>
      <c r="S20" s="38" t="s">
        <v>506</v>
      </c>
      <c r="T20" s="10"/>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row>
    <row r="21" spans="2:261" s="12" customFormat="1" ht="65.099999999999994" customHeight="1" x14ac:dyDescent="0.25">
      <c r="B21" s="3"/>
      <c r="C21" s="9" t="s">
        <v>435</v>
      </c>
      <c r="D21" s="16" t="s">
        <v>436</v>
      </c>
      <c r="E21" s="61">
        <v>19.62</v>
      </c>
      <c r="F21" s="16">
        <v>5</v>
      </c>
      <c r="G21" s="15">
        <v>19.600000000000001</v>
      </c>
      <c r="H21" s="15">
        <v>17.57</v>
      </c>
      <c r="I21" s="15">
        <v>15.55</v>
      </c>
      <c r="J21" s="14"/>
      <c r="K21" s="15">
        <v>20.9</v>
      </c>
      <c r="L21" s="15">
        <v>24.94</v>
      </c>
      <c r="M21" s="15">
        <v>31.48</v>
      </c>
      <c r="N21" s="54"/>
      <c r="O21" s="15">
        <v>55.438089421000001</v>
      </c>
      <c r="P21" s="15">
        <v>7.133420095</v>
      </c>
      <c r="Q21" s="15" t="s">
        <v>26</v>
      </c>
      <c r="R21" s="16" t="s">
        <v>27</v>
      </c>
      <c r="S21" s="37" t="s">
        <v>507</v>
      </c>
      <c r="T21" s="10"/>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row>
    <row r="22" spans="2:261" s="12" customFormat="1" ht="65.099999999999994" customHeight="1" x14ac:dyDescent="0.25">
      <c r="B22" s="3"/>
      <c r="C22" s="19" t="s">
        <v>397</v>
      </c>
      <c r="D22" s="17" t="s">
        <v>398</v>
      </c>
      <c r="E22" s="62">
        <v>5.19</v>
      </c>
      <c r="F22" s="17">
        <v>2</v>
      </c>
      <c r="G22" s="14">
        <v>5.0199999999999996</v>
      </c>
      <c r="H22" s="14">
        <v>3.94</v>
      </c>
      <c r="I22" s="14">
        <v>2.86</v>
      </c>
      <c r="J22" s="14"/>
      <c r="K22" s="14">
        <v>5.33</v>
      </c>
      <c r="L22" s="14">
        <v>7.48</v>
      </c>
      <c r="M22" s="14">
        <v>10.96</v>
      </c>
      <c r="N22" s="54"/>
      <c r="O22" s="14">
        <v>39.009494486999998</v>
      </c>
      <c r="P22" s="31">
        <v>18.976520100000002</v>
      </c>
      <c r="Q22" s="31" t="s">
        <v>26</v>
      </c>
      <c r="R22" s="17" t="s">
        <v>26</v>
      </c>
      <c r="S22" s="38" t="s">
        <v>508</v>
      </c>
      <c r="T22" s="10"/>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row>
    <row r="23" spans="2:261" s="12" customFormat="1" ht="65.099999999999994" customHeight="1" x14ac:dyDescent="0.25">
      <c r="B23" s="3"/>
      <c r="C23" s="9" t="s">
        <v>32</v>
      </c>
      <c r="D23" s="16" t="s">
        <v>33</v>
      </c>
      <c r="E23" s="61">
        <v>23.52</v>
      </c>
      <c r="F23" s="16">
        <v>2</v>
      </c>
      <c r="G23" s="15">
        <v>23.01</v>
      </c>
      <c r="H23" s="15">
        <v>19</v>
      </c>
      <c r="I23" s="15">
        <v>14.99</v>
      </c>
      <c r="J23" s="14"/>
      <c r="K23" s="15">
        <v>23.66</v>
      </c>
      <c r="L23" s="15">
        <v>31.67</v>
      </c>
      <c r="M23" s="15">
        <v>44.63</v>
      </c>
      <c r="N23" s="54"/>
      <c r="O23" s="15">
        <v>17.591021948000002</v>
      </c>
      <c r="P23" s="15">
        <v>364.15303345000001</v>
      </c>
      <c r="Q23" s="15" t="s">
        <v>26</v>
      </c>
      <c r="R23" s="16" t="s">
        <v>26</v>
      </c>
      <c r="S23" s="37" t="s">
        <v>509</v>
      </c>
      <c r="T23" s="10"/>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row>
    <row r="24" spans="2:261" s="12" customFormat="1" ht="65.099999999999994" customHeight="1" x14ac:dyDescent="0.25">
      <c r="B24" s="3"/>
      <c r="C24" s="19" t="s">
        <v>34</v>
      </c>
      <c r="D24" s="17" t="s">
        <v>35</v>
      </c>
      <c r="E24" s="62">
        <v>12.1</v>
      </c>
      <c r="F24" s="17">
        <v>0</v>
      </c>
      <c r="G24" s="14">
        <v>11.99</v>
      </c>
      <c r="H24" s="14">
        <v>9.5500000000000007</v>
      </c>
      <c r="I24" s="14">
        <v>7.12</v>
      </c>
      <c r="J24" s="14"/>
      <c r="K24" s="14">
        <v>12.54</v>
      </c>
      <c r="L24" s="14">
        <v>17.399999999999999</v>
      </c>
      <c r="M24" s="14">
        <v>25.28</v>
      </c>
      <c r="N24" s="54"/>
      <c r="O24" s="14">
        <v>23.700508255999999</v>
      </c>
      <c r="P24" s="31">
        <v>54.297264600000005</v>
      </c>
      <c r="Q24" s="31" t="s">
        <v>26</v>
      </c>
      <c r="R24" s="17" t="s">
        <v>26</v>
      </c>
      <c r="S24" s="38" t="s">
        <v>510</v>
      </c>
      <c r="T24" s="10"/>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row>
    <row r="25" spans="2:261" s="12" customFormat="1" ht="65.099999999999994" customHeight="1" x14ac:dyDescent="0.25">
      <c r="B25" s="3"/>
      <c r="C25" s="9" t="s">
        <v>36</v>
      </c>
      <c r="D25" s="16" t="s">
        <v>37</v>
      </c>
      <c r="E25" s="61">
        <v>127.14</v>
      </c>
      <c r="F25" s="16">
        <v>0</v>
      </c>
      <c r="G25" s="15">
        <v>126.86</v>
      </c>
      <c r="H25" s="15">
        <v>114.97</v>
      </c>
      <c r="I25" s="15">
        <v>103.08</v>
      </c>
      <c r="J25" s="14"/>
      <c r="K25" s="15">
        <v>128.83000000000001</v>
      </c>
      <c r="L25" s="15">
        <v>152.6</v>
      </c>
      <c r="M25" s="15">
        <v>191.07</v>
      </c>
      <c r="N25" s="54"/>
      <c r="O25" s="15">
        <v>28.494247919999999</v>
      </c>
      <c r="P25" s="15">
        <v>62.904840883999995</v>
      </c>
      <c r="Q25" s="15" t="s">
        <v>26</v>
      </c>
      <c r="R25" s="16" t="s">
        <v>26</v>
      </c>
      <c r="S25" s="37" t="s">
        <v>511</v>
      </c>
      <c r="T25" s="10"/>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row>
    <row r="26" spans="2:261" s="12" customFormat="1" ht="65.099999999999994" customHeight="1" x14ac:dyDescent="0.25">
      <c r="B26" s="3"/>
      <c r="C26" s="19" t="s">
        <v>38</v>
      </c>
      <c r="D26" s="17" t="s">
        <v>39</v>
      </c>
      <c r="E26" s="62">
        <v>30.75</v>
      </c>
      <c r="F26" s="17">
        <v>0</v>
      </c>
      <c r="G26" s="14">
        <v>30.55</v>
      </c>
      <c r="H26" s="14">
        <v>26.96</v>
      </c>
      <c r="I26" s="14">
        <v>23.38</v>
      </c>
      <c r="J26" s="14"/>
      <c r="K26" s="14">
        <v>31.38</v>
      </c>
      <c r="L26" s="14">
        <v>38.54</v>
      </c>
      <c r="M26" s="14">
        <v>50.13</v>
      </c>
      <c r="N26" s="54"/>
      <c r="O26" s="14">
        <v>23.493007474999999</v>
      </c>
      <c r="P26" s="31">
        <v>77.286930800000007</v>
      </c>
      <c r="Q26" s="31" t="s">
        <v>26</v>
      </c>
      <c r="R26" s="17" t="s">
        <v>26</v>
      </c>
      <c r="S26" s="38" t="s">
        <v>512</v>
      </c>
      <c r="T26" s="10"/>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row>
    <row r="27" spans="2:261" s="12" customFormat="1" ht="65.099999999999994" customHeight="1" x14ac:dyDescent="0.25">
      <c r="B27" s="3"/>
      <c r="C27" s="9" t="s">
        <v>40</v>
      </c>
      <c r="D27" s="16" t="s">
        <v>41</v>
      </c>
      <c r="E27" s="61">
        <v>67.69</v>
      </c>
      <c r="F27" s="16">
        <v>10</v>
      </c>
      <c r="G27" s="15">
        <v>67.53</v>
      </c>
      <c r="H27" s="15">
        <v>62.94</v>
      </c>
      <c r="I27" s="15">
        <v>58.35</v>
      </c>
      <c r="J27" s="14"/>
      <c r="K27" s="15">
        <v>69.48</v>
      </c>
      <c r="L27" s="15">
        <v>78.650000000000006</v>
      </c>
      <c r="M27" s="15">
        <v>93.49</v>
      </c>
      <c r="N27" s="54"/>
      <c r="O27" s="15">
        <v>56.280936978</v>
      </c>
      <c r="P27" s="15">
        <v>68.439619435999987</v>
      </c>
      <c r="Q27" s="15" t="s">
        <v>27</v>
      </c>
      <c r="R27" s="16" t="s">
        <v>27</v>
      </c>
      <c r="S27" s="37" t="s">
        <v>513</v>
      </c>
      <c r="T27" s="10"/>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row>
    <row r="28" spans="2:261" s="12" customFormat="1" ht="65.099999999999994" customHeight="1" x14ac:dyDescent="0.25">
      <c r="B28" s="3"/>
      <c r="C28" s="19" t="s">
        <v>42</v>
      </c>
      <c r="D28" s="17" t="s">
        <v>43</v>
      </c>
      <c r="E28" s="62">
        <v>14.7</v>
      </c>
      <c r="F28" s="17">
        <v>2</v>
      </c>
      <c r="G28" s="14">
        <v>14.38</v>
      </c>
      <c r="H28" s="14">
        <v>13.56</v>
      </c>
      <c r="I28" s="14">
        <v>12.74</v>
      </c>
      <c r="J28" s="14"/>
      <c r="K28" s="14">
        <v>14.8</v>
      </c>
      <c r="L28" s="14">
        <v>16.43</v>
      </c>
      <c r="M28" s="14">
        <v>19.079999999999998</v>
      </c>
      <c r="N28" s="54"/>
      <c r="O28" s="14">
        <v>30.634883076000001</v>
      </c>
      <c r="P28" s="31">
        <v>777.33606570000006</v>
      </c>
      <c r="Q28" s="31" t="s">
        <v>26</v>
      </c>
      <c r="R28" s="17" t="s">
        <v>26</v>
      </c>
      <c r="S28" s="38" t="s">
        <v>514</v>
      </c>
      <c r="T28" s="10"/>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row>
    <row r="29" spans="2:261" s="12" customFormat="1" ht="65.099999999999994" customHeight="1" x14ac:dyDescent="0.25">
      <c r="B29" s="3"/>
      <c r="C29" s="9" t="s">
        <v>44</v>
      </c>
      <c r="D29" s="16" t="s">
        <v>45</v>
      </c>
      <c r="E29" s="61">
        <v>2.34</v>
      </c>
      <c r="F29" s="16">
        <v>2</v>
      </c>
      <c r="G29" s="15">
        <v>2.2000000000000002</v>
      </c>
      <c r="H29" s="15">
        <v>0.99</v>
      </c>
      <c r="I29" s="15">
        <v>-0.21</v>
      </c>
      <c r="J29" s="14"/>
      <c r="K29" s="15">
        <v>2.35</v>
      </c>
      <c r="L29" s="15">
        <v>4.76</v>
      </c>
      <c r="M29" s="15">
        <v>8.67</v>
      </c>
      <c r="N29" s="54"/>
      <c r="O29" s="15">
        <v>24.151267933</v>
      </c>
      <c r="P29" s="15">
        <v>63.376445849999996</v>
      </c>
      <c r="Q29" s="15" t="s">
        <v>26</v>
      </c>
      <c r="R29" s="16" t="s">
        <v>26</v>
      </c>
      <c r="S29" s="37" t="s">
        <v>515</v>
      </c>
      <c r="T29" s="10"/>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row>
    <row r="30" spans="2:261" s="12" customFormat="1" ht="65.099999999999994" customHeight="1" x14ac:dyDescent="0.25">
      <c r="B30" s="3"/>
      <c r="C30" s="19" t="s">
        <v>46</v>
      </c>
      <c r="D30" s="17" t="s">
        <v>47</v>
      </c>
      <c r="E30" s="62">
        <v>90.95</v>
      </c>
      <c r="F30" s="17">
        <v>7</v>
      </c>
      <c r="G30" s="14">
        <v>88.56</v>
      </c>
      <c r="H30" s="14">
        <v>82.04</v>
      </c>
      <c r="I30" s="14">
        <v>75.52</v>
      </c>
      <c r="J30" s="14"/>
      <c r="K30" s="14">
        <v>96.05</v>
      </c>
      <c r="L30" s="14">
        <v>109.08</v>
      </c>
      <c r="M30" s="14">
        <v>130.16999999999999</v>
      </c>
      <c r="N30" s="54"/>
      <c r="O30" s="14">
        <v>55.907636605999997</v>
      </c>
      <c r="P30" s="31">
        <v>41.414252683000001</v>
      </c>
      <c r="Q30" s="31" t="s">
        <v>27</v>
      </c>
      <c r="R30" s="17" t="s">
        <v>27</v>
      </c>
      <c r="S30" s="38" t="s">
        <v>516</v>
      </c>
      <c r="T30" s="10"/>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row>
    <row r="31" spans="2:261" s="12" customFormat="1" ht="65.099999999999994" customHeight="1" x14ac:dyDescent="0.25">
      <c r="B31" s="3"/>
      <c r="C31" s="9" t="s">
        <v>437</v>
      </c>
      <c r="D31" s="16" t="s">
        <v>438</v>
      </c>
      <c r="E31" s="61">
        <v>209.23</v>
      </c>
      <c r="F31" s="16">
        <v>0</v>
      </c>
      <c r="G31" s="15">
        <v>208.22</v>
      </c>
      <c r="H31" s="15">
        <v>153.6</v>
      </c>
      <c r="I31" s="15">
        <v>98.99</v>
      </c>
      <c r="J31" s="14"/>
      <c r="K31" s="15">
        <v>214.47</v>
      </c>
      <c r="L31" s="15">
        <v>323.69</v>
      </c>
      <c r="M31" s="15">
        <v>500.42</v>
      </c>
      <c r="N31" s="54"/>
      <c r="O31" s="15">
        <v>41.567896183999999</v>
      </c>
      <c r="P31" s="15">
        <v>3.2989864689999999</v>
      </c>
      <c r="Q31" s="15" t="s">
        <v>26</v>
      </c>
      <c r="R31" s="16" t="s">
        <v>26</v>
      </c>
      <c r="S31" s="37" t="s">
        <v>517</v>
      </c>
      <c r="T31" s="10"/>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row>
    <row r="32" spans="2:261" s="12" customFormat="1" ht="65.099999999999994" customHeight="1" x14ac:dyDescent="0.25">
      <c r="B32" s="3"/>
      <c r="C32" s="19" t="s">
        <v>439</v>
      </c>
      <c r="D32" s="17" t="s">
        <v>440</v>
      </c>
      <c r="E32" s="62">
        <v>231.23</v>
      </c>
      <c r="F32" s="17">
        <v>6</v>
      </c>
      <c r="G32" s="14">
        <v>229.18</v>
      </c>
      <c r="H32" s="14">
        <v>206.16</v>
      </c>
      <c r="I32" s="14">
        <v>183.15</v>
      </c>
      <c r="J32" s="14"/>
      <c r="K32" s="14">
        <v>233.91</v>
      </c>
      <c r="L32" s="14">
        <v>279.93</v>
      </c>
      <c r="M32" s="14">
        <v>354.41</v>
      </c>
      <c r="N32" s="54"/>
      <c r="O32" s="14">
        <v>42.374369105</v>
      </c>
      <c r="P32" s="31">
        <v>1.9694196705</v>
      </c>
      <c r="Q32" s="31" t="s">
        <v>27</v>
      </c>
      <c r="R32" s="17" t="s">
        <v>26</v>
      </c>
      <c r="S32" s="38" t="s">
        <v>518</v>
      </c>
      <c r="T32" s="10"/>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row>
    <row r="33" spans="2:261" s="12" customFormat="1" ht="65.099999999999994" customHeight="1" x14ac:dyDescent="0.25">
      <c r="B33" s="3"/>
      <c r="C33" s="9" t="s">
        <v>418</v>
      </c>
      <c r="D33" s="16" t="s">
        <v>419</v>
      </c>
      <c r="E33" s="61">
        <v>156.94</v>
      </c>
      <c r="F33" s="16">
        <v>5</v>
      </c>
      <c r="G33" s="15">
        <v>154.46</v>
      </c>
      <c r="H33" s="15">
        <v>141.68</v>
      </c>
      <c r="I33" s="15">
        <v>128.91</v>
      </c>
      <c r="J33" s="14"/>
      <c r="K33" s="15">
        <v>157.4</v>
      </c>
      <c r="L33" s="15">
        <v>182.94</v>
      </c>
      <c r="M33" s="15">
        <v>224.26</v>
      </c>
      <c r="N33" s="54"/>
      <c r="O33" s="15">
        <v>50.501382597999999</v>
      </c>
      <c r="P33" s="15">
        <v>10.050590748000001</v>
      </c>
      <c r="Q33" s="15" t="s">
        <v>27</v>
      </c>
      <c r="R33" s="16" t="s">
        <v>26</v>
      </c>
      <c r="S33" s="37" t="s">
        <v>519</v>
      </c>
      <c r="T33" s="10"/>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row>
    <row r="34" spans="2:261" s="12" customFormat="1" ht="65.099999999999994" customHeight="1" x14ac:dyDescent="0.25">
      <c r="B34" s="3"/>
      <c r="C34" s="19" t="s">
        <v>48</v>
      </c>
      <c r="D34" s="17" t="s">
        <v>49</v>
      </c>
      <c r="E34" s="62">
        <v>7.57</v>
      </c>
      <c r="F34" s="17">
        <v>0</v>
      </c>
      <c r="G34" s="14">
        <v>7.56</v>
      </c>
      <c r="H34" s="14">
        <v>5.29</v>
      </c>
      <c r="I34" s="14">
        <v>3.03</v>
      </c>
      <c r="J34" s="14"/>
      <c r="K34" s="14">
        <v>7.93</v>
      </c>
      <c r="L34" s="14">
        <v>12.45</v>
      </c>
      <c r="M34" s="14">
        <v>19.77</v>
      </c>
      <c r="N34" s="54"/>
      <c r="O34" s="14">
        <v>23.776564182000001</v>
      </c>
      <c r="P34" s="31">
        <v>305.75457675000001</v>
      </c>
      <c r="Q34" s="31" t="s">
        <v>26</v>
      </c>
      <c r="R34" s="17" t="s">
        <v>26</v>
      </c>
      <c r="S34" s="38" t="s">
        <v>520</v>
      </c>
      <c r="T34" s="10"/>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row>
    <row r="35" spans="2:261" s="12" customFormat="1" ht="65.099999999999994" customHeight="1" x14ac:dyDescent="0.25">
      <c r="B35" s="3"/>
      <c r="C35" s="9" t="s">
        <v>50</v>
      </c>
      <c r="D35" s="16" t="s">
        <v>51</v>
      </c>
      <c r="E35" s="61">
        <v>117.22</v>
      </c>
      <c r="F35" s="16">
        <v>0</v>
      </c>
      <c r="G35" s="15">
        <v>117.22</v>
      </c>
      <c r="H35" s="15">
        <v>92.86</v>
      </c>
      <c r="I35" s="15">
        <v>68.5</v>
      </c>
      <c r="J35" s="14"/>
      <c r="K35" s="15">
        <v>124.4</v>
      </c>
      <c r="L35" s="15">
        <v>173.11</v>
      </c>
      <c r="M35" s="15">
        <v>251.95</v>
      </c>
      <c r="N35" s="54"/>
      <c r="O35" s="15">
        <v>31.012597223</v>
      </c>
      <c r="P35" s="15">
        <v>109.5583007</v>
      </c>
      <c r="Q35" s="15" t="s">
        <v>26</v>
      </c>
      <c r="R35" s="16" t="s">
        <v>26</v>
      </c>
      <c r="S35" s="37" t="s">
        <v>521</v>
      </c>
      <c r="T35" s="10"/>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row>
    <row r="36" spans="2:261" s="12" customFormat="1" ht="65.099999999999994" customHeight="1" x14ac:dyDescent="0.25">
      <c r="B36" s="3"/>
      <c r="C36" s="19" t="s">
        <v>52</v>
      </c>
      <c r="D36" s="17" t="s">
        <v>53</v>
      </c>
      <c r="E36" s="62">
        <v>10.61</v>
      </c>
      <c r="F36" s="17">
        <v>0</v>
      </c>
      <c r="G36" s="14">
        <v>10.35</v>
      </c>
      <c r="H36" s="14">
        <v>8.27</v>
      </c>
      <c r="I36" s="14">
        <v>6.19</v>
      </c>
      <c r="J36" s="14"/>
      <c r="K36" s="14">
        <v>10.89</v>
      </c>
      <c r="L36" s="14">
        <v>15.04</v>
      </c>
      <c r="M36" s="14">
        <v>21.76</v>
      </c>
      <c r="N36" s="54"/>
      <c r="O36" s="14">
        <v>22.994899719999999</v>
      </c>
      <c r="P36" s="31">
        <v>103.9356499</v>
      </c>
      <c r="Q36" s="31" t="s">
        <v>26</v>
      </c>
      <c r="R36" s="17" t="s">
        <v>26</v>
      </c>
      <c r="S36" s="38" t="s">
        <v>522</v>
      </c>
      <c r="T36" s="10"/>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row>
    <row r="37" spans="2:261" s="12" customFormat="1" ht="65.099999999999994" customHeight="1" x14ac:dyDescent="0.25">
      <c r="B37" s="3"/>
      <c r="C37" s="9" t="s">
        <v>54</v>
      </c>
      <c r="D37" s="16" t="s">
        <v>55</v>
      </c>
      <c r="E37" s="61">
        <v>46.39</v>
      </c>
      <c r="F37" s="16">
        <v>0</v>
      </c>
      <c r="G37" s="15">
        <v>46.21</v>
      </c>
      <c r="H37" s="15">
        <v>41.34</v>
      </c>
      <c r="I37" s="15">
        <v>36.47</v>
      </c>
      <c r="J37" s="14"/>
      <c r="K37" s="15">
        <v>46.89</v>
      </c>
      <c r="L37" s="15">
        <v>56.62</v>
      </c>
      <c r="M37" s="15">
        <v>72.37</v>
      </c>
      <c r="N37" s="54"/>
      <c r="O37" s="15">
        <v>15.719393562</v>
      </c>
      <c r="P37" s="15">
        <v>1289.7105563999999</v>
      </c>
      <c r="Q37" s="15" t="s">
        <v>26</v>
      </c>
      <c r="R37" s="16" t="s">
        <v>26</v>
      </c>
      <c r="S37" s="37" t="s">
        <v>523</v>
      </c>
      <c r="T37" s="10"/>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row>
    <row r="38" spans="2:261" s="12" customFormat="1" ht="65.099999999999994" customHeight="1" x14ac:dyDescent="0.25">
      <c r="B38" s="3"/>
      <c r="C38" s="19" t="s">
        <v>54</v>
      </c>
      <c r="D38" s="17" t="s">
        <v>56</v>
      </c>
      <c r="E38" s="62">
        <v>46.57</v>
      </c>
      <c r="F38" s="17">
        <v>0</v>
      </c>
      <c r="G38" s="14">
        <v>46.45</v>
      </c>
      <c r="H38" s="14">
        <v>41.45</v>
      </c>
      <c r="I38" s="14">
        <v>36.46</v>
      </c>
      <c r="J38" s="14"/>
      <c r="K38" s="14">
        <v>48.08</v>
      </c>
      <c r="L38" s="14">
        <v>58.06</v>
      </c>
      <c r="M38" s="14">
        <v>74.209999999999994</v>
      </c>
      <c r="N38" s="54"/>
      <c r="O38" s="14">
        <v>14.442237658</v>
      </c>
      <c r="P38" s="31">
        <v>149.14038349999998</v>
      </c>
      <c r="Q38" s="31" t="s">
        <v>26</v>
      </c>
      <c r="R38" s="17" t="s">
        <v>26</v>
      </c>
      <c r="S38" s="38" t="s">
        <v>524</v>
      </c>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row>
    <row r="39" spans="2:261" s="12" customFormat="1" ht="65.099999999999994" customHeight="1" x14ac:dyDescent="0.25">
      <c r="B39" s="3"/>
      <c r="C39" s="9" t="s">
        <v>441</v>
      </c>
      <c r="D39" s="16" t="s">
        <v>442</v>
      </c>
      <c r="E39" s="61">
        <v>12</v>
      </c>
      <c r="F39" s="16">
        <v>3</v>
      </c>
      <c r="G39" s="15">
        <v>10.29</v>
      </c>
      <c r="H39" s="15">
        <v>5.49</v>
      </c>
      <c r="I39" s="15">
        <v>0.69</v>
      </c>
      <c r="J39" s="14"/>
      <c r="K39" s="15">
        <v>12.09</v>
      </c>
      <c r="L39" s="15">
        <v>21.68</v>
      </c>
      <c r="M39" s="15">
        <v>37.21</v>
      </c>
      <c r="N39" s="54"/>
      <c r="O39" s="15">
        <v>37.028881411999997</v>
      </c>
      <c r="P39" s="15">
        <v>4.1511477499999998</v>
      </c>
      <c r="Q39" s="15" t="s">
        <v>26</v>
      </c>
      <c r="R39" s="16" t="s">
        <v>26</v>
      </c>
      <c r="S39" s="37" t="s">
        <v>525</v>
      </c>
      <c r="T39" s="10"/>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row>
    <row r="40" spans="2:261" s="12" customFormat="1" ht="65.099999999999994" customHeight="1" x14ac:dyDescent="0.25">
      <c r="B40" s="3"/>
      <c r="C40" s="19" t="s">
        <v>57</v>
      </c>
      <c r="D40" s="17" t="s">
        <v>58</v>
      </c>
      <c r="E40" s="62">
        <v>13.6</v>
      </c>
      <c r="F40" s="17">
        <v>0</v>
      </c>
      <c r="G40" s="14">
        <v>13.47</v>
      </c>
      <c r="H40" s="14">
        <v>8.9499999999999993</v>
      </c>
      <c r="I40" s="14">
        <v>4.43</v>
      </c>
      <c r="J40" s="14"/>
      <c r="K40" s="14">
        <v>14.27</v>
      </c>
      <c r="L40" s="14">
        <v>23.3</v>
      </c>
      <c r="M40" s="14">
        <v>37.92</v>
      </c>
      <c r="N40" s="54"/>
      <c r="O40" s="14">
        <v>24.447704264999999</v>
      </c>
      <c r="P40" s="31">
        <v>125.3963018</v>
      </c>
      <c r="Q40" s="31" t="s">
        <v>26</v>
      </c>
      <c r="R40" s="17" t="s">
        <v>26</v>
      </c>
      <c r="S40" s="38" t="s">
        <v>526</v>
      </c>
      <c r="T40" s="10"/>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row>
    <row r="41" spans="2:261" s="12" customFormat="1" ht="65.099999999999994" customHeight="1" x14ac:dyDescent="0.25">
      <c r="B41" s="3"/>
      <c r="C41" s="9" t="s">
        <v>59</v>
      </c>
      <c r="D41" s="16" t="s">
        <v>60</v>
      </c>
      <c r="E41" s="61">
        <v>13.61</v>
      </c>
      <c r="F41" s="16">
        <v>2</v>
      </c>
      <c r="G41" s="15">
        <v>13.15</v>
      </c>
      <c r="H41" s="15">
        <v>9.3000000000000007</v>
      </c>
      <c r="I41" s="15">
        <v>5.45</v>
      </c>
      <c r="J41" s="14"/>
      <c r="K41" s="15">
        <v>13.61</v>
      </c>
      <c r="L41" s="15">
        <v>21.3</v>
      </c>
      <c r="M41" s="15">
        <v>33.75</v>
      </c>
      <c r="N41" s="54"/>
      <c r="O41" s="15">
        <v>21.728539620999999</v>
      </c>
      <c r="P41" s="15">
        <v>1660.0597283000002</v>
      </c>
      <c r="Q41" s="15" t="s">
        <v>26</v>
      </c>
      <c r="R41" s="16" t="s">
        <v>26</v>
      </c>
      <c r="S41" s="37" t="s">
        <v>527</v>
      </c>
      <c r="T41" s="10"/>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row>
    <row r="42" spans="2:261" s="12" customFormat="1" ht="65.099999999999994" customHeight="1" x14ac:dyDescent="0.25">
      <c r="B42" s="3"/>
      <c r="C42" s="19" t="s">
        <v>61</v>
      </c>
      <c r="D42" s="17" t="s">
        <v>62</v>
      </c>
      <c r="E42" s="62">
        <v>5.32</v>
      </c>
      <c r="F42" s="17">
        <v>6</v>
      </c>
      <c r="G42" s="14">
        <v>5.01</v>
      </c>
      <c r="H42" s="14">
        <v>4.22</v>
      </c>
      <c r="I42" s="14">
        <v>3.43</v>
      </c>
      <c r="J42" s="14"/>
      <c r="K42" s="14">
        <v>5.32</v>
      </c>
      <c r="L42" s="14">
        <v>6.89</v>
      </c>
      <c r="M42" s="14">
        <v>9.43</v>
      </c>
      <c r="N42" s="54"/>
      <c r="O42" s="14">
        <v>26.571230624999998</v>
      </c>
      <c r="P42" s="31">
        <v>11.5432389</v>
      </c>
      <c r="Q42" s="31" t="s">
        <v>27</v>
      </c>
      <c r="R42" s="17" t="s">
        <v>26</v>
      </c>
      <c r="S42" s="38" t="s">
        <v>528</v>
      </c>
      <c r="T42" s="10"/>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row>
    <row r="43" spans="2:261" s="12" customFormat="1" ht="65.099999999999994" customHeight="1" x14ac:dyDescent="0.25">
      <c r="B43" s="3"/>
      <c r="C43" s="9" t="s">
        <v>63</v>
      </c>
      <c r="D43" s="16" t="s">
        <v>64</v>
      </c>
      <c r="E43" s="61">
        <v>12.26</v>
      </c>
      <c r="F43" s="16">
        <v>0</v>
      </c>
      <c r="G43" s="15">
        <v>12.23</v>
      </c>
      <c r="H43" s="15">
        <v>10.11</v>
      </c>
      <c r="I43" s="15">
        <v>7.99</v>
      </c>
      <c r="J43" s="14"/>
      <c r="K43" s="15">
        <v>12.57</v>
      </c>
      <c r="L43" s="15">
        <v>16.8</v>
      </c>
      <c r="M43" s="15">
        <v>23.65</v>
      </c>
      <c r="N43" s="54"/>
      <c r="O43" s="15">
        <v>20.827199200999999</v>
      </c>
      <c r="P43" s="15">
        <v>46.365606450000001</v>
      </c>
      <c r="Q43" s="15" t="s">
        <v>26</v>
      </c>
      <c r="R43" s="16" t="s">
        <v>26</v>
      </c>
      <c r="S43" s="37" t="s">
        <v>529</v>
      </c>
      <c r="T43" s="10"/>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row>
    <row r="44" spans="2:261" s="12" customFormat="1" ht="65.099999999999994" customHeight="1" x14ac:dyDescent="0.25">
      <c r="B44" s="3"/>
      <c r="C44" s="19" t="s">
        <v>65</v>
      </c>
      <c r="D44" s="17" t="s">
        <v>66</v>
      </c>
      <c r="E44" s="62">
        <v>40.79</v>
      </c>
      <c r="F44" s="17">
        <v>3</v>
      </c>
      <c r="G44" s="14">
        <v>40.4</v>
      </c>
      <c r="H44" s="14">
        <v>37.67</v>
      </c>
      <c r="I44" s="14">
        <v>34.950000000000003</v>
      </c>
      <c r="J44" s="14"/>
      <c r="K44" s="14">
        <v>41.18</v>
      </c>
      <c r="L44" s="14">
        <v>46.62</v>
      </c>
      <c r="M44" s="14">
        <v>55.44</v>
      </c>
      <c r="N44" s="54"/>
      <c r="O44" s="14">
        <v>41.184446913999999</v>
      </c>
      <c r="P44" s="31">
        <v>364.03123429999999</v>
      </c>
      <c r="Q44" s="31" t="s">
        <v>27</v>
      </c>
      <c r="R44" s="17" t="s">
        <v>26</v>
      </c>
      <c r="S44" s="38" t="s">
        <v>530</v>
      </c>
      <c r="T44" s="10"/>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row>
    <row r="45" spans="2:261" s="12" customFormat="1" ht="65.099999999999994" customHeight="1" x14ac:dyDescent="0.25">
      <c r="B45" s="3"/>
      <c r="C45" s="9" t="s">
        <v>67</v>
      </c>
      <c r="D45" s="16" t="s">
        <v>68</v>
      </c>
      <c r="E45" s="61">
        <v>23.65</v>
      </c>
      <c r="F45" s="16">
        <v>2</v>
      </c>
      <c r="G45" s="15">
        <v>22.93</v>
      </c>
      <c r="H45" s="15">
        <v>18.97</v>
      </c>
      <c r="I45" s="15">
        <v>15.02</v>
      </c>
      <c r="J45" s="14"/>
      <c r="K45" s="15">
        <v>23.8</v>
      </c>
      <c r="L45" s="15">
        <v>31.7</v>
      </c>
      <c r="M45" s="15">
        <v>44.5</v>
      </c>
      <c r="N45" s="54"/>
      <c r="O45" s="15">
        <v>24.879713723999998</v>
      </c>
      <c r="P45" s="15">
        <v>34.168364350000004</v>
      </c>
      <c r="Q45" s="15" t="s">
        <v>26</v>
      </c>
      <c r="R45" s="16" t="s">
        <v>26</v>
      </c>
      <c r="S45" s="37" t="s">
        <v>531</v>
      </c>
      <c r="T45" s="10"/>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row>
    <row r="46" spans="2:261" s="12" customFormat="1" ht="65.099999999999994" customHeight="1" x14ac:dyDescent="0.25">
      <c r="B46" s="3"/>
      <c r="C46" s="19" t="s">
        <v>69</v>
      </c>
      <c r="D46" s="17" t="s">
        <v>70</v>
      </c>
      <c r="E46" s="62">
        <v>153.65</v>
      </c>
      <c r="F46" s="17">
        <v>9</v>
      </c>
      <c r="G46" s="14">
        <v>150.83000000000001</v>
      </c>
      <c r="H46" s="14">
        <v>141.31</v>
      </c>
      <c r="I46" s="14">
        <v>131.80000000000001</v>
      </c>
      <c r="J46" s="14"/>
      <c r="K46" s="14">
        <v>153.88999999999999</v>
      </c>
      <c r="L46" s="14">
        <v>172.91</v>
      </c>
      <c r="M46" s="14">
        <v>203.69</v>
      </c>
      <c r="N46" s="54"/>
      <c r="O46" s="14">
        <v>82.635531705000005</v>
      </c>
      <c r="P46" s="31">
        <v>10.539925981</v>
      </c>
      <c r="Q46" s="31" t="s">
        <v>27</v>
      </c>
      <c r="R46" s="17" t="s">
        <v>27</v>
      </c>
      <c r="S46" s="38" t="s">
        <v>532</v>
      </c>
      <c r="T46" s="10"/>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row>
    <row r="47" spans="2:261" s="12" customFormat="1" ht="65.099999999999994" customHeight="1" x14ac:dyDescent="0.25">
      <c r="B47" s="3"/>
      <c r="C47" s="9" t="s">
        <v>420</v>
      </c>
      <c r="D47" s="16" t="s">
        <v>421</v>
      </c>
      <c r="E47" s="61">
        <v>8.73</v>
      </c>
      <c r="F47" s="16">
        <v>0</v>
      </c>
      <c r="G47" s="15">
        <v>8.48</v>
      </c>
      <c r="H47" s="15">
        <v>6.98</v>
      </c>
      <c r="I47" s="15">
        <v>5.48</v>
      </c>
      <c r="J47" s="14"/>
      <c r="K47" s="15">
        <v>8.99</v>
      </c>
      <c r="L47" s="15">
        <v>11.98</v>
      </c>
      <c r="M47" s="15">
        <v>16.829999999999998</v>
      </c>
      <c r="N47" s="54"/>
      <c r="O47" s="15">
        <v>20.36534052</v>
      </c>
      <c r="P47" s="15">
        <v>5.0938289499999998</v>
      </c>
      <c r="Q47" s="15" t="s">
        <v>26</v>
      </c>
      <c r="R47" s="16" t="s">
        <v>26</v>
      </c>
      <c r="S47" s="37" t="s">
        <v>533</v>
      </c>
      <c r="T47" s="10"/>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row>
    <row r="48" spans="2:261" s="12" customFormat="1" ht="65.099999999999994" customHeight="1" x14ac:dyDescent="0.25">
      <c r="B48" s="3"/>
      <c r="C48" s="19" t="s">
        <v>71</v>
      </c>
      <c r="D48" s="17" t="s">
        <v>72</v>
      </c>
      <c r="E48" s="62">
        <v>9.51</v>
      </c>
      <c r="F48" s="17">
        <v>0</v>
      </c>
      <c r="G48" s="14">
        <v>9.51</v>
      </c>
      <c r="H48" s="14">
        <v>6.44</v>
      </c>
      <c r="I48" s="14">
        <v>3.37</v>
      </c>
      <c r="J48" s="14"/>
      <c r="K48" s="14">
        <v>10.23</v>
      </c>
      <c r="L48" s="14">
        <v>16.36</v>
      </c>
      <c r="M48" s="14">
        <v>26.29</v>
      </c>
      <c r="N48" s="54"/>
      <c r="O48" s="14">
        <v>17.058454089000001</v>
      </c>
      <c r="P48" s="31">
        <v>18.332918300000003</v>
      </c>
      <c r="Q48" s="31" t="s">
        <v>26</v>
      </c>
      <c r="R48" s="17" t="s">
        <v>26</v>
      </c>
      <c r="S48" s="38" t="s">
        <v>534</v>
      </c>
      <c r="T48" s="10"/>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row>
    <row r="49" spans="2:261" s="12" customFormat="1" ht="65.099999999999994" customHeight="1" x14ac:dyDescent="0.25">
      <c r="B49" s="3"/>
      <c r="C49" s="9" t="s">
        <v>73</v>
      </c>
      <c r="D49" s="16" t="s">
        <v>74</v>
      </c>
      <c r="E49" s="61">
        <v>12.44</v>
      </c>
      <c r="F49" s="16">
        <v>0</v>
      </c>
      <c r="G49" s="15">
        <v>12.4</v>
      </c>
      <c r="H49" s="15">
        <v>10.08</v>
      </c>
      <c r="I49" s="15">
        <v>7.76</v>
      </c>
      <c r="J49" s="14"/>
      <c r="K49" s="15">
        <v>12.96</v>
      </c>
      <c r="L49" s="15">
        <v>17.59</v>
      </c>
      <c r="M49" s="15">
        <v>25.08</v>
      </c>
      <c r="N49" s="54"/>
      <c r="O49" s="15">
        <v>15.061630162</v>
      </c>
      <c r="P49" s="15">
        <v>359.77291050000002</v>
      </c>
      <c r="Q49" s="15" t="s">
        <v>26</v>
      </c>
      <c r="R49" s="16" t="s">
        <v>26</v>
      </c>
      <c r="S49" s="37" t="s">
        <v>535</v>
      </c>
      <c r="T49" s="10"/>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row>
    <row r="50" spans="2:261" s="12" customFormat="1" ht="65.099999999999994" customHeight="1" x14ac:dyDescent="0.25">
      <c r="B50" s="3"/>
      <c r="C50" s="19" t="s">
        <v>73</v>
      </c>
      <c r="D50" s="17" t="s">
        <v>75</v>
      </c>
      <c r="E50" s="62">
        <v>13.58</v>
      </c>
      <c r="F50" s="17">
        <v>0</v>
      </c>
      <c r="G50" s="14">
        <v>13.44</v>
      </c>
      <c r="H50" s="14">
        <v>10.6</v>
      </c>
      <c r="I50" s="14">
        <v>7.76</v>
      </c>
      <c r="J50" s="14"/>
      <c r="K50" s="14">
        <v>14.08</v>
      </c>
      <c r="L50" s="14">
        <v>19.75</v>
      </c>
      <c r="M50" s="14">
        <v>28.92</v>
      </c>
      <c r="N50" s="54"/>
      <c r="O50" s="14">
        <v>14.640085516999999</v>
      </c>
      <c r="P50" s="31">
        <v>1701.7884117000001</v>
      </c>
      <c r="Q50" s="31" t="s">
        <v>26</v>
      </c>
      <c r="R50" s="17" t="s">
        <v>26</v>
      </c>
      <c r="S50" s="38" t="s">
        <v>536</v>
      </c>
      <c r="T50" s="10"/>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row>
    <row r="51" spans="2:261" s="12" customFormat="1" ht="65.099999999999994" customHeight="1" x14ac:dyDescent="0.25">
      <c r="B51" s="3"/>
      <c r="C51" s="9" t="s">
        <v>76</v>
      </c>
      <c r="D51" s="16" t="s">
        <v>77</v>
      </c>
      <c r="E51" s="61">
        <v>18.07</v>
      </c>
      <c r="F51" s="16">
        <v>0</v>
      </c>
      <c r="G51" s="15">
        <v>17.86</v>
      </c>
      <c r="H51" s="15">
        <v>16.010000000000002</v>
      </c>
      <c r="I51" s="15">
        <v>14.17</v>
      </c>
      <c r="J51" s="14"/>
      <c r="K51" s="15">
        <v>18.78</v>
      </c>
      <c r="L51" s="15">
        <v>22.46</v>
      </c>
      <c r="M51" s="15">
        <v>28.42</v>
      </c>
      <c r="N51" s="54"/>
      <c r="O51" s="15">
        <v>29.666205015999999</v>
      </c>
      <c r="P51" s="15">
        <v>121.09107094999999</v>
      </c>
      <c r="Q51" s="15" t="s">
        <v>26</v>
      </c>
      <c r="R51" s="16" t="s">
        <v>26</v>
      </c>
      <c r="S51" s="37" t="s">
        <v>537</v>
      </c>
      <c r="T51" s="10"/>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row>
    <row r="52" spans="2:261" s="12" customFormat="1" ht="65.099999999999994" customHeight="1" x14ac:dyDescent="0.25">
      <c r="B52" s="3"/>
      <c r="C52" s="19" t="s">
        <v>78</v>
      </c>
      <c r="D52" s="17" t="s">
        <v>79</v>
      </c>
      <c r="E52" s="62">
        <v>13.93</v>
      </c>
      <c r="F52" s="17">
        <v>5</v>
      </c>
      <c r="G52" s="14">
        <v>13.21</v>
      </c>
      <c r="H52" s="14">
        <v>12.06</v>
      </c>
      <c r="I52" s="14">
        <v>10.92</v>
      </c>
      <c r="J52" s="14"/>
      <c r="K52" s="14">
        <v>13.95</v>
      </c>
      <c r="L52" s="14">
        <v>16.23</v>
      </c>
      <c r="M52" s="14">
        <v>19.93</v>
      </c>
      <c r="N52" s="54"/>
      <c r="O52" s="14">
        <v>40.406644524999997</v>
      </c>
      <c r="P52" s="31">
        <v>143.76320279999999</v>
      </c>
      <c r="Q52" s="31" t="s">
        <v>27</v>
      </c>
      <c r="R52" s="17" t="s">
        <v>26</v>
      </c>
      <c r="S52" s="38" t="s">
        <v>538</v>
      </c>
      <c r="T52" s="10"/>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row>
    <row r="53" spans="2:261" s="12" customFormat="1" ht="65.099999999999994" customHeight="1" x14ac:dyDescent="0.25">
      <c r="B53" s="3"/>
      <c r="C53" s="9" t="s">
        <v>11</v>
      </c>
      <c r="D53" s="16" t="s">
        <v>80</v>
      </c>
      <c r="E53" s="61">
        <v>16.190000000000001</v>
      </c>
      <c r="F53" s="16">
        <v>0</v>
      </c>
      <c r="G53" s="15">
        <v>16.079999999999998</v>
      </c>
      <c r="H53" s="15">
        <v>12.64</v>
      </c>
      <c r="I53" s="15">
        <v>9.2100000000000009</v>
      </c>
      <c r="J53" s="14"/>
      <c r="K53" s="15">
        <v>16.52</v>
      </c>
      <c r="L53" s="15">
        <v>23.38</v>
      </c>
      <c r="M53" s="15">
        <v>34.49</v>
      </c>
      <c r="N53" s="54"/>
      <c r="O53" s="15">
        <v>17.375647399000002</v>
      </c>
      <c r="P53" s="15">
        <v>1463.0824908</v>
      </c>
      <c r="Q53" s="15" t="s">
        <v>26</v>
      </c>
      <c r="R53" s="16" t="s">
        <v>26</v>
      </c>
      <c r="S53" s="37" t="s">
        <v>539</v>
      </c>
      <c r="T53" s="10"/>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row>
    <row r="54" spans="2:261" s="12" customFormat="1" ht="65.099999999999994" customHeight="1" x14ac:dyDescent="0.25">
      <c r="B54" s="3"/>
      <c r="C54" s="19" t="s">
        <v>81</v>
      </c>
      <c r="D54" s="17" t="s">
        <v>82</v>
      </c>
      <c r="E54" s="62">
        <v>3.05</v>
      </c>
      <c r="F54" s="17">
        <v>2</v>
      </c>
      <c r="G54" s="14">
        <v>2.96</v>
      </c>
      <c r="H54" s="14">
        <v>1.59</v>
      </c>
      <c r="I54" s="14">
        <v>0.22</v>
      </c>
      <c r="J54" s="14"/>
      <c r="K54" s="14">
        <v>3.1</v>
      </c>
      <c r="L54" s="14">
        <v>5.83</v>
      </c>
      <c r="M54" s="14">
        <v>10.25</v>
      </c>
      <c r="N54" s="54"/>
      <c r="O54" s="14">
        <v>32.50961487</v>
      </c>
      <c r="P54" s="31">
        <v>24.436656249999999</v>
      </c>
      <c r="Q54" s="31" t="s">
        <v>26</v>
      </c>
      <c r="R54" s="17" t="s">
        <v>26</v>
      </c>
      <c r="S54" s="38" t="s">
        <v>540</v>
      </c>
      <c r="T54" s="10"/>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row>
    <row r="55" spans="2:261" s="12" customFormat="1" ht="65.099999999999994" customHeight="1" x14ac:dyDescent="0.25">
      <c r="B55" s="3"/>
      <c r="C55" s="9" t="s">
        <v>83</v>
      </c>
      <c r="D55" s="16" t="s">
        <v>84</v>
      </c>
      <c r="E55" s="61">
        <v>17.63</v>
      </c>
      <c r="F55" s="16">
        <v>0</v>
      </c>
      <c r="G55" s="15">
        <v>17.36</v>
      </c>
      <c r="H55" s="15">
        <v>15.9</v>
      </c>
      <c r="I55" s="15">
        <v>14.44</v>
      </c>
      <c r="J55" s="14"/>
      <c r="K55" s="15">
        <v>17.98</v>
      </c>
      <c r="L55" s="15">
        <v>20.89</v>
      </c>
      <c r="M55" s="15">
        <v>25.61</v>
      </c>
      <c r="N55" s="54"/>
      <c r="O55" s="15">
        <v>30.642226319999999</v>
      </c>
      <c r="P55" s="15">
        <v>93.432656300000005</v>
      </c>
      <c r="Q55" s="15" t="s">
        <v>26</v>
      </c>
      <c r="R55" s="16" t="s">
        <v>26</v>
      </c>
      <c r="S55" s="37" t="s">
        <v>541</v>
      </c>
      <c r="T55" s="10"/>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row>
    <row r="56" spans="2:261" s="12" customFormat="1" ht="65.099999999999994" customHeight="1" x14ac:dyDescent="0.25">
      <c r="B56" s="3"/>
      <c r="C56" s="19" t="s">
        <v>85</v>
      </c>
      <c r="D56" s="17" t="s">
        <v>86</v>
      </c>
      <c r="E56" s="62">
        <v>26.13</v>
      </c>
      <c r="F56" s="17">
        <v>6</v>
      </c>
      <c r="G56" s="14">
        <v>25.49</v>
      </c>
      <c r="H56" s="14">
        <v>22.82</v>
      </c>
      <c r="I56" s="14">
        <v>20.16</v>
      </c>
      <c r="J56" s="14"/>
      <c r="K56" s="14">
        <v>27.13</v>
      </c>
      <c r="L56" s="14">
        <v>32.450000000000003</v>
      </c>
      <c r="M56" s="14">
        <v>41.06</v>
      </c>
      <c r="N56" s="54"/>
      <c r="O56" s="14">
        <v>56.413155011000001</v>
      </c>
      <c r="P56" s="31">
        <v>13.400917607</v>
      </c>
      <c r="Q56" s="31" t="s">
        <v>26</v>
      </c>
      <c r="R56" s="17" t="s">
        <v>27</v>
      </c>
      <c r="S56" s="38" t="s">
        <v>542</v>
      </c>
      <c r="T56" s="10"/>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row>
    <row r="57" spans="2:261" s="12" customFormat="1" ht="65.099999999999994" customHeight="1" x14ac:dyDescent="0.25">
      <c r="B57" s="3"/>
      <c r="C57" s="9" t="s">
        <v>87</v>
      </c>
      <c r="D57" s="16" t="s">
        <v>88</v>
      </c>
      <c r="E57" s="61">
        <v>50.98</v>
      </c>
      <c r="F57" s="16">
        <v>0</v>
      </c>
      <c r="G57" s="15">
        <v>50</v>
      </c>
      <c r="H57" s="15">
        <v>38.979999999999997</v>
      </c>
      <c r="I57" s="15">
        <v>27.96</v>
      </c>
      <c r="J57" s="14"/>
      <c r="K57" s="15">
        <v>51.24</v>
      </c>
      <c r="L57" s="15">
        <v>73.27</v>
      </c>
      <c r="M57" s="15">
        <v>108.93</v>
      </c>
      <c r="N57" s="54"/>
      <c r="O57" s="15">
        <v>19.227208903000001</v>
      </c>
      <c r="P57" s="15">
        <v>1809.6626183000001</v>
      </c>
      <c r="Q57" s="15" t="s">
        <v>26</v>
      </c>
      <c r="R57" s="16" t="s">
        <v>26</v>
      </c>
      <c r="S57" s="37" t="s">
        <v>543</v>
      </c>
      <c r="T57" s="1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row>
    <row r="58" spans="2:261" s="12" customFormat="1" ht="65.099999999999994" customHeight="1" x14ac:dyDescent="0.25">
      <c r="B58" s="3"/>
      <c r="C58" s="19" t="s">
        <v>89</v>
      </c>
      <c r="D58" s="17" t="s">
        <v>90</v>
      </c>
      <c r="E58" s="62">
        <v>20.77</v>
      </c>
      <c r="F58" s="17">
        <v>4</v>
      </c>
      <c r="G58" s="14">
        <v>20.73</v>
      </c>
      <c r="H58" s="14">
        <v>19.36</v>
      </c>
      <c r="I58" s="14">
        <v>18</v>
      </c>
      <c r="J58" s="14"/>
      <c r="K58" s="14">
        <v>21.36</v>
      </c>
      <c r="L58" s="14">
        <v>24.08</v>
      </c>
      <c r="M58" s="14">
        <v>28.49</v>
      </c>
      <c r="N58" s="54"/>
      <c r="O58" s="14">
        <v>42.660840987999997</v>
      </c>
      <c r="P58" s="31">
        <v>252.98211655</v>
      </c>
      <c r="Q58" s="31" t="s">
        <v>27</v>
      </c>
      <c r="R58" s="17" t="s">
        <v>26</v>
      </c>
      <c r="S58" s="38" t="s">
        <v>544</v>
      </c>
      <c r="T58" s="1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row>
    <row r="59" spans="2:261" s="12" customFormat="1" ht="65.099999999999994" customHeight="1" x14ac:dyDescent="0.25">
      <c r="B59" s="3"/>
      <c r="C59" s="9" t="s">
        <v>91</v>
      </c>
      <c r="D59" s="16" t="s">
        <v>92</v>
      </c>
      <c r="E59" s="61">
        <v>3.98</v>
      </c>
      <c r="F59" s="16">
        <v>1</v>
      </c>
      <c r="G59" s="15">
        <v>3.85</v>
      </c>
      <c r="H59" s="15">
        <v>2.79</v>
      </c>
      <c r="I59" s="15">
        <v>1.73</v>
      </c>
      <c r="J59" s="14"/>
      <c r="K59" s="15">
        <v>4.0199999999999996</v>
      </c>
      <c r="L59" s="15">
        <v>6.13</v>
      </c>
      <c r="M59" s="15">
        <v>9.5500000000000007</v>
      </c>
      <c r="N59" s="54"/>
      <c r="O59" s="15">
        <v>19.233009788</v>
      </c>
      <c r="P59" s="15">
        <v>13.061323399999999</v>
      </c>
      <c r="Q59" s="15" t="s">
        <v>26</v>
      </c>
      <c r="R59" s="16" t="s">
        <v>26</v>
      </c>
      <c r="S59" s="37" t="s">
        <v>545</v>
      </c>
      <c r="T59" s="1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row>
    <row r="60" spans="2:261" s="12" customFormat="1" ht="65.099999999999994" customHeight="1" x14ac:dyDescent="0.25">
      <c r="B60" s="3"/>
      <c r="C60" s="19" t="s">
        <v>443</v>
      </c>
      <c r="D60" s="17" t="s">
        <v>444</v>
      </c>
      <c r="E60" s="62">
        <v>216</v>
      </c>
      <c r="F60" s="17">
        <v>0</v>
      </c>
      <c r="G60" s="14">
        <v>211.96</v>
      </c>
      <c r="H60" s="14">
        <v>172.6</v>
      </c>
      <c r="I60" s="14">
        <v>133.24</v>
      </c>
      <c r="J60" s="14"/>
      <c r="K60" s="14">
        <v>227.99</v>
      </c>
      <c r="L60" s="14">
        <v>306.7</v>
      </c>
      <c r="M60" s="14">
        <v>434.08</v>
      </c>
      <c r="N60" s="54"/>
      <c r="O60" s="14">
        <v>37.820364230000003</v>
      </c>
      <c r="P60" s="31">
        <v>2.0064711110000002</v>
      </c>
      <c r="Q60" s="31" t="s">
        <v>26</v>
      </c>
      <c r="R60" s="17" t="s">
        <v>26</v>
      </c>
      <c r="S60" s="38" t="s">
        <v>546</v>
      </c>
      <c r="T60" s="1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row>
    <row r="61" spans="2:261" s="12" customFormat="1" ht="65.099999999999994" customHeight="1" x14ac:dyDescent="0.25">
      <c r="B61" s="3"/>
      <c r="C61" s="9" t="s">
        <v>93</v>
      </c>
      <c r="D61" s="16" t="s">
        <v>94</v>
      </c>
      <c r="E61" s="61">
        <v>11.2</v>
      </c>
      <c r="F61" s="16">
        <v>3</v>
      </c>
      <c r="G61" s="15">
        <v>11.15</v>
      </c>
      <c r="H61" s="15">
        <v>10.92</v>
      </c>
      <c r="I61" s="15">
        <v>10.69</v>
      </c>
      <c r="J61" s="14"/>
      <c r="K61" s="15">
        <v>11.26</v>
      </c>
      <c r="L61" s="15">
        <v>11.71</v>
      </c>
      <c r="M61" s="15">
        <v>12.45</v>
      </c>
      <c r="N61" s="54"/>
      <c r="O61" s="15">
        <v>40.103027587</v>
      </c>
      <c r="P61" s="15">
        <v>65.780554899999998</v>
      </c>
      <c r="Q61" s="15" t="s">
        <v>27</v>
      </c>
      <c r="R61" s="16" t="s">
        <v>26</v>
      </c>
      <c r="S61" s="37" t="s">
        <v>547</v>
      </c>
      <c r="T61" s="10"/>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row>
    <row r="62" spans="2:261" s="12" customFormat="1" ht="65.099999999999994" customHeight="1" x14ac:dyDescent="0.25">
      <c r="B62" s="3"/>
      <c r="C62" s="19" t="s">
        <v>95</v>
      </c>
      <c r="D62" s="17" t="s">
        <v>96</v>
      </c>
      <c r="E62" s="62">
        <v>6.63</v>
      </c>
      <c r="F62" s="17">
        <v>2</v>
      </c>
      <c r="G62" s="14">
        <v>6.31</v>
      </c>
      <c r="H62" s="14">
        <v>3.75</v>
      </c>
      <c r="I62" s="14">
        <v>1.2</v>
      </c>
      <c r="J62" s="14"/>
      <c r="K62" s="14">
        <v>6.63</v>
      </c>
      <c r="L62" s="14">
        <v>11.73</v>
      </c>
      <c r="M62" s="14">
        <v>19.989999999999998</v>
      </c>
      <c r="N62" s="54"/>
      <c r="O62" s="14">
        <v>23.467437320999998</v>
      </c>
      <c r="P62" s="31">
        <v>181.35393619999999</v>
      </c>
      <c r="Q62" s="31" t="s">
        <v>26</v>
      </c>
      <c r="R62" s="17" t="s">
        <v>26</v>
      </c>
      <c r="S62" s="38" t="s">
        <v>548</v>
      </c>
      <c r="T62" s="10"/>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row>
    <row r="63" spans="2:261" s="12" customFormat="1" ht="65.099999999999994" customHeight="1" x14ac:dyDescent="0.25">
      <c r="B63" s="3"/>
      <c r="C63" s="9" t="s">
        <v>97</v>
      </c>
      <c r="D63" s="16" t="s">
        <v>98</v>
      </c>
      <c r="E63" s="61">
        <v>9.86</v>
      </c>
      <c r="F63" s="16">
        <v>0</v>
      </c>
      <c r="G63" s="15">
        <v>9.86</v>
      </c>
      <c r="H63" s="15">
        <v>9.08</v>
      </c>
      <c r="I63" s="15">
        <v>8.3000000000000007</v>
      </c>
      <c r="J63" s="14"/>
      <c r="K63" s="15">
        <v>10.08</v>
      </c>
      <c r="L63" s="15">
        <v>11.63</v>
      </c>
      <c r="M63" s="15">
        <v>14.15</v>
      </c>
      <c r="N63" s="54"/>
      <c r="O63" s="15">
        <v>19.050963164999999</v>
      </c>
      <c r="P63" s="15">
        <v>258.67264564999999</v>
      </c>
      <c r="Q63" s="15" t="s">
        <v>26</v>
      </c>
      <c r="R63" s="16" t="s">
        <v>26</v>
      </c>
      <c r="S63" s="37" t="s">
        <v>549</v>
      </c>
      <c r="T63" s="10"/>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row>
    <row r="64" spans="2:261" s="12" customFormat="1" ht="65.099999999999994" customHeight="1" x14ac:dyDescent="0.25">
      <c r="B64" s="3"/>
      <c r="C64" s="19" t="s">
        <v>422</v>
      </c>
      <c r="D64" s="17" t="s">
        <v>423</v>
      </c>
      <c r="E64" s="62">
        <v>114.99</v>
      </c>
      <c r="F64" s="17">
        <v>7</v>
      </c>
      <c r="G64" s="14">
        <v>111.26</v>
      </c>
      <c r="H64" s="14">
        <v>103.85</v>
      </c>
      <c r="I64" s="14">
        <v>96.44</v>
      </c>
      <c r="J64" s="14"/>
      <c r="K64" s="14">
        <v>115.6</v>
      </c>
      <c r="L64" s="14">
        <v>130.41</v>
      </c>
      <c r="M64" s="14">
        <v>154.38999999999999</v>
      </c>
      <c r="N64" s="54"/>
      <c r="O64" s="14">
        <v>69.069785987000003</v>
      </c>
      <c r="P64" s="31">
        <v>2.515324278</v>
      </c>
      <c r="Q64" s="31" t="s">
        <v>27</v>
      </c>
      <c r="R64" s="17" t="s">
        <v>27</v>
      </c>
      <c r="S64" s="38" t="s">
        <v>550</v>
      </c>
      <c r="T64" s="10"/>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row>
    <row r="65" spans="2:261" s="12" customFormat="1" ht="65.099999999999994" customHeight="1" x14ac:dyDescent="0.25">
      <c r="B65" s="3"/>
      <c r="C65" s="9" t="s">
        <v>424</v>
      </c>
      <c r="D65" s="16" t="s">
        <v>425</v>
      </c>
      <c r="E65" s="61">
        <v>83.51</v>
      </c>
      <c r="F65" s="16">
        <v>3</v>
      </c>
      <c r="G65" s="15">
        <v>81.91</v>
      </c>
      <c r="H65" s="15">
        <v>70.489999999999995</v>
      </c>
      <c r="I65" s="15">
        <v>59.08</v>
      </c>
      <c r="J65" s="14"/>
      <c r="K65" s="15">
        <v>84.44</v>
      </c>
      <c r="L65" s="15">
        <v>107.26</v>
      </c>
      <c r="M65" s="15">
        <v>144.19999999999999</v>
      </c>
      <c r="N65" s="54"/>
      <c r="O65" s="15">
        <v>36.821473177000001</v>
      </c>
      <c r="P65" s="15">
        <v>7.8418547944999997</v>
      </c>
      <c r="Q65" s="15" t="s">
        <v>27</v>
      </c>
      <c r="R65" s="16" t="s">
        <v>26</v>
      </c>
      <c r="S65" s="37" t="s">
        <v>551</v>
      </c>
      <c r="T65" s="10"/>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row>
    <row r="66" spans="2:261" s="12" customFormat="1" ht="65.099999999999994" customHeight="1" x14ac:dyDescent="0.25">
      <c r="B66" s="3"/>
      <c r="C66" s="19" t="s">
        <v>99</v>
      </c>
      <c r="D66" s="17" t="s">
        <v>100</v>
      </c>
      <c r="E66" s="62">
        <v>1.38</v>
      </c>
      <c r="F66" s="17">
        <v>0</v>
      </c>
      <c r="G66" s="14">
        <v>1.37</v>
      </c>
      <c r="H66" s="14">
        <v>0.77</v>
      </c>
      <c r="I66" s="14">
        <v>0.17</v>
      </c>
      <c r="J66" s="14"/>
      <c r="K66" s="14">
        <v>1.51</v>
      </c>
      <c r="L66" s="14">
        <v>2.7</v>
      </c>
      <c r="M66" s="14">
        <v>4.6399999999999997</v>
      </c>
      <c r="N66" s="54"/>
      <c r="O66" s="14">
        <v>18.757107251000001</v>
      </c>
      <c r="P66" s="31">
        <v>189.62123835</v>
      </c>
      <c r="Q66" s="31" t="s">
        <v>26</v>
      </c>
      <c r="R66" s="17" t="s">
        <v>26</v>
      </c>
      <c r="S66" s="38" t="s">
        <v>552</v>
      </c>
      <c r="T66" s="10"/>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row>
    <row r="67" spans="2:261" s="12" customFormat="1" ht="65.099999999999994" customHeight="1" x14ac:dyDescent="0.25">
      <c r="B67" s="3"/>
      <c r="C67" s="9" t="s">
        <v>101</v>
      </c>
      <c r="D67" s="16" t="s">
        <v>102</v>
      </c>
      <c r="E67" s="61" t="s">
        <v>103</v>
      </c>
      <c r="F67" s="16">
        <v>0</v>
      </c>
      <c r="G67" s="15" t="s">
        <v>103</v>
      </c>
      <c r="H67" s="15" t="s">
        <v>103</v>
      </c>
      <c r="I67" s="15" t="s">
        <v>103</v>
      </c>
      <c r="J67" s="14"/>
      <c r="K67" s="15" t="s">
        <v>103</v>
      </c>
      <c r="L67" s="15" t="s">
        <v>103</v>
      </c>
      <c r="M67" s="15" t="s">
        <v>103</v>
      </c>
      <c r="N67" s="54"/>
      <c r="O67" s="15" t="s">
        <v>103</v>
      </c>
      <c r="P67" s="15" t="s">
        <v>103</v>
      </c>
      <c r="Q67" s="15" t="s">
        <v>103</v>
      </c>
      <c r="R67" s="16" t="s">
        <v>103</v>
      </c>
      <c r="S67" s="37" t="s">
        <v>104</v>
      </c>
      <c r="T67" s="10"/>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row>
    <row r="68" spans="2:261" s="12" customFormat="1" ht="65.099999999999994" customHeight="1" x14ac:dyDescent="0.25">
      <c r="B68" s="3"/>
      <c r="C68" s="19" t="s">
        <v>105</v>
      </c>
      <c r="D68" s="17" t="s">
        <v>106</v>
      </c>
      <c r="E68" s="62">
        <v>47.26</v>
      </c>
      <c r="F68" s="17">
        <v>0</v>
      </c>
      <c r="G68" s="14">
        <v>47.09</v>
      </c>
      <c r="H68" s="14">
        <v>40.770000000000003</v>
      </c>
      <c r="I68" s="14">
        <v>34.46</v>
      </c>
      <c r="J68" s="14"/>
      <c r="K68" s="14">
        <v>48.55</v>
      </c>
      <c r="L68" s="14">
        <v>61.17</v>
      </c>
      <c r="M68" s="14">
        <v>81.59</v>
      </c>
      <c r="N68" s="54"/>
      <c r="O68" s="14">
        <v>22.820035982</v>
      </c>
      <c r="P68" s="31">
        <v>432.05156024999997</v>
      </c>
      <c r="Q68" s="31" t="s">
        <v>26</v>
      </c>
      <c r="R68" s="17" t="s">
        <v>26</v>
      </c>
      <c r="S68" s="38" t="s">
        <v>553</v>
      </c>
      <c r="T68" s="10"/>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row>
    <row r="69" spans="2:261" s="12" customFormat="1" ht="65.099999999999994" customHeight="1" x14ac:dyDescent="0.25">
      <c r="B69" s="3"/>
      <c r="C69" s="9" t="s">
        <v>107</v>
      </c>
      <c r="D69" s="16" t="s">
        <v>108</v>
      </c>
      <c r="E69" s="61">
        <v>14.11</v>
      </c>
      <c r="F69" s="16">
        <v>0</v>
      </c>
      <c r="G69" s="15">
        <v>13.86</v>
      </c>
      <c r="H69" s="15">
        <v>12.37</v>
      </c>
      <c r="I69" s="15">
        <v>10.89</v>
      </c>
      <c r="J69" s="14"/>
      <c r="K69" s="15">
        <v>14.18</v>
      </c>
      <c r="L69" s="15">
        <v>17.14</v>
      </c>
      <c r="M69" s="15">
        <v>21.94</v>
      </c>
      <c r="N69" s="54"/>
      <c r="O69" s="15">
        <v>14.768170994</v>
      </c>
      <c r="P69" s="15">
        <v>528.54013555000006</v>
      </c>
      <c r="Q69" s="15" t="s">
        <v>26</v>
      </c>
      <c r="R69" s="16" t="s">
        <v>26</v>
      </c>
      <c r="S69" s="37" t="s">
        <v>554</v>
      </c>
      <c r="T69" s="10"/>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row>
    <row r="70" spans="2:261" s="12" customFormat="1" ht="65.099999999999994" customHeight="1" x14ac:dyDescent="0.25">
      <c r="B70" s="3"/>
      <c r="C70" s="19" t="s">
        <v>109</v>
      </c>
      <c r="D70" s="17" t="s">
        <v>110</v>
      </c>
      <c r="E70" s="62">
        <v>2.27</v>
      </c>
      <c r="F70" s="17">
        <v>0</v>
      </c>
      <c r="G70" s="14">
        <v>2.23</v>
      </c>
      <c r="H70" s="14">
        <v>1.2</v>
      </c>
      <c r="I70" s="14">
        <v>0.18</v>
      </c>
      <c r="J70" s="14"/>
      <c r="K70" s="14">
        <v>2.37</v>
      </c>
      <c r="L70" s="14">
        <v>4.41</v>
      </c>
      <c r="M70" s="14">
        <v>7.72</v>
      </c>
      <c r="N70" s="54"/>
      <c r="O70" s="14">
        <v>19.714763461</v>
      </c>
      <c r="P70" s="31">
        <v>240.87565465</v>
      </c>
      <c r="Q70" s="31" t="s">
        <v>26</v>
      </c>
      <c r="R70" s="17" t="s">
        <v>26</v>
      </c>
      <c r="S70" s="38" t="s">
        <v>555</v>
      </c>
      <c r="T70" s="10"/>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row>
    <row r="71" spans="2:261" s="12" customFormat="1" ht="65.099999999999994" customHeight="1" x14ac:dyDescent="0.25">
      <c r="B71" s="3"/>
      <c r="C71" s="9" t="s">
        <v>111</v>
      </c>
      <c r="D71" s="16" t="s">
        <v>112</v>
      </c>
      <c r="E71" s="61">
        <v>41.62</v>
      </c>
      <c r="F71" s="16">
        <v>0</v>
      </c>
      <c r="G71" s="15">
        <v>41.12</v>
      </c>
      <c r="H71" s="15">
        <v>37.200000000000003</v>
      </c>
      <c r="I71" s="15">
        <v>33.28</v>
      </c>
      <c r="J71" s="14"/>
      <c r="K71" s="15">
        <v>42.32</v>
      </c>
      <c r="L71" s="15">
        <v>50.15</v>
      </c>
      <c r="M71" s="15">
        <v>62.83</v>
      </c>
      <c r="N71" s="54"/>
      <c r="O71" s="15">
        <v>24.169309581</v>
      </c>
      <c r="P71" s="15">
        <v>131.5255228</v>
      </c>
      <c r="Q71" s="15" t="s">
        <v>26</v>
      </c>
      <c r="R71" s="16" t="s">
        <v>26</v>
      </c>
      <c r="S71" s="37" t="s">
        <v>556</v>
      </c>
      <c r="T71" s="10"/>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row>
    <row r="72" spans="2:261" s="12" customFormat="1" ht="65.099999999999994" customHeight="1" x14ac:dyDescent="0.25">
      <c r="B72" s="3"/>
      <c r="C72" s="19" t="s">
        <v>426</v>
      </c>
      <c r="D72" s="17" t="s">
        <v>427</v>
      </c>
      <c r="E72" s="62">
        <v>60.01</v>
      </c>
      <c r="F72" s="17">
        <v>7</v>
      </c>
      <c r="G72" s="14">
        <v>60.01</v>
      </c>
      <c r="H72" s="14">
        <v>52.26</v>
      </c>
      <c r="I72" s="14">
        <v>44.52</v>
      </c>
      <c r="J72" s="14"/>
      <c r="K72" s="14">
        <v>65.709999999999994</v>
      </c>
      <c r="L72" s="14">
        <v>81.19</v>
      </c>
      <c r="M72" s="14">
        <v>106.25</v>
      </c>
      <c r="N72" s="54"/>
      <c r="O72" s="14">
        <v>50.308360004000001</v>
      </c>
      <c r="P72" s="31">
        <v>13.397068417</v>
      </c>
      <c r="Q72" s="31" t="s">
        <v>27</v>
      </c>
      <c r="R72" s="17" t="s">
        <v>27</v>
      </c>
      <c r="S72" s="38" t="s">
        <v>557</v>
      </c>
      <c r="T72" s="10"/>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row>
    <row r="73" spans="2:261" s="12" customFormat="1" ht="65.099999999999994" customHeight="1" x14ac:dyDescent="0.25">
      <c r="B73" s="3"/>
      <c r="C73" s="9" t="s">
        <v>445</v>
      </c>
      <c r="D73" s="16" t="s">
        <v>446</v>
      </c>
      <c r="E73" s="61">
        <v>4.1100000000000003</v>
      </c>
      <c r="F73" s="16">
        <v>0</v>
      </c>
      <c r="G73" s="15">
        <v>4.1100000000000003</v>
      </c>
      <c r="H73" s="15">
        <v>3.02</v>
      </c>
      <c r="I73" s="15">
        <v>1.94</v>
      </c>
      <c r="J73" s="14"/>
      <c r="K73" s="15">
        <v>4.4000000000000004</v>
      </c>
      <c r="L73" s="15">
        <v>6.56</v>
      </c>
      <c r="M73" s="15">
        <v>10.07</v>
      </c>
      <c r="N73" s="54"/>
      <c r="O73" s="15">
        <v>23.648700341000001</v>
      </c>
      <c r="P73" s="15">
        <v>3.58881425</v>
      </c>
      <c r="Q73" s="15" t="s">
        <v>26</v>
      </c>
      <c r="R73" s="16" t="s">
        <v>26</v>
      </c>
      <c r="S73" s="37" t="s">
        <v>558</v>
      </c>
      <c r="T73" s="10"/>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row>
    <row r="74" spans="2:261" s="12" customFormat="1" ht="65.099999999999994" customHeight="1" x14ac:dyDescent="0.25">
      <c r="B74" s="3"/>
      <c r="C74" s="19" t="s">
        <v>113</v>
      </c>
      <c r="D74" s="17" t="s">
        <v>114</v>
      </c>
      <c r="E74" s="62">
        <v>4.6100000000000003</v>
      </c>
      <c r="F74" s="17">
        <v>1</v>
      </c>
      <c r="G74" s="14">
        <v>4.51</v>
      </c>
      <c r="H74" s="14">
        <v>3.59</v>
      </c>
      <c r="I74" s="14">
        <v>2.67</v>
      </c>
      <c r="J74" s="14"/>
      <c r="K74" s="14">
        <v>4.79</v>
      </c>
      <c r="L74" s="14">
        <v>6.62</v>
      </c>
      <c r="M74" s="14">
        <v>9.59</v>
      </c>
      <c r="N74" s="54"/>
      <c r="O74" s="14">
        <v>40.407737140999998</v>
      </c>
      <c r="P74" s="31">
        <v>45.728679900000003</v>
      </c>
      <c r="Q74" s="31" t="s">
        <v>26</v>
      </c>
      <c r="R74" s="17" t="s">
        <v>26</v>
      </c>
      <c r="S74" s="38" t="s">
        <v>559</v>
      </c>
      <c r="T74" s="10"/>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row>
    <row r="75" spans="2:261" s="12" customFormat="1" ht="65.099999999999994" customHeight="1" x14ac:dyDescent="0.25">
      <c r="B75" s="3"/>
      <c r="C75" s="9" t="s">
        <v>115</v>
      </c>
      <c r="D75" s="16" t="s">
        <v>116</v>
      </c>
      <c r="E75" s="61">
        <v>25.13</v>
      </c>
      <c r="F75" s="16">
        <v>0</v>
      </c>
      <c r="G75" s="15">
        <v>24.63</v>
      </c>
      <c r="H75" s="15">
        <v>19.78</v>
      </c>
      <c r="I75" s="15">
        <v>14.93</v>
      </c>
      <c r="J75" s="14"/>
      <c r="K75" s="15">
        <v>25.67</v>
      </c>
      <c r="L75" s="15">
        <v>35.36</v>
      </c>
      <c r="M75" s="15">
        <v>51.05</v>
      </c>
      <c r="N75" s="54"/>
      <c r="O75" s="15">
        <v>27.934254361000001</v>
      </c>
      <c r="P75" s="15">
        <v>207.65195564999999</v>
      </c>
      <c r="Q75" s="15" t="s">
        <v>26</v>
      </c>
      <c r="R75" s="16" t="s">
        <v>26</v>
      </c>
      <c r="S75" s="37" t="s">
        <v>560</v>
      </c>
      <c r="T75" s="10"/>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row>
    <row r="76" spans="2:261" s="12" customFormat="1" ht="65.099999999999994" customHeight="1" x14ac:dyDescent="0.25">
      <c r="B76" s="3"/>
      <c r="C76" s="19" t="s">
        <v>117</v>
      </c>
      <c r="D76" s="17" t="s">
        <v>118</v>
      </c>
      <c r="E76" s="62">
        <v>0.79</v>
      </c>
      <c r="F76" s="17">
        <v>0</v>
      </c>
      <c r="G76" s="14">
        <v>0.78</v>
      </c>
      <c r="H76" s="14">
        <v>0.41</v>
      </c>
      <c r="I76" s="14">
        <v>0.05</v>
      </c>
      <c r="J76" s="14"/>
      <c r="K76" s="14">
        <v>0.82</v>
      </c>
      <c r="L76" s="14">
        <v>1.54</v>
      </c>
      <c r="M76" s="14">
        <v>2.72</v>
      </c>
      <c r="N76" s="54"/>
      <c r="O76" s="14">
        <v>21.189983936000001</v>
      </c>
      <c r="P76" s="31">
        <v>29.427522400000001</v>
      </c>
      <c r="Q76" s="31" t="s">
        <v>26</v>
      </c>
      <c r="R76" s="17" t="s">
        <v>26</v>
      </c>
      <c r="S76" s="38" t="s">
        <v>428</v>
      </c>
      <c r="T76" s="10"/>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row>
    <row r="77" spans="2:261" s="12" customFormat="1" ht="65.099999999999994" customHeight="1" x14ac:dyDescent="0.25">
      <c r="B77" s="3"/>
      <c r="C77" s="9" t="s">
        <v>119</v>
      </c>
      <c r="D77" s="16" t="s">
        <v>120</v>
      </c>
      <c r="E77" s="61">
        <v>16.78</v>
      </c>
      <c r="F77" s="16">
        <v>0</v>
      </c>
      <c r="G77" s="15">
        <v>16.260000000000002</v>
      </c>
      <c r="H77" s="15">
        <v>10.18</v>
      </c>
      <c r="I77" s="15">
        <v>4.1100000000000003</v>
      </c>
      <c r="J77" s="14"/>
      <c r="K77" s="15">
        <v>17.010000000000002</v>
      </c>
      <c r="L77" s="15">
        <v>29.15</v>
      </c>
      <c r="M77" s="15">
        <v>48.8</v>
      </c>
      <c r="N77" s="54"/>
      <c r="O77" s="15">
        <v>18.575243960000002</v>
      </c>
      <c r="P77" s="15">
        <v>465.84868245000001</v>
      </c>
      <c r="Q77" s="15" t="s">
        <v>26</v>
      </c>
      <c r="R77" s="16" t="s">
        <v>26</v>
      </c>
      <c r="S77" s="37" t="s">
        <v>561</v>
      </c>
      <c r="T77" s="10"/>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row>
    <row r="78" spans="2:261" s="12" customFormat="1" ht="65.099999999999994" customHeight="1" x14ac:dyDescent="0.25">
      <c r="B78" s="3"/>
      <c r="C78" s="19" t="s">
        <v>119</v>
      </c>
      <c r="D78" s="17" t="s">
        <v>121</v>
      </c>
      <c r="E78" s="62">
        <v>15.93</v>
      </c>
      <c r="F78" s="17">
        <v>1</v>
      </c>
      <c r="G78" s="14">
        <v>15.3</v>
      </c>
      <c r="H78" s="14">
        <v>9.58</v>
      </c>
      <c r="I78" s="14">
        <v>3.86</v>
      </c>
      <c r="J78" s="14"/>
      <c r="K78" s="14">
        <v>16.02</v>
      </c>
      <c r="L78" s="14">
        <v>27.45</v>
      </c>
      <c r="M78" s="14">
        <v>45.96</v>
      </c>
      <c r="N78" s="54"/>
      <c r="O78" s="14">
        <v>19.097629129000001</v>
      </c>
      <c r="P78" s="31">
        <v>17.632531800000002</v>
      </c>
      <c r="Q78" s="31" t="s">
        <v>26</v>
      </c>
      <c r="R78" s="17" t="s">
        <v>26</v>
      </c>
      <c r="S78" s="38" t="s">
        <v>562</v>
      </c>
      <c r="T78" s="10"/>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row>
    <row r="79" spans="2:261" s="12" customFormat="1" ht="65.099999999999994" customHeight="1" x14ac:dyDescent="0.25">
      <c r="B79" s="3"/>
      <c r="C79" s="9" t="s">
        <v>122</v>
      </c>
      <c r="D79" s="16" t="s">
        <v>123</v>
      </c>
      <c r="E79" s="61">
        <v>2.4900000000000002</v>
      </c>
      <c r="F79" s="16">
        <v>0</v>
      </c>
      <c r="G79" s="15">
        <v>2.31</v>
      </c>
      <c r="H79" s="15">
        <v>1.1299999999999999</v>
      </c>
      <c r="I79" s="15">
        <v>-0.03</v>
      </c>
      <c r="J79" s="14"/>
      <c r="K79" s="15">
        <v>2.81</v>
      </c>
      <c r="L79" s="15">
        <v>5.15</v>
      </c>
      <c r="M79" s="15">
        <v>8.94</v>
      </c>
      <c r="N79" s="54"/>
      <c r="O79" s="15">
        <v>27.153375361999998</v>
      </c>
      <c r="P79" s="15">
        <v>9.8649909999999998</v>
      </c>
      <c r="Q79" s="15" t="s">
        <v>26</v>
      </c>
      <c r="R79" s="16" t="s">
        <v>26</v>
      </c>
      <c r="S79" s="37" t="s">
        <v>563</v>
      </c>
      <c r="T79" s="10"/>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row>
    <row r="80" spans="2:261" s="12" customFormat="1" ht="65.099999999999994" customHeight="1" x14ac:dyDescent="0.25">
      <c r="B80" s="3"/>
      <c r="C80" s="19" t="s">
        <v>413</v>
      </c>
      <c r="D80" s="17" t="s">
        <v>414</v>
      </c>
      <c r="E80" s="62">
        <v>122</v>
      </c>
      <c r="F80" s="17">
        <v>3</v>
      </c>
      <c r="G80" s="14">
        <v>115.15</v>
      </c>
      <c r="H80" s="14">
        <v>97.99</v>
      </c>
      <c r="I80" s="14">
        <v>80.83</v>
      </c>
      <c r="J80" s="14"/>
      <c r="K80" s="14">
        <v>124.69</v>
      </c>
      <c r="L80" s="14">
        <v>159</v>
      </c>
      <c r="M80" s="14">
        <v>214.52</v>
      </c>
      <c r="N80" s="54"/>
      <c r="O80" s="14">
        <v>35.020091542000003</v>
      </c>
      <c r="P80" s="31">
        <v>6.1544784195000002</v>
      </c>
      <c r="Q80" s="31" t="s">
        <v>27</v>
      </c>
      <c r="R80" s="17" t="s">
        <v>26</v>
      </c>
      <c r="S80" s="38" t="s">
        <v>564</v>
      </c>
      <c r="T80" s="10"/>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row>
    <row r="81" spans="2:261" s="12" customFormat="1" ht="65.099999999999994" customHeight="1" x14ac:dyDescent="0.25">
      <c r="B81" s="3"/>
      <c r="C81" s="9" t="s">
        <v>447</v>
      </c>
      <c r="D81" s="16" t="s">
        <v>448</v>
      </c>
      <c r="E81" s="61">
        <v>90.99</v>
      </c>
      <c r="F81" s="16">
        <v>3</v>
      </c>
      <c r="G81" s="15">
        <v>87.5</v>
      </c>
      <c r="H81" s="15">
        <v>72.349999999999994</v>
      </c>
      <c r="I81" s="15">
        <v>57.21</v>
      </c>
      <c r="J81" s="14"/>
      <c r="K81" s="15">
        <v>91.59</v>
      </c>
      <c r="L81" s="15">
        <v>121.87</v>
      </c>
      <c r="M81" s="15">
        <v>170.89</v>
      </c>
      <c r="N81" s="54"/>
      <c r="O81" s="15">
        <v>37.721162960999997</v>
      </c>
      <c r="P81" s="15">
        <v>4.9782387685000007</v>
      </c>
      <c r="Q81" s="15" t="s">
        <v>27</v>
      </c>
      <c r="R81" s="16" t="s">
        <v>26</v>
      </c>
      <c r="S81" s="37" t="s">
        <v>565</v>
      </c>
      <c r="T81" s="10"/>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row>
    <row r="82" spans="2:261" s="12" customFormat="1" ht="65.099999999999994" customHeight="1" x14ac:dyDescent="0.25">
      <c r="B82" s="3"/>
      <c r="C82" s="19" t="s">
        <v>124</v>
      </c>
      <c r="D82" s="17" t="s">
        <v>125</v>
      </c>
      <c r="E82" s="62">
        <v>19.54</v>
      </c>
      <c r="F82" s="17">
        <v>9</v>
      </c>
      <c r="G82" s="14">
        <v>19.32</v>
      </c>
      <c r="H82" s="14">
        <v>18.61</v>
      </c>
      <c r="I82" s="14">
        <v>17.91</v>
      </c>
      <c r="J82" s="14"/>
      <c r="K82" s="14">
        <v>19.54</v>
      </c>
      <c r="L82" s="14">
        <v>20.94</v>
      </c>
      <c r="M82" s="14">
        <v>23.22</v>
      </c>
      <c r="N82" s="54"/>
      <c r="O82" s="14">
        <v>68.956050603999998</v>
      </c>
      <c r="P82" s="31">
        <v>14.103168999999999</v>
      </c>
      <c r="Q82" s="31" t="s">
        <v>27</v>
      </c>
      <c r="R82" s="17" t="s">
        <v>27</v>
      </c>
      <c r="S82" s="38" t="s">
        <v>566</v>
      </c>
      <c r="T82" s="10"/>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row>
    <row r="83" spans="2:261" s="12" customFormat="1" ht="65.099999999999994" customHeight="1" x14ac:dyDescent="0.25">
      <c r="B83" s="3"/>
      <c r="C83" s="9" t="s">
        <v>126</v>
      </c>
      <c r="D83" s="16" t="s">
        <v>127</v>
      </c>
      <c r="E83" s="61">
        <v>4.54</v>
      </c>
      <c r="F83" s="16">
        <v>0</v>
      </c>
      <c r="G83" s="15">
        <v>4.34</v>
      </c>
      <c r="H83" s="15">
        <v>2.98</v>
      </c>
      <c r="I83" s="15">
        <v>1.63</v>
      </c>
      <c r="J83" s="14"/>
      <c r="K83" s="15">
        <v>4.5999999999999996</v>
      </c>
      <c r="L83" s="15">
        <v>7.3</v>
      </c>
      <c r="M83" s="15">
        <v>11.68</v>
      </c>
      <c r="N83" s="54"/>
      <c r="O83" s="15">
        <v>23.234046328000002</v>
      </c>
      <c r="P83" s="15">
        <v>49.2996111</v>
      </c>
      <c r="Q83" s="15" t="s">
        <v>26</v>
      </c>
      <c r="R83" s="16" t="s">
        <v>26</v>
      </c>
      <c r="S83" s="37" t="s">
        <v>567</v>
      </c>
      <c r="T83" s="10"/>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row>
    <row r="84" spans="2:261" s="12" customFormat="1" ht="65.099999999999994" customHeight="1" x14ac:dyDescent="0.25">
      <c r="B84" s="3"/>
      <c r="C84" s="19" t="s">
        <v>128</v>
      </c>
      <c r="D84" s="17" t="s">
        <v>129</v>
      </c>
      <c r="E84" s="62">
        <v>10.14</v>
      </c>
      <c r="F84" s="17">
        <v>2</v>
      </c>
      <c r="G84" s="14">
        <v>9.89</v>
      </c>
      <c r="H84" s="14">
        <v>7.88</v>
      </c>
      <c r="I84" s="14">
        <v>5.87</v>
      </c>
      <c r="J84" s="14"/>
      <c r="K84" s="14">
        <v>10.26</v>
      </c>
      <c r="L84" s="14">
        <v>14.27</v>
      </c>
      <c r="M84" s="14">
        <v>20.76</v>
      </c>
      <c r="N84" s="54"/>
      <c r="O84" s="14">
        <v>20.861588028</v>
      </c>
      <c r="P84" s="31">
        <v>20.478327150000002</v>
      </c>
      <c r="Q84" s="31" t="s">
        <v>26</v>
      </c>
      <c r="R84" s="17" t="s">
        <v>26</v>
      </c>
      <c r="S84" s="38" t="s">
        <v>568</v>
      </c>
      <c r="T84" s="10"/>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row>
    <row r="85" spans="2:261" s="12" customFormat="1" ht="65.099999999999994" customHeight="1" x14ac:dyDescent="0.25">
      <c r="B85" s="3"/>
      <c r="C85" s="9" t="s">
        <v>130</v>
      </c>
      <c r="D85" s="16" t="s">
        <v>131</v>
      </c>
      <c r="E85" s="61">
        <v>8.02</v>
      </c>
      <c r="F85" s="16">
        <v>0</v>
      </c>
      <c r="G85" s="15">
        <v>7.79</v>
      </c>
      <c r="H85" s="15">
        <v>5.74</v>
      </c>
      <c r="I85" s="15">
        <v>3.69</v>
      </c>
      <c r="J85" s="14"/>
      <c r="K85" s="15">
        <v>8.06</v>
      </c>
      <c r="L85" s="15">
        <v>12.15</v>
      </c>
      <c r="M85" s="15">
        <v>18.78</v>
      </c>
      <c r="N85" s="54"/>
      <c r="O85" s="15">
        <v>26.214372422</v>
      </c>
      <c r="P85" s="15">
        <v>191.3508607</v>
      </c>
      <c r="Q85" s="15" t="s">
        <v>26</v>
      </c>
      <c r="R85" s="16" t="s">
        <v>26</v>
      </c>
      <c r="S85" s="37" t="s">
        <v>569</v>
      </c>
      <c r="T85" s="10"/>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row>
    <row r="86" spans="2:261" s="12" customFormat="1" ht="65.099999999999994" customHeight="1" x14ac:dyDescent="0.25">
      <c r="B86" s="3"/>
      <c r="C86" s="19" t="s">
        <v>132</v>
      </c>
      <c r="D86" s="17" t="s">
        <v>133</v>
      </c>
      <c r="E86" s="62">
        <v>4.9000000000000004</v>
      </c>
      <c r="F86" s="17">
        <v>2</v>
      </c>
      <c r="G86" s="14">
        <v>4.75</v>
      </c>
      <c r="H86" s="14">
        <v>1.62</v>
      </c>
      <c r="I86" s="14">
        <v>-1.5</v>
      </c>
      <c r="J86" s="14"/>
      <c r="K86" s="14">
        <v>4.95</v>
      </c>
      <c r="L86" s="14">
        <v>11.2</v>
      </c>
      <c r="M86" s="14">
        <v>21.32</v>
      </c>
      <c r="N86" s="54"/>
      <c r="O86" s="14">
        <v>22.458616431999999</v>
      </c>
      <c r="P86" s="31">
        <v>233.69052415000002</v>
      </c>
      <c r="Q86" s="31" t="s">
        <v>26</v>
      </c>
      <c r="R86" s="17" t="s">
        <v>26</v>
      </c>
      <c r="S86" s="38" t="s">
        <v>570</v>
      </c>
      <c r="T86" s="10"/>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row>
    <row r="87" spans="2:261" s="12" customFormat="1" ht="65.099999999999994" customHeight="1" x14ac:dyDescent="0.25">
      <c r="B87" s="3"/>
      <c r="C87" s="9" t="s">
        <v>134</v>
      </c>
      <c r="D87" s="16" t="s">
        <v>135</v>
      </c>
      <c r="E87" s="61">
        <v>259.51</v>
      </c>
      <c r="F87" s="16">
        <v>10</v>
      </c>
      <c r="G87" s="15">
        <v>254.14</v>
      </c>
      <c r="H87" s="15">
        <v>230.66</v>
      </c>
      <c r="I87" s="15">
        <v>207.19</v>
      </c>
      <c r="J87" s="14"/>
      <c r="K87" s="15">
        <v>263.64</v>
      </c>
      <c r="L87" s="15">
        <v>310.58</v>
      </c>
      <c r="M87" s="15">
        <v>386.54</v>
      </c>
      <c r="N87" s="54"/>
      <c r="O87" s="15">
        <v>82.873050876999997</v>
      </c>
      <c r="P87" s="15">
        <v>13.157344709</v>
      </c>
      <c r="Q87" s="15" t="s">
        <v>27</v>
      </c>
      <c r="R87" s="16" t="s">
        <v>27</v>
      </c>
      <c r="S87" s="37" t="s">
        <v>571</v>
      </c>
      <c r="T87" s="10"/>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row>
    <row r="88" spans="2:261" s="12" customFormat="1" ht="65.099999999999994" customHeight="1" x14ac:dyDescent="0.25">
      <c r="B88" s="3"/>
      <c r="C88" s="19" t="s">
        <v>136</v>
      </c>
      <c r="D88" s="17" t="s">
        <v>137</v>
      </c>
      <c r="E88" s="62" t="s">
        <v>412</v>
      </c>
      <c r="F88" s="17">
        <v>4</v>
      </c>
      <c r="G88" s="14">
        <v>150</v>
      </c>
      <c r="H88" s="14" t="s">
        <v>103</v>
      </c>
      <c r="I88" s="14" t="s">
        <v>103</v>
      </c>
      <c r="J88" s="14"/>
      <c r="K88" s="14" t="s">
        <v>103</v>
      </c>
      <c r="L88" s="14" t="s">
        <v>103</v>
      </c>
      <c r="M88" s="14" t="s">
        <v>103</v>
      </c>
      <c r="N88" s="54"/>
      <c r="O88" s="14">
        <v>94.064508982000007</v>
      </c>
      <c r="P88" s="31">
        <v>1.0764285713999999</v>
      </c>
      <c r="Q88" s="31" t="s">
        <v>26</v>
      </c>
      <c r="R88" s="17" t="s">
        <v>27</v>
      </c>
      <c r="S88" s="38" t="s">
        <v>103</v>
      </c>
      <c r="T88" s="10"/>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row>
    <row r="89" spans="2:261" s="12" customFormat="1" ht="65.099999999999994" customHeight="1" x14ac:dyDescent="0.25">
      <c r="B89" s="3"/>
      <c r="C89" s="9" t="s">
        <v>138</v>
      </c>
      <c r="D89" s="16" t="s">
        <v>139</v>
      </c>
      <c r="E89" s="61">
        <v>103.84</v>
      </c>
      <c r="F89" s="16">
        <v>10</v>
      </c>
      <c r="G89" s="15">
        <v>100.59</v>
      </c>
      <c r="H89" s="15">
        <v>93.08</v>
      </c>
      <c r="I89" s="15">
        <v>85.57</v>
      </c>
      <c r="J89" s="14"/>
      <c r="K89" s="15">
        <v>104.81</v>
      </c>
      <c r="L89" s="15">
        <v>119.82</v>
      </c>
      <c r="M89" s="15">
        <v>144.12</v>
      </c>
      <c r="N89" s="54"/>
      <c r="O89" s="15">
        <v>69.370220220999997</v>
      </c>
      <c r="P89" s="15">
        <v>737.82342240000003</v>
      </c>
      <c r="Q89" s="15" t="s">
        <v>27</v>
      </c>
      <c r="R89" s="16" t="s">
        <v>27</v>
      </c>
      <c r="S89" s="37" t="s">
        <v>572</v>
      </c>
      <c r="T89" s="10"/>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row>
    <row r="90" spans="2:261" s="12" customFormat="1" ht="65.099999999999994" customHeight="1" x14ac:dyDescent="0.25">
      <c r="B90" s="3"/>
      <c r="C90" s="19" t="s">
        <v>140</v>
      </c>
      <c r="D90" s="17" t="s">
        <v>141</v>
      </c>
      <c r="E90" s="62">
        <v>43.4</v>
      </c>
      <c r="F90" s="17">
        <v>0</v>
      </c>
      <c r="G90" s="14">
        <v>42.62</v>
      </c>
      <c r="H90" s="14">
        <v>33.33</v>
      </c>
      <c r="I90" s="14">
        <v>24.04</v>
      </c>
      <c r="J90" s="14"/>
      <c r="K90" s="14">
        <v>43.91</v>
      </c>
      <c r="L90" s="14">
        <v>62.48</v>
      </c>
      <c r="M90" s="14">
        <v>92.53</v>
      </c>
      <c r="N90" s="54"/>
      <c r="O90" s="14">
        <v>18.253667139000001</v>
      </c>
      <c r="P90" s="31">
        <v>382.66684415000003</v>
      </c>
      <c r="Q90" s="31" t="s">
        <v>26</v>
      </c>
      <c r="R90" s="17" t="s">
        <v>26</v>
      </c>
      <c r="S90" s="38" t="s">
        <v>573</v>
      </c>
      <c r="T90" s="10"/>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row>
    <row r="91" spans="2:261" s="12" customFormat="1" ht="65.099999999999994" customHeight="1" x14ac:dyDescent="0.25">
      <c r="B91" s="3"/>
      <c r="C91" s="9" t="s">
        <v>142</v>
      </c>
      <c r="D91" s="16" t="s">
        <v>143</v>
      </c>
      <c r="E91" s="61">
        <v>25.15</v>
      </c>
      <c r="F91" s="16">
        <v>0</v>
      </c>
      <c r="G91" s="15">
        <v>24.9</v>
      </c>
      <c r="H91" s="15">
        <v>21.98</v>
      </c>
      <c r="I91" s="15">
        <v>19.07</v>
      </c>
      <c r="J91" s="14"/>
      <c r="K91" s="15">
        <v>25.38</v>
      </c>
      <c r="L91" s="15">
        <v>31.2</v>
      </c>
      <c r="M91" s="15">
        <v>40.619999999999997</v>
      </c>
      <c r="N91" s="54"/>
      <c r="O91" s="15">
        <v>19.343668035</v>
      </c>
      <c r="P91" s="15">
        <v>515.24625060000005</v>
      </c>
      <c r="Q91" s="15" t="s">
        <v>26</v>
      </c>
      <c r="R91" s="16" t="s">
        <v>26</v>
      </c>
      <c r="S91" s="37" t="s">
        <v>574</v>
      </c>
      <c r="T91" s="10"/>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row>
    <row r="92" spans="2:261" s="12" customFormat="1" ht="65.099999999999994" customHeight="1" x14ac:dyDescent="0.25">
      <c r="B92" s="3"/>
      <c r="C92" s="19" t="s">
        <v>144</v>
      </c>
      <c r="D92" s="17" t="s">
        <v>145</v>
      </c>
      <c r="E92" s="62">
        <v>26.12</v>
      </c>
      <c r="F92" s="17">
        <v>0</v>
      </c>
      <c r="G92" s="14">
        <v>25.96</v>
      </c>
      <c r="H92" s="14">
        <v>23.48</v>
      </c>
      <c r="I92" s="14">
        <v>21</v>
      </c>
      <c r="J92" s="14"/>
      <c r="K92" s="14">
        <v>26.44</v>
      </c>
      <c r="L92" s="14">
        <v>31.39</v>
      </c>
      <c r="M92" s="14">
        <v>39.4</v>
      </c>
      <c r="N92" s="54"/>
      <c r="O92" s="14">
        <v>19.636360033999999</v>
      </c>
      <c r="P92" s="31">
        <v>131.13672880000001</v>
      </c>
      <c r="Q92" s="31" t="s">
        <v>26</v>
      </c>
      <c r="R92" s="17" t="s">
        <v>26</v>
      </c>
      <c r="S92" s="38" t="s">
        <v>575</v>
      </c>
      <c r="T92" s="10"/>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row>
    <row r="93" spans="2:261" s="12" customFormat="1" ht="65.099999999999994" customHeight="1" x14ac:dyDescent="0.25">
      <c r="B93" s="3"/>
      <c r="C93" s="9" t="s">
        <v>146</v>
      </c>
      <c r="D93" s="16" t="s">
        <v>147</v>
      </c>
      <c r="E93" s="61">
        <v>32.159999999999997</v>
      </c>
      <c r="F93" s="16">
        <v>0</v>
      </c>
      <c r="G93" s="15">
        <v>31.35</v>
      </c>
      <c r="H93" s="15">
        <v>25.19</v>
      </c>
      <c r="I93" s="15">
        <v>19.04</v>
      </c>
      <c r="J93" s="14"/>
      <c r="K93" s="15">
        <v>32.380000000000003</v>
      </c>
      <c r="L93" s="15">
        <v>44.68</v>
      </c>
      <c r="M93" s="15">
        <v>64.59</v>
      </c>
      <c r="N93" s="54"/>
      <c r="O93" s="15">
        <v>17.984670416</v>
      </c>
      <c r="P93" s="15">
        <v>952.39944559999992</v>
      </c>
      <c r="Q93" s="15" t="s">
        <v>26</v>
      </c>
      <c r="R93" s="16" t="s">
        <v>26</v>
      </c>
      <c r="S93" s="37" t="s">
        <v>576</v>
      </c>
      <c r="T93" s="10"/>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row>
    <row r="94" spans="2:261" s="12" customFormat="1" ht="65.099999999999994" customHeight="1" x14ac:dyDescent="0.25">
      <c r="B94" s="3"/>
      <c r="C94" s="19" t="s">
        <v>449</v>
      </c>
      <c r="D94" s="17" t="s">
        <v>450</v>
      </c>
      <c r="E94" s="62">
        <v>121.62</v>
      </c>
      <c r="F94" s="17">
        <v>7</v>
      </c>
      <c r="G94" s="14">
        <v>121.08</v>
      </c>
      <c r="H94" s="14">
        <v>108.46</v>
      </c>
      <c r="I94" s="14">
        <v>95.84</v>
      </c>
      <c r="J94" s="14"/>
      <c r="K94" s="14">
        <v>127.96</v>
      </c>
      <c r="L94" s="14">
        <v>153.19</v>
      </c>
      <c r="M94" s="14">
        <v>194.03</v>
      </c>
      <c r="N94" s="54"/>
      <c r="O94" s="14">
        <v>60.854706331000003</v>
      </c>
      <c r="P94" s="31">
        <v>2.1655340875000002</v>
      </c>
      <c r="Q94" s="31" t="s">
        <v>27</v>
      </c>
      <c r="R94" s="17" t="s">
        <v>27</v>
      </c>
      <c r="S94" s="38" t="s">
        <v>577</v>
      </c>
      <c r="T94" s="10"/>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row>
    <row r="95" spans="2:261" s="12" customFormat="1" ht="65.099999999999994" customHeight="1" x14ac:dyDescent="0.25">
      <c r="B95" s="3"/>
      <c r="C95" s="9" t="s">
        <v>148</v>
      </c>
      <c r="D95" s="16" t="s">
        <v>149</v>
      </c>
      <c r="E95" s="61">
        <v>9</v>
      </c>
      <c r="F95" s="16">
        <v>2</v>
      </c>
      <c r="G95" s="15">
        <v>8.66</v>
      </c>
      <c r="H95" s="15">
        <v>5.12</v>
      </c>
      <c r="I95" s="15">
        <v>1.59</v>
      </c>
      <c r="J95" s="14"/>
      <c r="K95" s="15">
        <v>9.09</v>
      </c>
      <c r="L95" s="15">
        <v>16.149999999999999</v>
      </c>
      <c r="M95" s="15">
        <v>27.58</v>
      </c>
      <c r="N95" s="54"/>
      <c r="O95" s="15">
        <v>19.188213040000001</v>
      </c>
      <c r="P95" s="15">
        <v>100.78746205</v>
      </c>
      <c r="Q95" s="15" t="s">
        <v>26</v>
      </c>
      <c r="R95" s="16" t="s">
        <v>26</v>
      </c>
      <c r="S95" s="37" t="s">
        <v>578</v>
      </c>
      <c r="T95" s="10"/>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row>
    <row r="96" spans="2:261" s="12" customFormat="1" ht="65.099999999999994" customHeight="1" x14ac:dyDescent="0.25">
      <c r="B96" s="3"/>
      <c r="C96" s="19" t="s">
        <v>451</v>
      </c>
      <c r="D96" s="17" t="s">
        <v>452</v>
      </c>
      <c r="E96" s="62">
        <v>453.8</v>
      </c>
      <c r="F96" s="17">
        <v>7</v>
      </c>
      <c r="G96" s="14">
        <v>453.8</v>
      </c>
      <c r="H96" s="14">
        <v>423.57</v>
      </c>
      <c r="I96" s="14">
        <v>393.34</v>
      </c>
      <c r="J96" s="14"/>
      <c r="K96" s="14">
        <v>488.61</v>
      </c>
      <c r="L96" s="14">
        <v>549.05999999999995</v>
      </c>
      <c r="M96" s="14">
        <v>646.88</v>
      </c>
      <c r="N96" s="54"/>
      <c r="O96" s="14">
        <v>54.842062851000001</v>
      </c>
      <c r="P96" s="31">
        <v>1.9016641380000001</v>
      </c>
      <c r="Q96" s="31" t="s">
        <v>27</v>
      </c>
      <c r="R96" s="17" t="s">
        <v>27</v>
      </c>
      <c r="S96" s="38" t="s">
        <v>579</v>
      </c>
      <c r="T96" s="10"/>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row>
    <row r="97" spans="2:261" s="12" customFormat="1" ht="65.099999999999994" customHeight="1" x14ac:dyDescent="0.25">
      <c r="B97" s="3"/>
      <c r="C97" s="9" t="s">
        <v>150</v>
      </c>
      <c r="D97" s="16" t="s">
        <v>151</v>
      </c>
      <c r="E97" s="61">
        <v>4.95</v>
      </c>
      <c r="F97" s="16">
        <v>0</v>
      </c>
      <c r="G97" s="15">
        <v>4.83</v>
      </c>
      <c r="H97" s="15">
        <v>4.2</v>
      </c>
      <c r="I97" s="15">
        <v>3.58</v>
      </c>
      <c r="J97" s="14"/>
      <c r="K97" s="15">
        <v>5.0999999999999996</v>
      </c>
      <c r="L97" s="15">
        <v>6.34</v>
      </c>
      <c r="M97" s="15">
        <v>8.35</v>
      </c>
      <c r="N97" s="54"/>
      <c r="O97" s="15">
        <v>25.314738488</v>
      </c>
      <c r="P97" s="15">
        <v>10.437715799999999</v>
      </c>
      <c r="Q97" s="15" t="s">
        <v>26</v>
      </c>
      <c r="R97" s="16" t="s">
        <v>26</v>
      </c>
      <c r="S97" s="37" t="s">
        <v>580</v>
      </c>
      <c r="T97" s="10"/>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row>
    <row r="98" spans="2:261" s="12" customFormat="1" ht="65.099999999999994" customHeight="1" x14ac:dyDescent="0.25">
      <c r="B98" s="3"/>
      <c r="C98" s="19" t="s">
        <v>152</v>
      </c>
      <c r="D98" s="17" t="s">
        <v>153</v>
      </c>
      <c r="E98" s="62">
        <v>20.440000000000001</v>
      </c>
      <c r="F98" s="17">
        <v>3</v>
      </c>
      <c r="G98" s="14">
        <v>19.91</v>
      </c>
      <c r="H98" s="14">
        <v>15.63</v>
      </c>
      <c r="I98" s="14">
        <v>11.36</v>
      </c>
      <c r="J98" s="14"/>
      <c r="K98" s="14">
        <v>20.49</v>
      </c>
      <c r="L98" s="14">
        <v>29.03</v>
      </c>
      <c r="M98" s="14">
        <v>42.86</v>
      </c>
      <c r="N98" s="54"/>
      <c r="O98" s="14">
        <v>24.692764816</v>
      </c>
      <c r="P98" s="31">
        <v>187.89181065</v>
      </c>
      <c r="Q98" s="31" t="s">
        <v>27</v>
      </c>
      <c r="R98" s="17" t="s">
        <v>26</v>
      </c>
      <c r="S98" s="38" t="s">
        <v>581</v>
      </c>
      <c r="T98" s="10"/>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row>
    <row r="99" spans="2:261" s="12" customFormat="1" ht="65.099999999999994" customHeight="1" x14ac:dyDescent="0.25">
      <c r="B99" s="3"/>
      <c r="C99" s="9" t="s">
        <v>453</v>
      </c>
      <c r="D99" s="16" t="s">
        <v>454</v>
      </c>
      <c r="E99" s="61">
        <v>58</v>
      </c>
      <c r="F99" s="16">
        <v>3</v>
      </c>
      <c r="G99" s="15">
        <v>58</v>
      </c>
      <c r="H99" s="15">
        <v>49.86</v>
      </c>
      <c r="I99" s="15">
        <v>41.73</v>
      </c>
      <c r="J99" s="14"/>
      <c r="K99" s="15">
        <v>59.89</v>
      </c>
      <c r="L99" s="15">
        <v>76.150000000000006</v>
      </c>
      <c r="M99" s="15">
        <v>102.47</v>
      </c>
      <c r="N99" s="54"/>
      <c r="O99" s="15">
        <v>26.778945091000001</v>
      </c>
      <c r="P99" s="15">
        <v>4.2791777455000002</v>
      </c>
      <c r="Q99" s="15" t="s">
        <v>27</v>
      </c>
      <c r="R99" s="16" t="s">
        <v>26</v>
      </c>
      <c r="S99" s="37" t="s">
        <v>582</v>
      </c>
      <c r="T99" s="10"/>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row>
    <row r="100" spans="2:261" s="12" customFormat="1" ht="65.099999999999994" customHeight="1" x14ac:dyDescent="0.25">
      <c r="B100" s="3"/>
      <c r="C100" s="19" t="s">
        <v>154</v>
      </c>
      <c r="D100" s="17" t="s">
        <v>155</v>
      </c>
      <c r="E100" s="62">
        <v>20.23</v>
      </c>
      <c r="F100" s="17">
        <v>2</v>
      </c>
      <c r="G100" s="14">
        <v>19.8</v>
      </c>
      <c r="H100" s="14">
        <v>16.399999999999999</v>
      </c>
      <c r="I100" s="14">
        <v>13.01</v>
      </c>
      <c r="J100" s="14"/>
      <c r="K100" s="14">
        <v>20.72</v>
      </c>
      <c r="L100" s="14">
        <v>27.5</v>
      </c>
      <c r="M100" s="14">
        <v>38.479999999999997</v>
      </c>
      <c r="N100" s="54"/>
      <c r="O100" s="14">
        <v>20.956066343</v>
      </c>
      <c r="P100" s="31">
        <v>13.967162350000001</v>
      </c>
      <c r="Q100" s="31" t="s">
        <v>26</v>
      </c>
      <c r="R100" s="17" t="s">
        <v>26</v>
      </c>
      <c r="S100" s="38" t="s">
        <v>429</v>
      </c>
      <c r="T100" s="10"/>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row>
    <row r="101" spans="2:261" s="12" customFormat="1" ht="65.099999999999994" customHeight="1" x14ac:dyDescent="0.25">
      <c r="B101" s="3"/>
      <c r="C101" s="9" t="s">
        <v>455</v>
      </c>
      <c r="D101" s="16" t="s">
        <v>456</v>
      </c>
      <c r="E101" s="61">
        <v>112.71</v>
      </c>
      <c r="F101" s="16">
        <v>3</v>
      </c>
      <c r="G101" s="15">
        <v>112.19</v>
      </c>
      <c r="H101" s="15">
        <v>99.46</v>
      </c>
      <c r="I101" s="15">
        <v>86.73</v>
      </c>
      <c r="J101" s="14"/>
      <c r="K101" s="15">
        <v>115.11</v>
      </c>
      <c r="L101" s="15">
        <v>140.56</v>
      </c>
      <c r="M101" s="15">
        <v>181.76</v>
      </c>
      <c r="N101" s="54"/>
      <c r="O101" s="15">
        <v>43.154198503000003</v>
      </c>
      <c r="P101" s="15">
        <v>2.873057642</v>
      </c>
      <c r="Q101" s="15" t="s">
        <v>27</v>
      </c>
      <c r="R101" s="16" t="s">
        <v>26</v>
      </c>
      <c r="S101" s="37" t="s">
        <v>583</v>
      </c>
      <c r="T101" s="10"/>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row>
    <row r="102" spans="2:261" s="12" customFormat="1" ht="65.099999999999994" customHeight="1" x14ac:dyDescent="0.25">
      <c r="B102" s="3"/>
      <c r="C102" s="19" t="s">
        <v>156</v>
      </c>
      <c r="D102" s="17" t="s">
        <v>157</v>
      </c>
      <c r="E102" s="62">
        <v>25.49</v>
      </c>
      <c r="F102" s="17">
        <v>5</v>
      </c>
      <c r="G102" s="14">
        <v>24.75</v>
      </c>
      <c r="H102" s="14">
        <v>22.14</v>
      </c>
      <c r="I102" s="14">
        <v>19.53</v>
      </c>
      <c r="J102" s="14"/>
      <c r="K102" s="14">
        <v>25.87</v>
      </c>
      <c r="L102" s="14">
        <v>31.08</v>
      </c>
      <c r="M102" s="14">
        <v>39.51</v>
      </c>
      <c r="N102" s="54"/>
      <c r="O102" s="14">
        <v>51.972671218999999</v>
      </c>
      <c r="P102" s="31">
        <v>345.29168720000001</v>
      </c>
      <c r="Q102" s="31" t="s">
        <v>27</v>
      </c>
      <c r="R102" s="17" t="s">
        <v>26</v>
      </c>
      <c r="S102" s="38" t="s">
        <v>584</v>
      </c>
      <c r="T102" s="10"/>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row>
    <row r="103" spans="2:261" s="12" customFormat="1" ht="65.099999999999994" customHeight="1" x14ac:dyDescent="0.25">
      <c r="B103" s="3"/>
      <c r="C103" s="9" t="s">
        <v>158</v>
      </c>
      <c r="D103" s="16" t="s">
        <v>159</v>
      </c>
      <c r="E103" s="61">
        <v>11.26</v>
      </c>
      <c r="F103" s="16">
        <v>6</v>
      </c>
      <c r="G103" s="15">
        <v>10.89</v>
      </c>
      <c r="H103" s="15">
        <v>9.5399999999999991</v>
      </c>
      <c r="I103" s="15">
        <v>8.19</v>
      </c>
      <c r="J103" s="14"/>
      <c r="K103" s="15">
        <v>11.34</v>
      </c>
      <c r="L103" s="15">
        <v>14.03</v>
      </c>
      <c r="M103" s="15">
        <v>18.38</v>
      </c>
      <c r="N103" s="54"/>
      <c r="O103" s="15">
        <v>48.234535983999997</v>
      </c>
      <c r="P103" s="15">
        <v>194.15501175</v>
      </c>
      <c r="Q103" s="15" t="s">
        <v>27</v>
      </c>
      <c r="R103" s="16" t="s">
        <v>26</v>
      </c>
      <c r="S103" s="37" t="s">
        <v>585</v>
      </c>
      <c r="T103" s="10"/>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row>
    <row r="104" spans="2:261" s="12" customFormat="1" ht="65.099999999999994" customHeight="1" x14ac:dyDescent="0.25">
      <c r="B104" s="3"/>
      <c r="C104" s="19" t="s">
        <v>160</v>
      </c>
      <c r="D104" s="17" t="s">
        <v>161</v>
      </c>
      <c r="E104" s="62">
        <v>10.28</v>
      </c>
      <c r="F104" s="17">
        <v>0</v>
      </c>
      <c r="G104" s="14">
        <v>10.119999999999999</v>
      </c>
      <c r="H104" s="14">
        <v>7.6</v>
      </c>
      <c r="I104" s="14">
        <v>5.09</v>
      </c>
      <c r="J104" s="14"/>
      <c r="K104" s="14">
        <v>10.66</v>
      </c>
      <c r="L104" s="14">
        <v>15.68</v>
      </c>
      <c r="M104" s="14">
        <v>23.81</v>
      </c>
      <c r="N104" s="54"/>
      <c r="O104" s="14">
        <v>21.839960361999999</v>
      </c>
      <c r="P104" s="31">
        <v>168.77720490000002</v>
      </c>
      <c r="Q104" s="31" t="s">
        <v>26</v>
      </c>
      <c r="R104" s="17" t="s">
        <v>26</v>
      </c>
      <c r="S104" s="38" t="s">
        <v>586</v>
      </c>
      <c r="T104" s="10"/>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row>
    <row r="105" spans="2:261" s="12" customFormat="1" ht="65.099999999999994" customHeight="1" x14ac:dyDescent="0.25">
      <c r="B105" s="3"/>
      <c r="C105" s="9" t="s">
        <v>162</v>
      </c>
      <c r="D105" s="16" t="s">
        <v>163</v>
      </c>
      <c r="E105" s="61">
        <v>3.5</v>
      </c>
      <c r="F105" s="16">
        <v>0</v>
      </c>
      <c r="G105" s="15">
        <v>3.46</v>
      </c>
      <c r="H105" s="15">
        <v>2.99</v>
      </c>
      <c r="I105" s="15">
        <v>2.52</v>
      </c>
      <c r="J105" s="14"/>
      <c r="K105" s="15">
        <v>3.57</v>
      </c>
      <c r="L105" s="15">
        <v>4.5</v>
      </c>
      <c r="M105" s="15">
        <v>6.01</v>
      </c>
      <c r="N105" s="54"/>
      <c r="O105" s="15">
        <v>25.436826907</v>
      </c>
      <c r="P105" s="15">
        <v>17.845751</v>
      </c>
      <c r="Q105" s="15" t="s">
        <v>26</v>
      </c>
      <c r="R105" s="16" t="s">
        <v>26</v>
      </c>
      <c r="S105" s="37" t="s">
        <v>587</v>
      </c>
      <c r="T105" s="10"/>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row>
    <row r="106" spans="2:261" s="12" customFormat="1" ht="65.099999999999994" customHeight="1" x14ac:dyDescent="0.25">
      <c r="B106" s="3"/>
      <c r="C106" s="19" t="s">
        <v>164</v>
      </c>
      <c r="D106" s="17" t="s">
        <v>165</v>
      </c>
      <c r="E106" s="62">
        <v>3.47</v>
      </c>
      <c r="F106" s="17">
        <v>0</v>
      </c>
      <c r="G106" s="14">
        <v>3.37</v>
      </c>
      <c r="H106" s="14">
        <v>2.61</v>
      </c>
      <c r="I106" s="14">
        <v>1.85</v>
      </c>
      <c r="J106" s="14"/>
      <c r="K106" s="14">
        <v>3.5</v>
      </c>
      <c r="L106" s="14">
        <v>5.01</v>
      </c>
      <c r="M106" s="14">
        <v>7.46</v>
      </c>
      <c r="N106" s="54"/>
      <c r="O106" s="14">
        <v>23.348994570999999</v>
      </c>
      <c r="P106" s="31">
        <v>57.693373600000001</v>
      </c>
      <c r="Q106" s="31" t="s">
        <v>26</v>
      </c>
      <c r="R106" s="17" t="s">
        <v>26</v>
      </c>
      <c r="S106" s="38" t="s">
        <v>588</v>
      </c>
      <c r="T106" s="10"/>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row>
    <row r="107" spans="2:261" s="12" customFormat="1" ht="65.099999999999994" customHeight="1" x14ac:dyDescent="0.25">
      <c r="B107" s="3"/>
      <c r="C107" s="9" t="s">
        <v>166</v>
      </c>
      <c r="D107" s="16" t="s">
        <v>167</v>
      </c>
      <c r="E107" s="61">
        <v>4.83</v>
      </c>
      <c r="F107" s="16">
        <v>2</v>
      </c>
      <c r="G107" s="15">
        <v>4.4800000000000004</v>
      </c>
      <c r="H107" s="15">
        <v>2.09</v>
      </c>
      <c r="I107" s="15">
        <v>-0.28999999999999998</v>
      </c>
      <c r="J107" s="14"/>
      <c r="K107" s="15">
        <v>4.8600000000000003</v>
      </c>
      <c r="L107" s="15">
        <v>9.6300000000000008</v>
      </c>
      <c r="M107" s="15">
        <v>17.36</v>
      </c>
      <c r="N107" s="54"/>
      <c r="O107" s="15">
        <v>23.416233688999998</v>
      </c>
      <c r="P107" s="15">
        <v>69.945770400000001</v>
      </c>
      <c r="Q107" s="15" t="s">
        <v>26</v>
      </c>
      <c r="R107" s="16" t="s">
        <v>26</v>
      </c>
      <c r="S107" s="37" t="s">
        <v>589</v>
      </c>
      <c r="T107" s="10"/>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row>
    <row r="108" spans="2:261" s="12" customFormat="1" ht="65.099999999999994" customHeight="1" x14ac:dyDescent="0.25">
      <c r="B108" s="3"/>
      <c r="C108" s="19" t="s">
        <v>168</v>
      </c>
      <c r="D108" s="17" t="s">
        <v>169</v>
      </c>
      <c r="E108" s="62" t="s">
        <v>103</v>
      </c>
      <c r="F108" s="17">
        <v>0</v>
      </c>
      <c r="G108" s="14" t="s">
        <v>103</v>
      </c>
      <c r="H108" s="14" t="s">
        <v>103</v>
      </c>
      <c r="I108" s="14" t="s">
        <v>103</v>
      </c>
      <c r="J108" s="14"/>
      <c r="K108" s="14" t="s">
        <v>103</v>
      </c>
      <c r="L108" s="14" t="s">
        <v>103</v>
      </c>
      <c r="M108" s="14" t="s">
        <v>103</v>
      </c>
      <c r="N108" s="54"/>
      <c r="O108" s="14" t="s">
        <v>103</v>
      </c>
      <c r="P108" s="31" t="s">
        <v>103</v>
      </c>
      <c r="Q108" s="31" t="s">
        <v>103</v>
      </c>
      <c r="R108" s="17" t="s">
        <v>103</v>
      </c>
      <c r="S108" s="38" t="s">
        <v>104</v>
      </c>
      <c r="T108" s="10"/>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row>
    <row r="109" spans="2:261" s="12" customFormat="1" ht="65.099999999999994" customHeight="1" x14ac:dyDescent="0.25">
      <c r="B109" s="3"/>
      <c r="C109" s="9" t="s">
        <v>170</v>
      </c>
      <c r="D109" s="16" t="s">
        <v>171</v>
      </c>
      <c r="E109" s="61">
        <v>21.06</v>
      </c>
      <c r="F109" s="16">
        <v>0</v>
      </c>
      <c r="G109" s="15">
        <v>20.55</v>
      </c>
      <c r="H109" s="15">
        <v>17.27</v>
      </c>
      <c r="I109" s="15">
        <v>14</v>
      </c>
      <c r="J109" s="14"/>
      <c r="K109" s="15">
        <v>21.06</v>
      </c>
      <c r="L109" s="15">
        <v>27.6</v>
      </c>
      <c r="M109" s="15">
        <v>38.19</v>
      </c>
      <c r="N109" s="54"/>
      <c r="O109" s="15">
        <v>30.471873138999999</v>
      </c>
      <c r="P109" s="15">
        <v>156.4444795</v>
      </c>
      <c r="Q109" s="15" t="s">
        <v>26</v>
      </c>
      <c r="R109" s="16" t="s">
        <v>26</v>
      </c>
      <c r="S109" s="37" t="s">
        <v>590</v>
      </c>
      <c r="T109" s="10"/>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row>
    <row r="110" spans="2:261" s="12" customFormat="1" ht="65.099999999999994" customHeight="1" x14ac:dyDescent="0.25">
      <c r="B110" s="3"/>
      <c r="C110" s="19" t="s">
        <v>172</v>
      </c>
      <c r="D110" s="17" t="s">
        <v>173</v>
      </c>
      <c r="E110" s="62">
        <v>21.57</v>
      </c>
      <c r="F110" s="17">
        <v>0</v>
      </c>
      <c r="G110" s="14">
        <v>21.19</v>
      </c>
      <c r="H110" s="14">
        <v>16.57</v>
      </c>
      <c r="I110" s="14">
        <v>11.96</v>
      </c>
      <c r="J110" s="14"/>
      <c r="K110" s="14">
        <v>21.63</v>
      </c>
      <c r="L110" s="14">
        <v>30.85</v>
      </c>
      <c r="M110" s="14">
        <v>45.77</v>
      </c>
      <c r="N110" s="54"/>
      <c r="O110" s="14">
        <v>19.076273409999999</v>
      </c>
      <c r="P110" s="31">
        <v>196.34802984999999</v>
      </c>
      <c r="Q110" s="31" t="s">
        <v>26</v>
      </c>
      <c r="R110" s="17" t="s">
        <v>26</v>
      </c>
      <c r="S110" s="38" t="s">
        <v>591</v>
      </c>
      <c r="T110" s="10"/>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row>
    <row r="111" spans="2:261" s="12" customFormat="1" ht="65.099999999999994" customHeight="1" x14ac:dyDescent="0.25">
      <c r="B111" s="3"/>
      <c r="C111" s="9" t="s">
        <v>174</v>
      </c>
      <c r="D111" s="16" t="s">
        <v>175</v>
      </c>
      <c r="E111" s="61">
        <v>56.03</v>
      </c>
      <c r="F111" s="16">
        <v>0</v>
      </c>
      <c r="G111" s="15">
        <v>54.76</v>
      </c>
      <c r="H111" s="15">
        <v>35.409999999999997</v>
      </c>
      <c r="I111" s="15">
        <v>16.059999999999999</v>
      </c>
      <c r="J111" s="14"/>
      <c r="K111" s="15">
        <v>57.4</v>
      </c>
      <c r="L111" s="15">
        <v>96.09</v>
      </c>
      <c r="M111" s="15">
        <v>158.71</v>
      </c>
      <c r="N111" s="54"/>
      <c r="O111" s="15">
        <v>23.506210316000001</v>
      </c>
      <c r="P111" s="15">
        <v>41.808325470999996</v>
      </c>
      <c r="Q111" s="15" t="s">
        <v>26</v>
      </c>
      <c r="R111" s="16" t="s">
        <v>26</v>
      </c>
      <c r="S111" s="37" t="s">
        <v>592</v>
      </c>
      <c r="T111" s="10"/>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row>
    <row r="112" spans="2:261" s="12" customFormat="1" ht="65.099999999999994" customHeight="1" x14ac:dyDescent="0.25">
      <c r="B112" s="3"/>
      <c r="C112" s="19" t="s">
        <v>176</v>
      </c>
      <c r="D112" s="17" t="s">
        <v>177</v>
      </c>
      <c r="E112" s="62">
        <v>14.35</v>
      </c>
      <c r="F112" s="17">
        <v>5</v>
      </c>
      <c r="G112" s="14">
        <v>13.7</v>
      </c>
      <c r="H112" s="14">
        <v>11.32</v>
      </c>
      <c r="I112" s="14">
        <v>8.94</v>
      </c>
      <c r="J112" s="14"/>
      <c r="K112" s="14">
        <v>14.36</v>
      </c>
      <c r="L112" s="14">
        <v>19.11</v>
      </c>
      <c r="M112" s="14">
        <v>26.79</v>
      </c>
      <c r="N112" s="54"/>
      <c r="O112" s="14">
        <v>37.656036950999997</v>
      </c>
      <c r="P112" s="31">
        <v>37.497256</v>
      </c>
      <c r="Q112" s="31" t="s">
        <v>27</v>
      </c>
      <c r="R112" s="17" t="s">
        <v>26</v>
      </c>
      <c r="S112" s="38" t="s">
        <v>593</v>
      </c>
      <c r="T112" s="10"/>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row>
    <row r="113" spans="2:261" s="12" customFormat="1" ht="65.099999999999994" customHeight="1" x14ac:dyDescent="0.25">
      <c r="B113" s="3"/>
      <c r="C113" s="9" t="s">
        <v>178</v>
      </c>
      <c r="D113" s="16" t="s">
        <v>406</v>
      </c>
      <c r="E113" s="61">
        <v>21.7</v>
      </c>
      <c r="F113" s="16">
        <v>0</v>
      </c>
      <c r="G113" s="15">
        <v>21.12</v>
      </c>
      <c r="H113" s="15">
        <v>15.74</v>
      </c>
      <c r="I113" s="15">
        <v>10.37</v>
      </c>
      <c r="J113" s="14"/>
      <c r="K113" s="15">
        <v>21.99</v>
      </c>
      <c r="L113" s="15">
        <v>32.729999999999997</v>
      </c>
      <c r="M113" s="15">
        <v>50.12</v>
      </c>
      <c r="N113" s="54"/>
      <c r="O113" s="15">
        <v>26.588777880999999</v>
      </c>
      <c r="P113" s="15">
        <v>163.93076081999999</v>
      </c>
      <c r="Q113" s="15" t="s">
        <v>26</v>
      </c>
      <c r="R113" s="16" t="s">
        <v>26</v>
      </c>
      <c r="S113" s="37" t="s">
        <v>594</v>
      </c>
      <c r="T113" s="10"/>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row>
    <row r="114" spans="2:261" s="12" customFormat="1" ht="65.099999999999994" customHeight="1" x14ac:dyDescent="0.25">
      <c r="B114" s="3"/>
      <c r="C114" s="19" t="s">
        <v>179</v>
      </c>
      <c r="D114" s="17" t="s">
        <v>180</v>
      </c>
      <c r="E114" s="62">
        <v>8.2799999999999994</v>
      </c>
      <c r="F114" s="17">
        <v>2</v>
      </c>
      <c r="G114" s="14">
        <v>8.0500000000000007</v>
      </c>
      <c r="H114" s="14">
        <v>6.78</v>
      </c>
      <c r="I114" s="14">
        <v>5.52</v>
      </c>
      <c r="J114" s="14"/>
      <c r="K114" s="14">
        <v>8.56</v>
      </c>
      <c r="L114" s="14">
        <v>11.08</v>
      </c>
      <c r="M114" s="14">
        <v>15.16</v>
      </c>
      <c r="N114" s="54"/>
      <c r="O114" s="14">
        <v>26.747827981</v>
      </c>
      <c r="P114" s="31">
        <v>14.871463449999998</v>
      </c>
      <c r="Q114" s="31" t="s">
        <v>26</v>
      </c>
      <c r="R114" s="17" t="s">
        <v>26</v>
      </c>
      <c r="S114" s="38" t="s">
        <v>595</v>
      </c>
      <c r="T114" s="10"/>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row>
    <row r="115" spans="2:261" s="12" customFormat="1" ht="65.099999999999994" customHeight="1" x14ac:dyDescent="0.25">
      <c r="B115" s="3"/>
      <c r="C115" s="9" t="s">
        <v>181</v>
      </c>
      <c r="D115" s="16" t="s">
        <v>182</v>
      </c>
      <c r="E115" s="61">
        <v>8.24</v>
      </c>
      <c r="F115" s="16">
        <v>6</v>
      </c>
      <c r="G115" s="15">
        <v>7.5</v>
      </c>
      <c r="H115" s="15">
        <v>6.97</v>
      </c>
      <c r="I115" s="15">
        <v>6.45</v>
      </c>
      <c r="J115" s="14"/>
      <c r="K115" s="15">
        <v>8.4700000000000006</v>
      </c>
      <c r="L115" s="15">
        <v>9.51</v>
      </c>
      <c r="M115" s="15">
        <v>11.19</v>
      </c>
      <c r="N115" s="54"/>
      <c r="O115" s="15">
        <v>60.076946782</v>
      </c>
      <c r="P115" s="15">
        <v>12.006520099999999</v>
      </c>
      <c r="Q115" s="15" t="s">
        <v>26</v>
      </c>
      <c r="R115" s="16" t="s">
        <v>27</v>
      </c>
      <c r="S115" s="37" t="s">
        <v>596</v>
      </c>
      <c r="T115" s="13"/>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row>
    <row r="116" spans="2:261" s="12" customFormat="1" ht="65.099999999999994" customHeight="1" x14ac:dyDescent="0.25">
      <c r="B116" s="3"/>
      <c r="C116" s="19" t="s">
        <v>183</v>
      </c>
      <c r="D116" s="17" t="s">
        <v>184</v>
      </c>
      <c r="E116" s="62">
        <v>56.66</v>
      </c>
      <c r="F116" s="17">
        <v>5</v>
      </c>
      <c r="G116" s="14">
        <v>54.92</v>
      </c>
      <c r="H116" s="14">
        <v>47.85</v>
      </c>
      <c r="I116" s="14">
        <v>40.79</v>
      </c>
      <c r="J116" s="14"/>
      <c r="K116" s="14">
        <v>57.2</v>
      </c>
      <c r="L116" s="14">
        <v>71.319999999999993</v>
      </c>
      <c r="M116" s="14">
        <v>94.18</v>
      </c>
      <c r="N116" s="54"/>
      <c r="O116" s="14">
        <v>26.616430304000001</v>
      </c>
      <c r="P116" s="31">
        <v>79.128902600000004</v>
      </c>
      <c r="Q116" s="31" t="s">
        <v>27</v>
      </c>
      <c r="R116" s="17" t="s">
        <v>26</v>
      </c>
      <c r="S116" s="38" t="s">
        <v>597</v>
      </c>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row>
    <row r="117" spans="2:261" s="12" customFormat="1" ht="65.099999999999994" customHeight="1" x14ac:dyDescent="0.25">
      <c r="B117" s="3"/>
      <c r="C117" s="9" t="s">
        <v>185</v>
      </c>
      <c r="D117" s="16" t="s">
        <v>186</v>
      </c>
      <c r="E117" s="61">
        <v>24.8</v>
      </c>
      <c r="F117" s="16">
        <v>3</v>
      </c>
      <c r="G117" s="15">
        <v>24.48</v>
      </c>
      <c r="H117" s="15">
        <v>22.66</v>
      </c>
      <c r="I117" s="15">
        <v>20.84</v>
      </c>
      <c r="J117" s="14"/>
      <c r="K117" s="15">
        <v>24.99</v>
      </c>
      <c r="L117" s="15">
        <v>28.62</v>
      </c>
      <c r="M117" s="15">
        <v>34.5</v>
      </c>
      <c r="N117" s="54"/>
      <c r="O117" s="15">
        <v>19.027965171000002</v>
      </c>
      <c r="P117" s="15">
        <v>147.66353645000001</v>
      </c>
      <c r="Q117" s="15" t="s">
        <v>26</v>
      </c>
      <c r="R117" s="16" t="s">
        <v>26</v>
      </c>
      <c r="S117" s="37" t="s">
        <v>598</v>
      </c>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row>
    <row r="118" spans="2:261" s="12" customFormat="1" ht="65.099999999999994" customHeight="1" x14ac:dyDescent="0.25">
      <c r="B118" s="3"/>
      <c r="C118" s="19" t="s">
        <v>187</v>
      </c>
      <c r="D118" s="17" t="s">
        <v>457</v>
      </c>
      <c r="E118" s="62">
        <v>12.97</v>
      </c>
      <c r="F118" s="17">
        <v>3</v>
      </c>
      <c r="G118" s="14">
        <v>12.82</v>
      </c>
      <c r="H118" s="14">
        <v>11.51</v>
      </c>
      <c r="I118" s="14">
        <v>10.210000000000001</v>
      </c>
      <c r="J118" s="14"/>
      <c r="K118" s="14">
        <v>13.02</v>
      </c>
      <c r="L118" s="14">
        <v>15.62</v>
      </c>
      <c r="M118" s="14">
        <v>19.850000000000001</v>
      </c>
      <c r="N118" s="54"/>
      <c r="O118" s="14">
        <v>23.717129582999998</v>
      </c>
      <c r="P118" s="31">
        <v>4.9388986999999993</v>
      </c>
      <c r="Q118" s="31" t="s">
        <v>26</v>
      </c>
      <c r="R118" s="17" t="s">
        <v>26</v>
      </c>
      <c r="S118" s="38" t="s">
        <v>599</v>
      </c>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row>
    <row r="119" spans="2:261" s="12" customFormat="1" ht="65.099999999999994" customHeight="1" x14ac:dyDescent="0.25">
      <c r="B119" s="3"/>
      <c r="C119" s="9" t="s">
        <v>187</v>
      </c>
      <c r="D119" s="16" t="s">
        <v>188</v>
      </c>
      <c r="E119" s="61">
        <v>12.42</v>
      </c>
      <c r="F119" s="16">
        <v>0</v>
      </c>
      <c r="G119" s="15">
        <v>12.26</v>
      </c>
      <c r="H119" s="15">
        <v>10.85</v>
      </c>
      <c r="I119" s="15">
        <v>9.4499999999999993</v>
      </c>
      <c r="J119" s="14"/>
      <c r="K119" s="15">
        <v>12.47</v>
      </c>
      <c r="L119" s="15">
        <v>15.27</v>
      </c>
      <c r="M119" s="15">
        <v>19.8</v>
      </c>
      <c r="N119" s="54"/>
      <c r="O119" s="15">
        <v>17.481335075000001</v>
      </c>
      <c r="P119" s="15">
        <v>742.86813125000003</v>
      </c>
      <c r="Q119" s="15" t="s">
        <v>26</v>
      </c>
      <c r="R119" s="16" t="s">
        <v>26</v>
      </c>
      <c r="S119" s="37" t="s">
        <v>600</v>
      </c>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row>
    <row r="120" spans="2:261" s="12" customFormat="1" ht="65.099999999999994" customHeight="1" x14ac:dyDescent="0.25">
      <c r="B120" s="3"/>
      <c r="C120" s="19" t="s">
        <v>189</v>
      </c>
      <c r="D120" s="17" t="s">
        <v>190</v>
      </c>
      <c r="E120" s="62">
        <v>42.83</v>
      </c>
      <c r="F120" s="17">
        <v>0</v>
      </c>
      <c r="G120" s="14">
        <v>42.49</v>
      </c>
      <c r="H120" s="14">
        <v>37.799999999999997</v>
      </c>
      <c r="I120" s="14">
        <v>33.119999999999997</v>
      </c>
      <c r="J120" s="14"/>
      <c r="K120" s="14">
        <v>43.03</v>
      </c>
      <c r="L120" s="14">
        <v>52.39</v>
      </c>
      <c r="M120" s="14">
        <v>67.53</v>
      </c>
      <c r="N120" s="54"/>
      <c r="O120" s="14">
        <v>20.184779345999999</v>
      </c>
      <c r="P120" s="31">
        <v>150.82135399999999</v>
      </c>
      <c r="Q120" s="31" t="s">
        <v>26</v>
      </c>
      <c r="R120" s="17" t="s">
        <v>26</v>
      </c>
      <c r="S120" s="38" t="s">
        <v>601</v>
      </c>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row>
    <row r="121" spans="2:261" s="12" customFormat="1" ht="65.099999999999994" customHeight="1" x14ac:dyDescent="0.25">
      <c r="B121" s="3"/>
      <c r="C121" s="9" t="s">
        <v>189</v>
      </c>
      <c r="D121" s="16" t="s">
        <v>191</v>
      </c>
      <c r="E121" s="61">
        <v>38.49</v>
      </c>
      <c r="F121" s="16">
        <v>0</v>
      </c>
      <c r="G121" s="15">
        <v>38.11</v>
      </c>
      <c r="H121" s="15">
        <v>33.93</v>
      </c>
      <c r="I121" s="15">
        <v>29.75</v>
      </c>
      <c r="J121" s="14"/>
      <c r="K121" s="15">
        <v>38.770000000000003</v>
      </c>
      <c r="L121" s="15">
        <v>47.12</v>
      </c>
      <c r="M121" s="15">
        <v>60.65</v>
      </c>
      <c r="N121" s="54"/>
      <c r="O121" s="15">
        <v>18.817585764</v>
      </c>
      <c r="P121" s="15">
        <v>2104.7064086</v>
      </c>
      <c r="Q121" s="15" t="s">
        <v>26</v>
      </c>
      <c r="R121" s="16" t="s">
        <v>26</v>
      </c>
      <c r="S121" s="37" t="s">
        <v>602</v>
      </c>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row>
    <row r="122" spans="2:261" s="12" customFormat="1" ht="65.099999999999994" customHeight="1" x14ac:dyDescent="0.25">
      <c r="B122" s="3"/>
      <c r="C122" s="19" t="s">
        <v>192</v>
      </c>
      <c r="D122" s="17" t="s">
        <v>193</v>
      </c>
      <c r="E122" s="62">
        <v>67.61</v>
      </c>
      <c r="F122" s="17">
        <v>6</v>
      </c>
      <c r="G122" s="14">
        <v>66.540000000000006</v>
      </c>
      <c r="H122" s="14">
        <v>60.85</v>
      </c>
      <c r="I122" s="14">
        <v>55.16</v>
      </c>
      <c r="J122" s="14"/>
      <c r="K122" s="14">
        <v>73</v>
      </c>
      <c r="L122" s="14">
        <v>84.37</v>
      </c>
      <c r="M122" s="14">
        <v>102.78</v>
      </c>
      <c r="N122" s="54"/>
      <c r="O122" s="14">
        <v>62.146321509000003</v>
      </c>
      <c r="P122" s="31">
        <v>143.93015788000002</v>
      </c>
      <c r="Q122" s="31" t="s">
        <v>26</v>
      </c>
      <c r="R122" s="17" t="s">
        <v>27</v>
      </c>
      <c r="S122" s="38" t="s">
        <v>603</v>
      </c>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row>
    <row r="123" spans="2:261" s="12" customFormat="1" ht="65.099999999999994" customHeight="1" x14ac:dyDescent="0.25">
      <c r="B123" s="3"/>
      <c r="C123" s="9" t="s">
        <v>194</v>
      </c>
      <c r="D123" s="16" t="s">
        <v>195</v>
      </c>
      <c r="E123" s="61">
        <v>9.11</v>
      </c>
      <c r="F123" s="16">
        <v>2</v>
      </c>
      <c r="G123" s="15">
        <v>8.68</v>
      </c>
      <c r="H123" s="15">
        <v>6.73</v>
      </c>
      <c r="I123" s="15">
        <v>4.78</v>
      </c>
      <c r="J123" s="14"/>
      <c r="K123" s="15">
        <v>9.1999999999999993</v>
      </c>
      <c r="L123" s="15">
        <v>13.09</v>
      </c>
      <c r="M123" s="15">
        <v>19.38</v>
      </c>
      <c r="N123" s="54"/>
      <c r="O123" s="15">
        <v>27.373373165</v>
      </c>
      <c r="P123" s="15">
        <v>74.480651649999999</v>
      </c>
      <c r="Q123" s="15" t="s">
        <v>26</v>
      </c>
      <c r="R123" s="16" t="s">
        <v>26</v>
      </c>
      <c r="S123" s="37" t="s">
        <v>604</v>
      </c>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row>
    <row r="124" spans="2:261" s="12" customFormat="1" ht="65.099999999999994" customHeight="1" x14ac:dyDescent="0.25">
      <c r="B124" s="3"/>
      <c r="C124" s="19" t="s">
        <v>196</v>
      </c>
      <c r="D124" s="17" t="s">
        <v>197</v>
      </c>
      <c r="E124" s="62">
        <v>184.2</v>
      </c>
      <c r="F124" s="17">
        <v>10</v>
      </c>
      <c r="G124" s="14">
        <v>184</v>
      </c>
      <c r="H124" s="14">
        <v>175.43</v>
      </c>
      <c r="I124" s="14">
        <v>166.86</v>
      </c>
      <c r="J124" s="14"/>
      <c r="K124" s="14">
        <v>187.86</v>
      </c>
      <c r="L124" s="14">
        <v>204.99</v>
      </c>
      <c r="M124" s="14">
        <v>232.73</v>
      </c>
      <c r="N124" s="54"/>
      <c r="O124" s="14">
        <v>69.868591249000005</v>
      </c>
      <c r="P124" s="31">
        <v>8.86258795</v>
      </c>
      <c r="Q124" s="31" t="s">
        <v>27</v>
      </c>
      <c r="R124" s="17" t="s">
        <v>27</v>
      </c>
      <c r="S124" s="38" t="s">
        <v>605</v>
      </c>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row>
    <row r="125" spans="2:261" s="12" customFormat="1" ht="65.099999999999994" customHeight="1" x14ac:dyDescent="0.25">
      <c r="B125" s="3"/>
      <c r="C125" s="9" t="s">
        <v>198</v>
      </c>
      <c r="D125" s="16" t="s">
        <v>199</v>
      </c>
      <c r="E125" s="61">
        <v>5.5</v>
      </c>
      <c r="F125" s="16">
        <v>2</v>
      </c>
      <c r="G125" s="15">
        <v>5.3</v>
      </c>
      <c r="H125" s="15">
        <v>2.77</v>
      </c>
      <c r="I125" s="15">
        <v>0.25</v>
      </c>
      <c r="J125" s="14"/>
      <c r="K125" s="15">
        <v>5.67</v>
      </c>
      <c r="L125" s="15">
        <v>10.71</v>
      </c>
      <c r="M125" s="15">
        <v>18.87</v>
      </c>
      <c r="N125" s="54"/>
      <c r="O125" s="15">
        <v>27.778399527000001</v>
      </c>
      <c r="P125" s="15">
        <v>22.893913850000001</v>
      </c>
      <c r="Q125" s="15" t="s">
        <v>26</v>
      </c>
      <c r="R125" s="16" t="s">
        <v>26</v>
      </c>
      <c r="S125" s="37" t="s">
        <v>606</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row>
    <row r="126" spans="2:261" s="12" customFormat="1" ht="65.099999999999994" customHeight="1" x14ac:dyDescent="0.25">
      <c r="B126" s="3"/>
      <c r="C126" s="19" t="s">
        <v>200</v>
      </c>
      <c r="D126" s="17" t="s">
        <v>201</v>
      </c>
      <c r="E126" s="62">
        <v>6.34</v>
      </c>
      <c r="F126" s="17">
        <v>2</v>
      </c>
      <c r="G126" s="14">
        <v>6.15</v>
      </c>
      <c r="H126" s="14">
        <v>5.38</v>
      </c>
      <c r="I126" s="14">
        <v>4.6100000000000003</v>
      </c>
      <c r="J126" s="14"/>
      <c r="K126" s="14">
        <v>6.41</v>
      </c>
      <c r="L126" s="14">
        <v>7.94</v>
      </c>
      <c r="M126" s="14">
        <v>10.43</v>
      </c>
      <c r="N126" s="54"/>
      <c r="O126" s="14">
        <v>35.230280520999997</v>
      </c>
      <c r="P126" s="31">
        <v>18.503953499999998</v>
      </c>
      <c r="Q126" s="31" t="s">
        <v>26</v>
      </c>
      <c r="R126" s="17" t="s">
        <v>26</v>
      </c>
      <c r="S126" s="38" t="s">
        <v>607</v>
      </c>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row>
    <row r="127" spans="2:261" s="12" customFormat="1" ht="65.099999999999994" customHeight="1" x14ac:dyDescent="0.25">
      <c r="B127" s="3"/>
      <c r="C127" s="9" t="s">
        <v>202</v>
      </c>
      <c r="D127" s="16" t="s">
        <v>203</v>
      </c>
      <c r="E127" s="61">
        <v>3.45</v>
      </c>
      <c r="F127" s="16">
        <v>2</v>
      </c>
      <c r="G127" s="15">
        <v>3.37</v>
      </c>
      <c r="H127" s="15">
        <v>3.18</v>
      </c>
      <c r="I127" s="15">
        <v>3</v>
      </c>
      <c r="J127" s="14"/>
      <c r="K127" s="15">
        <v>3.47</v>
      </c>
      <c r="L127" s="15">
        <v>3.83</v>
      </c>
      <c r="M127" s="15">
        <v>4.42</v>
      </c>
      <c r="N127" s="54"/>
      <c r="O127" s="15">
        <v>32.834495853</v>
      </c>
      <c r="P127" s="15">
        <v>21.426860649999998</v>
      </c>
      <c r="Q127" s="15" t="s">
        <v>26</v>
      </c>
      <c r="R127" s="16" t="s">
        <v>26</v>
      </c>
      <c r="S127" s="37" t="s">
        <v>608</v>
      </c>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row>
    <row r="128" spans="2:261" s="12" customFormat="1" ht="65.099999999999994" customHeight="1" x14ac:dyDescent="0.25">
      <c r="B128" s="3"/>
      <c r="C128" s="19" t="s">
        <v>202</v>
      </c>
      <c r="D128" s="17" t="s">
        <v>204</v>
      </c>
      <c r="E128" s="62">
        <v>17.38</v>
      </c>
      <c r="F128" s="17">
        <v>2</v>
      </c>
      <c r="G128" s="14">
        <v>17.03</v>
      </c>
      <c r="H128" s="14">
        <v>16.04</v>
      </c>
      <c r="I128" s="14">
        <v>15.05</v>
      </c>
      <c r="J128" s="14"/>
      <c r="K128" s="14">
        <v>17.510000000000002</v>
      </c>
      <c r="L128" s="14">
        <v>19.48</v>
      </c>
      <c r="M128" s="14">
        <v>22.68</v>
      </c>
      <c r="N128" s="54"/>
      <c r="O128" s="14">
        <v>34.481760303999998</v>
      </c>
      <c r="P128" s="31">
        <v>153.8350184</v>
      </c>
      <c r="Q128" s="31" t="s">
        <v>26</v>
      </c>
      <c r="R128" s="17" t="s">
        <v>26</v>
      </c>
      <c r="S128" s="38" t="s">
        <v>609</v>
      </c>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row>
    <row r="129" spans="2:261" s="12" customFormat="1" ht="65.099999999999994" customHeight="1" x14ac:dyDescent="0.25">
      <c r="B129" s="3"/>
      <c r="C129" s="9" t="s">
        <v>458</v>
      </c>
      <c r="D129" s="16" t="s">
        <v>459</v>
      </c>
      <c r="E129" s="61">
        <v>28.82</v>
      </c>
      <c r="F129" s="16">
        <v>1</v>
      </c>
      <c r="G129" s="15">
        <v>28.53</v>
      </c>
      <c r="H129" s="15">
        <v>20.58</v>
      </c>
      <c r="I129" s="15">
        <v>12.64</v>
      </c>
      <c r="J129" s="14"/>
      <c r="K129" s="15">
        <v>31.55</v>
      </c>
      <c r="L129" s="15">
        <v>47.43</v>
      </c>
      <c r="M129" s="15">
        <v>73.150000000000006</v>
      </c>
      <c r="N129" s="54"/>
      <c r="O129" s="15">
        <v>39.991237319</v>
      </c>
      <c r="P129" s="15">
        <v>2.5209904335000002</v>
      </c>
      <c r="Q129" s="15" t="s">
        <v>26</v>
      </c>
      <c r="R129" s="16" t="s">
        <v>26</v>
      </c>
      <c r="S129" s="37" t="s">
        <v>610</v>
      </c>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row>
    <row r="130" spans="2:261" s="12" customFormat="1" ht="65.099999999999994" customHeight="1" x14ac:dyDescent="0.25">
      <c r="B130" s="3"/>
      <c r="C130" s="19" t="s">
        <v>205</v>
      </c>
      <c r="D130" s="17" t="s">
        <v>206</v>
      </c>
      <c r="E130" s="62">
        <v>7.55</v>
      </c>
      <c r="F130" s="17">
        <v>2</v>
      </c>
      <c r="G130" s="14">
        <v>7.32</v>
      </c>
      <c r="H130" s="14">
        <v>4.57</v>
      </c>
      <c r="I130" s="14">
        <v>1.82</v>
      </c>
      <c r="J130" s="14"/>
      <c r="K130" s="14">
        <v>7.69</v>
      </c>
      <c r="L130" s="14">
        <v>13.18</v>
      </c>
      <c r="M130" s="14">
        <v>22.07</v>
      </c>
      <c r="N130" s="54"/>
      <c r="O130" s="14">
        <v>21.355382566999999</v>
      </c>
      <c r="P130" s="31">
        <v>24.98749595</v>
      </c>
      <c r="Q130" s="31" t="s">
        <v>26</v>
      </c>
      <c r="R130" s="17" t="s">
        <v>26</v>
      </c>
      <c r="S130" s="38" t="s">
        <v>611</v>
      </c>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row>
    <row r="131" spans="2:261" s="12" customFormat="1" ht="65.099999999999994" customHeight="1" x14ac:dyDescent="0.25">
      <c r="B131" s="3"/>
      <c r="C131" s="9" t="s">
        <v>207</v>
      </c>
      <c r="D131" s="16" t="s">
        <v>208</v>
      </c>
      <c r="E131" s="61">
        <v>2.4500000000000002</v>
      </c>
      <c r="F131" s="16">
        <v>0</v>
      </c>
      <c r="G131" s="15">
        <v>2.41</v>
      </c>
      <c r="H131" s="15">
        <v>1.83</v>
      </c>
      <c r="I131" s="15">
        <v>1.26</v>
      </c>
      <c r="J131" s="14"/>
      <c r="K131" s="15">
        <v>2.5299999999999998</v>
      </c>
      <c r="L131" s="15">
        <v>3.67</v>
      </c>
      <c r="M131" s="15">
        <v>5.52</v>
      </c>
      <c r="N131" s="54"/>
      <c r="O131" s="15">
        <v>19.826579215999999</v>
      </c>
      <c r="P131" s="15">
        <v>21.051948899999999</v>
      </c>
      <c r="Q131" s="15" t="s">
        <v>26</v>
      </c>
      <c r="R131" s="16" t="s">
        <v>26</v>
      </c>
      <c r="S131" s="37" t="s">
        <v>612</v>
      </c>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row>
    <row r="132" spans="2:261" s="12" customFormat="1" ht="65.099999999999994" customHeight="1" x14ac:dyDescent="0.25">
      <c r="B132" s="3"/>
      <c r="C132" s="19" t="s">
        <v>209</v>
      </c>
      <c r="D132" s="17" t="s">
        <v>210</v>
      </c>
      <c r="E132" s="62">
        <v>27.41</v>
      </c>
      <c r="F132" s="17">
        <v>0</v>
      </c>
      <c r="G132" s="14">
        <v>27.05</v>
      </c>
      <c r="H132" s="14">
        <v>18.190000000000001</v>
      </c>
      <c r="I132" s="14">
        <v>9.33</v>
      </c>
      <c r="J132" s="14"/>
      <c r="K132" s="14">
        <v>28.34</v>
      </c>
      <c r="L132" s="14">
        <v>46.05</v>
      </c>
      <c r="M132" s="14">
        <v>74.709999999999994</v>
      </c>
      <c r="N132" s="54"/>
      <c r="O132" s="14">
        <v>17.925196506999999</v>
      </c>
      <c r="P132" s="31">
        <v>941.44927430000007</v>
      </c>
      <c r="Q132" s="31" t="s">
        <v>26</v>
      </c>
      <c r="R132" s="17" t="s">
        <v>26</v>
      </c>
      <c r="S132" s="38" t="s">
        <v>613</v>
      </c>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row>
    <row r="133" spans="2:261" s="12" customFormat="1" ht="65.099999999999994" customHeight="1" x14ac:dyDescent="0.25">
      <c r="B133" s="3"/>
      <c r="C133" s="9" t="s">
        <v>211</v>
      </c>
      <c r="D133" s="16" t="s">
        <v>212</v>
      </c>
      <c r="E133" s="61">
        <v>20.13</v>
      </c>
      <c r="F133" s="16">
        <v>0</v>
      </c>
      <c r="G133" s="15">
        <v>19.850000000000001</v>
      </c>
      <c r="H133" s="15">
        <v>16.02</v>
      </c>
      <c r="I133" s="15">
        <v>12.2</v>
      </c>
      <c r="J133" s="14"/>
      <c r="K133" s="15">
        <v>20.48</v>
      </c>
      <c r="L133" s="15">
        <v>28.12</v>
      </c>
      <c r="M133" s="15">
        <v>40.49</v>
      </c>
      <c r="N133" s="54"/>
      <c r="O133" s="15">
        <v>25.417159436999999</v>
      </c>
      <c r="P133" s="15">
        <v>29.634019250000001</v>
      </c>
      <c r="Q133" s="15" t="s">
        <v>26</v>
      </c>
      <c r="R133" s="16" t="s">
        <v>26</v>
      </c>
      <c r="S133" s="37" t="s">
        <v>614</v>
      </c>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row>
    <row r="134" spans="2:261" s="12" customFormat="1" ht="65.099999999999994" customHeight="1" x14ac:dyDescent="0.25">
      <c r="B134" s="3"/>
      <c r="C134" s="19" t="s">
        <v>213</v>
      </c>
      <c r="D134" s="17" t="s">
        <v>214</v>
      </c>
      <c r="E134" s="62">
        <v>9.07</v>
      </c>
      <c r="F134" s="17">
        <v>2</v>
      </c>
      <c r="G134" s="14">
        <v>8.68</v>
      </c>
      <c r="H134" s="14">
        <v>6.67</v>
      </c>
      <c r="I134" s="14">
        <v>4.66</v>
      </c>
      <c r="J134" s="14"/>
      <c r="K134" s="14">
        <v>9.18</v>
      </c>
      <c r="L134" s="14">
        <v>13.19</v>
      </c>
      <c r="M134" s="14">
        <v>19.690000000000001</v>
      </c>
      <c r="N134" s="54"/>
      <c r="O134" s="14">
        <v>24.272436974000001</v>
      </c>
      <c r="P134" s="31">
        <v>456.53013134999998</v>
      </c>
      <c r="Q134" s="31" t="s">
        <v>26</v>
      </c>
      <c r="R134" s="17" t="s">
        <v>26</v>
      </c>
      <c r="S134" s="38" t="s">
        <v>615</v>
      </c>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row>
    <row r="135" spans="2:261" s="12" customFormat="1" ht="65.099999999999994" customHeight="1" x14ac:dyDescent="0.25">
      <c r="B135" s="3"/>
      <c r="C135" s="9" t="s">
        <v>215</v>
      </c>
      <c r="D135" s="16" t="s">
        <v>216</v>
      </c>
      <c r="E135" s="61">
        <v>3.02</v>
      </c>
      <c r="F135" s="16">
        <v>0</v>
      </c>
      <c r="G135" s="15">
        <v>2.98</v>
      </c>
      <c r="H135" s="15">
        <v>2.09</v>
      </c>
      <c r="I135" s="15">
        <v>1.21</v>
      </c>
      <c r="J135" s="14"/>
      <c r="K135" s="15">
        <v>3.1</v>
      </c>
      <c r="L135" s="15">
        <v>4.8600000000000003</v>
      </c>
      <c r="M135" s="15">
        <v>7.71</v>
      </c>
      <c r="N135" s="54"/>
      <c r="O135" s="15">
        <v>18.501381214999999</v>
      </c>
      <c r="P135" s="15">
        <v>28.6439114</v>
      </c>
      <c r="Q135" s="15" t="s">
        <v>26</v>
      </c>
      <c r="R135" s="16" t="s">
        <v>26</v>
      </c>
      <c r="S135" s="37" t="s">
        <v>616</v>
      </c>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row>
    <row r="136" spans="2:261" s="12" customFormat="1" ht="65.099999999999994" customHeight="1" x14ac:dyDescent="0.25">
      <c r="B136" s="3"/>
      <c r="C136" s="19" t="s">
        <v>217</v>
      </c>
      <c r="D136" s="17" t="s">
        <v>218</v>
      </c>
      <c r="E136" s="62">
        <v>15.65</v>
      </c>
      <c r="F136" s="17">
        <v>2</v>
      </c>
      <c r="G136" s="14">
        <v>15.1</v>
      </c>
      <c r="H136" s="14">
        <v>13.29</v>
      </c>
      <c r="I136" s="14">
        <v>11.49</v>
      </c>
      <c r="J136" s="14"/>
      <c r="K136" s="14">
        <v>15.68</v>
      </c>
      <c r="L136" s="14">
        <v>19.28</v>
      </c>
      <c r="M136" s="14">
        <v>25.1</v>
      </c>
      <c r="N136" s="54"/>
      <c r="O136" s="14">
        <v>29.444818890000001</v>
      </c>
      <c r="P136" s="31">
        <v>26.450666399999999</v>
      </c>
      <c r="Q136" s="31" t="s">
        <v>26</v>
      </c>
      <c r="R136" s="17" t="s">
        <v>26</v>
      </c>
      <c r="S136" s="38" t="s">
        <v>617</v>
      </c>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row>
    <row r="137" spans="2:261" s="12" customFormat="1" ht="65.099999999999994" customHeight="1" x14ac:dyDescent="0.25">
      <c r="B137" s="3"/>
      <c r="C137" s="9" t="s">
        <v>219</v>
      </c>
      <c r="D137" s="16" t="s">
        <v>220</v>
      </c>
      <c r="E137" s="61">
        <v>5.09</v>
      </c>
      <c r="F137" s="16">
        <v>0</v>
      </c>
      <c r="G137" s="15">
        <v>5.09</v>
      </c>
      <c r="H137" s="15">
        <v>1.94</v>
      </c>
      <c r="I137" s="15">
        <v>-1.19</v>
      </c>
      <c r="J137" s="14"/>
      <c r="K137" s="15">
        <v>5.39</v>
      </c>
      <c r="L137" s="15">
        <v>11.67</v>
      </c>
      <c r="M137" s="15">
        <v>21.84</v>
      </c>
      <c r="N137" s="54"/>
      <c r="O137" s="15">
        <v>29.432331107</v>
      </c>
      <c r="P137" s="15">
        <v>605.45857920000003</v>
      </c>
      <c r="Q137" s="15" t="s">
        <v>26</v>
      </c>
      <c r="R137" s="16" t="s">
        <v>26</v>
      </c>
      <c r="S137" s="37" t="s">
        <v>618</v>
      </c>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row>
    <row r="138" spans="2:261" s="12" customFormat="1" ht="65.099999999999994" customHeight="1" x14ac:dyDescent="0.25">
      <c r="B138" s="3"/>
      <c r="C138" s="19" t="s">
        <v>221</v>
      </c>
      <c r="D138" s="17" t="s">
        <v>222</v>
      </c>
      <c r="E138" s="62">
        <v>3.48</v>
      </c>
      <c r="F138" s="17">
        <v>0</v>
      </c>
      <c r="G138" s="14">
        <v>3.48</v>
      </c>
      <c r="H138" s="14">
        <v>2.84</v>
      </c>
      <c r="I138" s="14">
        <v>2.21</v>
      </c>
      <c r="J138" s="14"/>
      <c r="K138" s="14">
        <v>3.62</v>
      </c>
      <c r="L138" s="14">
        <v>4.88</v>
      </c>
      <c r="M138" s="14">
        <v>6.92</v>
      </c>
      <c r="N138" s="54"/>
      <c r="O138" s="14">
        <v>23.394711966999999</v>
      </c>
      <c r="P138" s="31">
        <v>12.181690249999999</v>
      </c>
      <c r="Q138" s="31" t="s">
        <v>26</v>
      </c>
      <c r="R138" s="17" t="s">
        <v>26</v>
      </c>
      <c r="S138" s="38" t="s">
        <v>619</v>
      </c>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row>
    <row r="139" spans="2:261" s="12" customFormat="1" ht="65.099999999999994" customHeight="1" x14ac:dyDescent="0.25">
      <c r="B139" s="3"/>
      <c r="C139" s="9" t="s">
        <v>221</v>
      </c>
      <c r="D139" s="16" t="s">
        <v>223</v>
      </c>
      <c r="E139" s="61">
        <v>3.57</v>
      </c>
      <c r="F139" s="16">
        <v>0</v>
      </c>
      <c r="G139" s="15">
        <v>3.57</v>
      </c>
      <c r="H139" s="15">
        <v>2.85</v>
      </c>
      <c r="I139" s="15">
        <v>2.13</v>
      </c>
      <c r="J139" s="14"/>
      <c r="K139" s="15">
        <v>3.69</v>
      </c>
      <c r="L139" s="15">
        <v>5.12</v>
      </c>
      <c r="M139" s="15">
        <v>7.43</v>
      </c>
      <c r="N139" s="54"/>
      <c r="O139" s="15">
        <v>21.599319694999998</v>
      </c>
      <c r="P139" s="15">
        <v>111.33120955</v>
      </c>
      <c r="Q139" s="15" t="s">
        <v>26</v>
      </c>
      <c r="R139" s="16" t="s">
        <v>26</v>
      </c>
      <c r="S139" s="37" t="s">
        <v>620</v>
      </c>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c r="JA139" s="11"/>
    </row>
    <row r="140" spans="2:261" s="12" customFormat="1" ht="65.099999999999994" customHeight="1" x14ac:dyDescent="0.25">
      <c r="B140" s="3"/>
      <c r="C140" s="19" t="s">
        <v>224</v>
      </c>
      <c r="D140" s="17" t="s">
        <v>12</v>
      </c>
      <c r="E140" s="62">
        <v>15.79</v>
      </c>
      <c r="F140" s="17">
        <v>2</v>
      </c>
      <c r="G140" s="14">
        <v>15.29</v>
      </c>
      <c r="H140" s="14">
        <v>13.7</v>
      </c>
      <c r="I140" s="14">
        <v>12.12</v>
      </c>
      <c r="J140" s="14"/>
      <c r="K140" s="14">
        <v>16.059999999999999</v>
      </c>
      <c r="L140" s="14">
        <v>19.22</v>
      </c>
      <c r="M140" s="14">
        <v>24.34</v>
      </c>
      <c r="N140" s="54"/>
      <c r="O140" s="14">
        <v>31.034345412</v>
      </c>
      <c r="P140" s="31">
        <v>148.03456260000002</v>
      </c>
      <c r="Q140" s="31" t="s">
        <v>26</v>
      </c>
      <c r="R140" s="17" t="s">
        <v>26</v>
      </c>
      <c r="S140" s="38" t="s">
        <v>621</v>
      </c>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c r="JA140" s="11"/>
    </row>
    <row r="141" spans="2:261" s="12" customFormat="1" ht="65.099999999999994" customHeight="1" x14ac:dyDescent="0.25">
      <c r="B141" s="3"/>
      <c r="C141" s="9" t="s">
        <v>408</v>
      </c>
      <c r="D141" s="16" t="s">
        <v>409</v>
      </c>
      <c r="E141" s="61">
        <v>94.3</v>
      </c>
      <c r="F141" s="16">
        <v>0</v>
      </c>
      <c r="G141" s="15">
        <v>92.34</v>
      </c>
      <c r="H141" s="15">
        <v>71.260000000000005</v>
      </c>
      <c r="I141" s="15">
        <v>50.18</v>
      </c>
      <c r="J141" s="14"/>
      <c r="K141" s="15">
        <v>98.5</v>
      </c>
      <c r="L141" s="15">
        <v>140.65</v>
      </c>
      <c r="M141" s="15">
        <v>208.86</v>
      </c>
      <c r="N141" s="54"/>
      <c r="O141" s="15">
        <v>27.606631384</v>
      </c>
      <c r="P141" s="15">
        <v>11.774381036000001</v>
      </c>
      <c r="Q141" s="15" t="s">
        <v>26</v>
      </c>
      <c r="R141" s="16" t="s">
        <v>26</v>
      </c>
      <c r="S141" s="37" t="s">
        <v>622</v>
      </c>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c r="JA141" s="11"/>
    </row>
    <row r="142" spans="2:261" s="12" customFormat="1" ht="65.099999999999994" customHeight="1" x14ac:dyDescent="0.25">
      <c r="B142" s="3"/>
      <c r="C142" s="19" t="s">
        <v>225</v>
      </c>
      <c r="D142" s="17" t="s">
        <v>226</v>
      </c>
      <c r="E142" s="62">
        <v>76.09</v>
      </c>
      <c r="F142" s="17">
        <v>2</v>
      </c>
      <c r="G142" s="14">
        <v>76</v>
      </c>
      <c r="H142" s="14">
        <v>70.739999999999995</v>
      </c>
      <c r="I142" s="14">
        <v>65.489999999999995</v>
      </c>
      <c r="J142" s="14"/>
      <c r="K142" s="14">
        <v>77.28</v>
      </c>
      <c r="L142" s="14">
        <v>87.78</v>
      </c>
      <c r="M142" s="14">
        <v>104.78</v>
      </c>
      <c r="N142" s="54"/>
      <c r="O142" s="14">
        <v>50.601769728000001</v>
      </c>
      <c r="P142" s="31">
        <v>177.4068561</v>
      </c>
      <c r="Q142" s="31" t="s">
        <v>26</v>
      </c>
      <c r="R142" s="17" t="s">
        <v>26</v>
      </c>
      <c r="S142" s="38" t="s">
        <v>623</v>
      </c>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c r="JA142" s="11"/>
    </row>
    <row r="143" spans="2:261" s="12" customFormat="1" ht="65.099999999999994" customHeight="1" x14ac:dyDescent="0.25">
      <c r="B143" s="3"/>
      <c r="C143" s="9" t="s">
        <v>227</v>
      </c>
      <c r="D143" s="16" t="s">
        <v>228</v>
      </c>
      <c r="E143" s="61">
        <v>122.82</v>
      </c>
      <c r="F143" s="16">
        <v>6</v>
      </c>
      <c r="G143" s="15">
        <v>118.8</v>
      </c>
      <c r="H143" s="15">
        <v>103.52</v>
      </c>
      <c r="I143" s="15">
        <v>88.25</v>
      </c>
      <c r="J143" s="14"/>
      <c r="K143" s="15">
        <v>122.82</v>
      </c>
      <c r="L143" s="15">
        <v>153.36000000000001</v>
      </c>
      <c r="M143" s="15">
        <v>202.79</v>
      </c>
      <c r="N143" s="54"/>
      <c r="O143" s="15">
        <v>48.777622647000001</v>
      </c>
      <c r="P143" s="15">
        <v>45.958015049000004</v>
      </c>
      <c r="Q143" s="15" t="s">
        <v>27</v>
      </c>
      <c r="R143" s="16" t="s">
        <v>26</v>
      </c>
      <c r="S143" s="37" t="s">
        <v>624</v>
      </c>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c r="JA143" s="11"/>
    </row>
    <row r="144" spans="2:261" s="12" customFormat="1" ht="65.099999999999994" customHeight="1" x14ac:dyDescent="0.25">
      <c r="B144" s="3"/>
      <c r="C144" s="19" t="s">
        <v>229</v>
      </c>
      <c r="D144" s="17" t="s">
        <v>230</v>
      </c>
      <c r="E144" s="62">
        <v>30.05</v>
      </c>
      <c r="F144" s="17">
        <v>0</v>
      </c>
      <c r="G144" s="14">
        <v>29.73</v>
      </c>
      <c r="H144" s="14">
        <v>26.84</v>
      </c>
      <c r="I144" s="14">
        <v>23.95</v>
      </c>
      <c r="J144" s="14"/>
      <c r="K144" s="14">
        <v>30.57</v>
      </c>
      <c r="L144" s="14">
        <v>36.340000000000003</v>
      </c>
      <c r="M144" s="14">
        <v>45.69</v>
      </c>
      <c r="N144" s="54"/>
      <c r="O144" s="14">
        <v>20.488079781</v>
      </c>
      <c r="P144" s="31">
        <v>20.543883900000001</v>
      </c>
      <c r="Q144" s="31" t="s">
        <v>26</v>
      </c>
      <c r="R144" s="17" t="s">
        <v>26</v>
      </c>
      <c r="S144" s="38" t="s">
        <v>625</v>
      </c>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c r="JA144" s="11"/>
    </row>
    <row r="145" spans="2:261" s="12" customFormat="1" ht="65.099999999999994" customHeight="1" x14ac:dyDescent="0.25">
      <c r="B145" s="3"/>
      <c r="C145" s="9" t="s">
        <v>231</v>
      </c>
      <c r="D145" s="16" t="s">
        <v>232</v>
      </c>
      <c r="E145" s="61">
        <v>771.54</v>
      </c>
      <c r="F145" s="16">
        <v>3</v>
      </c>
      <c r="G145" s="15">
        <v>771.54</v>
      </c>
      <c r="H145" s="15">
        <v>667.04</v>
      </c>
      <c r="I145" s="15">
        <v>562.54</v>
      </c>
      <c r="J145" s="14"/>
      <c r="K145" s="15">
        <v>799.07</v>
      </c>
      <c r="L145" s="15">
        <v>1008.06</v>
      </c>
      <c r="M145" s="15">
        <v>1346.23</v>
      </c>
      <c r="N145" s="54"/>
      <c r="O145" s="15">
        <v>43.222061046999997</v>
      </c>
      <c r="P145" s="15">
        <v>94.390653676999989</v>
      </c>
      <c r="Q145" s="15" t="s">
        <v>27</v>
      </c>
      <c r="R145" s="16" t="s">
        <v>26</v>
      </c>
      <c r="S145" s="37" t="s">
        <v>626</v>
      </c>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c r="JA145" s="11"/>
    </row>
    <row r="146" spans="2:261" s="12" customFormat="1" ht="65.099999999999994" customHeight="1" x14ac:dyDescent="0.25">
      <c r="B146" s="3"/>
      <c r="C146" s="19" t="s">
        <v>233</v>
      </c>
      <c r="D146" s="17" t="s">
        <v>234</v>
      </c>
      <c r="E146" s="62">
        <v>119.2</v>
      </c>
      <c r="F146" s="17">
        <v>10</v>
      </c>
      <c r="G146" s="14">
        <v>114.65</v>
      </c>
      <c r="H146" s="14">
        <v>101.47</v>
      </c>
      <c r="I146" s="14">
        <v>88.29</v>
      </c>
      <c r="J146" s="14"/>
      <c r="K146" s="14">
        <v>122.51</v>
      </c>
      <c r="L146" s="14">
        <v>148.86000000000001</v>
      </c>
      <c r="M146" s="14">
        <v>191.51</v>
      </c>
      <c r="N146" s="54"/>
      <c r="O146" s="14">
        <v>62.265048356999998</v>
      </c>
      <c r="P146" s="31">
        <v>54.956161267000006</v>
      </c>
      <c r="Q146" s="31" t="s">
        <v>27</v>
      </c>
      <c r="R146" s="17" t="s">
        <v>27</v>
      </c>
      <c r="S146" s="38" t="s">
        <v>627</v>
      </c>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c r="JA146" s="11"/>
    </row>
    <row r="147" spans="2:261" s="12" customFormat="1" ht="65.099999999999994" customHeight="1" x14ac:dyDescent="0.25">
      <c r="B147" s="3"/>
      <c r="C147" s="9" t="s">
        <v>235</v>
      </c>
      <c r="D147" s="16" t="s">
        <v>236</v>
      </c>
      <c r="E147" s="61">
        <v>15.85</v>
      </c>
      <c r="F147" s="16">
        <v>5</v>
      </c>
      <c r="G147" s="15">
        <v>15.45</v>
      </c>
      <c r="H147" s="15">
        <v>15.01</v>
      </c>
      <c r="I147" s="15">
        <v>14.57</v>
      </c>
      <c r="J147" s="14"/>
      <c r="K147" s="15">
        <v>15.97</v>
      </c>
      <c r="L147" s="15">
        <v>16.84</v>
      </c>
      <c r="M147" s="15">
        <v>18.25</v>
      </c>
      <c r="N147" s="54"/>
      <c r="O147" s="15">
        <v>48.045953916000002</v>
      </c>
      <c r="P147" s="15">
        <v>31.581113850000001</v>
      </c>
      <c r="Q147" s="15" t="s">
        <v>27</v>
      </c>
      <c r="R147" s="16" t="s">
        <v>26</v>
      </c>
      <c r="S147" s="37" t="s">
        <v>628</v>
      </c>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c r="JA147" s="11"/>
    </row>
    <row r="148" spans="2:261" s="12" customFormat="1" ht="65.099999999999994" customHeight="1" x14ac:dyDescent="0.25">
      <c r="B148" s="3"/>
      <c r="C148" s="19" t="s">
        <v>237</v>
      </c>
      <c r="D148" s="17" t="s">
        <v>238</v>
      </c>
      <c r="E148" s="62">
        <v>2.48</v>
      </c>
      <c r="F148" s="17">
        <v>0</v>
      </c>
      <c r="G148" s="14">
        <v>2.41</v>
      </c>
      <c r="H148" s="14">
        <v>1.69</v>
      </c>
      <c r="I148" s="14">
        <v>0.97</v>
      </c>
      <c r="J148" s="14"/>
      <c r="K148" s="14">
        <v>2.52</v>
      </c>
      <c r="L148" s="14">
        <v>3.95</v>
      </c>
      <c r="M148" s="14">
        <v>6.28</v>
      </c>
      <c r="N148" s="54"/>
      <c r="O148" s="14">
        <v>13.107518941</v>
      </c>
      <c r="P148" s="31">
        <v>111.20626905</v>
      </c>
      <c r="Q148" s="31" t="s">
        <v>26</v>
      </c>
      <c r="R148" s="17" t="s">
        <v>26</v>
      </c>
      <c r="S148" s="38" t="s">
        <v>629</v>
      </c>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c r="JA148" s="11"/>
    </row>
    <row r="149" spans="2:261" s="12" customFormat="1" ht="65.099999999999994" customHeight="1" x14ac:dyDescent="0.25">
      <c r="B149" s="3"/>
      <c r="C149" s="9" t="s">
        <v>460</v>
      </c>
      <c r="D149" s="16" t="s">
        <v>461</v>
      </c>
      <c r="E149" s="61">
        <v>63</v>
      </c>
      <c r="F149" s="16">
        <v>9</v>
      </c>
      <c r="G149" s="15">
        <v>60.33</v>
      </c>
      <c r="H149" s="15">
        <v>44.49</v>
      </c>
      <c r="I149" s="15">
        <v>28.65</v>
      </c>
      <c r="J149" s="14"/>
      <c r="K149" s="15">
        <v>64.61</v>
      </c>
      <c r="L149" s="15">
        <v>96.28</v>
      </c>
      <c r="M149" s="15">
        <v>147.53</v>
      </c>
      <c r="N149" s="54"/>
      <c r="O149" s="15">
        <v>65.888804981000007</v>
      </c>
      <c r="P149" s="15">
        <v>9.2610361334999993</v>
      </c>
      <c r="Q149" s="15" t="s">
        <v>27</v>
      </c>
      <c r="R149" s="16" t="s">
        <v>27</v>
      </c>
      <c r="S149" s="37" t="s">
        <v>630</v>
      </c>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c r="JA149" s="11"/>
    </row>
    <row r="150" spans="2:261" s="12" customFormat="1" ht="65.099999999999994" customHeight="1" x14ac:dyDescent="0.25">
      <c r="B150" s="3"/>
      <c r="C150" s="19" t="s">
        <v>239</v>
      </c>
      <c r="D150" s="17" t="s">
        <v>240</v>
      </c>
      <c r="E150" s="62">
        <v>14.08</v>
      </c>
      <c r="F150" s="17">
        <v>3</v>
      </c>
      <c r="G150" s="14">
        <v>13.68</v>
      </c>
      <c r="H150" s="14">
        <v>10.92</v>
      </c>
      <c r="I150" s="14">
        <v>8.17</v>
      </c>
      <c r="J150" s="14"/>
      <c r="K150" s="14">
        <v>14.25</v>
      </c>
      <c r="L150" s="14">
        <v>19.75</v>
      </c>
      <c r="M150" s="14">
        <v>28.66</v>
      </c>
      <c r="N150" s="54"/>
      <c r="O150" s="14">
        <v>19.272825965999999</v>
      </c>
      <c r="P150" s="31">
        <v>420.85220805</v>
      </c>
      <c r="Q150" s="31" t="s">
        <v>26</v>
      </c>
      <c r="R150" s="17" t="s">
        <v>26</v>
      </c>
      <c r="S150" s="38" t="s">
        <v>631</v>
      </c>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c r="JA150" s="11"/>
    </row>
    <row r="151" spans="2:261" s="12" customFormat="1" ht="65.099999999999994" customHeight="1" x14ac:dyDescent="0.25">
      <c r="B151" s="3"/>
      <c r="C151" s="9" t="s">
        <v>241</v>
      </c>
      <c r="D151" s="16" t="s">
        <v>242</v>
      </c>
      <c r="E151" s="61">
        <v>16.149999999999999</v>
      </c>
      <c r="F151" s="16">
        <v>2</v>
      </c>
      <c r="G151" s="15">
        <v>15.46</v>
      </c>
      <c r="H151" s="15">
        <v>9.89</v>
      </c>
      <c r="I151" s="15">
        <v>4.32</v>
      </c>
      <c r="J151" s="14"/>
      <c r="K151" s="15">
        <v>16.38</v>
      </c>
      <c r="L151" s="15">
        <v>27.51</v>
      </c>
      <c r="M151" s="15">
        <v>45.53</v>
      </c>
      <c r="N151" s="54"/>
      <c r="O151" s="15">
        <v>20.142240049000002</v>
      </c>
      <c r="P151" s="15">
        <v>69.743133950000001</v>
      </c>
      <c r="Q151" s="15" t="s">
        <v>26</v>
      </c>
      <c r="R151" s="16" t="s">
        <v>26</v>
      </c>
      <c r="S151" s="37" t="s">
        <v>632</v>
      </c>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c r="JA151" s="11"/>
    </row>
    <row r="152" spans="2:261" s="12" customFormat="1" ht="65.099999999999994" customHeight="1" x14ac:dyDescent="0.25">
      <c r="B152" s="3"/>
      <c r="C152" s="19" t="s">
        <v>243</v>
      </c>
      <c r="D152" s="17" t="s">
        <v>244</v>
      </c>
      <c r="E152" s="62">
        <v>5.62</v>
      </c>
      <c r="F152" s="17">
        <v>2</v>
      </c>
      <c r="G152" s="14">
        <v>5.34</v>
      </c>
      <c r="H152" s="14">
        <v>0.66</v>
      </c>
      <c r="I152" s="14">
        <v>-4.01</v>
      </c>
      <c r="J152" s="14"/>
      <c r="K152" s="14">
        <v>5.68</v>
      </c>
      <c r="L152" s="14">
        <v>15.03</v>
      </c>
      <c r="M152" s="14">
        <v>30.17</v>
      </c>
      <c r="N152" s="54"/>
      <c r="O152" s="14">
        <v>23.877535383000001</v>
      </c>
      <c r="P152" s="31">
        <v>275.93801114999997</v>
      </c>
      <c r="Q152" s="31" t="s">
        <v>26</v>
      </c>
      <c r="R152" s="17" t="s">
        <v>26</v>
      </c>
      <c r="S152" s="38" t="s">
        <v>633</v>
      </c>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c r="JA152" s="11"/>
    </row>
    <row r="153" spans="2:261" s="12" customFormat="1" ht="65.099999999999994" customHeight="1" x14ac:dyDescent="0.25">
      <c r="B153" s="3"/>
      <c r="C153" s="9" t="s">
        <v>245</v>
      </c>
      <c r="D153" s="16" t="s">
        <v>246</v>
      </c>
      <c r="E153" s="61">
        <v>4.01</v>
      </c>
      <c r="F153" s="16">
        <v>0</v>
      </c>
      <c r="G153" s="15">
        <v>3.9</v>
      </c>
      <c r="H153" s="15">
        <v>2.44</v>
      </c>
      <c r="I153" s="15">
        <v>0.99</v>
      </c>
      <c r="J153" s="14"/>
      <c r="K153" s="15">
        <v>4.12</v>
      </c>
      <c r="L153" s="15">
        <v>7.02</v>
      </c>
      <c r="M153" s="15">
        <v>11.72</v>
      </c>
      <c r="N153" s="54"/>
      <c r="O153" s="15">
        <v>22.584124393</v>
      </c>
      <c r="P153" s="15">
        <v>158.65972330000002</v>
      </c>
      <c r="Q153" s="15" t="s">
        <v>26</v>
      </c>
      <c r="R153" s="16" t="s">
        <v>26</v>
      </c>
      <c r="S153" s="37" t="s">
        <v>634</v>
      </c>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c r="JA153" s="11"/>
    </row>
    <row r="154" spans="2:261" s="12" customFormat="1" ht="65.099999999999994" customHeight="1" x14ac:dyDescent="0.25">
      <c r="B154" s="3"/>
      <c r="C154" s="19" t="s">
        <v>247</v>
      </c>
      <c r="D154" s="17" t="s">
        <v>248</v>
      </c>
      <c r="E154" s="62">
        <v>25.04</v>
      </c>
      <c r="F154" s="17">
        <v>0</v>
      </c>
      <c r="G154" s="14">
        <v>24.33</v>
      </c>
      <c r="H154" s="14">
        <v>19.11</v>
      </c>
      <c r="I154" s="14">
        <v>13.9</v>
      </c>
      <c r="J154" s="14"/>
      <c r="K154" s="14">
        <v>25.04</v>
      </c>
      <c r="L154" s="14">
        <v>35.46</v>
      </c>
      <c r="M154" s="14">
        <v>52.33</v>
      </c>
      <c r="N154" s="54"/>
      <c r="O154" s="14">
        <v>17.817130945999999</v>
      </c>
      <c r="P154" s="31">
        <v>372.35511465000002</v>
      </c>
      <c r="Q154" s="31" t="s">
        <v>26</v>
      </c>
      <c r="R154" s="17" t="s">
        <v>26</v>
      </c>
      <c r="S154" s="38" t="s">
        <v>635</v>
      </c>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row>
    <row r="155" spans="2:261" s="12" customFormat="1" ht="65.099999999999994" customHeight="1" x14ac:dyDescent="0.25">
      <c r="B155" s="3"/>
      <c r="C155" s="9" t="s">
        <v>249</v>
      </c>
      <c r="D155" s="16" t="s">
        <v>250</v>
      </c>
      <c r="E155" s="61">
        <v>5.07</v>
      </c>
      <c r="F155" s="16">
        <v>2</v>
      </c>
      <c r="G155" s="15">
        <v>4.68</v>
      </c>
      <c r="H155" s="15">
        <v>3.1</v>
      </c>
      <c r="I155" s="15">
        <v>1.53</v>
      </c>
      <c r="J155" s="14"/>
      <c r="K155" s="15">
        <v>5.07</v>
      </c>
      <c r="L155" s="15">
        <v>8.2100000000000009</v>
      </c>
      <c r="M155" s="15">
        <v>13.3</v>
      </c>
      <c r="N155" s="54"/>
      <c r="O155" s="15">
        <v>28.278188572000001</v>
      </c>
      <c r="P155" s="15">
        <v>100.2913167</v>
      </c>
      <c r="Q155" s="15" t="s">
        <v>26</v>
      </c>
      <c r="R155" s="16" t="s">
        <v>26</v>
      </c>
      <c r="S155" s="37" t="s">
        <v>636</v>
      </c>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row>
    <row r="156" spans="2:261" s="12" customFormat="1" ht="65.099999999999994" customHeight="1" x14ac:dyDescent="0.25">
      <c r="B156" s="3"/>
      <c r="C156" s="19" t="s">
        <v>462</v>
      </c>
      <c r="D156" s="17" t="s">
        <v>463</v>
      </c>
      <c r="E156" s="62">
        <v>74.56</v>
      </c>
      <c r="F156" s="17">
        <v>3</v>
      </c>
      <c r="G156" s="14">
        <v>73.84</v>
      </c>
      <c r="H156" s="14">
        <v>64.28</v>
      </c>
      <c r="I156" s="14">
        <v>54.73</v>
      </c>
      <c r="J156" s="14"/>
      <c r="K156" s="14">
        <v>74.83</v>
      </c>
      <c r="L156" s="14">
        <v>93.93</v>
      </c>
      <c r="M156" s="14">
        <v>124.85</v>
      </c>
      <c r="N156" s="54"/>
      <c r="O156" s="14">
        <v>38.725865587999998</v>
      </c>
      <c r="P156" s="31">
        <v>2.6309976689999997</v>
      </c>
      <c r="Q156" s="31" t="s">
        <v>27</v>
      </c>
      <c r="R156" s="17" t="s">
        <v>26</v>
      </c>
      <c r="S156" s="38" t="s">
        <v>637</v>
      </c>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row>
    <row r="157" spans="2:261" s="12" customFormat="1" ht="65.099999999999994" customHeight="1" x14ac:dyDescent="0.25">
      <c r="B157" s="3"/>
      <c r="C157" s="9" t="s">
        <v>464</v>
      </c>
      <c r="D157" s="16" t="s">
        <v>465</v>
      </c>
      <c r="E157" s="61">
        <v>7.01</v>
      </c>
      <c r="F157" s="16">
        <v>6</v>
      </c>
      <c r="G157" s="15">
        <v>6.8</v>
      </c>
      <c r="H157" s="15">
        <v>6.13</v>
      </c>
      <c r="I157" s="15">
        <v>5.46</v>
      </c>
      <c r="J157" s="14"/>
      <c r="K157" s="15">
        <v>7.43</v>
      </c>
      <c r="L157" s="15">
        <v>8.76</v>
      </c>
      <c r="M157" s="15">
        <v>10.92</v>
      </c>
      <c r="N157" s="54"/>
      <c r="O157" s="15">
        <v>53.908934475000002</v>
      </c>
      <c r="P157" s="15">
        <v>8.7732838420000014</v>
      </c>
      <c r="Q157" s="15" t="s">
        <v>26</v>
      </c>
      <c r="R157" s="16" t="s">
        <v>27</v>
      </c>
      <c r="S157" s="37" t="s">
        <v>638</v>
      </c>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row>
    <row r="158" spans="2:261" s="12" customFormat="1" ht="65.099999999999994" customHeight="1" x14ac:dyDescent="0.25">
      <c r="B158" s="3"/>
      <c r="C158" s="19" t="s">
        <v>251</v>
      </c>
      <c r="D158" s="17" t="s">
        <v>252</v>
      </c>
      <c r="E158" s="62">
        <v>10.58</v>
      </c>
      <c r="F158" s="17">
        <v>2</v>
      </c>
      <c r="G158" s="14">
        <v>10.48</v>
      </c>
      <c r="H158" s="14">
        <v>9.2899999999999991</v>
      </c>
      <c r="I158" s="14">
        <v>8.11</v>
      </c>
      <c r="J158" s="14"/>
      <c r="K158" s="14">
        <v>10.68</v>
      </c>
      <c r="L158" s="14">
        <v>13.04</v>
      </c>
      <c r="M158" s="14">
        <v>16.87</v>
      </c>
      <c r="N158" s="54"/>
      <c r="O158" s="14">
        <v>28.225965183</v>
      </c>
      <c r="P158" s="31">
        <v>205.69924939000001</v>
      </c>
      <c r="Q158" s="31" t="s">
        <v>26</v>
      </c>
      <c r="R158" s="17" t="s">
        <v>26</v>
      </c>
      <c r="S158" s="38" t="s">
        <v>639</v>
      </c>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row>
    <row r="159" spans="2:261" s="12" customFormat="1" ht="65.099999999999994" customHeight="1" x14ac:dyDescent="0.25">
      <c r="B159" s="3"/>
      <c r="C159" s="9" t="s">
        <v>253</v>
      </c>
      <c r="D159" s="16" t="s">
        <v>254</v>
      </c>
      <c r="E159" s="61">
        <v>23.63</v>
      </c>
      <c r="F159" s="16">
        <v>6</v>
      </c>
      <c r="G159" s="15">
        <v>23.45</v>
      </c>
      <c r="H159" s="15">
        <v>21.7</v>
      </c>
      <c r="I159" s="15">
        <v>19.96</v>
      </c>
      <c r="J159" s="14"/>
      <c r="K159" s="15">
        <v>23.95</v>
      </c>
      <c r="L159" s="15">
        <v>27.43</v>
      </c>
      <c r="M159" s="15">
        <v>33.06</v>
      </c>
      <c r="N159" s="54"/>
      <c r="O159" s="15">
        <v>50.881168625000001</v>
      </c>
      <c r="P159" s="15">
        <v>114.02067969999999</v>
      </c>
      <c r="Q159" s="15" t="s">
        <v>27</v>
      </c>
      <c r="R159" s="16" t="s">
        <v>26</v>
      </c>
      <c r="S159" s="37" t="s">
        <v>640</v>
      </c>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row>
    <row r="160" spans="2:261" s="12" customFormat="1" ht="65.099999999999994" customHeight="1" x14ac:dyDescent="0.25">
      <c r="B160" s="3"/>
      <c r="C160" s="19" t="s">
        <v>404</v>
      </c>
      <c r="D160" s="17" t="s">
        <v>255</v>
      </c>
      <c r="E160" s="62">
        <v>9.3699999999999992</v>
      </c>
      <c r="F160" s="17">
        <v>2</v>
      </c>
      <c r="G160" s="14">
        <v>9.0299999999999994</v>
      </c>
      <c r="H160" s="14">
        <v>7.79</v>
      </c>
      <c r="I160" s="14">
        <v>6.55</v>
      </c>
      <c r="J160" s="14"/>
      <c r="K160" s="14">
        <v>9.64</v>
      </c>
      <c r="L160" s="14">
        <v>12.11</v>
      </c>
      <c r="M160" s="14">
        <v>16.11</v>
      </c>
      <c r="N160" s="54"/>
      <c r="O160" s="14">
        <v>48.192351555000002</v>
      </c>
      <c r="P160" s="31">
        <v>33.415682750000002</v>
      </c>
      <c r="Q160" s="31" t="s">
        <v>26</v>
      </c>
      <c r="R160" s="17" t="s">
        <v>26</v>
      </c>
      <c r="S160" s="38" t="s">
        <v>641</v>
      </c>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row>
    <row r="161" spans="2:261" s="12" customFormat="1" ht="65.099999999999994" customHeight="1" x14ac:dyDescent="0.25">
      <c r="B161" s="3"/>
      <c r="C161" s="9" t="s">
        <v>466</v>
      </c>
      <c r="D161" s="16" t="s">
        <v>467</v>
      </c>
      <c r="E161" s="61">
        <v>50.64</v>
      </c>
      <c r="F161" s="16">
        <v>4</v>
      </c>
      <c r="G161" s="15">
        <v>50.45</v>
      </c>
      <c r="H161" s="15">
        <v>41.85</v>
      </c>
      <c r="I161" s="15">
        <v>33.26</v>
      </c>
      <c r="J161" s="14"/>
      <c r="K161" s="15">
        <v>56.29</v>
      </c>
      <c r="L161" s="15">
        <v>73.47</v>
      </c>
      <c r="M161" s="15">
        <v>101.27</v>
      </c>
      <c r="N161" s="54"/>
      <c r="O161" s="15">
        <v>39.947184788999998</v>
      </c>
      <c r="P161" s="15">
        <v>3.2134427715</v>
      </c>
      <c r="Q161" s="15" t="s">
        <v>27</v>
      </c>
      <c r="R161" s="16" t="s">
        <v>26</v>
      </c>
      <c r="S161" s="37" t="s">
        <v>642</v>
      </c>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row>
    <row r="162" spans="2:261" s="12" customFormat="1" ht="65.099999999999994" customHeight="1" x14ac:dyDescent="0.25">
      <c r="B162" s="3"/>
      <c r="C162" s="19" t="s">
        <v>256</v>
      </c>
      <c r="D162" s="17" t="s">
        <v>257</v>
      </c>
      <c r="E162" s="62">
        <v>115.05</v>
      </c>
      <c r="F162" s="17">
        <v>4</v>
      </c>
      <c r="G162" s="14">
        <v>108.34</v>
      </c>
      <c r="H162" s="14">
        <v>93.82</v>
      </c>
      <c r="I162" s="14">
        <v>79.3</v>
      </c>
      <c r="J162" s="14"/>
      <c r="K162" s="14">
        <v>132.34</v>
      </c>
      <c r="L162" s="14">
        <v>161.37</v>
      </c>
      <c r="M162" s="14">
        <v>208.35</v>
      </c>
      <c r="N162" s="54"/>
      <c r="O162" s="14">
        <v>48.611920374999997</v>
      </c>
      <c r="P162" s="31">
        <v>18.916588906000001</v>
      </c>
      <c r="Q162" s="31" t="s">
        <v>26</v>
      </c>
      <c r="R162" s="17" t="s">
        <v>27</v>
      </c>
      <c r="S162" s="38" t="s">
        <v>643</v>
      </c>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row>
    <row r="163" spans="2:261" s="12" customFormat="1" ht="65.099999999999994" customHeight="1" x14ac:dyDescent="0.25">
      <c r="B163" s="3"/>
      <c r="C163" s="9" t="s">
        <v>258</v>
      </c>
      <c r="D163" s="16" t="s">
        <v>259</v>
      </c>
      <c r="E163" s="61">
        <v>6.79</v>
      </c>
      <c r="F163" s="16">
        <v>2</v>
      </c>
      <c r="G163" s="15">
        <v>6.58</v>
      </c>
      <c r="H163" s="15">
        <v>5.78</v>
      </c>
      <c r="I163" s="15">
        <v>4.99</v>
      </c>
      <c r="J163" s="14"/>
      <c r="K163" s="15">
        <v>6.87</v>
      </c>
      <c r="L163" s="15">
        <v>8.4499999999999993</v>
      </c>
      <c r="M163" s="15">
        <v>11.01</v>
      </c>
      <c r="N163" s="54"/>
      <c r="O163" s="15">
        <v>43.045768938000002</v>
      </c>
      <c r="P163" s="15">
        <v>9.6278268000000011</v>
      </c>
      <c r="Q163" s="15" t="s">
        <v>26</v>
      </c>
      <c r="R163" s="16" t="s">
        <v>26</v>
      </c>
      <c r="S163" s="37" t="s">
        <v>644</v>
      </c>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row>
    <row r="164" spans="2:261" s="12" customFormat="1" ht="65.099999999999994" customHeight="1" x14ac:dyDescent="0.25">
      <c r="B164" s="3"/>
      <c r="C164" s="19" t="s">
        <v>407</v>
      </c>
      <c r="D164" s="17" t="s">
        <v>260</v>
      </c>
      <c r="E164" s="62">
        <v>15.64</v>
      </c>
      <c r="F164" s="17">
        <v>0</v>
      </c>
      <c r="G164" s="14">
        <v>15.33</v>
      </c>
      <c r="H164" s="14">
        <v>12.81</v>
      </c>
      <c r="I164" s="14">
        <v>10.29</v>
      </c>
      <c r="J164" s="14"/>
      <c r="K164" s="14">
        <v>15.8</v>
      </c>
      <c r="L164" s="14">
        <v>20.83</v>
      </c>
      <c r="M164" s="14">
        <v>28.98</v>
      </c>
      <c r="N164" s="54"/>
      <c r="O164" s="14">
        <v>27.172497227000001</v>
      </c>
      <c r="P164" s="31">
        <v>103.01031570000001</v>
      </c>
      <c r="Q164" s="31" t="s">
        <v>26</v>
      </c>
      <c r="R164" s="17" t="s">
        <v>26</v>
      </c>
      <c r="S164" s="38" t="s">
        <v>645</v>
      </c>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row>
    <row r="165" spans="2:261" s="12" customFormat="1" ht="65.099999999999994" customHeight="1" x14ac:dyDescent="0.25">
      <c r="B165" s="3"/>
      <c r="C165" s="9" t="s">
        <v>468</v>
      </c>
      <c r="D165" s="16" t="s">
        <v>469</v>
      </c>
      <c r="E165" s="61">
        <v>2.1</v>
      </c>
      <c r="F165" s="16">
        <v>2</v>
      </c>
      <c r="G165" s="15">
        <v>2.0299999999999998</v>
      </c>
      <c r="H165" s="15">
        <v>1.44</v>
      </c>
      <c r="I165" s="15">
        <v>0.86</v>
      </c>
      <c r="J165" s="14"/>
      <c r="K165" s="15">
        <v>2.15</v>
      </c>
      <c r="L165" s="15">
        <v>3.31</v>
      </c>
      <c r="M165" s="15">
        <v>5.2</v>
      </c>
      <c r="N165" s="54"/>
      <c r="O165" s="15">
        <v>24.597356494</v>
      </c>
      <c r="P165" s="15">
        <v>22.712982149999998</v>
      </c>
      <c r="Q165" s="15" t="s">
        <v>26</v>
      </c>
      <c r="R165" s="16" t="s">
        <v>26</v>
      </c>
      <c r="S165" s="37" t="s">
        <v>646</v>
      </c>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row>
    <row r="166" spans="2:261" s="12" customFormat="1" ht="65.099999999999994" customHeight="1" x14ac:dyDescent="0.25">
      <c r="B166" s="3"/>
      <c r="C166" s="19" t="s">
        <v>405</v>
      </c>
      <c r="D166" s="17" t="s">
        <v>261</v>
      </c>
      <c r="E166" s="62">
        <v>2.54</v>
      </c>
      <c r="F166" s="17">
        <v>2</v>
      </c>
      <c r="G166" s="14">
        <v>2.44</v>
      </c>
      <c r="H166" s="14">
        <v>1.37</v>
      </c>
      <c r="I166" s="14">
        <v>0.3</v>
      </c>
      <c r="J166" s="14"/>
      <c r="K166" s="14">
        <v>2.57</v>
      </c>
      <c r="L166" s="14">
        <v>4.7</v>
      </c>
      <c r="M166" s="14">
        <v>8.16</v>
      </c>
      <c r="N166" s="54"/>
      <c r="O166" s="14">
        <v>25.285371940000001</v>
      </c>
      <c r="P166" s="31">
        <v>74.189015699999999</v>
      </c>
      <c r="Q166" s="31" t="s">
        <v>26</v>
      </c>
      <c r="R166" s="17" t="s">
        <v>26</v>
      </c>
      <c r="S166" s="38" t="s">
        <v>647</v>
      </c>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row>
    <row r="167" spans="2:261" s="12" customFormat="1" ht="65.099999999999994" customHeight="1" x14ac:dyDescent="0.25">
      <c r="B167" s="3"/>
      <c r="C167" s="9" t="s">
        <v>430</v>
      </c>
      <c r="D167" s="16" t="s">
        <v>431</v>
      </c>
      <c r="E167" s="61">
        <v>316.67</v>
      </c>
      <c r="F167" s="16">
        <v>3</v>
      </c>
      <c r="G167" s="15">
        <v>303</v>
      </c>
      <c r="H167" s="15">
        <v>253.52</v>
      </c>
      <c r="I167" s="15">
        <v>204.05</v>
      </c>
      <c r="J167" s="14"/>
      <c r="K167" s="15">
        <v>352.95</v>
      </c>
      <c r="L167" s="15">
        <v>451.89</v>
      </c>
      <c r="M167" s="15">
        <v>612</v>
      </c>
      <c r="N167" s="54"/>
      <c r="O167" s="15">
        <v>40.828181045000001</v>
      </c>
      <c r="P167" s="15">
        <v>12.030058012</v>
      </c>
      <c r="Q167" s="15" t="s">
        <v>27</v>
      </c>
      <c r="R167" s="16" t="s">
        <v>26</v>
      </c>
      <c r="S167" s="37" t="s">
        <v>648</v>
      </c>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row>
    <row r="168" spans="2:261" s="12" customFormat="1" ht="65.099999999999994" customHeight="1" x14ac:dyDescent="0.25">
      <c r="B168" s="3"/>
      <c r="C168" s="19" t="s">
        <v>262</v>
      </c>
      <c r="D168" s="17" t="s">
        <v>263</v>
      </c>
      <c r="E168" s="62">
        <v>57.82</v>
      </c>
      <c r="F168" s="17">
        <v>3</v>
      </c>
      <c r="G168" s="14">
        <v>56.05</v>
      </c>
      <c r="H168" s="14">
        <v>47.92</v>
      </c>
      <c r="I168" s="14">
        <v>39.79</v>
      </c>
      <c r="J168" s="14"/>
      <c r="K168" s="14">
        <v>58.35</v>
      </c>
      <c r="L168" s="14">
        <v>74.599999999999994</v>
      </c>
      <c r="M168" s="14">
        <v>100.9</v>
      </c>
      <c r="N168" s="54"/>
      <c r="O168" s="14">
        <v>35.148548040999998</v>
      </c>
      <c r="P168" s="31">
        <v>1139.8830515999998</v>
      </c>
      <c r="Q168" s="31" t="s">
        <v>27</v>
      </c>
      <c r="R168" s="17" t="s">
        <v>26</v>
      </c>
      <c r="S168" s="38" t="s">
        <v>649</v>
      </c>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row>
    <row r="169" spans="2:261" s="12" customFormat="1" ht="65.099999999999994" customHeight="1" x14ac:dyDescent="0.25">
      <c r="B169" s="3"/>
      <c r="C169" s="9" t="s">
        <v>262</v>
      </c>
      <c r="D169" s="16" t="s">
        <v>264</v>
      </c>
      <c r="E169" s="61">
        <v>50.71</v>
      </c>
      <c r="F169" s="16">
        <v>3</v>
      </c>
      <c r="G169" s="15">
        <v>49.15</v>
      </c>
      <c r="H169" s="15">
        <v>41.87</v>
      </c>
      <c r="I169" s="15">
        <v>34.6</v>
      </c>
      <c r="J169" s="14"/>
      <c r="K169" s="15">
        <v>51.21</v>
      </c>
      <c r="L169" s="15">
        <v>65.75</v>
      </c>
      <c r="M169" s="15">
        <v>89.27</v>
      </c>
      <c r="N169" s="54"/>
      <c r="O169" s="15">
        <v>31.940236509999998</v>
      </c>
      <c r="P169" s="15">
        <v>3305.7542585000001</v>
      </c>
      <c r="Q169" s="15" t="s">
        <v>27</v>
      </c>
      <c r="R169" s="16" t="s">
        <v>26</v>
      </c>
      <c r="S169" s="37" t="s">
        <v>650</v>
      </c>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row>
    <row r="170" spans="2:261" s="12" customFormat="1" ht="65.099999999999994" customHeight="1" x14ac:dyDescent="0.25">
      <c r="B170" s="3"/>
      <c r="C170" s="19" t="s">
        <v>393</v>
      </c>
      <c r="D170" s="17" t="s">
        <v>265</v>
      </c>
      <c r="E170" s="62">
        <v>10.76</v>
      </c>
      <c r="F170" s="17">
        <v>0</v>
      </c>
      <c r="G170" s="14">
        <v>10.47</v>
      </c>
      <c r="H170" s="14">
        <v>9.31</v>
      </c>
      <c r="I170" s="14">
        <v>8.16</v>
      </c>
      <c r="J170" s="14"/>
      <c r="K170" s="14">
        <v>10.94</v>
      </c>
      <c r="L170" s="14">
        <v>13.24</v>
      </c>
      <c r="M170" s="14">
        <v>16.97</v>
      </c>
      <c r="N170" s="54"/>
      <c r="O170" s="14">
        <v>34.898605429</v>
      </c>
      <c r="P170" s="31">
        <v>29.915362099999999</v>
      </c>
      <c r="Q170" s="31" t="s">
        <v>26</v>
      </c>
      <c r="R170" s="17" t="s">
        <v>26</v>
      </c>
      <c r="S170" s="38" t="s">
        <v>651</v>
      </c>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row>
    <row r="171" spans="2:261" s="12" customFormat="1" ht="65.099999999999994" customHeight="1" x14ac:dyDescent="0.25">
      <c r="B171" s="3"/>
      <c r="C171" s="9" t="s">
        <v>396</v>
      </c>
      <c r="D171" s="16" t="s">
        <v>266</v>
      </c>
      <c r="E171" s="61">
        <v>68.08</v>
      </c>
      <c r="F171" s="16">
        <v>4</v>
      </c>
      <c r="G171" s="15">
        <v>67.17</v>
      </c>
      <c r="H171" s="15">
        <v>59.98</v>
      </c>
      <c r="I171" s="15">
        <v>52.8</v>
      </c>
      <c r="J171" s="14"/>
      <c r="K171" s="15">
        <v>69.59</v>
      </c>
      <c r="L171" s="15">
        <v>83.95</v>
      </c>
      <c r="M171" s="15">
        <v>107.19</v>
      </c>
      <c r="N171" s="54"/>
      <c r="O171" s="15">
        <v>44.830218768000002</v>
      </c>
      <c r="P171" s="15">
        <v>738.89408045000005</v>
      </c>
      <c r="Q171" s="15" t="s">
        <v>27</v>
      </c>
      <c r="R171" s="16" t="s">
        <v>26</v>
      </c>
      <c r="S171" s="37" t="s">
        <v>652</v>
      </c>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row>
    <row r="172" spans="2:261" s="12" customFormat="1" ht="65.099999999999994" customHeight="1" x14ac:dyDescent="0.25">
      <c r="B172" s="3"/>
      <c r="C172" s="19" t="s">
        <v>410</v>
      </c>
      <c r="D172" s="17" t="s">
        <v>267</v>
      </c>
      <c r="E172" s="62">
        <v>3.78</v>
      </c>
      <c r="F172" s="17">
        <v>3</v>
      </c>
      <c r="G172" s="14">
        <v>3.6</v>
      </c>
      <c r="H172" s="14">
        <v>2.88</v>
      </c>
      <c r="I172" s="14">
        <v>2.16</v>
      </c>
      <c r="J172" s="14"/>
      <c r="K172" s="14">
        <v>3.79</v>
      </c>
      <c r="L172" s="14">
        <v>5.22</v>
      </c>
      <c r="M172" s="14">
        <v>7.54</v>
      </c>
      <c r="N172" s="54"/>
      <c r="O172" s="14">
        <v>23.522069482999999</v>
      </c>
      <c r="P172" s="31">
        <v>31.148497050000003</v>
      </c>
      <c r="Q172" s="31" t="s">
        <v>27</v>
      </c>
      <c r="R172" s="17" t="s">
        <v>26</v>
      </c>
      <c r="S172" s="38" t="s">
        <v>653</v>
      </c>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row>
    <row r="173" spans="2:261" s="12" customFormat="1" ht="65.099999999999994" customHeight="1" x14ac:dyDescent="0.25">
      <c r="B173" s="3"/>
      <c r="C173" s="9" t="s">
        <v>395</v>
      </c>
      <c r="D173" s="16" t="s">
        <v>268</v>
      </c>
      <c r="E173" s="61">
        <v>9.92</v>
      </c>
      <c r="F173" s="16">
        <v>0</v>
      </c>
      <c r="G173" s="15">
        <v>9.5399999999999991</v>
      </c>
      <c r="H173" s="15">
        <v>7.01</v>
      </c>
      <c r="I173" s="15">
        <v>4.49</v>
      </c>
      <c r="J173" s="14"/>
      <c r="K173" s="15">
        <v>9.94</v>
      </c>
      <c r="L173" s="15">
        <v>14.98</v>
      </c>
      <c r="M173" s="15">
        <v>23.15</v>
      </c>
      <c r="N173" s="54"/>
      <c r="O173" s="15">
        <v>24.183288322999999</v>
      </c>
      <c r="P173" s="15">
        <v>24.809958699999999</v>
      </c>
      <c r="Q173" s="15" t="s">
        <v>26</v>
      </c>
      <c r="R173" s="16" t="s">
        <v>26</v>
      </c>
      <c r="S173" s="37" t="s">
        <v>654</v>
      </c>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row>
    <row r="174" spans="2:261" s="12" customFormat="1" ht="65.099999999999994" customHeight="1" x14ac:dyDescent="0.25">
      <c r="B174" s="3"/>
      <c r="C174" s="19" t="s">
        <v>399</v>
      </c>
      <c r="D174" s="17" t="s">
        <v>269</v>
      </c>
      <c r="E174" s="62">
        <v>4.32</v>
      </c>
      <c r="F174" s="17">
        <v>0</v>
      </c>
      <c r="G174" s="14">
        <v>4.25</v>
      </c>
      <c r="H174" s="14">
        <v>2.72</v>
      </c>
      <c r="I174" s="14">
        <v>1.19</v>
      </c>
      <c r="J174" s="14"/>
      <c r="K174" s="14">
        <v>4.4400000000000004</v>
      </c>
      <c r="L174" s="14">
        <v>7.49</v>
      </c>
      <c r="M174" s="14">
        <v>12.44</v>
      </c>
      <c r="N174" s="54"/>
      <c r="O174" s="14">
        <v>22.631152895</v>
      </c>
      <c r="P174" s="31">
        <v>37.046702700000004</v>
      </c>
      <c r="Q174" s="31" t="s">
        <v>26</v>
      </c>
      <c r="R174" s="17" t="s">
        <v>26</v>
      </c>
      <c r="S174" s="38" t="s">
        <v>655</v>
      </c>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row>
    <row r="175" spans="2:261" s="12" customFormat="1" ht="65.099999999999994" customHeight="1" x14ac:dyDescent="0.25">
      <c r="B175" s="3"/>
      <c r="C175" s="9" t="s">
        <v>394</v>
      </c>
      <c r="D175" s="16" t="s">
        <v>271</v>
      </c>
      <c r="E175" s="61">
        <v>44.33</v>
      </c>
      <c r="F175" s="16">
        <v>0</v>
      </c>
      <c r="G175" s="15">
        <v>43.9</v>
      </c>
      <c r="H175" s="15">
        <v>40.479999999999997</v>
      </c>
      <c r="I175" s="15">
        <v>37.07</v>
      </c>
      <c r="J175" s="14"/>
      <c r="K175" s="15">
        <v>44.75</v>
      </c>
      <c r="L175" s="15">
        <v>51.57</v>
      </c>
      <c r="M175" s="15">
        <v>62.62</v>
      </c>
      <c r="N175" s="54"/>
      <c r="O175" s="15">
        <v>17.840506571999999</v>
      </c>
      <c r="P175" s="15">
        <v>142.72923874999998</v>
      </c>
      <c r="Q175" s="15" t="s">
        <v>26</v>
      </c>
      <c r="R175" s="16" t="s">
        <v>26</v>
      </c>
      <c r="S175" s="37" t="s">
        <v>656</v>
      </c>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row>
    <row r="176" spans="2:261" s="12" customFormat="1" ht="65.099999999999994" customHeight="1" x14ac:dyDescent="0.25">
      <c r="B176" s="3"/>
      <c r="C176" s="19" t="s">
        <v>272</v>
      </c>
      <c r="D176" s="17" t="s">
        <v>273</v>
      </c>
      <c r="E176" s="62">
        <v>12.58</v>
      </c>
      <c r="F176" s="17">
        <v>2</v>
      </c>
      <c r="G176" s="14">
        <v>11.84</v>
      </c>
      <c r="H176" s="14">
        <v>8.42</v>
      </c>
      <c r="I176" s="14">
        <v>5</v>
      </c>
      <c r="J176" s="14"/>
      <c r="K176" s="14">
        <v>12.58</v>
      </c>
      <c r="L176" s="14">
        <v>19.41</v>
      </c>
      <c r="M176" s="14">
        <v>30.46</v>
      </c>
      <c r="N176" s="54"/>
      <c r="O176" s="14">
        <v>18.580507627999999</v>
      </c>
      <c r="P176" s="31">
        <v>22.589331550000001</v>
      </c>
      <c r="Q176" s="31" t="s">
        <v>26</v>
      </c>
      <c r="R176" s="17" t="s">
        <v>26</v>
      </c>
      <c r="S176" s="38" t="s">
        <v>657</v>
      </c>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row>
    <row r="177" spans="2:261" s="12" customFormat="1" ht="65.099999999999994" customHeight="1" x14ac:dyDescent="0.25">
      <c r="B177" s="3"/>
      <c r="C177" s="9" t="s">
        <v>274</v>
      </c>
      <c r="D177" s="16" t="s">
        <v>275</v>
      </c>
      <c r="E177" s="61">
        <v>14.86</v>
      </c>
      <c r="F177" s="16">
        <v>0</v>
      </c>
      <c r="G177" s="15">
        <v>14.54</v>
      </c>
      <c r="H177" s="15">
        <v>11.56</v>
      </c>
      <c r="I177" s="15">
        <v>8.58</v>
      </c>
      <c r="J177" s="14"/>
      <c r="K177" s="15">
        <v>15.15</v>
      </c>
      <c r="L177" s="15">
        <v>21.1</v>
      </c>
      <c r="M177" s="15">
        <v>30.73</v>
      </c>
      <c r="N177" s="54"/>
      <c r="O177" s="15">
        <v>19.939126588000001</v>
      </c>
      <c r="P177" s="15">
        <v>291.5233341</v>
      </c>
      <c r="Q177" s="15" t="s">
        <v>26</v>
      </c>
      <c r="R177" s="16" t="s">
        <v>26</v>
      </c>
      <c r="S177" s="37" t="s">
        <v>658</v>
      </c>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row>
    <row r="178" spans="2:261" s="12" customFormat="1" ht="65.099999999999994" customHeight="1" x14ac:dyDescent="0.25">
      <c r="B178" s="3"/>
      <c r="C178" s="19" t="s">
        <v>276</v>
      </c>
      <c r="D178" s="17" t="s">
        <v>277</v>
      </c>
      <c r="E178" s="62" t="s">
        <v>412</v>
      </c>
      <c r="F178" s="17">
        <v>8</v>
      </c>
      <c r="G178" s="14">
        <v>0.27</v>
      </c>
      <c r="H178" s="14">
        <v>0.19</v>
      </c>
      <c r="I178" s="14">
        <v>0.12</v>
      </c>
      <c r="J178" s="14"/>
      <c r="K178" s="14">
        <v>0.45</v>
      </c>
      <c r="L178" s="14">
        <v>0.59</v>
      </c>
      <c r="M178" s="14">
        <v>0.83</v>
      </c>
      <c r="N178" s="54"/>
      <c r="O178" s="14">
        <v>37.921576250000001</v>
      </c>
      <c r="P178" s="31">
        <v>9.8516611905000016</v>
      </c>
      <c r="Q178" s="31" t="s">
        <v>27</v>
      </c>
      <c r="R178" s="17" t="s">
        <v>27</v>
      </c>
      <c r="S178" s="38" t="s">
        <v>659</v>
      </c>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row>
    <row r="179" spans="2:261" s="12" customFormat="1" ht="65.099999999999994" customHeight="1" x14ac:dyDescent="0.25">
      <c r="B179" s="3"/>
      <c r="C179" s="9" t="s">
        <v>278</v>
      </c>
      <c r="D179" s="16" t="s">
        <v>279</v>
      </c>
      <c r="E179" s="61">
        <v>3.41</v>
      </c>
      <c r="F179" s="16">
        <v>0</v>
      </c>
      <c r="G179" s="15">
        <v>3.35</v>
      </c>
      <c r="H179" s="15">
        <v>1.81</v>
      </c>
      <c r="I179" s="15">
        <v>0.27</v>
      </c>
      <c r="J179" s="14"/>
      <c r="K179" s="15">
        <v>3.51</v>
      </c>
      <c r="L179" s="15">
        <v>6.58</v>
      </c>
      <c r="M179" s="15">
        <v>11.56</v>
      </c>
      <c r="N179" s="54"/>
      <c r="O179" s="15">
        <v>21.524539771000001</v>
      </c>
      <c r="P179" s="15">
        <v>46.221357949999998</v>
      </c>
      <c r="Q179" s="15" t="s">
        <v>26</v>
      </c>
      <c r="R179" s="16" t="s">
        <v>26</v>
      </c>
      <c r="S179" s="37" t="s">
        <v>660</v>
      </c>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row>
    <row r="180" spans="2:261" s="12" customFormat="1" ht="65.099999999999994" customHeight="1" x14ac:dyDescent="0.25">
      <c r="B180" s="3"/>
      <c r="C180" s="19" t="s">
        <v>280</v>
      </c>
      <c r="D180" s="17" t="s">
        <v>281</v>
      </c>
      <c r="E180" s="62">
        <v>31.29</v>
      </c>
      <c r="F180" s="17">
        <v>0</v>
      </c>
      <c r="G180" s="14">
        <v>30.71</v>
      </c>
      <c r="H180" s="14">
        <v>25.73</v>
      </c>
      <c r="I180" s="14">
        <v>20.76</v>
      </c>
      <c r="J180" s="14"/>
      <c r="K180" s="14">
        <v>31.56</v>
      </c>
      <c r="L180" s="14">
        <v>41.5</v>
      </c>
      <c r="M180" s="14">
        <v>57.59</v>
      </c>
      <c r="N180" s="54"/>
      <c r="O180" s="14">
        <v>15.998959349</v>
      </c>
      <c r="P180" s="31">
        <v>506.06908224999995</v>
      </c>
      <c r="Q180" s="31" t="s">
        <v>26</v>
      </c>
      <c r="R180" s="17" t="s">
        <v>26</v>
      </c>
      <c r="S180" s="38" t="s">
        <v>661</v>
      </c>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row>
    <row r="181" spans="2:261" s="12" customFormat="1" ht="65.099999999999994" customHeight="1" x14ac:dyDescent="0.25">
      <c r="B181" s="3"/>
      <c r="C181" s="9" t="s">
        <v>282</v>
      </c>
      <c r="D181" s="16" t="s">
        <v>283</v>
      </c>
      <c r="E181" s="61">
        <v>5.91</v>
      </c>
      <c r="F181" s="16">
        <v>0</v>
      </c>
      <c r="G181" s="15">
        <v>5.75</v>
      </c>
      <c r="H181" s="15">
        <v>3.94</v>
      </c>
      <c r="I181" s="15">
        <v>2.14</v>
      </c>
      <c r="J181" s="14"/>
      <c r="K181" s="15">
        <v>5.99</v>
      </c>
      <c r="L181" s="15">
        <v>9.59</v>
      </c>
      <c r="M181" s="15">
        <v>15.42</v>
      </c>
      <c r="N181" s="54"/>
      <c r="O181" s="15">
        <v>28.48060624</v>
      </c>
      <c r="P181" s="15">
        <v>35.95881155</v>
      </c>
      <c r="Q181" s="15" t="s">
        <v>26</v>
      </c>
      <c r="R181" s="16" t="s">
        <v>26</v>
      </c>
      <c r="S181" s="37" t="s">
        <v>662</v>
      </c>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row>
    <row r="182" spans="2:261" s="12" customFormat="1" ht="65.099999999999994" customHeight="1" x14ac:dyDescent="0.25">
      <c r="B182" s="3"/>
      <c r="C182" s="19" t="s">
        <v>284</v>
      </c>
      <c r="D182" s="17" t="s">
        <v>285</v>
      </c>
      <c r="E182" s="62">
        <v>13.77</v>
      </c>
      <c r="F182" s="17">
        <v>0</v>
      </c>
      <c r="G182" s="14">
        <v>13.5</v>
      </c>
      <c r="H182" s="14">
        <v>11.44</v>
      </c>
      <c r="I182" s="14">
        <v>9.39</v>
      </c>
      <c r="J182" s="14"/>
      <c r="K182" s="14">
        <v>13.87</v>
      </c>
      <c r="L182" s="14">
        <v>17.97</v>
      </c>
      <c r="M182" s="14">
        <v>24.62</v>
      </c>
      <c r="N182" s="54"/>
      <c r="O182" s="14">
        <v>18.270290557999999</v>
      </c>
      <c r="P182" s="31">
        <v>362.55180875000002</v>
      </c>
      <c r="Q182" s="31" t="s">
        <v>26</v>
      </c>
      <c r="R182" s="17" t="s">
        <v>26</v>
      </c>
      <c r="S182" s="38" t="s">
        <v>663</v>
      </c>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row>
    <row r="183" spans="2:261" s="12" customFormat="1" ht="65.099999999999994" customHeight="1" x14ac:dyDescent="0.25">
      <c r="B183" s="3"/>
      <c r="C183" s="9" t="s">
        <v>286</v>
      </c>
      <c r="D183" s="16" t="s">
        <v>287</v>
      </c>
      <c r="E183" s="61" t="s">
        <v>103</v>
      </c>
      <c r="F183" s="16">
        <v>0</v>
      </c>
      <c r="G183" s="15" t="s">
        <v>103</v>
      </c>
      <c r="H183" s="15" t="s">
        <v>103</v>
      </c>
      <c r="I183" s="15" t="s">
        <v>103</v>
      </c>
      <c r="J183" s="14"/>
      <c r="K183" s="15" t="s">
        <v>103</v>
      </c>
      <c r="L183" s="15" t="s">
        <v>103</v>
      </c>
      <c r="M183" s="15" t="s">
        <v>103</v>
      </c>
      <c r="N183" s="54"/>
      <c r="O183" s="15" t="s">
        <v>103</v>
      </c>
      <c r="P183" s="15" t="s">
        <v>103</v>
      </c>
      <c r="Q183" s="15" t="s">
        <v>103</v>
      </c>
      <c r="R183" s="16" t="s">
        <v>103</v>
      </c>
      <c r="S183" s="37" t="s">
        <v>104</v>
      </c>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row>
    <row r="184" spans="2:261" s="12" customFormat="1" ht="65.099999999999994" customHeight="1" x14ac:dyDescent="0.25">
      <c r="B184" s="3"/>
      <c r="C184" s="19" t="s">
        <v>288</v>
      </c>
      <c r="D184" s="17" t="s">
        <v>470</v>
      </c>
      <c r="E184" s="62">
        <v>6.24</v>
      </c>
      <c r="F184" s="17">
        <v>0</v>
      </c>
      <c r="G184" s="14">
        <v>6.12</v>
      </c>
      <c r="H184" s="14">
        <v>4.7300000000000004</v>
      </c>
      <c r="I184" s="14">
        <v>3.35</v>
      </c>
      <c r="J184" s="14"/>
      <c r="K184" s="14">
        <v>6.54</v>
      </c>
      <c r="L184" s="14">
        <v>9.3000000000000007</v>
      </c>
      <c r="M184" s="14">
        <v>13.78</v>
      </c>
      <c r="N184" s="54"/>
      <c r="O184" s="14">
        <v>23.913267723000001</v>
      </c>
      <c r="P184" s="31">
        <v>4.5136954500000002</v>
      </c>
      <c r="Q184" s="31" t="s">
        <v>26</v>
      </c>
      <c r="R184" s="17" t="s">
        <v>26</v>
      </c>
      <c r="S184" s="38" t="s">
        <v>664</v>
      </c>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row>
    <row r="185" spans="2:261" s="12" customFormat="1" ht="65.099999999999994" customHeight="1" x14ac:dyDescent="0.25">
      <c r="B185" s="3"/>
      <c r="C185" s="9" t="s">
        <v>288</v>
      </c>
      <c r="D185" s="16" t="s">
        <v>289</v>
      </c>
      <c r="E185" s="61">
        <v>5.91</v>
      </c>
      <c r="F185" s="16">
        <v>0</v>
      </c>
      <c r="G185" s="15">
        <v>5.83</v>
      </c>
      <c r="H185" s="15">
        <v>4.9000000000000004</v>
      </c>
      <c r="I185" s="15">
        <v>3.97</v>
      </c>
      <c r="J185" s="14"/>
      <c r="K185" s="15">
        <v>6.09</v>
      </c>
      <c r="L185" s="15">
        <v>7.94</v>
      </c>
      <c r="M185" s="15">
        <v>10.94</v>
      </c>
      <c r="N185" s="54"/>
      <c r="O185" s="15">
        <v>22.837558891</v>
      </c>
      <c r="P185" s="15">
        <v>26.208961050000003</v>
      </c>
      <c r="Q185" s="15" t="s">
        <v>26</v>
      </c>
      <c r="R185" s="16" t="s">
        <v>26</v>
      </c>
      <c r="S185" s="37" t="s">
        <v>665</v>
      </c>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row>
    <row r="186" spans="2:261" s="12" customFormat="1" ht="65.099999999999994" customHeight="1" x14ac:dyDescent="0.25">
      <c r="B186" s="3"/>
      <c r="C186" s="19" t="s">
        <v>288</v>
      </c>
      <c r="D186" s="17" t="s">
        <v>290</v>
      </c>
      <c r="E186" s="62">
        <v>29.75</v>
      </c>
      <c r="F186" s="17">
        <v>0</v>
      </c>
      <c r="G186" s="14">
        <v>29.29</v>
      </c>
      <c r="H186" s="14">
        <v>24.14</v>
      </c>
      <c r="I186" s="14">
        <v>19</v>
      </c>
      <c r="J186" s="14"/>
      <c r="K186" s="14">
        <v>30.85</v>
      </c>
      <c r="L186" s="14">
        <v>41.13</v>
      </c>
      <c r="M186" s="14">
        <v>57.78</v>
      </c>
      <c r="N186" s="54"/>
      <c r="O186" s="14">
        <v>22.052749782999999</v>
      </c>
      <c r="P186" s="31">
        <v>117.39781144999999</v>
      </c>
      <c r="Q186" s="31" t="s">
        <v>26</v>
      </c>
      <c r="R186" s="17" t="s">
        <v>26</v>
      </c>
      <c r="S186" s="38" t="s">
        <v>666</v>
      </c>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row>
    <row r="187" spans="2:261" s="12" customFormat="1" ht="65.099999999999994" customHeight="1" x14ac:dyDescent="0.25">
      <c r="B187" s="3"/>
      <c r="C187" s="9" t="s">
        <v>291</v>
      </c>
      <c r="D187" s="16" t="s">
        <v>292</v>
      </c>
      <c r="E187" s="61">
        <v>24.48</v>
      </c>
      <c r="F187" s="16">
        <v>2</v>
      </c>
      <c r="G187" s="15">
        <v>23.78</v>
      </c>
      <c r="H187" s="15">
        <v>21.75</v>
      </c>
      <c r="I187" s="15">
        <v>19.73</v>
      </c>
      <c r="J187" s="14"/>
      <c r="K187" s="15">
        <v>24.9</v>
      </c>
      <c r="L187" s="15">
        <v>28.94</v>
      </c>
      <c r="M187" s="15">
        <v>35.479999999999997</v>
      </c>
      <c r="N187" s="54"/>
      <c r="O187" s="15">
        <v>27.298950502</v>
      </c>
      <c r="P187" s="15">
        <v>210.72207355</v>
      </c>
      <c r="Q187" s="15" t="s">
        <v>26</v>
      </c>
      <c r="R187" s="16" t="s">
        <v>26</v>
      </c>
      <c r="S187" s="37" t="s">
        <v>667</v>
      </c>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row>
    <row r="188" spans="2:261" s="12" customFormat="1" ht="65.099999999999994" customHeight="1" x14ac:dyDescent="0.25">
      <c r="B188" s="3"/>
      <c r="C188" s="19" t="s">
        <v>293</v>
      </c>
      <c r="D188" s="17" t="s">
        <v>294</v>
      </c>
      <c r="E188" s="62">
        <v>21.04</v>
      </c>
      <c r="F188" s="17">
        <v>7</v>
      </c>
      <c r="G188" s="14">
        <v>20.38</v>
      </c>
      <c r="H188" s="14">
        <v>17.850000000000001</v>
      </c>
      <c r="I188" s="14">
        <v>15.33</v>
      </c>
      <c r="J188" s="14"/>
      <c r="K188" s="14">
        <v>21.91</v>
      </c>
      <c r="L188" s="14">
        <v>26.95</v>
      </c>
      <c r="M188" s="14">
        <v>35.11</v>
      </c>
      <c r="N188" s="54"/>
      <c r="O188" s="14">
        <v>59.149106054000001</v>
      </c>
      <c r="P188" s="31">
        <v>48.518187250000004</v>
      </c>
      <c r="Q188" s="31" t="s">
        <v>27</v>
      </c>
      <c r="R188" s="17" t="s">
        <v>27</v>
      </c>
      <c r="S188" s="38" t="s">
        <v>668</v>
      </c>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row>
    <row r="189" spans="2:261" s="12" customFormat="1" ht="65.099999999999994" customHeight="1" x14ac:dyDescent="0.25">
      <c r="B189" s="3"/>
      <c r="C189" s="9" t="s">
        <v>471</v>
      </c>
      <c r="D189" s="16" t="s">
        <v>472</v>
      </c>
      <c r="E189" s="61">
        <v>60.59</v>
      </c>
      <c r="F189" s="16">
        <v>0</v>
      </c>
      <c r="G189" s="15">
        <v>59.79</v>
      </c>
      <c r="H189" s="15">
        <v>47.91</v>
      </c>
      <c r="I189" s="15">
        <v>36.03</v>
      </c>
      <c r="J189" s="14"/>
      <c r="K189" s="15">
        <v>62</v>
      </c>
      <c r="L189" s="15">
        <v>85.75</v>
      </c>
      <c r="M189" s="15">
        <v>124.2</v>
      </c>
      <c r="N189" s="54"/>
      <c r="O189" s="15">
        <v>38.057957510999998</v>
      </c>
      <c r="P189" s="15">
        <v>3.3428974889999998</v>
      </c>
      <c r="Q189" s="15" t="s">
        <v>26</v>
      </c>
      <c r="R189" s="16" t="s">
        <v>26</v>
      </c>
      <c r="S189" s="37" t="s">
        <v>669</v>
      </c>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row>
    <row r="190" spans="2:261" s="12" customFormat="1" ht="65.099999999999994" customHeight="1" x14ac:dyDescent="0.25">
      <c r="B190" s="3"/>
      <c r="C190" s="19" t="s">
        <v>295</v>
      </c>
      <c r="D190" s="17" t="s">
        <v>296</v>
      </c>
      <c r="E190" s="62">
        <v>10.73</v>
      </c>
      <c r="F190" s="17">
        <v>2</v>
      </c>
      <c r="G190" s="14">
        <v>9.93</v>
      </c>
      <c r="H190" s="14">
        <v>7.23</v>
      </c>
      <c r="I190" s="14">
        <v>4.53</v>
      </c>
      <c r="J190" s="14"/>
      <c r="K190" s="14">
        <v>10.73</v>
      </c>
      <c r="L190" s="14">
        <v>16.12</v>
      </c>
      <c r="M190" s="14">
        <v>24.85</v>
      </c>
      <c r="N190" s="54"/>
      <c r="O190" s="14">
        <v>26.433477881999998</v>
      </c>
      <c r="P190" s="31">
        <v>19.676240799999999</v>
      </c>
      <c r="Q190" s="31" t="s">
        <v>26</v>
      </c>
      <c r="R190" s="17" t="s">
        <v>26</v>
      </c>
      <c r="S190" s="38" t="s">
        <v>670</v>
      </c>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row>
    <row r="191" spans="2:261" s="12" customFormat="1" ht="65.099999999999994" customHeight="1" x14ac:dyDescent="0.25">
      <c r="B191" s="3"/>
      <c r="C191" s="9" t="s">
        <v>415</v>
      </c>
      <c r="D191" s="16" t="s">
        <v>297</v>
      </c>
      <c r="E191" s="61">
        <v>3.92</v>
      </c>
      <c r="F191" s="16">
        <v>2</v>
      </c>
      <c r="G191" s="15">
        <v>3.78</v>
      </c>
      <c r="H191" s="15">
        <v>2.7</v>
      </c>
      <c r="I191" s="15">
        <v>1.62</v>
      </c>
      <c r="J191" s="14"/>
      <c r="K191" s="15">
        <v>4.12</v>
      </c>
      <c r="L191" s="15">
        <v>6.27</v>
      </c>
      <c r="M191" s="15">
        <v>9.75</v>
      </c>
      <c r="N191" s="54"/>
      <c r="O191" s="15">
        <v>24.462811327000001</v>
      </c>
      <c r="P191" s="15">
        <v>136.38790145000002</v>
      </c>
      <c r="Q191" s="15" t="s">
        <v>26</v>
      </c>
      <c r="R191" s="16" t="s">
        <v>26</v>
      </c>
      <c r="S191" s="37" t="s">
        <v>671</v>
      </c>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row>
    <row r="192" spans="2:261" s="12" customFormat="1" ht="65.099999999999994" customHeight="1" x14ac:dyDescent="0.25">
      <c r="B192" s="3"/>
      <c r="C192" s="19" t="s">
        <v>270</v>
      </c>
      <c r="D192" s="17" t="s">
        <v>298</v>
      </c>
      <c r="E192" s="62">
        <v>5.2</v>
      </c>
      <c r="F192" s="17">
        <v>2</v>
      </c>
      <c r="G192" s="14">
        <v>4.7</v>
      </c>
      <c r="H192" s="14">
        <v>0.74</v>
      </c>
      <c r="I192" s="14">
        <v>-3.21</v>
      </c>
      <c r="J192" s="14"/>
      <c r="K192" s="14">
        <v>5.22</v>
      </c>
      <c r="L192" s="14">
        <v>13.13</v>
      </c>
      <c r="M192" s="14">
        <v>25.93</v>
      </c>
      <c r="N192" s="54"/>
      <c r="O192" s="14">
        <v>24.940786863</v>
      </c>
      <c r="P192" s="31">
        <v>141.00342619999998</v>
      </c>
      <c r="Q192" s="31" t="s">
        <v>26</v>
      </c>
      <c r="R192" s="17" t="s">
        <v>26</v>
      </c>
      <c r="S192" s="38" t="s">
        <v>672</v>
      </c>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row>
    <row r="193" spans="2:261" s="12" customFormat="1" ht="65.099999999999994" customHeight="1" x14ac:dyDescent="0.25">
      <c r="B193" s="3"/>
      <c r="C193" s="9" t="s">
        <v>299</v>
      </c>
      <c r="D193" s="16" t="s">
        <v>300</v>
      </c>
      <c r="E193" s="61">
        <v>16.66</v>
      </c>
      <c r="F193" s="16">
        <v>3</v>
      </c>
      <c r="G193" s="15">
        <v>16.510000000000002</v>
      </c>
      <c r="H193" s="15">
        <v>14.61</v>
      </c>
      <c r="I193" s="15">
        <v>12.72</v>
      </c>
      <c r="J193" s="14"/>
      <c r="K193" s="15">
        <v>16.940000000000001</v>
      </c>
      <c r="L193" s="15">
        <v>20.72</v>
      </c>
      <c r="M193" s="15">
        <v>26.84</v>
      </c>
      <c r="N193" s="54"/>
      <c r="O193" s="15">
        <v>37.196630861999999</v>
      </c>
      <c r="P193" s="15">
        <v>60.706822449999997</v>
      </c>
      <c r="Q193" s="15" t="s">
        <v>27</v>
      </c>
      <c r="R193" s="16" t="s">
        <v>26</v>
      </c>
      <c r="S193" s="37" t="s">
        <v>673</v>
      </c>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row>
    <row r="194" spans="2:261" s="12" customFormat="1" ht="65.099999999999994" customHeight="1" x14ac:dyDescent="0.25">
      <c r="B194" s="3"/>
      <c r="C194" s="19" t="s">
        <v>301</v>
      </c>
      <c r="D194" s="17" t="s">
        <v>302</v>
      </c>
      <c r="E194" s="62">
        <v>15.85</v>
      </c>
      <c r="F194" s="17">
        <v>2</v>
      </c>
      <c r="G194" s="14">
        <v>14.98</v>
      </c>
      <c r="H194" s="14">
        <v>11.24</v>
      </c>
      <c r="I194" s="14">
        <v>7.5</v>
      </c>
      <c r="J194" s="14"/>
      <c r="K194" s="14">
        <v>15.89</v>
      </c>
      <c r="L194" s="14">
        <v>23.36</v>
      </c>
      <c r="M194" s="14">
        <v>35.46</v>
      </c>
      <c r="N194" s="54"/>
      <c r="O194" s="14">
        <v>26.175166612000002</v>
      </c>
      <c r="P194" s="31">
        <v>363.23635495000002</v>
      </c>
      <c r="Q194" s="31" t="s">
        <v>26</v>
      </c>
      <c r="R194" s="17" t="s">
        <v>26</v>
      </c>
      <c r="S194" s="38" t="s">
        <v>674</v>
      </c>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row>
    <row r="195" spans="2:261" s="12" customFormat="1" ht="65.099999999999994" customHeight="1" x14ac:dyDescent="0.25">
      <c r="B195" s="3"/>
      <c r="C195" s="9" t="s">
        <v>473</v>
      </c>
      <c r="D195" s="16" t="s">
        <v>474</v>
      </c>
      <c r="E195" s="61">
        <v>40.32</v>
      </c>
      <c r="F195" s="16">
        <v>3</v>
      </c>
      <c r="G195" s="15">
        <v>39.1</v>
      </c>
      <c r="H195" s="15">
        <v>34.06</v>
      </c>
      <c r="I195" s="15">
        <v>29.03</v>
      </c>
      <c r="J195" s="14"/>
      <c r="K195" s="15">
        <v>40.6</v>
      </c>
      <c r="L195" s="15">
        <v>50.66</v>
      </c>
      <c r="M195" s="15">
        <v>66.94</v>
      </c>
      <c r="N195" s="54"/>
      <c r="O195" s="15">
        <v>40.770633117999999</v>
      </c>
      <c r="P195" s="15">
        <v>2.2482140359999998</v>
      </c>
      <c r="Q195" s="15" t="s">
        <v>27</v>
      </c>
      <c r="R195" s="16" t="s">
        <v>26</v>
      </c>
      <c r="S195" s="37" t="s">
        <v>675</v>
      </c>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row>
    <row r="196" spans="2:261" s="12" customFormat="1" ht="65.099999999999994" customHeight="1" x14ac:dyDescent="0.25">
      <c r="B196" s="3"/>
      <c r="C196" s="19" t="s">
        <v>303</v>
      </c>
      <c r="D196" s="17" t="s">
        <v>304</v>
      </c>
      <c r="E196" s="62">
        <v>51.4</v>
      </c>
      <c r="F196" s="17">
        <v>2</v>
      </c>
      <c r="G196" s="14">
        <v>49.87</v>
      </c>
      <c r="H196" s="14">
        <v>42.41</v>
      </c>
      <c r="I196" s="14">
        <v>34.950000000000003</v>
      </c>
      <c r="J196" s="14"/>
      <c r="K196" s="14">
        <v>52.34</v>
      </c>
      <c r="L196" s="14">
        <v>67.25</v>
      </c>
      <c r="M196" s="14">
        <v>91.38</v>
      </c>
      <c r="N196" s="54"/>
      <c r="O196" s="14">
        <v>50.368379019999999</v>
      </c>
      <c r="P196" s="31">
        <v>75.751760915000006</v>
      </c>
      <c r="Q196" s="31" t="s">
        <v>26</v>
      </c>
      <c r="R196" s="17" t="s">
        <v>26</v>
      </c>
      <c r="S196" s="38" t="s">
        <v>676</v>
      </c>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row>
    <row r="197" spans="2:261" s="12" customFormat="1" ht="65.099999999999994" customHeight="1" x14ac:dyDescent="0.25">
      <c r="B197" s="3"/>
      <c r="C197" s="9" t="s">
        <v>305</v>
      </c>
      <c r="D197" s="16" t="s">
        <v>306</v>
      </c>
      <c r="E197" s="61">
        <v>40.97</v>
      </c>
      <c r="F197" s="16">
        <v>0</v>
      </c>
      <c r="G197" s="15">
        <v>40.369999999999997</v>
      </c>
      <c r="H197" s="15">
        <v>33.619999999999997</v>
      </c>
      <c r="I197" s="15">
        <v>26.88</v>
      </c>
      <c r="J197" s="14"/>
      <c r="K197" s="15">
        <v>41.76</v>
      </c>
      <c r="L197" s="15">
        <v>55.24</v>
      </c>
      <c r="M197" s="15">
        <v>77.06</v>
      </c>
      <c r="N197" s="54"/>
      <c r="O197" s="15">
        <v>23.536353767000001</v>
      </c>
      <c r="P197" s="15">
        <v>27.992869501000001</v>
      </c>
      <c r="Q197" s="15" t="s">
        <v>26</v>
      </c>
      <c r="R197" s="16" t="s">
        <v>26</v>
      </c>
      <c r="S197" s="37" t="s">
        <v>677</v>
      </c>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row>
    <row r="198" spans="2:261" s="12" customFormat="1" ht="65.099999999999994" customHeight="1" x14ac:dyDescent="0.25">
      <c r="B198" s="3"/>
      <c r="C198" s="19" t="s">
        <v>432</v>
      </c>
      <c r="D198" s="17" t="s">
        <v>307</v>
      </c>
      <c r="E198" s="62">
        <v>10.59</v>
      </c>
      <c r="F198" s="17">
        <v>6</v>
      </c>
      <c r="G198" s="14">
        <v>10.27</v>
      </c>
      <c r="H198" s="14">
        <v>8.32</v>
      </c>
      <c r="I198" s="14">
        <v>6.38</v>
      </c>
      <c r="J198" s="14"/>
      <c r="K198" s="14">
        <v>10.88</v>
      </c>
      <c r="L198" s="14">
        <v>14.76</v>
      </c>
      <c r="M198" s="14">
        <v>21.04</v>
      </c>
      <c r="N198" s="54"/>
      <c r="O198" s="14">
        <v>48.518645829999997</v>
      </c>
      <c r="P198" s="31">
        <v>23.941675906</v>
      </c>
      <c r="Q198" s="31" t="s">
        <v>27</v>
      </c>
      <c r="R198" s="17" t="s">
        <v>26</v>
      </c>
      <c r="S198" s="38" t="s">
        <v>678</v>
      </c>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row>
    <row r="199" spans="2:261" s="12" customFormat="1" ht="65.099999999999994" customHeight="1" x14ac:dyDescent="0.25">
      <c r="B199" s="3"/>
      <c r="C199" s="9" t="s">
        <v>308</v>
      </c>
      <c r="D199" s="16" t="s">
        <v>309</v>
      </c>
      <c r="E199" s="61">
        <v>51.18</v>
      </c>
      <c r="F199" s="16">
        <v>10</v>
      </c>
      <c r="G199" s="15">
        <v>50.11</v>
      </c>
      <c r="H199" s="15">
        <v>46.36</v>
      </c>
      <c r="I199" s="15">
        <v>42.62</v>
      </c>
      <c r="J199" s="14"/>
      <c r="K199" s="15">
        <v>51.54</v>
      </c>
      <c r="L199" s="15">
        <v>59.02</v>
      </c>
      <c r="M199" s="15">
        <v>71.13</v>
      </c>
      <c r="N199" s="54"/>
      <c r="O199" s="15">
        <v>85.905723027999997</v>
      </c>
      <c r="P199" s="15">
        <v>504.26837225000003</v>
      </c>
      <c r="Q199" s="15" t="s">
        <v>27</v>
      </c>
      <c r="R199" s="16" t="s">
        <v>27</v>
      </c>
      <c r="S199" s="37" t="s">
        <v>679</v>
      </c>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row>
    <row r="200" spans="2:261" s="12" customFormat="1" ht="65.099999999999994" customHeight="1" x14ac:dyDescent="0.25">
      <c r="B200" s="3"/>
      <c r="C200" s="19" t="s">
        <v>475</v>
      </c>
      <c r="D200" s="17" t="s">
        <v>476</v>
      </c>
      <c r="E200" s="62">
        <v>63.49</v>
      </c>
      <c r="F200" s="17">
        <v>7</v>
      </c>
      <c r="G200" s="14">
        <v>62.86</v>
      </c>
      <c r="H200" s="14">
        <v>57.01</v>
      </c>
      <c r="I200" s="14">
        <v>51.17</v>
      </c>
      <c r="J200" s="14"/>
      <c r="K200" s="14">
        <v>65.81</v>
      </c>
      <c r="L200" s="14">
        <v>77.489999999999995</v>
      </c>
      <c r="M200" s="14">
        <v>96.4</v>
      </c>
      <c r="N200" s="54"/>
      <c r="O200" s="14">
        <v>60.374476235000003</v>
      </c>
      <c r="P200" s="31">
        <v>2.6719792679999999</v>
      </c>
      <c r="Q200" s="31" t="s">
        <v>27</v>
      </c>
      <c r="R200" s="17" t="s">
        <v>27</v>
      </c>
      <c r="S200" s="38" t="s">
        <v>680</v>
      </c>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row>
    <row r="201" spans="2:261" s="12" customFormat="1" ht="65.099999999999994" customHeight="1" x14ac:dyDescent="0.25">
      <c r="B201" s="3"/>
      <c r="C201" s="9" t="s">
        <v>310</v>
      </c>
      <c r="D201" s="16" t="s">
        <v>311</v>
      </c>
      <c r="E201" s="61">
        <v>13.22</v>
      </c>
      <c r="F201" s="16">
        <v>0</v>
      </c>
      <c r="G201" s="15">
        <v>13.02</v>
      </c>
      <c r="H201" s="15">
        <v>11.97</v>
      </c>
      <c r="I201" s="15">
        <v>10.92</v>
      </c>
      <c r="J201" s="14"/>
      <c r="K201" s="15">
        <v>13.3</v>
      </c>
      <c r="L201" s="15">
        <v>15.39</v>
      </c>
      <c r="M201" s="15">
        <v>18.79</v>
      </c>
      <c r="N201" s="54"/>
      <c r="O201" s="15">
        <v>21.813012320999999</v>
      </c>
      <c r="P201" s="15">
        <v>6.7807805999999999</v>
      </c>
      <c r="Q201" s="15" t="s">
        <v>26</v>
      </c>
      <c r="R201" s="16" t="s">
        <v>26</v>
      </c>
      <c r="S201" s="37" t="s">
        <v>681</v>
      </c>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row>
    <row r="202" spans="2:261" s="12" customFormat="1" ht="65.099999999999994" customHeight="1" x14ac:dyDescent="0.25">
      <c r="B202" s="3"/>
      <c r="C202" s="19" t="s">
        <v>310</v>
      </c>
      <c r="D202" s="17" t="s">
        <v>312</v>
      </c>
      <c r="E202" s="62">
        <v>39.15</v>
      </c>
      <c r="F202" s="17">
        <v>0</v>
      </c>
      <c r="G202" s="14">
        <v>38.659999999999997</v>
      </c>
      <c r="H202" s="14">
        <v>35.5</v>
      </c>
      <c r="I202" s="14">
        <v>32.340000000000003</v>
      </c>
      <c r="J202" s="14"/>
      <c r="K202" s="14">
        <v>39.53</v>
      </c>
      <c r="L202" s="14">
        <v>45.84</v>
      </c>
      <c r="M202" s="14">
        <v>56.06</v>
      </c>
      <c r="N202" s="54"/>
      <c r="O202" s="14">
        <v>26.042880736000001</v>
      </c>
      <c r="P202" s="31">
        <v>149.7882754</v>
      </c>
      <c r="Q202" s="31" t="s">
        <v>26</v>
      </c>
      <c r="R202" s="17" t="s">
        <v>26</v>
      </c>
      <c r="S202" s="38" t="s">
        <v>682</v>
      </c>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row>
    <row r="203" spans="2:261" s="12" customFormat="1" ht="65.099999999999994" customHeight="1" x14ac:dyDescent="0.25">
      <c r="B203" s="3"/>
      <c r="C203" s="9" t="s">
        <v>313</v>
      </c>
      <c r="D203" s="16" t="s">
        <v>314</v>
      </c>
      <c r="E203" s="61">
        <v>278.45</v>
      </c>
      <c r="F203" s="16">
        <v>6</v>
      </c>
      <c r="G203" s="15">
        <v>275.14999999999998</v>
      </c>
      <c r="H203" s="15">
        <v>253.58</v>
      </c>
      <c r="I203" s="15">
        <v>232.01</v>
      </c>
      <c r="J203" s="14"/>
      <c r="K203" s="15">
        <v>281.20999999999998</v>
      </c>
      <c r="L203" s="15">
        <v>324.33999999999997</v>
      </c>
      <c r="M203" s="15">
        <v>394.13</v>
      </c>
      <c r="N203" s="54"/>
      <c r="O203" s="15">
        <v>48.475944949999999</v>
      </c>
      <c r="P203" s="15">
        <v>48.853849525000001</v>
      </c>
      <c r="Q203" s="15" t="s">
        <v>27</v>
      </c>
      <c r="R203" s="16" t="s">
        <v>26</v>
      </c>
      <c r="S203" s="37" t="s">
        <v>683</v>
      </c>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row>
    <row r="204" spans="2:261" s="12" customFormat="1" ht="65.099999999999994" customHeight="1" x14ac:dyDescent="0.25">
      <c r="B204" s="3"/>
      <c r="C204" s="19" t="s">
        <v>315</v>
      </c>
      <c r="D204" s="17" t="s">
        <v>316</v>
      </c>
      <c r="E204" s="62">
        <v>36.89</v>
      </c>
      <c r="F204" s="17">
        <v>5</v>
      </c>
      <c r="G204" s="14">
        <v>35.46</v>
      </c>
      <c r="H204" s="14">
        <v>28.2</v>
      </c>
      <c r="I204" s="14">
        <v>20.94</v>
      </c>
      <c r="J204" s="14"/>
      <c r="K204" s="14">
        <v>37.26</v>
      </c>
      <c r="L204" s="14">
        <v>51.77</v>
      </c>
      <c r="M204" s="14">
        <v>75.25</v>
      </c>
      <c r="N204" s="54"/>
      <c r="O204" s="14">
        <v>30.350739075</v>
      </c>
      <c r="P204" s="31">
        <v>26.889808899999998</v>
      </c>
      <c r="Q204" s="31" t="s">
        <v>27</v>
      </c>
      <c r="R204" s="17" t="s">
        <v>26</v>
      </c>
      <c r="S204" s="38" t="s">
        <v>684</v>
      </c>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row>
    <row r="205" spans="2:261" s="12" customFormat="1" ht="65.099999999999994" customHeight="1" x14ac:dyDescent="0.25">
      <c r="B205" s="3"/>
      <c r="C205" s="9" t="s">
        <v>317</v>
      </c>
      <c r="D205" s="16" t="s">
        <v>318</v>
      </c>
      <c r="E205" s="61">
        <v>30.08</v>
      </c>
      <c r="F205" s="16">
        <v>0</v>
      </c>
      <c r="G205" s="15">
        <v>30.08</v>
      </c>
      <c r="H205" s="15">
        <v>27.79</v>
      </c>
      <c r="I205" s="15">
        <v>25.5</v>
      </c>
      <c r="J205" s="14"/>
      <c r="K205" s="15">
        <v>30.98</v>
      </c>
      <c r="L205" s="15">
        <v>35.549999999999997</v>
      </c>
      <c r="M205" s="15">
        <v>42.96</v>
      </c>
      <c r="N205" s="54"/>
      <c r="O205" s="15">
        <v>37.623310193000002</v>
      </c>
      <c r="P205" s="15">
        <v>251.81269660000001</v>
      </c>
      <c r="Q205" s="15" t="s">
        <v>26</v>
      </c>
      <c r="R205" s="16" t="s">
        <v>26</v>
      </c>
      <c r="S205" s="37" t="s">
        <v>685</v>
      </c>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row>
    <row r="206" spans="2:261" s="12" customFormat="1" ht="65.099999999999994" customHeight="1" x14ac:dyDescent="0.25">
      <c r="B206" s="3"/>
      <c r="C206" s="19" t="s">
        <v>319</v>
      </c>
      <c r="D206" s="17" t="s">
        <v>320</v>
      </c>
      <c r="E206" s="62">
        <v>19.399999999999999</v>
      </c>
      <c r="F206" s="17">
        <v>0</v>
      </c>
      <c r="G206" s="14">
        <v>18.7</v>
      </c>
      <c r="H206" s="14">
        <v>12.66</v>
      </c>
      <c r="I206" s="14">
        <v>6.63</v>
      </c>
      <c r="J206" s="14"/>
      <c r="K206" s="14">
        <v>19.47</v>
      </c>
      <c r="L206" s="14">
        <v>31.53</v>
      </c>
      <c r="M206" s="14">
        <v>51.05</v>
      </c>
      <c r="N206" s="54"/>
      <c r="O206" s="14">
        <v>24.117601508</v>
      </c>
      <c r="P206" s="31">
        <v>146.33626085</v>
      </c>
      <c r="Q206" s="31" t="s">
        <v>26</v>
      </c>
      <c r="R206" s="17" t="s">
        <v>26</v>
      </c>
      <c r="S206" s="38" t="s">
        <v>686</v>
      </c>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row>
    <row r="207" spans="2:261" s="12" customFormat="1" ht="65.099999999999994" customHeight="1" x14ac:dyDescent="0.25">
      <c r="B207" s="3"/>
      <c r="C207" s="9" t="s">
        <v>321</v>
      </c>
      <c r="D207" s="16" t="s">
        <v>322</v>
      </c>
      <c r="E207" s="61">
        <v>68.069999999999993</v>
      </c>
      <c r="F207" s="16">
        <v>9</v>
      </c>
      <c r="G207" s="15">
        <v>68.06</v>
      </c>
      <c r="H207" s="15">
        <v>60.92</v>
      </c>
      <c r="I207" s="15">
        <v>53.78</v>
      </c>
      <c r="J207" s="14"/>
      <c r="K207" s="15">
        <v>69.98</v>
      </c>
      <c r="L207" s="15">
        <v>84.25</v>
      </c>
      <c r="M207" s="15">
        <v>107.35</v>
      </c>
      <c r="N207" s="54"/>
      <c r="O207" s="15">
        <v>72.298562109000002</v>
      </c>
      <c r="P207" s="15">
        <v>77.854058873</v>
      </c>
      <c r="Q207" s="15" t="s">
        <v>27</v>
      </c>
      <c r="R207" s="16" t="s">
        <v>27</v>
      </c>
      <c r="S207" s="37" t="s">
        <v>687</v>
      </c>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row>
    <row r="208" spans="2:261" s="12" customFormat="1" ht="65.099999999999994" customHeight="1" x14ac:dyDescent="0.25">
      <c r="B208" s="3"/>
      <c r="C208" s="19" t="s">
        <v>477</v>
      </c>
      <c r="D208" s="17" t="s">
        <v>478</v>
      </c>
      <c r="E208" s="62">
        <v>161.53</v>
      </c>
      <c r="F208" s="17">
        <v>7</v>
      </c>
      <c r="G208" s="14">
        <v>161.19</v>
      </c>
      <c r="H208" s="14">
        <v>145.51</v>
      </c>
      <c r="I208" s="14">
        <v>129.83000000000001</v>
      </c>
      <c r="J208" s="14"/>
      <c r="K208" s="14">
        <v>168.6</v>
      </c>
      <c r="L208" s="14">
        <v>199.95</v>
      </c>
      <c r="M208" s="14">
        <v>250.68</v>
      </c>
      <c r="N208" s="54"/>
      <c r="O208" s="14">
        <v>58.373499653000003</v>
      </c>
      <c r="P208" s="31">
        <v>2.6492123694999998</v>
      </c>
      <c r="Q208" s="31" t="s">
        <v>26</v>
      </c>
      <c r="R208" s="17" t="s">
        <v>27</v>
      </c>
      <c r="S208" s="38" t="s">
        <v>688</v>
      </c>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row>
    <row r="209" spans="2:261" s="12" customFormat="1" ht="65.099999999999994" customHeight="1" x14ac:dyDescent="0.25">
      <c r="B209" s="3"/>
      <c r="C209" s="9" t="s">
        <v>323</v>
      </c>
      <c r="D209" s="16" t="s">
        <v>324</v>
      </c>
      <c r="E209" s="61">
        <v>19.45</v>
      </c>
      <c r="F209" s="16">
        <v>7</v>
      </c>
      <c r="G209" s="15">
        <v>18.89</v>
      </c>
      <c r="H209" s="15">
        <v>16.75</v>
      </c>
      <c r="I209" s="15">
        <v>14.61</v>
      </c>
      <c r="J209" s="14"/>
      <c r="K209" s="15">
        <v>19.97</v>
      </c>
      <c r="L209" s="15">
        <v>24.24</v>
      </c>
      <c r="M209" s="15">
        <v>31.15</v>
      </c>
      <c r="N209" s="54"/>
      <c r="O209" s="15">
        <v>57.609290406</v>
      </c>
      <c r="P209" s="15">
        <v>225.0897306</v>
      </c>
      <c r="Q209" s="15" t="s">
        <v>26</v>
      </c>
      <c r="R209" s="16" t="s">
        <v>27</v>
      </c>
      <c r="S209" s="37" t="s">
        <v>689</v>
      </c>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row>
    <row r="210" spans="2:261" s="12" customFormat="1" ht="65.099999999999994" customHeight="1" x14ac:dyDescent="0.25">
      <c r="B210" s="3"/>
      <c r="C210" s="19" t="s">
        <v>325</v>
      </c>
      <c r="D210" s="17" t="s">
        <v>326</v>
      </c>
      <c r="E210" s="62">
        <v>31.73</v>
      </c>
      <c r="F210" s="17">
        <v>0</v>
      </c>
      <c r="G210" s="14">
        <v>31.04</v>
      </c>
      <c r="H210" s="14">
        <v>25.38</v>
      </c>
      <c r="I210" s="14">
        <v>19.73</v>
      </c>
      <c r="J210" s="14"/>
      <c r="K210" s="14">
        <v>32.1</v>
      </c>
      <c r="L210" s="14">
        <v>43.4</v>
      </c>
      <c r="M210" s="14">
        <v>61.69</v>
      </c>
      <c r="N210" s="54"/>
      <c r="O210" s="14">
        <v>24.961630917000001</v>
      </c>
      <c r="P210" s="31">
        <v>284.80446704999997</v>
      </c>
      <c r="Q210" s="31" t="s">
        <v>26</v>
      </c>
      <c r="R210" s="17" t="s">
        <v>26</v>
      </c>
      <c r="S210" s="38" t="s">
        <v>690</v>
      </c>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row>
    <row r="211" spans="2:261" s="12" customFormat="1" ht="65.099999999999994" customHeight="1" x14ac:dyDescent="0.25">
      <c r="B211" s="3"/>
      <c r="C211" s="9" t="s">
        <v>327</v>
      </c>
      <c r="D211" s="16" t="s">
        <v>328</v>
      </c>
      <c r="E211" s="61">
        <v>9.77</v>
      </c>
      <c r="F211" s="16">
        <v>0</v>
      </c>
      <c r="G211" s="15">
        <v>9.49</v>
      </c>
      <c r="H211" s="15">
        <v>7.42</v>
      </c>
      <c r="I211" s="15">
        <v>5.35</v>
      </c>
      <c r="J211" s="14"/>
      <c r="K211" s="15">
        <v>9.84</v>
      </c>
      <c r="L211" s="15">
        <v>13.97</v>
      </c>
      <c r="M211" s="15">
        <v>20.66</v>
      </c>
      <c r="N211" s="54"/>
      <c r="O211" s="15">
        <v>18.772346041999999</v>
      </c>
      <c r="P211" s="15">
        <v>29.899133450000001</v>
      </c>
      <c r="Q211" s="15" t="s">
        <v>26</v>
      </c>
      <c r="R211" s="16" t="s">
        <v>26</v>
      </c>
      <c r="S211" s="37" t="s">
        <v>691</v>
      </c>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row>
    <row r="212" spans="2:261" s="12" customFormat="1" ht="65.099999999999994" customHeight="1" x14ac:dyDescent="0.25">
      <c r="B212" s="3"/>
      <c r="C212" s="19" t="s">
        <v>329</v>
      </c>
      <c r="D212" s="17" t="s">
        <v>330</v>
      </c>
      <c r="E212" s="62">
        <v>14.31</v>
      </c>
      <c r="F212" s="17">
        <v>0</v>
      </c>
      <c r="G212" s="14">
        <v>13.97</v>
      </c>
      <c r="H212" s="14">
        <v>11.69</v>
      </c>
      <c r="I212" s="14">
        <v>9.42</v>
      </c>
      <c r="J212" s="14"/>
      <c r="K212" s="14">
        <v>14.56</v>
      </c>
      <c r="L212" s="14">
        <v>19.100000000000001</v>
      </c>
      <c r="M212" s="14">
        <v>26.46</v>
      </c>
      <c r="N212" s="54"/>
      <c r="O212" s="14">
        <v>21.365812665</v>
      </c>
      <c r="P212" s="31">
        <v>24.772521700000002</v>
      </c>
      <c r="Q212" s="31" t="s">
        <v>26</v>
      </c>
      <c r="R212" s="17" t="s">
        <v>26</v>
      </c>
      <c r="S212" s="38" t="s">
        <v>692</v>
      </c>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row>
    <row r="213" spans="2:261" s="12" customFormat="1" ht="65.099999999999994" customHeight="1" x14ac:dyDescent="0.25">
      <c r="B213" s="3"/>
      <c r="C213" s="9" t="s">
        <v>331</v>
      </c>
      <c r="D213" s="16" t="s">
        <v>332</v>
      </c>
      <c r="E213" s="61">
        <v>31.07</v>
      </c>
      <c r="F213" s="16">
        <v>3</v>
      </c>
      <c r="G213" s="15">
        <v>30.64</v>
      </c>
      <c r="H213" s="15">
        <v>25.59</v>
      </c>
      <c r="I213" s="15">
        <v>20.55</v>
      </c>
      <c r="J213" s="14"/>
      <c r="K213" s="15">
        <v>31.31</v>
      </c>
      <c r="L213" s="15">
        <v>41.39</v>
      </c>
      <c r="M213" s="15">
        <v>57.71</v>
      </c>
      <c r="N213" s="54"/>
      <c r="O213" s="15">
        <v>14.6548616</v>
      </c>
      <c r="P213" s="15">
        <v>450.77201014999997</v>
      </c>
      <c r="Q213" s="15" t="s">
        <v>27</v>
      </c>
      <c r="R213" s="16" t="s">
        <v>26</v>
      </c>
      <c r="S213" s="37" t="s">
        <v>693</v>
      </c>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row>
    <row r="214" spans="2:261" s="12" customFormat="1" ht="65.099999999999994" customHeight="1" x14ac:dyDescent="0.25">
      <c r="B214" s="3"/>
      <c r="C214" s="19" t="s">
        <v>333</v>
      </c>
      <c r="D214" s="17" t="s">
        <v>334</v>
      </c>
      <c r="E214" s="62">
        <v>5.2</v>
      </c>
      <c r="F214" s="17">
        <v>0</v>
      </c>
      <c r="G214" s="14">
        <v>5.07</v>
      </c>
      <c r="H214" s="14">
        <v>4.42</v>
      </c>
      <c r="I214" s="14">
        <v>3.78</v>
      </c>
      <c r="J214" s="14"/>
      <c r="K214" s="14">
        <v>5.35</v>
      </c>
      <c r="L214" s="14">
        <v>6.63</v>
      </c>
      <c r="M214" s="14">
        <v>8.7100000000000009</v>
      </c>
      <c r="N214" s="54"/>
      <c r="O214" s="14">
        <v>35.108325483999998</v>
      </c>
      <c r="P214" s="31">
        <v>17.761652300000002</v>
      </c>
      <c r="Q214" s="31" t="s">
        <v>26</v>
      </c>
      <c r="R214" s="17" t="s">
        <v>26</v>
      </c>
      <c r="S214" s="38" t="s">
        <v>694</v>
      </c>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row>
    <row r="215" spans="2:261" s="12" customFormat="1" ht="65.099999999999994" customHeight="1" x14ac:dyDescent="0.25">
      <c r="B215" s="3"/>
      <c r="C215" s="9" t="s">
        <v>335</v>
      </c>
      <c r="D215" s="16" t="s">
        <v>336</v>
      </c>
      <c r="E215" s="61">
        <v>50.53</v>
      </c>
      <c r="F215" s="16">
        <v>0</v>
      </c>
      <c r="G215" s="15">
        <v>50</v>
      </c>
      <c r="H215" s="15">
        <v>45.34</v>
      </c>
      <c r="I215" s="15">
        <v>40.69</v>
      </c>
      <c r="J215" s="14"/>
      <c r="K215" s="15">
        <v>51.11</v>
      </c>
      <c r="L215" s="15">
        <v>60.41</v>
      </c>
      <c r="M215" s="15">
        <v>75.47</v>
      </c>
      <c r="N215" s="54"/>
      <c r="O215" s="15">
        <v>23.728387422000001</v>
      </c>
      <c r="P215" s="15">
        <v>24.042970799999999</v>
      </c>
      <c r="Q215" s="15" t="s">
        <v>26</v>
      </c>
      <c r="R215" s="16" t="s">
        <v>26</v>
      </c>
      <c r="S215" s="37" t="s">
        <v>695</v>
      </c>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row>
    <row r="216" spans="2:261" s="12" customFormat="1" ht="65.099999999999994" customHeight="1" x14ac:dyDescent="0.25">
      <c r="B216" s="3"/>
      <c r="C216" s="19" t="s">
        <v>337</v>
      </c>
      <c r="D216" s="17" t="s">
        <v>338</v>
      </c>
      <c r="E216" s="62">
        <v>5.15</v>
      </c>
      <c r="F216" s="17">
        <v>2</v>
      </c>
      <c r="G216" s="14">
        <v>4.88</v>
      </c>
      <c r="H216" s="14">
        <v>3.64</v>
      </c>
      <c r="I216" s="14">
        <v>2.4</v>
      </c>
      <c r="J216" s="14"/>
      <c r="K216" s="14">
        <v>5.26</v>
      </c>
      <c r="L216" s="14">
        <v>7.73</v>
      </c>
      <c r="M216" s="14">
        <v>11.74</v>
      </c>
      <c r="N216" s="54"/>
      <c r="O216" s="14">
        <v>22.227078181</v>
      </c>
      <c r="P216" s="31">
        <v>104.1469256</v>
      </c>
      <c r="Q216" s="31" t="s">
        <v>26</v>
      </c>
      <c r="R216" s="17" t="s">
        <v>26</v>
      </c>
      <c r="S216" s="38" t="s">
        <v>696</v>
      </c>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row>
    <row r="217" spans="2:261" s="12" customFormat="1" ht="65.099999999999994" customHeight="1" x14ac:dyDescent="0.25">
      <c r="B217" s="3"/>
      <c r="C217" s="9" t="s">
        <v>339</v>
      </c>
      <c r="D217" s="16" t="s">
        <v>340</v>
      </c>
      <c r="E217" s="61">
        <v>60.25</v>
      </c>
      <c r="F217" s="16">
        <v>0</v>
      </c>
      <c r="G217" s="15">
        <v>60.21</v>
      </c>
      <c r="H217" s="15">
        <v>53.23</v>
      </c>
      <c r="I217" s="15">
        <v>46.26</v>
      </c>
      <c r="J217" s="14"/>
      <c r="K217" s="15">
        <v>62.7</v>
      </c>
      <c r="L217" s="15">
        <v>76.64</v>
      </c>
      <c r="M217" s="15">
        <v>99.21</v>
      </c>
      <c r="N217" s="54"/>
      <c r="O217" s="15">
        <v>31.615454162999999</v>
      </c>
      <c r="P217" s="15">
        <v>2280.8710855999998</v>
      </c>
      <c r="Q217" s="15" t="s">
        <v>26</v>
      </c>
      <c r="R217" s="16" t="s">
        <v>26</v>
      </c>
      <c r="S217" s="37" t="s">
        <v>697</v>
      </c>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row>
    <row r="218" spans="2:261" s="12" customFormat="1" ht="65.099999999999994" customHeight="1" x14ac:dyDescent="0.25">
      <c r="B218" s="3"/>
      <c r="C218" s="19" t="s">
        <v>341</v>
      </c>
      <c r="D218" s="17" t="s">
        <v>342</v>
      </c>
      <c r="E218" s="62">
        <v>2.35</v>
      </c>
      <c r="F218" s="17">
        <v>0</v>
      </c>
      <c r="G218" s="14">
        <v>2.19</v>
      </c>
      <c r="H218" s="14">
        <v>0.71</v>
      </c>
      <c r="I218" s="14">
        <v>-0.76</v>
      </c>
      <c r="J218" s="14"/>
      <c r="K218" s="14">
        <v>2.42</v>
      </c>
      <c r="L218" s="14">
        <v>5.37</v>
      </c>
      <c r="M218" s="14">
        <v>10.15</v>
      </c>
      <c r="N218" s="54"/>
      <c r="O218" s="14">
        <v>23.218415688</v>
      </c>
      <c r="P218" s="31">
        <v>184.32996134999999</v>
      </c>
      <c r="Q218" s="31" t="s">
        <v>26</v>
      </c>
      <c r="R218" s="17" t="s">
        <v>26</v>
      </c>
      <c r="S218" s="38" t="s">
        <v>698</v>
      </c>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row>
    <row r="219" spans="2:261" s="12" customFormat="1" ht="65.099999999999994" customHeight="1" x14ac:dyDescent="0.25">
      <c r="B219" s="3"/>
      <c r="C219" s="9" t="s">
        <v>343</v>
      </c>
      <c r="D219" s="16" t="s">
        <v>344</v>
      </c>
      <c r="E219" s="61">
        <v>29.12</v>
      </c>
      <c r="F219" s="16">
        <v>0</v>
      </c>
      <c r="G219" s="15">
        <v>28.69</v>
      </c>
      <c r="H219" s="15">
        <v>24.42</v>
      </c>
      <c r="I219" s="15">
        <v>20.16</v>
      </c>
      <c r="J219" s="14"/>
      <c r="K219" s="15">
        <v>29.44</v>
      </c>
      <c r="L219" s="15">
        <v>37.96</v>
      </c>
      <c r="M219" s="15">
        <v>51.75</v>
      </c>
      <c r="N219" s="54"/>
      <c r="O219" s="15">
        <v>11.944793101</v>
      </c>
      <c r="P219" s="15">
        <v>578.10017590000007</v>
      </c>
      <c r="Q219" s="15" t="s">
        <v>26</v>
      </c>
      <c r="R219" s="16" t="s">
        <v>26</v>
      </c>
      <c r="S219" s="37" t="s">
        <v>699</v>
      </c>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row>
    <row r="220" spans="2:261" s="12" customFormat="1" ht="65.099999999999994" customHeight="1" x14ac:dyDescent="0.25">
      <c r="B220" s="3"/>
      <c r="C220" s="19" t="s">
        <v>479</v>
      </c>
      <c r="D220" s="17" t="s">
        <v>480</v>
      </c>
      <c r="E220" s="62">
        <v>118.21</v>
      </c>
      <c r="F220" s="17">
        <v>10</v>
      </c>
      <c r="G220" s="14">
        <v>114.9</v>
      </c>
      <c r="H220" s="14">
        <v>105.56</v>
      </c>
      <c r="I220" s="14">
        <v>96.22</v>
      </c>
      <c r="J220" s="14"/>
      <c r="K220" s="14">
        <v>118.21</v>
      </c>
      <c r="L220" s="14">
        <v>136.88</v>
      </c>
      <c r="M220" s="14">
        <v>167.1</v>
      </c>
      <c r="N220" s="54"/>
      <c r="O220" s="14">
        <v>85.782653694000004</v>
      </c>
      <c r="P220" s="31">
        <v>3.8009219705000001</v>
      </c>
      <c r="Q220" s="31" t="s">
        <v>27</v>
      </c>
      <c r="R220" s="17" t="s">
        <v>27</v>
      </c>
      <c r="S220" s="38" t="s">
        <v>700</v>
      </c>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row>
    <row r="221" spans="2:261" s="12" customFormat="1" ht="65.099999999999994" customHeight="1" x14ac:dyDescent="0.25">
      <c r="B221" s="3"/>
      <c r="C221" s="9" t="s">
        <v>345</v>
      </c>
      <c r="D221" s="16" t="s">
        <v>346</v>
      </c>
      <c r="E221" s="61">
        <v>11.73</v>
      </c>
      <c r="F221" s="16">
        <v>2</v>
      </c>
      <c r="G221" s="15">
        <v>11.15</v>
      </c>
      <c r="H221" s="15">
        <v>8.08</v>
      </c>
      <c r="I221" s="15">
        <v>5.0199999999999996</v>
      </c>
      <c r="J221" s="14"/>
      <c r="K221" s="15">
        <v>11.82</v>
      </c>
      <c r="L221" s="15">
        <v>17.940000000000001</v>
      </c>
      <c r="M221" s="15">
        <v>27.85</v>
      </c>
      <c r="N221" s="54"/>
      <c r="O221" s="15">
        <v>23.113274872000002</v>
      </c>
      <c r="P221" s="15">
        <v>31.365981850000001</v>
      </c>
      <c r="Q221" s="15" t="s">
        <v>26</v>
      </c>
      <c r="R221" s="16" t="s">
        <v>26</v>
      </c>
      <c r="S221" s="37" t="s">
        <v>701</v>
      </c>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row>
    <row r="222" spans="2:261" s="12" customFormat="1" ht="65.099999999999994" customHeight="1" x14ac:dyDescent="0.25">
      <c r="B222" s="3"/>
      <c r="C222" s="19" t="s">
        <v>347</v>
      </c>
      <c r="D222" s="17" t="s">
        <v>348</v>
      </c>
      <c r="E222" s="62">
        <v>17.22</v>
      </c>
      <c r="F222" s="17">
        <v>0</v>
      </c>
      <c r="G222" s="14">
        <v>16.600000000000001</v>
      </c>
      <c r="H222" s="14">
        <v>12.36</v>
      </c>
      <c r="I222" s="14">
        <v>8.1300000000000008</v>
      </c>
      <c r="J222" s="14"/>
      <c r="K222" s="14">
        <v>17.3</v>
      </c>
      <c r="L222" s="14">
        <v>25.76</v>
      </c>
      <c r="M222" s="14">
        <v>39.46</v>
      </c>
      <c r="N222" s="54"/>
      <c r="O222" s="14">
        <v>15.01952616</v>
      </c>
      <c r="P222" s="31">
        <v>122.9341482</v>
      </c>
      <c r="Q222" s="31" t="s">
        <v>26</v>
      </c>
      <c r="R222" s="17" t="s">
        <v>26</v>
      </c>
      <c r="S222" s="38" t="s">
        <v>702</v>
      </c>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row>
    <row r="223" spans="2:261" s="12" customFormat="1" ht="65.099999999999994" customHeight="1" x14ac:dyDescent="0.25">
      <c r="B223" s="3"/>
      <c r="C223" s="9" t="s">
        <v>349</v>
      </c>
      <c r="D223" s="16" t="s">
        <v>350</v>
      </c>
      <c r="E223" s="61">
        <v>11.28</v>
      </c>
      <c r="F223" s="16">
        <v>0</v>
      </c>
      <c r="G223" s="15">
        <v>11.2</v>
      </c>
      <c r="H223" s="15">
        <v>9.52</v>
      </c>
      <c r="I223" s="15">
        <v>7.84</v>
      </c>
      <c r="J223" s="14"/>
      <c r="K223" s="15">
        <v>11.56</v>
      </c>
      <c r="L223" s="15">
        <v>14.91</v>
      </c>
      <c r="M223" s="15">
        <v>20.34</v>
      </c>
      <c r="N223" s="54"/>
      <c r="O223" s="15">
        <v>21.346484113999999</v>
      </c>
      <c r="P223" s="15">
        <v>47.842247450000002</v>
      </c>
      <c r="Q223" s="15" t="s">
        <v>26</v>
      </c>
      <c r="R223" s="16" t="s">
        <v>26</v>
      </c>
      <c r="S223" s="37" t="s">
        <v>703</v>
      </c>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row>
    <row r="224" spans="2:261" s="12" customFormat="1" ht="65.099999999999994" customHeight="1" x14ac:dyDescent="0.25">
      <c r="B224" s="3"/>
      <c r="C224" s="19" t="s">
        <v>351</v>
      </c>
      <c r="D224" s="17" t="s">
        <v>352</v>
      </c>
      <c r="E224" s="62">
        <v>49.17</v>
      </c>
      <c r="F224" s="17">
        <v>10</v>
      </c>
      <c r="G224" s="14">
        <v>47.17</v>
      </c>
      <c r="H224" s="14">
        <v>43.54</v>
      </c>
      <c r="I224" s="14">
        <v>39.92</v>
      </c>
      <c r="J224" s="14"/>
      <c r="K224" s="14">
        <v>52.71</v>
      </c>
      <c r="L224" s="14">
        <v>59.95</v>
      </c>
      <c r="M224" s="14">
        <v>71.680000000000007</v>
      </c>
      <c r="N224" s="54"/>
      <c r="O224" s="14">
        <v>56.480477577999999</v>
      </c>
      <c r="P224" s="31">
        <v>817.60455894999996</v>
      </c>
      <c r="Q224" s="31" t="s">
        <v>27</v>
      </c>
      <c r="R224" s="17" t="s">
        <v>27</v>
      </c>
      <c r="S224" s="38" t="s">
        <v>704</v>
      </c>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row>
    <row r="225" spans="2:261" s="12" customFormat="1" ht="65.099999999999994" customHeight="1" x14ac:dyDescent="0.25">
      <c r="B225" s="3"/>
      <c r="C225" s="9" t="s">
        <v>481</v>
      </c>
      <c r="D225" s="16" t="s">
        <v>482</v>
      </c>
      <c r="E225" s="61">
        <v>1917.75</v>
      </c>
      <c r="F225" s="16">
        <v>1</v>
      </c>
      <c r="G225" s="15">
        <v>1879.12</v>
      </c>
      <c r="H225" s="15">
        <v>1413.26</v>
      </c>
      <c r="I225" s="15">
        <v>947.4</v>
      </c>
      <c r="J225" s="14"/>
      <c r="K225" s="15">
        <v>1966.89</v>
      </c>
      <c r="L225" s="15">
        <v>2898.6</v>
      </c>
      <c r="M225" s="15">
        <v>4406.22</v>
      </c>
      <c r="N225" s="54"/>
      <c r="O225" s="15">
        <v>45.590704926999997</v>
      </c>
      <c r="P225" s="15">
        <v>5.1636971245000005</v>
      </c>
      <c r="Q225" s="15" t="s">
        <v>26</v>
      </c>
      <c r="R225" s="16" t="s">
        <v>26</v>
      </c>
      <c r="S225" s="37" t="s">
        <v>705</v>
      </c>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row>
    <row r="226" spans="2:261" s="12" customFormat="1" ht="65.099999999999994" customHeight="1" x14ac:dyDescent="0.25">
      <c r="B226" s="3"/>
      <c r="C226" s="19" t="s">
        <v>353</v>
      </c>
      <c r="D226" s="17" t="s">
        <v>354</v>
      </c>
      <c r="E226" s="62">
        <v>5.74</v>
      </c>
      <c r="F226" s="17">
        <v>0</v>
      </c>
      <c r="G226" s="14">
        <v>5.7</v>
      </c>
      <c r="H226" s="14">
        <v>4.62</v>
      </c>
      <c r="I226" s="14">
        <v>3.54</v>
      </c>
      <c r="J226" s="14"/>
      <c r="K226" s="14">
        <v>5.94</v>
      </c>
      <c r="L226" s="14">
        <v>8.09</v>
      </c>
      <c r="M226" s="14">
        <v>11.57</v>
      </c>
      <c r="N226" s="54"/>
      <c r="O226" s="14">
        <v>19.224709197999999</v>
      </c>
      <c r="P226" s="31">
        <v>11.640823749999999</v>
      </c>
      <c r="Q226" s="31" t="s">
        <v>26</v>
      </c>
      <c r="R226" s="17" t="s">
        <v>26</v>
      </c>
      <c r="S226" s="38" t="s">
        <v>706</v>
      </c>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row>
    <row r="227" spans="2:261" s="12" customFormat="1" ht="65.099999999999994" customHeight="1" x14ac:dyDescent="0.25">
      <c r="B227" s="3"/>
      <c r="C227" s="9" t="s">
        <v>355</v>
      </c>
      <c r="D227" s="16" t="s">
        <v>356</v>
      </c>
      <c r="E227" s="61" t="s">
        <v>103</v>
      </c>
      <c r="F227" s="16">
        <v>2</v>
      </c>
      <c r="G227" s="15" t="s">
        <v>103</v>
      </c>
      <c r="H227" s="15" t="s">
        <v>103</v>
      </c>
      <c r="I227" s="15" t="s">
        <v>103</v>
      </c>
      <c r="J227" s="14"/>
      <c r="K227" s="15" t="s">
        <v>103</v>
      </c>
      <c r="L227" s="15" t="s">
        <v>103</v>
      </c>
      <c r="M227" s="15" t="s">
        <v>103</v>
      </c>
      <c r="N227" s="54"/>
      <c r="O227" s="15" t="s">
        <v>103</v>
      </c>
      <c r="P227" s="15" t="s">
        <v>103</v>
      </c>
      <c r="Q227" s="15" t="s">
        <v>103</v>
      </c>
      <c r="R227" s="16" t="s">
        <v>103</v>
      </c>
      <c r="S227" s="37" t="s">
        <v>104</v>
      </c>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row>
    <row r="228" spans="2:261" s="12" customFormat="1" ht="65.099999999999994" customHeight="1" x14ac:dyDescent="0.25">
      <c r="B228" s="3"/>
      <c r="C228" s="19" t="s">
        <v>357</v>
      </c>
      <c r="D228" s="17" t="s">
        <v>358</v>
      </c>
      <c r="E228" s="62">
        <v>9.02</v>
      </c>
      <c r="F228" s="17">
        <v>2</v>
      </c>
      <c r="G228" s="14">
        <v>8.6300000000000008</v>
      </c>
      <c r="H228" s="14">
        <v>6.2</v>
      </c>
      <c r="I228" s="14">
        <v>3.77</v>
      </c>
      <c r="J228" s="14"/>
      <c r="K228" s="14">
        <v>9.1</v>
      </c>
      <c r="L228" s="14">
        <v>13.95</v>
      </c>
      <c r="M228" s="14">
        <v>21.8</v>
      </c>
      <c r="N228" s="54"/>
      <c r="O228" s="14">
        <v>27.234958640999999</v>
      </c>
      <c r="P228" s="31">
        <v>78.029630900000001</v>
      </c>
      <c r="Q228" s="31" t="s">
        <v>26</v>
      </c>
      <c r="R228" s="17" t="s">
        <v>26</v>
      </c>
      <c r="S228" s="38" t="s">
        <v>707</v>
      </c>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row>
    <row r="229" spans="2:261" s="12" customFormat="1" ht="65.099999999999994" customHeight="1" x14ac:dyDescent="0.25">
      <c r="B229" s="3"/>
      <c r="C229" s="9" t="s">
        <v>483</v>
      </c>
      <c r="D229" s="16" t="s">
        <v>484</v>
      </c>
      <c r="E229" s="61">
        <v>41.51</v>
      </c>
      <c r="F229" s="16">
        <v>7</v>
      </c>
      <c r="G229" s="15">
        <v>40.9</v>
      </c>
      <c r="H229" s="15">
        <v>33.51</v>
      </c>
      <c r="I229" s="15">
        <v>26.12</v>
      </c>
      <c r="J229" s="14"/>
      <c r="K229" s="15">
        <v>47.51</v>
      </c>
      <c r="L229" s="15">
        <v>62.28</v>
      </c>
      <c r="M229" s="15">
        <v>86.18</v>
      </c>
      <c r="N229" s="54"/>
      <c r="O229" s="15">
        <v>53.150624786999998</v>
      </c>
      <c r="P229" s="15">
        <v>2.8197471285</v>
      </c>
      <c r="Q229" s="15" t="s">
        <v>27</v>
      </c>
      <c r="R229" s="16" t="s">
        <v>27</v>
      </c>
      <c r="S229" s="37" t="s">
        <v>708</v>
      </c>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row>
    <row r="230" spans="2:261" s="12" customFormat="1" ht="65.099999999999994" customHeight="1" x14ac:dyDescent="0.25">
      <c r="B230" s="3"/>
      <c r="C230" s="19" t="s">
        <v>485</v>
      </c>
      <c r="D230" s="17" t="s">
        <v>486</v>
      </c>
      <c r="E230" s="62">
        <v>118.34</v>
      </c>
      <c r="F230" s="17">
        <v>0</v>
      </c>
      <c r="G230" s="14">
        <v>118.34</v>
      </c>
      <c r="H230" s="14">
        <v>104.73</v>
      </c>
      <c r="I230" s="14">
        <v>91.12</v>
      </c>
      <c r="J230" s="14"/>
      <c r="K230" s="14">
        <v>119.46</v>
      </c>
      <c r="L230" s="14">
        <v>146.66999999999999</v>
      </c>
      <c r="M230" s="14">
        <v>190.7</v>
      </c>
      <c r="N230" s="54"/>
      <c r="O230" s="14">
        <v>18.509691032999999</v>
      </c>
      <c r="P230" s="31">
        <v>2.2128536089999997</v>
      </c>
      <c r="Q230" s="31" t="s">
        <v>26</v>
      </c>
      <c r="R230" s="17" t="s">
        <v>26</v>
      </c>
      <c r="S230" s="38" t="s">
        <v>709</v>
      </c>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row>
    <row r="231" spans="2:261" s="12" customFormat="1" ht="65.099999999999994" customHeight="1" x14ac:dyDescent="0.25">
      <c r="B231" s="3"/>
      <c r="C231" s="9" t="s">
        <v>391</v>
      </c>
      <c r="D231" s="16" t="s">
        <v>392</v>
      </c>
      <c r="E231" s="61">
        <v>11.15</v>
      </c>
      <c r="F231" s="16">
        <v>10</v>
      </c>
      <c r="G231" s="15">
        <v>11.03</v>
      </c>
      <c r="H231" s="15">
        <v>10.47</v>
      </c>
      <c r="I231" s="15">
        <v>9.92</v>
      </c>
      <c r="J231" s="14"/>
      <c r="K231" s="15">
        <v>11.66</v>
      </c>
      <c r="L231" s="15">
        <v>12.76</v>
      </c>
      <c r="M231" s="15">
        <v>14.54</v>
      </c>
      <c r="N231" s="54"/>
      <c r="O231" s="15">
        <v>82.058864549999996</v>
      </c>
      <c r="P231" s="15">
        <v>10.9382755</v>
      </c>
      <c r="Q231" s="15" t="s">
        <v>27</v>
      </c>
      <c r="R231" s="16" t="s">
        <v>27</v>
      </c>
      <c r="S231" s="37" t="s">
        <v>710</v>
      </c>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row>
    <row r="232" spans="2:261" s="12" customFormat="1" ht="65.099999999999994" customHeight="1" x14ac:dyDescent="0.25">
      <c r="B232" s="3"/>
      <c r="C232" s="19" t="s">
        <v>487</v>
      </c>
      <c r="D232" s="17" t="s">
        <v>488</v>
      </c>
      <c r="E232" s="62">
        <v>122.14</v>
      </c>
      <c r="F232" s="17">
        <v>3</v>
      </c>
      <c r="G232" s="14">
        <v>121.52</v>
      </c>
      <c r="H232" s="14">
        <v>118.2</v>
      </c>
      <c r="I232" s="14">
        <v>114.88</v>
      </c>
      <c r="J232" s="14"/>
      <c r="K232" s="14">
        <v>122.64</v>
      </c>
      <c r="L232" s="14">
        <v>129.27000000000001</v>
      </c>
      <c r="M232" s="14">
        <v>140</v>
      </c>
      <c r="N232" s="54"/>
      <c r="O232" s="14">
        <v>37.296832772000002</v>
      </c>
      <c r="P232" s="31">
        <v>5.6826922225000001</v>
      </c>
      <c r="Q232" s="31" t="s">
        <v>27</v>
      </c>
      <c r="R232" s="17" t="s">
        <v>26</v>
      </c>
      <c r="S232" s="38" t="s">
        <v>711</v>
      </c>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row>
    <row r="233" spans="2:261" s="12" customFormat="1" ht="65.099999999999994" customHeight="1" x14ac:dyDescent="0.25">
      <c r="B233" s="3"/>
      <c r="C233" s="9" t="s">
        <v>489</v>
      </c>
      <c r="D233" s="16" t="s">
        <v>490</v>
      </c>
      <c r="E233" s="61">
        <v>121.34</v>
      </c>
      <c r="F233" s="16">
        <v>0</v>
      </c>
      <c r="G233" s="15">
        <v>119.47</v>
      </c>
      <c r="H233" s="15">
        <v>106.89</v>
      </c>
      <c r="I233" s="15">
        <v>94.31</v>
      </c>
      <c r="J233" s="14"/>
      <c r="K233" s="15">
        <v>123.22</v>
      </c>
      <c r="L233" s="15">
        <v>148.37</v>
      </c>
      <c r="M233" s="15">
        <v>189.07</v>
      </c>
      <c r="N233" s="54"/>
      <c r="O233" s="15">
        <v>18.517842466000001</v>
      </c>
      <c r="P233" s="15">
        <v>5.9125090280000006</v>
      </c>
      <c r="Q233" s="15" t="s">
        <v>26</v>
      </c>
      <c r="R233" s="16" t="s">
        <v>26</v>
      </c>
      <c r="S233" s="37" t="s">
        <v>712</v>
      </c>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row>
    <row r="234" spans="2:261" s="12" customFormat="1" ht="65.099999999999994" customHeight="1" x14ac:dyDescent="0.25">
      <c r="B234" s="3"/>
      <c r="C234" s="19" t="s">
        <v>402</v>
      </c>
      <c r="D234" s="17" t="s">
        <v>403</v>
      </c>
      <c r="E234" s="62">
        <v>113.3</v>
      </c>
      <c r="F234" s="17">
        <v>10</v>
      </c>
      <c r="G234" s="14">
        <v>112.7</v>
      </c>
      <c r="H234" s="14">
        <v>108.5</v>
      </c>
      <c r="I234" s="14">
        <v>104.31</v>
      </c>
      <c r="J234" s="14"/>
      <c r="K234" s="14">
        <v>114.7</v>
      </c>
      <c r="L234" s="14">
        <v>123.08</v>
      </c>
      <c r="M234" s="14">
        <v>136.63999999999999</v>
      </c>
      <c r="N234" s="54"/>
      <c r="O234" s="14">
        <v>72.527653204999993</v>
      </c>
      <c r="P234" s="31">
        <v>6.0097839080000002</v>
      </c>
      <c r="Q234" s="31" t="s">
        <v>27</v>
      </c>
      <c r="R234" s="17" t="s">
        <v>27</v>
      </c>
      <c r="S234" s="38" t="s">
        <v>713</v>
      </c>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row>
    <row r="235" spans="2:261" s="12" customFormat="1" ht="65.099999999999994" customHeight="1" x14ac:dyDescent="0.25">
      <c r="B235" s="3"/>
      <c r="C235" s="9" t="s">
        <v>359</v>
      </c>
      <c r="D235" s="16" t="s">
        <v>360</v>
      </c>
      <c r="E235" s="61">
        <v>95.19</v>
      </c>
      <c r="F235" s="16">
        <v>8</v>
      </c>
      <c r="G235" s="15">
        <v>94.7</v>
      </c>
      <c r="H235" s="15">
        <v>84.15</v>
      </c>
      <c r="I235" s="15">
        <v>73.599999999999994</v>
      </c>
      <c r="J235" s="14"/>
      <c r="K235" s="15">
        <v>99.46</v>
      </c>
      <c r="L235" s="15">
        <v>120.55</v>
      </c>
      <c r="M235" s="15">
        <v>154.69</v>
      </c>
      <c r="N235" s="54"/>
      <c r="O235" s="15">
        <v>51.004984209</v>
      </c>
      <c r="P235" s="15">
        <v>8.4362079219999995</v>
      </c>
      <c r="Q235" s="15" t="s">
        <v>27</v>
      </c>
      <c r="R235" s="16" t="s">
        <v>27</v>
      </c>
      <c r="S235" s="37" t="s">
        <v>714</v>
      </c>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row>
    <row r="236" spans="2:261" s="12" customFormat="1" ht="65.099999999999994" customHeight="1" x14ac:dyDescent="0.25">
      <c r="B236" s="3"/>
      <c r="C236" s="19" t="s">
        <v>361</v>
      </c>
      <c r="D236" s="17" t="s">
        <v>362</v>
      </c>
      <c r="E236" s="62">
        <v>54.9</v>
      </c>
      <c r="F236" s="17">
        <v>9</v>
      </c>
      <c r="G236" s="14">
        <v>53.51</v>
      </c>
      <c r="H236" s="14">
        <v>47.17</v>
      </c>
      <c r="I236" s="14">
        <v>40.840000000000003</v>
      </c>
      <c r="J236" s="14"/>
      <c r="K236" s="14">
        <v>56.91</v>
      </c>
      <c r="L236" s="14">
        <v>69.569999999999993</v>
      </c>
      <c r="M236" s="14">
        <v>90.07</v>
      </c>
      <c r="N236" s="54"/>
      <c r="O236" s="14">
        <v>53.036445688000001</v>
      </c>
      <c r="P236" s="31">
        <v>14.865188247000001</v>
      </c>
      <c r="Q236" s="31" t="s">
        <v>27</v>
      </c>
      <c r="R236" s="17" t="s">
        <v>27</v>
      </c>
      <c r="S236" s="38" t="s">
        <v>715</v>
      </c>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row>
    <row r="237" spans="2:261" s="12" customFormat="1" ht="65.099999999999994" customHeight="1" x14ac:dyDescent="0.25">
      <c r="B237" s="3"/>
      <c r="C237" s="9" t="s">
        <v>491</v>
      </c>
      <c r="D237" s="16" t="s">
        <v>492</v>
      </c>
      <c r="E237" s="61">
        <v>104.84</v>
      </c>
      <c r="F237" s="16">
        <v>10</v>
      </c>
      <c r="G237" s="15">
        <v>104.22</v>
      </c>
      <c r="H237" s="15">
        <v>100.31</v>
      </c>
      <c r="I237" s="15">
        <v>96.4</v>
      </c>
      <c r="J237" s="14"/>
      <c r="K237" s="15">
        <v>105.3</v>
      </c>
      <c r="L237" s="15">
        <v>113.11</v>
      </c>
      <c r="M237" s="15">
        <v>125.76</v>
      </c>
      <c r="N237" s="54"/>
      <c r="O237" s="15">
        <v>77.892789047999997</v>
      </c>
      <c r="P237" s="15">
        <v>2.2739024495</v>
      </c>
      <c r="Q237" s="15" t="s">
        <v>27</v>
      </c>
      <c r="R237" s="16" t="s">
        <v>27</v>
      </c>
      <c r="S237" s="37" t="s">
        <v>716</v>
      </c>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c r="JA237" s="11"/>
    </row>
    <row r="238" spans="2:261" s="12" customFormat="1" ht="65.099999999999994" customHeight="1" x14ac:dyDescent="0.25">
      <c r="B238" s="3"/>
      <c r="C238" s="19" t="s">
        <v>363</v>
      </c>
      <c r="D238" s="17" t="s">
        <v>364</v>
      </c>
      <c r="E238" s="62">
        <v>154.32</v>
      </c>
      <c r="F238" s="17">
        <v>10</v>
      </c>
      <c r="G238" s="14">
        <v>153.31</v>
      </c>
      <c r="H238" s="14">
        <v>148.4</v>
      </c>
      <c r="I238" s="14">
        <v>143.5</v>
      </c>
      <c r="J238" s="14"/>
      <c r="K238" s="14">
        <v>156.5</v>
      </c>
      <c r="L238" s="14">
        <v>166.3</v>
      </c>
      <c r="M238" s="14">
        <v>182.16</v>
      </c>
      <c r="N238" s="54"/>
      <c r="O238" s="14">
        <v>67.769295462000002</v>
      </c>
      <c r="P238" s="31">
        <v>15.206930908</v>
      </c>
      <c r="Q238" s="31" t="s">
        <v>27</v>
      </c>
      <c r="R238" s="17" t="s">
        <v>27</v>
      </c>
      <c r="S238" s="38" t="s">
        <v>717</v>
      </c>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c r="JA238" s="11"/>
    </row>
    <row r="239" spans="2:261" s="12" customFormat="1" ht="65.099999999999994" customHeight="1" x14ac:dyDescent="0.25">
      <c r="B239" s="3"/>
      <c r="C239" s="9" t="s">
        <v>365</v>
      </c>
      <c r="D239" s="16" t="s">
        <v>366</v>
      </c>
      <c r="E239" s="61">
        <v>108.61</v>
      </c>
      <c r="F239" s="16">
        <v>0</v>
      </c>
      <c r="G239" s="15">
        <v>107.58</v>
      </c>
      <c r="H239" s="15">
        <v>95.52</v>
      </c>
      <c r="I239" s="15">
        <v>83.46</v>
      </c>
      <c r="J239" s="14"/>
      <c r="K239" s="15">
        <v>110.8</v>
      </c>
      <c r="L239" s="15">
        <v>134.91</v>
      </c>
      <c r="M239" s="15">
        <v>173.93</v>
      </c>
      <c r="N239" s="54"/>
      <c r="O239" s="15">
        <v>16.6026451</v>
      </c>
      <c r="P239" s="15">
        <v>12.35842253</v>
      </c>
      <c r="Q239" s="15" t="s">
        <v>26</v>
      </c>
      <c r="R239" s="16" t="s">
        <v>26</v>
      </c>
      <c r="S239" s="37" t="s">
        <v>718</v>
      </c>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c r="JA239" s="11"/>
    </row>
    <row r="240" spans="2:261" s="12" customFormat="1" ht="65.099999999999994" customHeight="1" x14ac:dyDescent="0.25">
      <c r="B240" s="3"/>
      <c r="C240" s="19" t="s">
        <v>367</v>
      </c>
      <c r="D240" s="17" t="s">
        <v>368</v>
      </c>
      <c r="E240" s="62">
        <v>163.01</v>
      </c>
      <c r="F240" s="17">
        <v>0</v>
      </c>
      <c r="G240" s="14">
        <v>161.77000000000001</v>
      </c>
      <c r="H240" s="14">
        <v>147.79</v>
      </c>
      <c r="I240" s="14">
        <v>133.81</v>
      </c>
      <c r="J240" s="14"/>
      <c r="K240" s="14">
        <v>163.89</v>
      </c>
      <c r="L240" s="14">
        <v>191.84</v>
      </c>
      <c r="M240" s="14">
        <v>237.07</v>
      </c>
      <c r="N240" s="54"/>
      <c r="O240" s="14">
        <v>16.149916819000001</v>
      </c>
      <c r="P240" s="31">
        <v>1581.6155260999999</v>
      </c>
      <c r="Q240" s="31" t="s">
        <v>26</v>
      </c>
      <c r="R240" s="17" t="s">
        <v>26</v>
      </c>
      <c r="S240" s="38" t="s">
        <v>719</v>
      </c>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c r="JA240" s="11"/>
    </row>
    <row r="241" spans="2:261" s="12" customFormat="1" ht="65.099999999999994" customHeight="1" x14ac:dyDescent="0.25">
      <c r="B241" s="3"/>
      <c r="C241" s="9" t="s">
        <v>369</v>
      </c>
      <c r="D241" s="16" t="s">
        <v>370</v>
      </c>
      <c r="E241" s="61">
        <v>469.6</v>
      </c>
      <c r="F241" s="16">
        <v>9</v>
      </c>
      <c r="G241" s="15">
        <v>466.25</v>
      </c>
      <c r="H241" s="15">
        <v>448.17</v>
      </c>
      <c r="I241" s="15">
        <v>430.09</v>
      </c>
      <c r="J241" s="14"/>
      <c r="K241" s="15">
        <v>479.85</v>
      </c>
      <c r="L241" s="15">
        <v>516</v>
      </c>
      <c r="M241" s="15">
        <v>574.51</v>
      </c>
      <c r="N241" s="54"/>
      <c r="O241" s="15">
        <v>69.513376217000001</v>
      </c>
      <c r="P241" s="15">
        <v>121.18912927000001</v>
      </c>
      <c r="Q241" s="15" t="s">
        <v>27</v>
      </c>
      <c r="R241" s="16" t="s">
        <v>27</v>
      </c>
      <c r="S241" s="37" t="s">
        <v>720</v>
      </c>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row>
    <row r="242" spans="2:261" s="12" customFormat="1" ht="65.099999999999994" customHeight="1" x14ac:dyDescent="0.25">
      <c r="B242" s="3"/>
      <c r="C242" s="19" t="s">
        <v>493</v>
      </c>
      <c r="D242" s="17" t="s">
        <v>494</v>
      </c>
      <c r="E242" s="62">
        <v>62.5</v>
      </c>
      <c r="F242" s="17">
        <v>3</v>
      </c>
      <c r="G242" s="14">
        <v>62.49</v>
      </c>
      <c r="H242" s="14">
        <v>55.35</v>
      </c>
      <c r="I242" s="14">
        <v>48.22</v>
      </c>
      <c r="J242" s="14"/>
      <c r="K242" s="14">
        <v>65.680000000000007</v>
      </c>
      <c r="L242" s="14">
        <v>79.94</v>
      </c>
      <c r="M242" s="14">
        <v>103.02</v>
      </c>
      <c r="N242" s="54"/>
      <c r="O242" s="14">
        <v>39.721062164999999</v>
      </c>
      <c r="P242" s="31">
        <v>3.3760528029999999</v>
      </c>
      <c r="Q242" s="31" t="s">
        <v>27</v>
      </c>
      <c r="R242" s="17" t="s">
        <v>26</v>
      </c>
      <c r="S242" s="38" t="s">
        <v>721</v>
      </c>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row>
    <row r="243" spans="2:261" s="12" customFormat="1" ht="65.099999999999994" customHeight="1" x14ac:dyDescent="0.25">
      <c r="B243" s="3"/>
      <c r="C243" s="9" t="s">
        <v>371</v>
      </c>
      <c r="D243" s="16" t="s">
        <v>372</v>
      </c>
      <c r="E243" s="61">
        <v>91.32</v>
      </c>
      <c r="F243" s="16">
        <v>0</v>
      </c>
      <c r="G243" s="15">
        <v>90.01</v>
      </c>
      <c r="H243" s="15">
        <v>73.569999999999993</v>
      </c>
      <c r="I243" s="15">
        <v>57.13</v>
      </c>
      <c r="J243" s="14"/>
      <c r="K243" s="15">
        <v>92.17</v>
      </c>
      <c r="L243" s="15">
        <v>125.04</v>
      </c>
      <c r="M243" s="15">
        <v>178.24</v>
      </c>
      <c r="N243" s="54"/>
      <c r="O243" s="15">
        <v>20.648781548999999</v>
      </c>
      <c r="P243" s="15">
        <v>1550.9318562000001</v>
      </c>
      <c r="Q243" s="15" t="s">
        <v>26</v>
      </c>
      <c r="R243" s="16" t="s">
        <v>26</v>
      </c>
      <c r="S243" s="37" t="s">
        <v>722</v>
      </c>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row>
    <row r="244" spans="2:261" s="12" customFormat="1" ht="65.099999999999994" customHeight="1" x14ac:dyDescent="0.25">
      <c r="B244" s="3"/>
      <c r="C244" s="19" t="s">
        <v>373</v>
      </c>
      <c r="D244" s="17" t="s">
        <v>374</v>
      </c>
      <c r="E244" s="62">
        <v>171.16</v>
      </c>
      <c r="F244" s="17">
        <v>0</v>
      </c>
      <c r="G244" s="14">
        <v>169.88</v>
      </c>
      <c r="H244" s="14">
        <v>155.01</v>
      </c>
      <c r="I244" s="14">
        <v>140.13999999999999</v>
      </c>
      <c r="J244" s="14"/>
      <c r="K244" s="14">
        <v>172.03</v>
      </c>
      <c r="L244" s="14">
        <v>201.76</v>
      </c>
      <c r="M244" s="14">
        <v>249.88</v>
      </c>
      <c r="N244" s="54"/>
      <c r="O244" s="14">
        <v>15.991901809</v>
      </c>
      <c r="P244" s="31">
        <v>175.91263332</v>
      </c>
      <c r="Q244" s="31" t="s">
        <v>26</v>
      </c>
      <c r="R244" s="17" t="s">
        <v>26</v>
      </c>
      <c r="S244" s="38" t="s">
        <v>723</v>
      </c>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row>
    <row r="245" spans="2:261" s="12" customFormat="1" ht="65.099999999999994" customHeight="1" x14ac:dyDescent="0.25">
      <c r="B245" s="3"/>
      <c r="C245" s="9" t="s">
        <v>375</v>
      </c>
      <c r="D245" s="16" t="s">
        <v>376</v>
      </c>
      <c r="E245" s="61">
        <v>118.3</v>
      </c>
      <c r="F245" s="16">
        <v>0</v>
      </c>
      <c r="G245" s="15">
        <v>117.42</v>
      </c>
      <c r="H245" s="15">
        <v>94.49</v>
      </c>
      <c r="I245" s="15">
        <v>71.569999999999993</v>
      </c>
      <c r="J245" s="14"/>
      <c r="K245" s="15">
        <v>118.99</v>
      </c>
      <c r="L245" s="15">
        <v>164.83</v>
      </c>
      <c r="M245" s="15">
        <v>239.02</v>
      </c>
      <c r="N245" s="54"/>
      <c r="O245" s="15">
        <v>16.612193335000001</v>
      </c>
      <c r="P245" s="15">
        <v>70.997382188999993</v>
      </c>
      <c r="Q245" s="15" t="s">
        <v>26</v>
      </c>
      <c r="R245" s="16" t="s">
        <v>26</v>
      </c>
      <c r="S245" s="37" t="s">
        <v>724</v>
      </c>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row>
    <row r="246" spans="2:261" s="12" customFormat="1" ht="65.099999999999994" customHeight="1" x14ac:dyDescent="0.25">
      <c r="B246" s="3"/>
      <c r="C246" s="19" t="s">
        <v>400</v>
      </c>
      <c r="D246" s="17" t="s">
        <v>401</v>
      </c>
      <c r="E246" s="62">
        <v>156.82</v>
      </c>
      <c r="F246" s="17">
        <v>0</v>
      </c>
      <c r="G246" s="14">
        <v>155.4</v>
      </c>
      <c r="H246" s="14">
        <v>121.2</v>
      </c>
      <c r="I246" s="14">
        <v>87.01</v>
      </c>
      <c r="J246" s="14"/>
      <c r="K246" s="14">
        <v>158.56</v>
      </c>
      <c r="L246" s="14">
        <v>226.94</v>
      </c>
      <c r="M246" s="14">
        <v>337.6</v>
      </c>
      <c r="N246" s="54"/>
      <c r="O246" s="14">
        <v>16.924809135</v>
      </c>
      <c r="P246" s="31">
        <v>19.177233960000002</v>
      </c>
      <c r="Q246" s="31" t="s">
        <v>26</v>
      </c>
      <c r="R246" s="17" t="s">
        <v>26</v>
      </c>
      <c r="S246" s="38" t="s">
        <v>725</v>
      </c>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row>
    <row r="247" spans="2:261" s="12" customFormat="1" ht="65.099999999999994" customHeight="1" x14ac:dyDescent="0.25">
      <c r="B247" s="3"/>
      <c r="C247" s="9" t="s">
        <v>495</v>
      </c>
      <c r="D247" s="16" t="s">
        <v>496</v>
      </c>
      <c r="E247" s="61">
        <v>60.49</v>
      </c>
      <c r="F247" s="16">
        <v>3</v>
      </c>
      <c r="G247" s="15">
        <v>59.89</v>
      </c>
      <c r="H247" s="15">
        <v>54.67</v>
      </c>
      <c r="I247" s="15">
        <v>49.46</v>
      </c>
      <c r="J247" s="14"/>
      <c r="K247" s="15">
        <v>61.02</v>
      </c>
      <c r="L247" s="15">
        <v>71.44</v>
      </c>
      <c r="M247" s="15">
        <v>88.31</v>
      </c>
      <c r="N247" s="54"/>
      <c r="O247" s="15">
        <v>43.697676014000002</v>
      </c>
      <c r="P247" s="15">
        <v>4.2840544735000003</v>
      </c>
      <c r="Q247" s="15" t="s">
        <v>26</v>
      </c>
      <c r="R247" s="16" t="s">
        <v>26</v>
      </c>
      <c r="S247" s="37" t="s">
        <v>726</v>
      </c>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row>
    <row r="248" spans="2:261" s="12" customFormat="1" ht="65.099999999999994" customHeight="1" x14ac:dyDescent="0.25">
      <c r="B248" s="3"/>
      <c r="C248" s="19" t="s">
        <v>497</v>
      </c>
      <c r="D248" s="17" t="s">
        <v>498</v>
      </c>
      <c r="E248" s="62">
        <v>47.6</v>
      </c>
      <c r="F248" s="17">
        <v>0</v>
      </c>
      <c r="G248" s="14">
        <v>47.12</v>
      </c>
      <c r="H248" s="14">
        <v>38.14</v>
      </c>
      <c r="I248" s="14">
        <v>29.16</v>
      </c>
      <c r="J248" s="14"/>
      <c r="K248" s="14">
        <v>48.79</v>
      </c>
      <c r="L248" s="14">
        <v>66.739999999999995</v>
      </c>
      <c r="M248" s="14">
        <v>95.79</v>
      </c>
      <c r="N248" s="54"/>
      <c r="O248" s="14">
        <v>20.2211766</v>
      </c>
      <c r="P248" s="31">
        <v>10.671878210999999</v>
      </c>
      <c r="Q248" s="31" t="s">
        <v>26</v>
      </c>
      <c r="R248" s="17" t="s">
        <v>26</v>
      </c>
      <c r="S248" s="38" t="s">
        <v>727</v>
      </c>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row>
    <row r="249" spans="2:261" s="12" customFormat="1" ht="65.099999999999994" customHeight="1" x14ac:dyDescent="0.25">
      <c r="B249" s="3"/>
      <c r="C249" s="9" t="s">
        <v>377</v>
      </c>
      <c r="D249" s="16" t="s">
        <v>378</v>
      </c>
      <c r="E249" s="61">
        <v>75.290000000000006</v>
      </c>
      <c r="F249" s="16">
        <v>6</v>
      </c>
      <c r="G249" s="15">
        <v>74.459999999999994</v>
      </c>
      <c r="H249" s="15">
        <v>72.349999999999994</v>
      </c>
      <c r="I249" s="15">
        <v>70.239999999999995</v>
      </c>
      <c r="J249" s="14"/>
      <c r="K249" s="15">
        <v>75.47</v>
      </c>
      <c r="L249" s="15">
        <v>79.680000000000007</v>
      </c>
      <c r="M249" s="15">
        <v>86.5</v>
      </c>
      <c r="N249" s="54"/>
      <c r="O249" s="15">
        <v>39.986728190999997</v>
      </c>
      <c r="P249" s="15">
        <v>25.754027623000002</v>
      </c>
      <c r="Q249" s="15" t="s">
        <v>27</v>
      </c>
      <c r="R249" s="16" t="s">
        <v>26</v>
      </c>
      <c r="S249" s="37" t="s">
        <v>728</v>
      </c>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row>
    <row r="250" spans="2:261" s="12" customFormat="1" ht="65.099999999999994" customHeight="1" x14ac:dyDescent="0.25">
      <c r="B250" s="3"/>
      <c r="C250" s="19" t="s">
        <v>379</v>
      </c>
      <c r="D250" s="17" t="s">
        <v>380</v>
      </c>
      <c r="E250" s="62">
        <v>57</v>
      </c>
      <c r="F250" s="17">
        <v>10</v>
      </c>
      <c r="G250" s="14">
        <v>56.69</v>
      </c>
      <c r="H250" s="14">
        <v>54.7</v>
      </c>
      <c r="I250" s="14">
        <v>52.72</v>
      </c>
      <c r="J250" s="14"/>
      <c r="K250" s="14">
        <v>57.62</v>
      </c>
      <c r="L250" s="14">
        <v>61.58</v>
      </c>
      <c r="M250" s="14">
        <v>68</v>
      </c>
      <c r="N250" s="54"/>
      <c r="O250" s="14">
        <v>67.672999902000001</v>
      </c>
      <c r="P250" s="31">
        <v>16.193073676000001</v>
      </c>
      <c r="Q250" s="31" t="s">
        <v>27</v>
      </c>
      <c r="R250" s="17" t="s">
        <v>27</v>
      </c>
      <c r="S250" s="38" t="s">
        <v>729</v>
      </c>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row>
    <row r="251" spans="2:261" s="12" customFormat="1" ht="65.099999999999994" customHeight="1" x14ac:dyDescent="0.25">
      <c r="B251" s="3"/>
      <c r="C251" s="9" t="s">
        <v>381</v>
      </c>
      <c r="D251" s="16" t="s">
        <v>382</v>
      </c>
      <c r="E251" s="61">
        <v>124.65</v>
      </c>
      <c r="F251" s="16">
        <v>5</v>
      </c>
      <c r="G251" s="15">
        <v>121.93</v>
      </c>
      <c r="H251" s="15">
        <v>115</v>
      </c>
      <c r="I251" s="15">
        <v>108.08</v>
      </c>
      <c r="J251" s="14"/>
      <c r="K251" s="15">
        <v>125.13</v>
      </c>
      <c r="L251" s="15">
        <v>138.97</v>
      </c>
      <c r="M251" s="15">
        <v>161.37</v>
      </c>
      <c r="N251" s="54"/>
      <c r="O251" s="15">
        <v>48.402449443000002</v>
      </c>
      <c r="P251" s="15">
        <v>18.884867160000002</v>
      </c>
      <c r="Q251" s="15" t="s">
        <v>27</v>
      </c>
      <c r="R251" s="16" t="s">
        <v>26</v>
      </c>
      <c r="S251" s="37" t="s">
        <v>730</v>
      </c>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row>
    <row r="252" spans="2:261" s="12" customFormat="1" ht="65.099999999999994" customHeight="1" x14ac:dyDescent="0.25">
      <c r="B252" s="3"/>
      <c r="C252" s="19" t="s">
        <v>383</v>
      </c>
      <c r="D252" s="17" t="s">
        <v>384</v>
      </c>
      <c r="E252" s="62">
        <v>62.83</v>
      </c>
      <c r="F252" s="17">
        <v>0</v>
      </c>
      <c r="G252" s="14">
        <v>62.21</v>
      </c>
      <c r="H252" s="14">
        <v>43.06</v>
      </c>
      <c r="I252" s="14">
        <v>23.91</v>
      </c>
      <c r="J252" s="14"/>
      <c r="K252" s="14">
        <v>63.72</v>
      </c>
      <c r="L252" s="14">
        <v>102.01</v>
      </c>
      <c r="M252" s="14">
        <v>163.97</v>
      </c>
      <c r="N252" s="54"/>
      <c r="O252" s="14">
        <v>20.404430941000001</v>
      </c>
      <c r="P252" s="31">
        <v>13.49391466</v>
      </c>
      <c r="Q252" s="31" t="s">
        <v>26</v>
      </c>
      <c r="R252" s="17" t="s">
        <v>26</v>
      </c>
      <c r="S252" s="38" t="s">
        <v>731</v>
      </c>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row>
    <row r="253" spans="2:261" s="12" customFormat="1" ht="65.099999999999994" customHeight="1" x14ac:dyDescent="0.25">
      <c r="B253" s="3"/>
      <c r="C253" s="9" t="s">
        <v>416</v>
      </c>
      <c r="D253" s="16" t="s">
        <v>417</v>
      </c>
      <c r="E253" s="61">
        <v>136.56</v>
      </c>
      <c r="F253" s="16">
        <v>0</v>
      </c>
      <c r="G253" s="15">
        <v>135.6</v>
      </c>
      <c r="H253" s="15">
        <v>123.85</v>
      </c>
      <c r="I253" s="15">
        <v>112.11</v>
      </c>
      <c r="J253" s="14"/>
      <c r="K253" s="15">
        <v>137.21</v>
      </c>
      <c r="L253" s="15">
        <v>160.69</v>
      </c>
      <c r="M253" s="15">
        <v>198.69</v>
      </c>
      <c r="N253" s="54"/>
      <c r="O253" s="15">
        <v>16.485931935</v>
      </c>
      <c r="P253" s="15">
        <v>20.174964034000002</v>
      </c>
      <c r="Q253" s="15" t="s">
        <v>26</v>
      </c>
      <c r="R253" s="16" t="s">
        <v>26</v>
      </c>
      <c r="S253" s="37" t="s">
        <v>732</v>
      </c>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row>
    <row r="254" spans="2:261" s="12" customFormat="1" ht="65.099999999999994" customHeight="1" x14ac:dyDescent="0.25">
      <c r="B254" s="3"/>
      <c r="C254" s="19" t="s">
        <v>385</v>
      </c>
      <c r="D254" s="17" t="s">
        <v>386</v>
      </c>
      <c r="E254" s="62">
        <v>17</v>
      </c>
      <c r="F254" s="17">
        <v>0</v>
      </c>
      <c r="G254" s="14">
        <v>16.89</v>
      </c>
      <c r="H254" s="14">
        <v>15.39</v>
      </c>
      <c r="I254" s="14">
        <v>13.89</v>
      </c>
      <c r="J254" s="14"/>
      <c r="K254" s="14">
        <v>17.07</v>
      </c>
      <c r="L254" s="14">
        <v>20.059999999999999</v>
      </c>
      <c r="M254" s="14">
        <v>24.9</v>
      </c>
      <c r="N254" s="54"/>
      <c r="O254" s="14">
        <v>16.080221268999999</v>
      </c>
      <c r="P254" s="31">
        <v>47.875148796000005</v>
      </c>
      <c r="Q254" s="31" t="s">
        <v>26</v>
      </c>
      <c r="R254" s="17" t="s">
        <v>26</v>
      </c>
      <c r="S254" s="38" t="s">
        <v>733</v>
      </c>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row>
    <row r="255" spans="2:261" s="12" customFormat="1" ht="65.099999999999994" customHeight="1" x14ac:dyDescent="0.25">
      <c r="B255" s="3"/>
      <c r="C255" s="9" t="s">
        <v>387</v>
      </c>
      <c r="D255" s="16" t="s">
        <v>388</v>
      </c>
      <c r="E255" s="61">
        <v>21.54</v>
      </c>
      <c r="F255" s="16">
        <v>10</v>
      </c>
      <c r="G255" s="15">
        <v>21.36</v>
      </c>
      <c r="H255" s="15">
        <v>20.37</v>
      </c>
      <c r="I255" s="15">
        <v>19.38</v>
      </c>
      <c r="J255" s="14"/>
      <c r="K255" s="15">
        <v>22.5</v>
      </c>
      <c r="L255" s="15">
        <v>24.47</v>
      </c>
      <c r="M255" s="15">
        <v>27.67</v>
      </c>
      <c r="N255" s="54"/>
      <c r="O255" s="15">
        <v>51.952757575</v>
      </c>
      <c r="P255" s="15">
        <v>25.532174421000001</v>
      </c>
      <c r="Q255" s="15" t="s">
        <v>27</v>
      </c>
      <c r="R255" s="16" t="s">
        <v>27</v>
      </c>
      <c r="S255" s="37" t="s">
        <v>734</v>
      </c>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row>
    <row r="256" spans="2:261" s="12" customFormat="1" ht="65.099999999999994" customHeight="1" x14ac:dyDescent="0.25">
      <c r="B256" s="3"/>
      <c r="C256" s="19" t="s">
        <v>389</v>
      </c>
      <c r="D256" s="17" t="s">
        <v>390</v>
      </c>
      <c r="E256" s="62">
        <v>22.34</v>
      </c>
      <c r="F256" s="17">
        <v>6</v>
      </c>
      <c r="G256" s="14">
        <v>22.22</v>
      </c>
      <c r="H256" s="14">
        <v>20.83</v>
      </c>
      <c r="I256" s="14">
        <v>19.45</v>
      </c>
      <c r="J256" s="14"/>
      <c r="K256" s="14">
        <v>22.85</v>
      </c>
      <c r="L256" s="14">
        <v>25.61</v>
      </c>
      <c r="M256" s="14">
        <v>30.09</v>
      </c>
      <c r="N256" s="54"/>
      <c r="O256" s="14">
        <v>55.053170016000003</v>
      </c>
      <c r="P256" s="31">
        <v>29.951004792999999</v>
      </c>
      <c r="Q256" s="31" t="s">
        <v>26</v>
      </c>
      <c r="R256" s="17" t="s">
        <v>27</v>
      </c>
      <c r="S256" s="38" t="s">
        <v>735</v>
      </c>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row>
    <row r="257" spans="2:261" s="12" customFormat="1" ht="65.099999999999994" customHeight="1" x14ac:dyDescent="0.25">
      <c r="B257" s="3"/>
      <c r="C257" s="9" t="s">
        <v>499</v>
      </c>
      <c r="D257" s="16" t="s">
        <v>500</v>
      </c>
      <c r="E257" s="61">
        <v>47.04</v>
      </c>
      <c r="F257" s="16">
        <v>3</v>
      </c>
      <c r="G257" s="15">
        <v>46.87</v>
      </c>
      <c r="H257" s="15">
        <v>43.78</v>
      </c>
      <c r="I257" s="15">
        <v>40.69</v>
      </c>
      <c r="J257" s="14"/>
      <c r="K257" s="15">
        <v>47.96</v>
      </c>
      <c r="L257" s="15">
        <v>54.14</v>
      </c>
      <c r="M257" s="15">
        <v>64.14</v>
      </c>
      <c r="N257" s="54"/>
      <c r="O257" s="15">
        <v>32.123391347999998</v>
      </c>
      <c r="P257" s="15">
        <v>6.1641620085000008</v>
      </c>
      <c r="Q257" s="15" t="s">
        <v>26</v>
      </c>
      <c r="R257" s="16" t="s">
        <v>26</v>
      </c>
      <c r="S257" s="37" t="s">
        <v>736</v>
      </c>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row>
    <row r="258" spans="2:261" s="12" customFormat="1" ht="65.099999999999994" customHeight="1" x14ac:dyDescent="0.25">
      <c r="B258" s="3"/>
      <c r="C258" s="19" t="s">
        <v>501</v>
      </c>
      <c r="D258" s="17" t="s">
        <v>502</v>
      </c>
      <c r="E258" s="62">
        <v>42.94</v>
      </c>
      <c r="F258" s="17">
        <v>0</v>
      </c>
      <c r="G258" s="14">
        <v>42.46</v>
      </c>
      <c r="H258" s="14">
        <v>32.549999999999997</v>
      </c>
      <c r="I258" s="14">
        <v>22.65</v>
      </c>
      <c r="J258" s="14"/>
      <c r="K258" s="14">
        <v>43.14</v>
      </c>
      <c r="L258" s="14">
        <v>62.94</v>
      </c>
      <c r="M258" s="14">
        <v>94.99</v>
      </c>
      <c r="N258" s="54"/>
      <c r="O258" s="14">
        <v>19.949960046000001</v>
      </c>
      <c r="P258" s="31">
        <v>5.0865026814999998</v>
      </c>
      <c r="Q258" s="31" t="s">
        <v>26</v>
      </c>
      <c r="R258" s="17" t="s">
        <v>26</v>
      </c>
      <c r="S258" s="38" t="s">
        <v>737</v>
      </c>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row>
    <row r="259" spans="2:261" s="12" customFormat="1" ht="65.099999999999994" customHeight="1" x14ac:dyDescent="0.25">
      <c r="B259" s="3"/>
      <c r="C259" s="9"/>
      <c r="D259" s="16"/>
      <c r="E259" s="61"/>
      <c r="F259" s="16"/>
      <c r="G259" s="15"/>
      <c r="H259" s="15"/>
      <c r="I259" s="15"/>
      <c r="J259" s="14"/>
      <c r="K259" s="15"/>
      <c r="L259" s="15"/>
      <c r="M259" s="15"/>
      <c r="N259" s="54"/>
      <c r="O259" s="15"/>
      <c r="P259" s="15"/>
      <c r="Q259" s="15"/>
      <c r="R259" s="16"/>
      <c r="S259" s="37"/>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row>
    <row r="260" spans="2:261" s="12" customFormat="1" ht="65.099999999999994" customHeight="1" x14ac:dyDescent="0.25">
      <c r="B260" s="3"/>
      <c r="C260" s="19"/>
      <c r="D260" s="17"/>
      <c r="E260" s="62"/>
      <c r="F260" s="17"/>
      <c r="G260" s="14"/>
      <c r="H260" s="14"/>
      <c r="I260" s="14"/>
      <c r="J260" s="14"/>
      <c r="K260" s="14"/>
      <c r="L260" s="14"/>
      <c r="M260" s="14"/>
      <c r="N260" s="54"/>
      <c r="O260" s="14"/>
      <c r="P260" s="31"/>
      <c r="Q260" s="31"/>
      <c r="R260" s="17"/>
      <c r="S260" s="38"/>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row>
    <row r="261" spans="2:261" s="12" customFormat="1" ht="65.099999999999994" customHeight="1" x14ac:dyDescent="0.25">
      <c r="B261" s="3"/>
      <c r="C261" s="9"/>
      <c r="D261" s="16"/>
      <c r="E261" s="61"/>
      <c r="F261" s="16"/>
      <c r="G261" s="15"/>
      <c r="H261" s="15"/>
      <c r="I261" s="15"/>
      <c r="J261" s="14"/>
      <c r="K261" s="15"/>
      <c r="L261" s="15"/>
      <c r="M261" s="15"/>
      <c r="N261" s="54"/>
      <c r="O261" s="15"/>
      <c r="P261" s="15"/>
      <c r="Q261" s="15"/>
      <c r="R261" s="16"/>
      <c r="S261" s="37"/>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row>
    <row r="262" spans="2:261" s="12" customFormat="1" ht="65.099999999999994" customHeight="1" x14ac:dyDescent="0.25">
      <c r="B262" s="3"/>
      <c r="C262" s="19"/>
      <c r="D262" s="17"/>
      <c r="E262" s="62"/>
      <c r="F262" s="17"/>
      <c r="G262" s="14"/>
      <c r="H262" s="14"/>
      <c r="I262" s="14"/>
      <c r="J262" s="14"/>
      <c r="K262" s="14"/>
      <c r="L262" s="14"/>
      <c r="M262" s="14"/>
      <c r="N262" s="54"/>
      <c r="O262" s="14"/>
      <c r="P262" s="31"/>
      <c r="Q262" s="31"/>
      <c r="R262" s="17"/>
      <c r="S262" s="38"/>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row>
    <row r="263" spans="2:261" s="12" customFormat="1" ht="65.099999999999994" customHeight="1" x14ac:dyDescent="0.25">
      <c r="B263" s="3"/>
      <c r="C263" s="9"/>
      <c r="D263" s="16"/>
      <c r="E263" s="61"/>
      <c r="F263" s="16"/>
      <c r="G263" s="15"/>
      <c r="H263" s="15"/>
      <c r="I263" s="15"/>
      <c r="J263" s="14"/>
      <c r="K263" s="15"/>
      <c r="L263" s="15"/>
      <c r="M263" s="15"/>
      <c r="N263" s="54"/>
      <c r="O263" s="15"/>
      <c r="P263" s="15"/>
      <c r="Q263" s="15"/>
      <c r="R263" s="16"/>
      <c r="S263" s="37"/>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row>
    <row r="264" spans="2:261" s="12" customFormat="1" ht="65.099999999999994" customHeight="1" x14ac:dyDescent="0.25">
      <c r="B264" s="3"/>
      <c r="C264" s="19"/>
      <c r="D264" s="17"/>
      <c r="E264" s="62"/>
      <c r="F264" s="17"/>
      <c r="G264" s="14"/>
      <c r="H264" s="14"/>
      <c r="I264" s="14"/>
      <c r="J264" s="14"/>
      <c r="K264" s="14"/>
      <c r="L264" s="14"/>
      <c r="M264" s="14"/>
      <c r="N264" s="54"/>
      <c r="O264" s="14"/>
      <c r="P264" s="31"/>
      <c r="Q264" s="31"/>
      <c r="R264" s="17"/>
      <c r="S264" s="38"/>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row>
    <row r="265" spans="2:261" s="12" customFormat="1" ht="65.099999999999994" customHeight="1" x14ac:dyDescent="0.25">
      <c r="B265" s="3"/>
      <c r="C265" s="9"/>
      <c r="D265" s="16"/>
      <c r="E265" s="61"/>
      <c r="F265" s="16"/>
      <c r="G265" s="15"/>
      <c r="H265" s="15"/>
      <c r="I265" s="15"/>
      <c r="J265" s="14"/>
      <c r="K265" s="15"/>
      <c r="L265" s="15"/>
      <c r="M265" s="15"/>
      <c r="N265" s="54"/>
      <c r="O265" s="15"/>
      <c r="P265" s="15"/>
      <c r="Q265" s="15"/>
      <c r="R265" s="16"/>
      <c r="S265" s="37"/>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row>
    <row r="266" spans="2:261" s="12" customFormat="1" ht="65.099999999999994" customHeight="1" x14ac:dyDescent="0.25">
      <c r="B266" s="3"/>
      <c r="C266" s="19"/>
      <c r="D266" s="17"/>
      <c r="E266" s="62"/>
      <c r="F266" s="17"/>
      <c r="G266" s="14"/>
      <c r="H266" s="14"/>
      <c r="I266" s="14"/>
      <c r="J266" s="14"/>
      <c r="K266" s="14"/>
      <c r="L266" s="14"/>
      <c r="M266" s="14"/>
      <c r="N266" s="54"/>
      <c r="O266" s="14"/>
      <c r="P266" s="31"/>
      <c r="Q266" s="31"/>
      <c r="R266" s="17"/>
      <c r="S266" s="38"/>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row>
    <row r="267" spans="2:261" s="12" customFormat="1" ht="65.099999999999994" customHeight="1" x14ac:dyDescent="0.25">
      <c r="B267" s="3"/>
      <c r="C267" s="9"/>
      <c r="D267" s="16"/>
      <c r="E267" s="61"/>
      <c r="F267" s="16"/>
      <c r="G267" s="15"/>
      <c r="H267" s="15"/>
      <c r="I267" s="15"/>
      <c r="J267" s="14"/>
      <c r="K267" s="15"/>
      <c r="L267" s="15"/>
      <c r="M267" s="15"/>
      <c r="N267" s="54"/>
      <c r="O267" s="15"/>
      <c r="P267" s="15"/>
      <c r="Q267" s="15"/>
      <c r="R267" s="16"/>
      <c r="S267" s="37"/>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row>
    <row r="268" spans="2:261" s="12" customFormat="1" ht="65.099999999999994" customHeight="1" x14ac:dyDescent="0.25">
      <c r="B268" s="3"/>
      <c r="C268" s="19"/>
      <c r="D268" s="17"/>
      <c r="E268" s="62"/>
      <c r="F268" s="17"/>
      <c r="G268" s="14"/>
      <c r="H268" s="14"/>
      <c r="I268" s="14"/>
      <c r="J268" s="14"/>
      <c r="K268" s="14"/>
      <c r="L268" s="14"/>
      <c r="M268" s="14"/>
      <c r="N268" s="54"/>
      <c r="O268" s="14"/>
      <c r="P268" s="31"/>
      <c r="Q268" s="31"/>
      <c r="R268" s="17"/>
      <c r="S268" s="38"/>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row>
    <row r="269" spans="2:261" s="12" customFormat="1" ht="65.099999999999994" customHeight="1" x14ac:dyDescent="0.25">
      <c r="B269" s="3"/>
      <c r="C269" s="9"/>
      <c r="D269" s="16"/>
      <c r="E269" s="61"/>
      <c r="F269" s="16"/>
      <c r="G269" s="15"/>
      <c r="H269" s="15"/>
      <c r="I269" s="15"/>
      <c r="J269" s="14"/>
      <c r="K269" s="15"/>
      <c r="L269" s="15"/>
      <c r="M269" s="15"/>
      <c r="N269" s="54"/>
      <c r="O269" s="15"/>
      <c r="P269" s="15"/>
      <c r="Q269" s="15"/>
      <c r="R269" s="16"/>
      <c r="S269" s="37"/>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row>
    <row r="270" spans="2:261" s="12" customFormat="1" ht="65.099999999999994" customHeight="1" x14ac:dyDescent="0.25">
      <c r="B270" s="3"/>
      <c r="C270" s="19"/>
      <c r="D270" s="17"/>
      <c r="E270" s="62"/>
      <c r="F270" s="17"/>
      <c r="G270" s="14"/>
      <c r="H270" s="14"/>
      <c r="I270" s="14"/>
      <c r="J270" s="14"/>
      <c r="K270" s="14"/>
      <c r="L270" s="14"/>
      <c r="M270" s="14"/>
      <c r="N270" s="54"/>
      <c r="O270" s="14"/>
      <c r="P270" s="31"/>
      <c r="Q270" s="31"/>
      <c r="R270" s="17"/>
      <c r="S270" s="38"/>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row>
    <row r="271" spans="2:261" s="12" customFormat="1" ht="65.099999999999994" customHeight="1" x14ac:dyDescent="0.25">
      <c r="B271" s="3"/>
      <c r="C271" s="9"/>
      <c r="D271" s="16"/>
      <c r="E271" s="61"/>
      <c r="F271" s="16"/>
      <c r="G271" s="15"/>
      <c r="H271" s="15"/>
      <c r="I271" s="15"/>
      <c r="J271" s="14"/>
      <c r="K271" s="15"/>
      <c r="L271" s="15"/>
      <c r="M271" s="15"/>
      <c r="N271" s="54"/>
      <c r="O271" s="15"/>
      <c r="P271" s="15"/>
      <c r="Q271" s="15"/>
      <c r="R271" s="16"/>
      <c r="S271" s="37"/>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row>
    <row r="272" spans="2:261" s="12" customFormat="1" ht="65.099999999999994" customHeight="1" x14ac:dyDescent="0.25">
      <c r="B272" s="3"/>
      <c r="C272" s="19"/>
      <c r="D272" s="17"/>
      <c r="E272" s="62"/>
      <c r="F272" s="17"/>
      <c r="G272" s="14"/>
      <c r="H272" s="14"/>
      <c r="I272" s="14"/>
      <c r="J272" s="14"/>
      <c r="K272" s="14"/>
      <c r="L272" s="14"/>
      <c r="M272" s="14"/>
      <c r="N272" s="54"/>
      <c r="O272" s="14"/>
      <c r="P272" s="31"/>
      <c r="Q272" s="31"/>
      <c r="R272" s="17"/>
      <c r="S272" s="38"/>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row>
    <row r="273" spans="2:261" s="12" customFormat="1" ht="65.099999999999994" customHeight="1" x14ac:dyDescent="0.25">
      <c r="B273" s="3"/>
      <c r="C273" s="9"/>
      <c r="D273" s="16"/>
      <c r="E273" s="61"/>
      <c r="F273" s="16"/>
      <c r="G273" s="15"/>
      <c r="H273" s="15"/>
      <c r="I273" s="15"/>
      <c r="J273" s="14"/>
      <c r="K273" s="15"/>
      <c r="L273" s="15"/>
      <c r="M273" s="15"/>
      <c r="N273" s="54"/>
      <c r="O273" s="15"/>
      <c r="P273" s="15"/>
      <c r="Q273" s="15"/>
      <c r="R273" s="16"/>
      <c r="S273" s="37"/>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row>
    <row r="274" spans="2:261" s="12" customFormat="1" ht="65.099999999999994" customHeight="1" x14ac:dyDescent="0.25">
      <c r="B274" s="3"/>
      <c r="C274" s="19"/>
      <c r="D274" s="17"/>
      <c r="E274" s="62"/>
      <c r="F274" s="17"/>
      <c r="G274" s="14"/>
      <c r="H274" s="14"/>
      <c r="I274" s="14"/>
      <c r="J274" s="14"/>
      <c r="K274" s="14"/>
      <c r="L274" s="14"/>
      <c r="M274" s="14"/>
      <c r="N274" s="54"/>
      <c r="O274" s="14"/>
      <c r="P274" s="31"/>
      <c r="Q274" s="31"/>
      <c r="R274" s="17"/>
      <c r="S274" s="38"/>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row>
    <row r="275" spans="2:261" s="12" customFormat="1" ht="65.099999999999994" customHeight="1" x14ac:dyDescent="0.25">
      <c r="B275" s="3"/>
      <c r="C275" s="9"/>
      <c r="D275" s="16"/>
      <c r="E275" s="61"/>
      <c r="F275" s="16"/>
      <c r="G275" s="15"/>
      <c r="H275" s="15"/>
      <c r="I275" s="15"/>
      <c r="J275" s="14"/>
      <c r="K275" s="15"/>
      <c r="L275" s="15"/>
      <c r="M275" s="15"/>
      <c r="N275" s="54"/>
      <c r="O275" s="15"/>
      <c r="P275" s="15"/>
      <c r="Q275" s="15"/>
      <c r="R275" s="16"/>
      <c r="S275" s="37"/>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row>
    <row r="276" spans="2:261" s="12" customFormat="1" ht="65.099999999999994" customHeight="1" x14ac:dyDescent="0.25">
      <c r="B276" s="3"/>
      <c r="C276" s="19"/>
      <c r="D276" s="17"/>
      <c r="E276" s="62"/>
      <c r="F276" s="17"/>
      <c r="G276" s="14"/>
      <c r="H276" s="14"/>
      <c r="I276" s="14"/>
      <c r="J276" s="14"/>
      <c r="K276" s="14"/>
      <c r="L276" s="14"/>
      <c r="M276" s="14"/>
      <c r="N276" s="54"/>
      <c r="O276" s="14"/>
      <c r="P276" s="31"/>
      <c r="Q276" s="31"/>
      <c r="R276" s="17"/>
      <c r="S276" s="38"/>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row>
    <row r="277" spans="2:261" s="12" customFormat="1" ht="65.099999999999994" customHeight="1" x14ac:dyDescent="0.25">
      <c r="B277" s="3"/>
      <c r="C277" s="9"/>
      <c r="D277" s="16"/>
      <c r="E277" s="61"/>
      <c r="F277" s="16"/>
      <c r="G277" s="15"/>
      <c r="H277" s="15"/>
      <c r="I277" s="15"/>
      <c r="J277" s="14"/>
      <c r="K277" s="15"/>
      <c r="L277" s="15"/>
      <c r="M277" s="15"/>
      <c r="N277" s="54"/>
      <c r="O277" s="15"/>
      <c r="P277" s="15"/>
      <c r="Q277" s="15"/>
      <c r="R277" s="16"/>
      <c r="S277" s="37"/>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row>
    <row r="278" spans="2:261" s="12" customFormat="1" ht="65.099999999999994" customHeight="1" x14ac:dyDescent="0.25">
      <c r="B278" s="3"/>
      <c r="C278" s="19"/>
      <c r="D278" s="17"/>
      <c r="E278" s="62"/>
      <c r="F278" s="17"/>
      <c r="G278" s="14"/>
      <c r="H278" s="14"/>
      <c r="I278" s="14"/>
      <c r="J278" s="14"/>
      <c r="K278" s="14"/>
      <c r="L278" s="14"/>
      <c r="M278" s="14"/>
      <c r="N278" s="54"/>
      <c r="O278" s="14"/>
      <c r="P278" s="31"/>
      <c r="Q278" s="31"/>
      <c r="R278" s="17"/>
      <c r="S278" s="38"/>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row>
    <row r="279" spans="2:261" s="12" customFormat="1" ht="65.099999999999994" customHeight="1" x14ac:dyDescent="0.25">
      <c r="B279" s="3"/>
      <c r="C279" s="9"/>
      <c r="D279" s="16"/>
      <c r="E279" s="61"/>
      <c r="F279" s="16"/>
      <c r="G279" s="15"/>
      <c r="H279" s="15"/>
      <c r="I279" s="15"/>
      <c r="J279" s="14"/>
      <c r="K279" s="15"/>
      <c r="L279" s="15"/>
      <c r="M279" s="15"/>
      <c r="N279" s="54"/>
      <c r="O279" s="15"/>
      <c r="P279" s="15"/>
      <c r="Q279" s="15"/>
      <c r="R279" s="16"/>
      <c r="S279" s="37"/>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row>
    <row r="280" spans="2:261" s="12" customFormat="1" ht="65.099999999999994" customHeight="1" x14ac:dyDescent="0.25">
      <c r="B280" s="3"/>
      <c r="C280" s="19"/>
      <c r="D280" s="17"/>
      <c r="E280" s="62"/>
      <c r="F280" s="17"/>
      <c r="G280" s="14"/>
      <c r="H280" s="14"/>
      <c r="I280" s="14"/>
      <c r="J280" s="14"/>
      <c r="K280" s="14"/>
      <c r="L280" s="14"/>
      <c r="M280" s="14"/>
      <c r="N280" s="54"/>
      <c r="O280" s="14"/>
      <c r="P280" s="31"/>
      <c r="Q280" s="31"/>
      <c r="R280" s="17"/>
      <c r="S280" s="38"/>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row>
    <row r="281" spans="2:261" s="12" customFormat="1" ht="65.099999999999994" customHeight="1" x14ac:dyDescent="0.25">
      <c r="B281" s="3"/>
      <c r="C281" s="9"/>
      <c r="D281" s="16"/>
      <c r="E281" s="61"/>
      <c r="F281" s="16"/>
      <c r="G281" s="15"/>
      <c r="H281" s="15"/>
      <c r="I281" s="15"/>
      <c r="J281" s="14"/>
      <c r="K281" s="15"/>
      <c r="L281" s="15"/>
      <c r="M281" s="15"/>
      <c r="N281" s="54"/>
      <c r="O281" s="15"/>
      <c r="P281" s="15"/>
      <c r="Q281" s="15"/>
      <c r="R281" s="16"/>
      <c r="S281" s="37"/>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row>
    <row r="282" spans="2:261" s="12" customFormat="1" ht="65.099999999999994" customHeight="1" x14ac:dyDescent="0.25">
      <c r="B282" s="3"/>
      <c r="C282" s="19"/>
      <c r="D282" s="17"/>
      <c r="E282" s="62"/>
      <c r="F282" s="17"/>
      <c r="G282" s="14"/>
      <c r="H282" s="14"/>
      <c r="I282" s="14"/>
      <c r="J282" s="14"/>
      <c r="K282" s="14"/>
      <c r="L282" s="14"/>
      <c r="M282" s="14"/>
      <c r="N282" s="54"/>
      <c r="O282" s="14"/>
      <c r="P282" s="31"/>
      <c r="Q282" s="31"/>
      <c r="R282" s="17"/>
      <c r="S282" s="38"/>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row>
    <row r="283" spans="2:261" s="12" customFormat="1" ht="65.099999999999994" customHeight="1" x14ac:dyDescent="0.25">
      <c r="B283" s="3"/>
      <c r="C283" s="9"/>
      <c r="D283" s="16"/>
      <c r="E283" s="61"/>
      <c r="F283" s="16"/>
      <c r="G283" s="15"/>
      <c r="H283" s="15"/>
      <c r="I283" s="15"/>
      <c r="J283" s="14"/>
      <c r="K283" s="15"/>
      <c r="L283" s="15"/>
      <c r="M283" s="15"/>
      <c r="N283" s="54"/>
      <c r="O283" s="15"/>
      <c r="P283" s="15"/>
      <c r="Q283" s="15"/>
      <c r="R283" s="16"/>
      <c r="S283" s="37"/>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row>
    <row r="284" spans="2:261" s="12" customFormat="1" ht="65.099999999999994" customHeight="1" x14ac:dyDescent="0.25">
      <c r="B284" s="3"/>
      <c r="C284" s="19"/>
      <c r="D284" s="17"/>
      <c r="E284" s="62"/>
      <c r="F284" s="17"/>
      <c r="G284" s="14"/>
      <c r="H284" s="14"/>
      <c r="I284" s="14"/>
      <c r="J284" s="14"/>
      <c r="K284" s="14"/>
      <c r="L284" s="14"/>
      <c r="M284" s="14"/>
      <c r="N284" s="54"/>
      <c r="O284" s="14"/>
      <c r="P284" s="31"/>
      <c r="Q284" s="31"/>
      <c r="R284" s="17"/>
      <c r="S284" s="38"/>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row>
    <row r="285" spans="2:261" s="12" customFormat="1" ht="65.099999999999994" customHeight="1" x14ac:dyDescent="0.25">
      <c r="B285" s="3"/>
      <c r="C285" s="9"/>
      <c r="D285" s="16"/>
      <c r="E285" s="61"/>
      <c r="F285" s="16"/>
      <c r="G285" s="15"/>
      <c r="H285" s="15"/>
      <c r="I285" s="15"/>
      <c r="J285" s="14"/>
      <c r="K285" s="15"/>
      <c r="L285" s="15"/>
      <c r="M285" s="15"/>
      <c r="N285" s="54"/>
      <c r="O285" s="15"/>
      <c r="P285" s="15"/>
      <c r="Q285" s="15"/>
      <c r="R285" s="16"/>
      <c r="S285" s="37"/>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row>
    <row r="286" spans="2:261" s="12" customFormat="1" ht="65.099999999999994" customHeight="1" x14ac:dyDescent="0.25">
      <c r="B286" s="3"/>
      <c r="C286" s="19"/>
      <c r="D286" s="17"/>
      <c r="E286" s="62"/>
      <c r="F286" s="17"/>
      <c r="G286" s="14"/>
      <c r="H286" s="14"/>
      <c r="I286" s="14"/>
      <c r="J286" s="14"/>
      <c r="K286" s="14"/>
      <c r="L286" s="14"/>
      <c r="M286" s="14"/>
      <c r="N286" s="54"/>
      <c r="O286" s="14"/>
      <c r="P286" s="31"/>
      <c r="Q286" s="31"/>
      <c r="R286" s="17"/>
      <c r="S286" s="38"/>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row>
    <row r="287" spans="2:261" s="12" customFormat="1" ht="65.099999999999994" customHeight="1" x14ac:dyDescent="0.25">
      <c r="B287" s="3"/>
      <c r="C287" s="9"/>
      <c r="D287" s="16"/>
      <c r="E287" s="61"/>
      <c r="F287" s="16"/>
      <c r="G287" s="15"/>
      <c r="H287" s="15"/>
      <c r="I287" s="15"/>
      <c r="J287" s="14"/>
      <c r="K287" s="15"/>
      <c r="L287" s="15"/>
      <c r="M287" s="15"/>
      <c r="N287" s="54"/>
      <c r="O287" s="15"/>
      <c r="P287" s="15"/>
      <c r="Q287" s="15"/>
      <c r="R287" s="16"/>
      <c r="S287" s="37"/>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row>
    <row r="288" spans="2:261" s="12" customFormat="1" ht="65.099999999999994" customHeight="1" x14ac:dyDescent="0.25">
      <c r="B288" s="3"/>
      <c r="C288" s="19"/>
      <c r="D288" s="17"/>
      <c r="E288" s="62"/>
      <c r="F288" s="17"/>
      <c r="G288" s="14"/>
      <c r="H288" s="14"/>
      <c r="I288" s="14"/>
      <c r="J288" s="14"/>
      <c r="K288" s="14"/>
      <c r="L288" s="14"/>
      <c r="M288" s="14"/>
      <c r="N288" s="54"/>
      <c r="O288" s="14"/>
      <c r="P288" s="31"/>
      <c r="Q288" s="31"/>
      <c r="R288" s="17"/>
      <c r="S288" s="38"/>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row>
    <row r="289" spans="2:261" s="12" customFormat="1" ht="65.099999999999994" customHeight="1" x14ac:dyDescent="0.25">
      <c r="B289" s="3"/>
      <c r="C289" s="9"/>
      <c r="D289" s="16"/>
      <c r="E289" s="61"/>
      <c r="F289" s="16"/>
      <c r="G289" s="15"/>
      <c r="H289" s="15"/>
      <c r="I289" s="15"/>
      <c r="J289" s="14"/>
      <c r="K289" s="15"/>
      <c r="L289" s="15"/>
      <c r="M289" s="15"/>
      <c r="N289" s="54"/>
      <c r="O289" s="15"/>
      <c r="P289" s="15"/>
      <c r="Q289" s="15"/>
      <c r="R289" s="16"/>
      <c r="S289" s="37"/>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row>
    <row r="290" spans="2:261" s="12" customFormat="1" ht="65.099999999999994" customHeight="1" x14ac:dyDescent="0.25">
      <c r="B290" s="3"/>
      <c r="C290" s="19"/>
      <c r="D290" s="17"/>
      <c r="E290" s="62"/>
      <c r="F290" s="17"/>
      <c r="G290" s="14"/>
      <c r="H290" s="14"/>
      <c r="I290" s="14"/>
      <c r="J290" s="14"/>
      <c r="K290" s="14"/>
      <c r="L290" s="14"/>
      <c r="M290" s="14"/>
      <c r="N290" s="54"/>
      <c r="O290" s="14"/>
      <c r="P290" s="31"/>
      <c r="Q290" s="31"/>
      <c r="R290" s="17"/>
      <c r="S290" s="38"/>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row>
    <row r="291" spans="2:261" s="12" customFormat="1" ht="65.099999999999994" customHeight="1" x14ac:dyDescent="0.25">
      <c r="B291" s="3"/>
      <c r="C291" s="9"/>
      <c r="D291" s="16"/>
      <c r="E291" s="61"/>
      <c r="F291" s="16"/>
      <c r="G291" s="15"/>
      <c r="H291" s="15"/>
      <c r="I291" s="15"/>
      <c r="J291" s="14"/>
      <c r="K291" s="15"/>
      <c r="L291" s="15"/>
      <c r="M291" s="15"/>
      <c r="N291" s="54"/>
      <c r="O291" s="15"/>
      <c r="P291" s="15"/>
      <c r="Q291" s="15"/>
      <c r="R291" s="16"/>
      <c r="S291" s="37"/>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row>
    <row r="292" spans="2:261" s="12" customFormat="1" ht="65.099999999999994" customHeight="1" x14ac:dyDescent="0.25">
      <c r="B292" s="3"/>
      <c r="C292" s="19"/>
      <c r="D292" s="17"/>
      <c r="E292" s="62"/>
      <c r="F292" s="17"/>
      <c r="G292" s="14"/>
      <c r="H292" s="14"/>
      <c r="I292" s="14"/>
      <c r="J292" s="14"/>
      <c r="K292" s="14"/>
      <c r="L292" s="14"/>
      <c r="M292" s="14"/>
      <c r="N292" s="54"/>
      <c r="O292" s="14"/>
      <c r="P292" s="31"/>
      <c r="Q292" s="31"/>
      <c r="R292" s="17"/>
      <c r="S292" s="38"/>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row>
    <row r="293" spans="2:261" s="12" customFormat="1" ht="65.099999999999994" customHeight="1" x14ac:dyDescent="0.25">
      <c r="B293" s="3"/>
      <c r="C293" s="9"/>
      <c r="D293" s="16"/>
      <c r="E293" s="61"/>
      <c r="F293" s="16"/>
      <c r="G293" s="15"/>
      <c r="H293" s="15"/>
      <c r="I293" s="15"/>
      <c r="J293" s="14"/>
      <c r="K293" s="15"/>
      <c r="L293" s="15"/>
      <c r="M293" s="15"/>
      <c r="N293" s="54"/>
      <c r="O293" s="15"/>
      <c r="P293" s="15"/>
      <c r="Q293" s="15"/>
      <c r="R293" s="16"/>
      <c r="S293" s="37"/>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row>
    <row r="294" spans="2:261" s="12" customFormat="1" ht="65.099999999999994" customHeight="1" x14ac:dyDescent="0.25">
      <c r="B294" s="3"/>
      <c r="C294" s="19"/>
      <c r="D294" s="17"/>
      <c r="E294" s="62"/>
      <c r="F294" s="17"/>
      <c r="G294" s="14"/>
      <c r="H294" s="14"/>
      <c r="I294" s="14"/>
      <c r="J294" s="14"/>
      <c r="K294" s="14"/>
      <c r="L294" s="14"/>
      <c r="M294" s="14"/>
      <c r="N294" s="54"/>
      <c r="O294" s="14"/>
      <c r="P294" s="31"/>
      <c r="Q294" s="31"/>
      <c r="R294" s="17"/>
      <c r="S294" s="38"/>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row>
    <row r="295" spans="2:261" s="12" customFormat="1" ht="65.099999999999994" customHeight="1" x14ac:dyDescent="0.25">
      <c r="B295" s="3"/>
      <c r="C295" s="9"/>
      <c r="D295" s="16"/>
      <c r="E295" s="61"/>
      <c r="F295" s="16"/>
      <c r="G295" s="15"/>
      <c r="H295" s="15"/>
      <c r="I295" s="15"/>
      <c r="J295" s="14"/>
      <c r="K295" s="15"/>
      <c r="L295" s="15"/>
      <c r="M295" s="15"/>
      <c r="N295" s="54"/>
      <c r="O295" s="15"/>
      <c r="P295" s="15"/>
      <c r="Q295" s="15"/>
      <c r="R295" s="16"/>
      <c r="S295" s="37"/>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row>
    <row r="296" spans="2:261" s="12" customFormat="1" ht="65.099999999999994" customHeight="1" x14ac:dyDescent="0.25">
      <c r="B296" s="3"/>
      <c r="C296" s="19"/>
      <c r="D296" s="17"/>
      <c r="E296" s="62"/>
      <c r="F296" s="17"/>
      <c r="G296" s="14"/>
      <c r="H296" s="14"/>
      <c r="I296" s="14"/>
      <c r="J296" s="14"/>
      <c r="K296" s="14"/>
      <c r="L296" s="14"/>
      <c r="M296" s="14"/>
      <c r="N296" s="54"/>
      <c r="O296" s="14"/>
      <c r="P296" s="31"/>
      <c r="Q296" s="31"/>
      <c r="R296" s="17"/>
      <c r="S296" s="38"/>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row>
    <row r="297" spans="2:261" s="12" customFormat="1" ht="65.099999999999994" customHeight="1" x14ac:dyDescent="0.25">
      <c r="B297" s="3"/>
      <c r="C297" s="9"/>
      <c r="D297" s="16"/>
      <c r="E297" s="61"/>
      <c r="F297" s="16"/>
      <c r="G297" s="15"/>
      <c r="H297" s="15"/>
      <c r="I297" s="15"/>
      <c r="J297" s="14"/>
      <c r="K297" s="15"/>
      <c r="L297" s="15"/>
      <c r="M297" s="15"/>
      <c r="N297" s="54"/>
      <c r="O297" s="15"/>
      <c r="P297" s="15"/>
      <c r="Q297" s="15"/>
      <c r="R297" s="16"/>
      <c r="S297" s="37"/>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row>
    <row r="298" spans="2:261" s="12" customFormat="1" ht="65.099999999999994" customHeight="1" x14ac:dyDescent="0.25">
      <c r="B298" s="3"/>
      <c r="C298" s="19"/>
      <c r="D298" s="17"/>
      <c r="E298" s="62"/>
      <c r="F298" s="17"/>
      <c r="G298" s="14"/>
      <c r="H298" s="14"/>
      <c r="I298" s="14"/>
      <c r="J298" s="14"/>
      <c r="K298" s="14"/>
      <c r="L298" s="14"/>
      <c r="M298" s="14"/>
      <c r="N298" s="54"/>
      <c r="O298" s="14"/>
      <c r="P298" s="31"/>
      <c r="Q298" s="31"/>
      <c r="R298" s="17"/>
      <c r="S298" s="38"/>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row>
    <row r="299" spans="2:261" s="12" customFormat="1" ht="65.099999999999994" customHeight="1" x14ac:dyDescent="0.25">
      <c r="B299" s="3"/>
      <c r="C299" s="9"/>
      <c r="D299" s="16"/>
      <c r="E299" s="61"/>
      <c r="F299" s="16"/>
      <c r="G299" s="15"/>
      <c r="H299" s="15"/>
      <c r="I299" s="15"/>
      <c r="J299" s="14"/>
      <c r="K299" s="15"/>
      <c r="L299" s="15"/>
      <c r="M299" s="15"/>
      <c r="N299" s="54"/>
      <c r="O299" s="15"/>
      <c r="P299" s="15"/>
      <c r="Q299" s="15"/>
      <c r="R299" s="16"/>
      <c r="S299" s="37"/>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row>
    <row r="300" spans="2:261" s="12" customFormat="1" ht="65.099999999999994" customHeight="1" x14ac:dyDescent="0.25">
      <c r="B300" s="3"/>
      <c r="C300" s="19"/>
      <c r="D300" s="17"/>
      <c r="E300" s="62"/>
      <c r="F300" s="17"/>
      <c r="G300" s="14"/>
      <c r="H300" s="14"/>
      <c r="I300" s="14"/>
      <c r="J300" s="14"/>
      <c r="K300" s="14"/>
      <c r="L300" s="14"/>
      <c r="M300" s="14"/>
      <c r="N300" s="54"/>
      <c r="O300" s="14"/>
      <c r="P300" s="31"/>
      <c r="Q300" s="31"/>
      <c r="R300" s="17"/>
      <c r="S300" s="38"/>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row>
    <row r="301" spans="2:261" s="12" customFormat="1" ht="65.099999999999994" customHeight="1" x14ac:dyDescent="0.25">
      <c r="B301" s="3"/>
      <c r="C301" s="9"/>
      <c r="D301" s="16"/>
      <c r="E301" s="61"/>
      <c r="F301" s="16"/>
      <c r="G301" s="15"/>
      <c r="H301" s="15"/>
      <c r="I301" s="15"/>
      <c r="J301" s="14"/>
      <c r="K301" s="15"/>
      <c r="L301" s="15"/>
      <c r="M301" s="15"/>
      <c r="N301" s="54"/>
      <c r="O301" s="15"/>
      <c r="P301" s="15"/>
      <c r="Q301" s="15"/>
      <c r="R301" s="16"/>
      <c r="S301" s="37"/>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row>
    <row r="302" spans="2:261" s="12" customFormat="1" ht="65.099999999999994" customHeight="1" x14ac:dyDescent="0.25">
      <c r="B302" s="11"/>
      <c r="C302" s="19"/>
      <c r="D302" s="17"/>
      <c r="E302" s="62"/>
      <c r="F302" s="17"/>
      <c r="G302" s="14"/>
      <c r="H302" s="14"/>
      <c r="I302" s="14"/>
      <c r="J302" s="14"/>
      <c r="K302" s="14"/>
      <c r="L302" s="14"/>
      <c r="M302" s="14"/>
      <c r="N302" s="54"/>
      <c r="O302" s="14"/>
      <c r="P302" s="31"/>
      <c r="Q302" s="31"/>
      <c r="R302" s="17"/>
      <c r="S302" s="38"/>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row>
    <row r="303" spans="2:261" s="12" customFormat="1" ht="65.099999999999994" customHeight="1" x14ac:dyDescent="0.25">
      <c r="B303" s="11"/>
      <c r="C303" s="9"/>
      <c r="D303" s="16"/>
      <c r="E303" s="61"/>
      <c r="F303" s="16"/>
      <c r="G303" s="15"/>
      <c r="H303" s="15"/>
      <c r="I303" s="15"/>
      <c r="J303" s="14"/>
      <c r="K303" s="15"/>
      <c r="L303" s="15"/>
      <c r="M303" s="15"/>
      <c r="N303" s="54"/>
      <c r="O303" s="15"/>
      <c r="P303" s="15"/>
      <c r="Q303" s="15"/>
      <c r="R303" s="16"/>
      <c r="S303" s="37"/>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row>
    <row r="304" spans="2:261" s="12" customFormat="1" ht="65.099999999999994" customHeight="1" x14ac:dyDescent="0.25">
      <c r="B304" s="11"/>
      <c r="C304" s="19"/>
      <c r="D304" s="17"/>
      <c r="E304" s="62"/>
      <c r="F304" s="17"/>
      <c r="G304" s="14"/>
      <c r="H304" s="14"/>
      <c r="I304" s="14"/>
      <c r="J304" s="14"/>
      <c r="K304" s="14"/>
      <c r="L304" s="14"/>
      <c r="M304" s="14"/>
      <c r="N304" s="54"/>
      <c r="O304" s="14"/>
      <c r="P304" s="31"/>
      <c r="Q304" s="31"/>
      <c r="R304" s="17"/>
      <c r="S304" s="38"/>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row>
    <row r="305" spans="2:261" s="12" customFormat="1" ht="65.099999999999994" customHeight="1" x14ac:dyDescent="0.25">
      <c r="B305" s="11"/>
      <c r="C305" s="9"/>
      <c r="D305" s="16"/>
      <c r="E305" s="61"/>
      <c r="F305" s="16"/>
      <c r="G305" s="15"/>
      <c r="H305" s="15"/>
      <c r="I305" s="15"/>
      <c r="J305" s="14"/>
      <c r="K305" s="15"/>
      <c r="L305" s="15"/>
      <c r="M305" s="15"/>
      <c r="N305" s="54"/>
      <c r="O305" s="15"/>
      <c r="P305" s="15"/>
      <c r="Q305" s="15"/>
      <c r="R305" s="16"/>
      <c r="S305" s="37"/>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row>
    <row r="306" spans="2:261" s="12" customFormat="1" ht="65.099999999999994" customHeight="1" x14ac:dyDescent="0.25">
      <c r="B306" s="11"/>
      <c r="C306" s="19"/>
      <c r="D306" s="17"/>
      <c r="E306" s="62"/>
      <c r="F306" s="17"/>
      <c r="G306" s="14"/>
      <c r="H306" s="14"/>
      <c r="I306" s="14"/>
      <c r="J306" s="14"/>
      <c r="K306" s="14"/>
      <c r="L306" s="14"/>
      <c r="M306" s="14"/>
      <c r="N306" s="54"/>
      <c r="O306" s="14"/>
      <c r="P306" s="31"/>
      <c r="Q306" s="31"/>
      <c r="R306" s="17"/>
      <c r="S306" s="38"/>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row>
    <row r="307" spans="2:261" s="12" customFormat="1" ht="65.099999999999994" customHeight="1" x14ac:dyDescent="0.25">
      <c r="B307" s="11"/>
      <c r="C307" s="9"/>
      <c r="D307" s="16"/>
      <c r="E307" s="61"/>
      <c r="F307" s="16"/>
      <c r="G307" s="15"/>
      <c r="H307" s="15"/>
      <c r="I307" s="15"/>
      <c r="J307" s="14"/>
      <c r="K307" s="15"/>
      <c r="L307" s="15"/>
      <c r="M307" s="15"/>
      <c r="N307" s="54"/>
      <c r="O307" s="15"/>
      <c r="P307" s="15"/>
      <c r="Q307" s="15"/>
      <c r="R307" s="16"/>
      <c r="S307" s="37"/>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row>
    <row r="308" spans="2:261" s="12" customFormat="1" ht="65.099999999999994" customHeight="1" x14ac:dyDescent="0.25">
      <c r="B308" s="11"/>
      <c r="C308" s="19"/>
      <c r="D308" s="17"/>
      <c r="E308" s="62"/>
      <c r="F308" s="17"/>
      <c r="G308" s="14"/>
      <c r="H308" s="14"/>
      <c r="I308" s="14"/>
      <c r="J308" s="14"/>
      <c r="K308" s="14"/>
      <c r="L308" s="14"/>
      <c r="M308" s="14"/>
      <c r="N308" s="54"/>
      <c r="O308" s="14"/>
      <c r="P308" s="31"/>
      <c r="Q308" s="31"/>
      <c r="R308" s="17"/>
      <c r="S308" s="38"/>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row>
    <row r="309" spans="2:261" s="12" customFormat="1" ht="65.099999999999994" customHeight="1" x14ac:dyDescent="0.25">
      <c r="B309" s="11"/>
      <c r="C309" s="9"/>
      <c r="D309" s="16"/>
      <c r="E309" s="61"/>
      <c r="F309" s="16"/>
      <c r="G309" s="15"/>
      <c r="H309" s="15"/>
      <c r="I309" s="15"/>
      <c r="J309" s="14"/>
      <c r="K309" s="15"/>
      <c r="L309" s="15"/>
      <c r="M309" s="15"/>
      <c r="N309" s="54"/>
      <c r="O309" s="15"/>
      <c r="P309" s="15"/>
      <c r="Q309" s="15"/>
      <c r="R309" s="16"/>
      <c r="S309" s="37"/>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row>
    <row r="310" spans="2:261" s="12" customFormat="1" ht="65.099999999999994" customHeight="1" x14ac:dyDescent="0.25">
      <c r="B310" s="11"/>
      <c r="C310" s="19"/>
      <c r="D310" s="17"/>
      <c r="E310" s="62"/>
      <c r="F310" s="17"/>
      <c r="G310" s="14"/>
      <c r="H310" s="14"/>
      <c r="I310" s="14"/>
      <c r="J310" s="14"/>
      <c r="K310" s="14"/>
      <c r="L310" s="14"/>
      <c r="M310" s="14"/>
      <c r="N310" s="54"/>
      <c r="O310" s="14"/>
      <c r="P310" s="31"/>
      <c r="Q310" s="31"/>
      <c r="R310" s="17"/>
      <c r="S310" s="38"/>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row>
    <row r="311" spans="2:261" s="12" customFormat="1" ht="65.099999999999994" customHeight="1" x14ac:dyDescent="0.25">
      <c r="B311" s="11"/>
      <c r="C311" s="9"/>
      <c r="D311" s="16"/>
      <c r="E311" s="61"/>
      <c r="F311" s="16"/>
      <c r="G311" s="15"/>
      <c r="H311" s="15"/>
      <c r="I311" s="15"/>
      <c r="J311" s="14"/>
      <c r="K311" s="15"/>
      <c r="L311" s="15"/>
      <c r="M311" s="15"/>
      <c r="N311" s="54"/>
      <c r="O311" s="15"/>
      <c r="P311" s="15"/>
      <c r="Q311" s="15"/>
      <c r="R311" s="16"/>
      <c r="S311" s="37"/>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row>
    <row r="312" spans="2:261" s="12" customFormat="1" ht="65.099999999999994" customHeight="1" x14ac:dyDescent="0.25">
      <c r="B312" s="11"/>
      <c r="C312" s="19"/>
      <c r="D312" s="17"/>
      <c r="E312" s="62"/>
      <c r="F312" s="17"/>
      <c r="G312" s="14"/>
      <c r="H312" s="14"/>
      <c r="I312" s="14"/>
      <c r="J312" s="14"/>
      <c r="K312" s="14"/>
      <c r="L312" s="14"/>
      <c r="M312" s="14"/>
      <c r="N312" s="54"/>
      <c r="O312" s="14"/>
      <c r="P312" s="31"/>
      <c r="Q312" s="31"/>
      <c r="R312" s="17"/>
      <c r="S312" s="38"/>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row>
    <row r="313" spans="2:261" s="12" customFormat="1" ht="65.099999999999994" customHeight="1" x14ac:dyDescent="0.25">
      <c r="B313" s="11"/>
      <c r="C313" s="9"/>
      <c r="D313" s="16"/>
      <c r="E313" s="61"/>
      <c r="F313" s="16"/>
      <c r="G313" s="15"/>
      <c r="H313" s="15"/>
      <c r="I313" s="15"/>
      <c r="J313" s="14"/>
      <c r="K313" s="15"/>
      <c r="L313" s="15"/>
      <c r="M313" s="15"/>
      <c r="N313" s="54"/>
      <c r="O313" s="15"/>
      <c r="P313" s="15"/>
      <c r="Q313" s="15"/>
      <c r="R313" s="16"/>
      <c r="S313" s="37"/>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row>
    <row r="314" spans="2:261" s="12" customFormat="1" ht="65.099999999999994" customHeight="1" x14ac:dyDescent="0.25">
      <c r="B314" s="11"/>
      <c r="C314" s="19"/>
      <c r="D314" s="17"/>
      <c r="E314" s="62"/>
      <c r="F314" s="17"/>
      <c r="G314" s="14"/>
      <c r="H314" s="14"/>
      <c r="I314" s="14"/>
      <c r="J314" s="14"/>
      <c r="K314" s="14"/>
      <c r="L314" s="14"/>
      <c r="M314" s="14"/>
      <c r="N314" s="54"/>
      <c r="O314" s="14"/>
      <c r="P314" s="31"/>
      <c r="Q314" s="31"/>
      <c r="R314" s="17"/>
      <c r="S314" s="38"/>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row>
    <row r="315" spans="2:261" s="12" customFormat="1" ht="65.099999999999994" customHeight="1" x14ac:dyDescent="0.25">
      <c r="B315" s="11"/>
      <c r="C315" s="9"/>
      <c r="D315" s="16"/>
      <c r="E315" s="61"/>
      <c r="F315" s="16"/>
      <c r="G315" s="15"/>
      <c r="H315" s="15"/>
      <c r="I315" s="15"/>
      <c r="J315" s="14"/>
      <c r="K315" s="15"/>
      <c r="L315" s="15"/>
      <c r="M315" s="15"/>
      <c r="N315" s="54"/>
      <c r="O315" s="15"/>
      <c r="P315" s="15"/>
      <c r="Q315" s="15"/>
      <c r="R315" s="16"/>
      <c r="S315" s="37"/>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row>
    <row r="316" spans="2:261" s="12" customFormat="1" ht="65.099999999999994" customHeight="1" x14ac:dyDescent="0.25">
      <c r="B316" s="11"/>
      <c r="C316" s="19"/>
      <c r="D316" s="17"/>
      <c r="E316" s="62"/>
      <c r="F316" s="17"/>
      <c r="G316" s="14"/>
      <c r="H316" s="14"/>
      <c r="I316" s="14"/>
      <c r="J316" s="14"/>
      <c r="K316" s="14"/>
      <c r="L316" s="14"/>
      <c r="M316" s="14"/>
      <c r="N316" s="54"/>
      <c r="O316" s="14"/>
      <c r="P316" s="31"/>
      <c r="Q316" s="31"/>
      <c r="R316" s="17"/>
      <c r="S316" s="38"/>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row>
    <row r="317" spans="2:261" s="12" customFormat="1" ht="65.099999999999994" customHeight="1" x14ac:dyDescent="0.25">
      <c r="B317" s="11"/>
      <c r="C317" s="9"/>
      <c r="D317" s="16"/>
      <c r="E317" s="61"/>
      <c r="F317" s="16"/>
      <c r="G317" s="15"/>
      <c r="H317" s="15"/>
      <c r="I317" s="15"/>
      <c r="J317" s="14"/>
      <c r="K317" s="15"/>
      <c r="L317" s="15"/>
      <c r="M317" s="15"/>
      <c r="N317" s="54"/>
      <c r="O317" s="15"/>
      <c r="P317" s="15"/>
      <c r="Q317" s="15"/>
      <c r="R317" s="16"/>
      <c r="S317" s="37"/>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row>
    <row r="318" spans="2:261" s="12" customFormat="1" ht="65.099999999999994" customHeight="1" x14ac:dyDescent="0.25">
      <c r="B318" s="11"/>
      <c r="C318" s="19"/>
      <c r="D318" s="17"/>
      <c r="E318" s="62"/>
      <c r="F318" s="17"/>
      <c r="G318" s="14"/>
      <c r="H318" s="14"/>
      <c r="I318" s="14"/>
      <c r="J318" s="14"/>
      <c r="K318" s="14"/>
      <c r="L318" s="14"/>
      <c r="M318" s="14"/>
      <c r="N318" s="54"/>
      <c r="O318" s="14"/>
      <c r="P318" s="31"/>
      <c r="Q318" s="31"/>
      <c r="R318" s="17"/>
      <c r="S318" s="38"/>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row>
    <row r="319" spans="2:261" s="12" customFormat="1" ht="65.099999999999994" customHeight="1" x14ac:dyDescent="0.25">
      <c r="B319" s="11"/>
      <c r="C319" s="9"/>
      <c r="D319" s="16"/>
      <c r="E319" s="61"/>
      <c r="F319" s="16"/>
      <c r="G319" s="15"/>
      <c r="H319" s="15"/>
      <c r="I319" s="15"/>
      <c r="J319" s="14"/>
      <c r="K319" s="15"/>
      <c r="L319" s="15"/>
      <c r="M319" s="15"/>
      <c r="N319" s="54"/>
      <c r="O319" s="15"/>
      <c r="P319" s="15"/>
      <c r="Q319" s="15"/>
      <c r="R319" s="16"/>
      <c r="S319" s="37"/>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row>
    <row r="320" spans="2:261" s="12" customFormat="1" ht="65.099999999999994" customHeight="1" x14ac:dyDescent="0.25">
      <c r="B320" s="11"/>
      <c r="C320" s="19"/>
      <c r="D320" s="17"/>
      <c r="E320" s="62"/>
      <c r="F320" s="17"/>
      <c r="G320" s="14"/>
      <c r="H320" s="14"/>
      <c r="I320" s="14"/>
      <c r="J320" s="14"/>
      <c r="K320" s="14"/>
      <c r="L320" s="14"/>
      <c r="M320" s="14"/>
      <c r="N320" s="54"/>
      <c r="O320" s="14"/>
      <c r="P320" s="31"/>
      <c r="Q320" s="31"/>
      <c r="R320" s="17"/>
      <c r="S320" s="38"/>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row>
    <row r="321" spans="2:261" s="12" customFormat="1" ht="65.099999999999994" customHeight="1" x14ac:dyDescent="0.25">
      <c r="B321" s="11"/>
      <c r="C321" s="9"/>
      <c r="D321" s="16"/>
      <c r="E321" s="61"/>
      <c r="F321" s="16"/>
      <c r="G321" s="15"/>
      <c r="H321" s="15"/>
      <c r="I321" s="15"/>
      <c r="J321" s="14"/>
      <c r="K321" s="15"/>
      <c r="L321" s="15"/>
      <c r="M321" s="15"/>
      <c r="N321" s="54"/>
      <c r="O321" s="15"/>
      <c r="P321" s="15"/>
      <c r="Q321" s="15"/>
      <c r="R321" s="16"/>
      <c r="S321" s="37"/>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row>
    <row r="322" spans="2:261" s="12" customFormat="1" ht="65.099999999999994" customHeight="1" x14ac:dyDescent="0.25">
      <c r="B322" s="11"/>
      <c r="C322" s="19"/>
      <c r="D322" s="17"/>
      <c r="E322" s="62"/>
      <c r="F322" s="17"/>
      <c r="G322" s="14"/>
      <c r="H322" s="14"/>
      <c r="I322" s="14"/>
      <c r="J322" s="14"/>
      <c r="K322" s="14"/>
      <c r="L322" s="14"/>
      <c r="M322" s="14"/>
      <c r="N322" s="54"/>
      <c r="O322" s="14"/>
      <c r="P322" s="31"/>
      <c r="Q322" s="31"/>
      <c r="R322" s="17"/>
      <c r="S322" s="38"/>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row>
    <row r="323" spans="2:261" s="12" customFormat="1" ht="65.099999999999994" customHeight="1" x14ac:dyDescent="0.25">
      <c r="B323" s="11"/>
      <c r="C323" s="9"/>
      <c r="D323" s="16"/>
      <c r="E323" s="61"/>
      <c r="F323" s="16"/>
      <c r="G323" s="15"/>
      <c r="H323" s="15"/>
      <c r="I323" s="15"/>
      <c r="J323" s="14"/>
      <c r="K323" s="15"/>
      <c r="L323" s="15"/>
      <c r="M323" s="15"/>
      <c r="N323" s="54"/>
      <c r="O323" s="15"/>
      <c r="P323" s="15"/>
      <c r="Q323" s="15"/>
      <c r="R323" s="16"/>
      <c r="S323" s="37"/>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row>
    <row r="324" spans="2:261" s="12" customFormat="1" ht="65.099999999999994" customHeight="1" x14ac:dyDescent="0.25">
      <c r="B324" s="11"/>
      <c r="C324" s="19"/>
      <c r="D324" s="17"/>
      <c r="E324" s="62"/>
      <c r="F324" s="17"/>
      <c r="G324" s="14"/>
      <c r="H324" s="14"/>
      <c r="I324" s="14"/>
      <c r="J324" s="14"/>
      <c r="K324" s="14"/>
      <c r="L324" s="14"/>
      <c r="M324" s="14"/>
      <c r="N324" s="54"/>
      <c r="O324" s="14"/>
      <c r="P324" s="31"/>
      <c r="Q324" s="31"/>
      <c r="R324" s="17"/>
      <c r="S324" s="38"/>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row>
    <row r="325" spans="2:261" s="12" customFormat="1" ht="65.099999999999994" customHeight="1" x14ac:dyDescent="0.25">
      <c r="B325" s="11"/>
      <c r="C325" s="9"/>
      <c r="D325" s="16"/>
      <c r="E325" s="61"/>
      <c r="F325" s="16"/>
      <c r="G325" s="15"/>
      <c r="H325" s="15"/>
      <c r="I325" s="15"/>
      <c r="J325" s="14"/>
      <c r="K325" s="15"/>
      <c r="L325" s="15"/>
      <c r="M325" s="15"/>
      <c r="N325" s="54"/>
      <c r="O325" s="15"/>
      <c r="P325" s="15"/>
      <c r="Q325" s="15"/>
      <c r="R325" s="16"/>
      <c r="S325" s="37"/>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row>
    <row r="326" spans="2:261" s="12" customFormat="1" ht="65.099999999999994" customHeight="1" x14ac:dyDescent="0.25">
      <c r="B326" s="11"/>
      <c r="C326" s="19"/>
      <c r="D326" s="17"/>
      <c r="E326" s="62"/>
      <c r="F326" s="17"/>
      <c r="G326" s="14"/>
      <c r="H326" s="14"/>
      <c r="I326" s="14"/>
      <c r="J326" s="14"/>
      <c r="K326" s="14"/>
      <c r="L326" s="14"/>
      <c r="M326" s="14"/>
      <c r="N326" s="54"/>
      <c r="O326" s="14"/>
      <c r="P326" s="31"/>
      <c r="Q326" s="31"/>
      <c r="R326" s="17"/>
      <c r="S326" s="38"/>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row>
    <row r="327" spans="2:261" s="12" customFormat="1" ht="65.099999999999994" customHeight="1" x14ac:dyDescent="0.25">
      <c r="B327" s="11"/>
      <c r="C327" s="9"/>
      <c r="D327" s="16"/>
      <c r="E327" s="61"/>
      <c r="F327" s="16"/>
      <c r="G327" s="15"/>
      <c r="H327" s="15"/>
      <c r="I327" s="15"/>
      <c r="J327" s="14"/>
      <c r="K327" s="15"/>
      <c r="L327" s="15"/>
      <c r="M327" s="15"/>
      <c r="N327" s="54"/>
      <c r="O327" s="15"/>
      <c r="P327" s="15"/>
      <c r="Q327" s="15"/>
      <c r="R327" s="16"/>
      <c r="S327" s="37"/>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row>
    <row r="328" spans="2:261" s="12" customFormat="1" ht="65.099999999999994" customHeight="1" x14ac:dyDescent="0.25">
      <c r="B328" s="11"/>
      <c r="C328" s="19"/>
      <c r="D328" s="17"/>
      <c r="E328" s="62"/>
      <c r="F328" s="17"/>
      <c r="G328" s="14"/>
      <c r="H328" s="14"/>
      <c r="I328" s="14"/>
      <c r="J328" s="14"/>
      <c r="K328" s="14"/>
      <c r="L328" s="14"/>
      <c r="M328" s="14"/>
      <c r="N328" s="54"/>
      <c r="O328" s="14"/>
      <c r="P328" s="31"/>
      <c r="Q328" s="31"/>
      <c r="R328" s="17"/>
      <c r="S328" s="38"/>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row>
    <row r="329" spans="2:261" s="12" customFormat="1" ht="65.099999999999994" customHeight="1" x14ac:dyDescent="0.25">
      <c r="B329" s="11"/>
      <c r="C329" s="9"/>
      <c r="D329" s="16"/>
      <c r="E329" s="61"/>
      <c r="F329" s="16"/>
      <c r="G329" s="15"/>
      <c r="H329" s="15"/>
      <c r="I329" s="15"/>
      <c r="J329" s="14"/>
      <c r="K329" s="15"/>
      <c r="L329" s="15"/>
      <c r="M329" s="15"/>
      <c r="N329" s="54"/>
      <c r="O329" s="15"/>
      <c r="P329" s="15"/>
      <c r="Q329" s="15"/>
      <c r="R329" s="16"/>
      <c r="S329" s="37"/>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row>
    <row r="330" spans="2:261" s="12" customFormat="1" ht="65.099999999999994" customHeight="1" x14ac:dyDescent="0.25">
      <c r="B330" s="11"/>
      <c r="C330" s="19"/>
      <c r="D330" s="17"/>
      <c r="E330" s="62"/>
      <c r="F330" s="17"/>
      <c r="G330" s="14"/>
      <c r="H330" s="14"/>
      <c r="I330" s="14"/>
      <c r="J330" s="14"/>
      <c r="K330" s="14"/>
      <c r="L330" s="14"/>
      <c r="M330" s="14"/>
      <c r="N330" s="54"/>
      <c r="O330" s="14"/>
      <c r="P330" s="31"/>
      <c r="Q330" s="31"/>
      <c r="R330" s="17"/>
      <c r="S330" s="38"/>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row>
    <row r="331" spans="2:261" s="12" customFormat="1" ht="65.099999999999994" customHeight="1" x14ac:dyDescent="0.25">
      <c r="B331" s="11"/>
      <c r="C331" s="9"/>
      <c r="D331" s="16"/>
      <c r="E331" s="61"/>
      <c r="F331" s="16"/>
      <c r="G331" s="15"/>
      <c r="H331" s="15"/>
      <c r="I331" s="15"/>
      <c r="J331" s="14"/>
      <c r="K331" s="15"/>
      <c r="L331" s="15"/>
      <c r="M331" s="15"/>
      <c r="N331" s="54"/>
      <c r="O331" s="15"/>
      <c r="P331" s="15"/>
      <c r="Q331" s="15"/>
      <c r="R331" s="16"/>
      <c r="S331" s="37"/>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row>
    <row r="332" spans="2:261" s="12" customFormat="1" ht="65.099999999999994" customHeight="1" x14ac:dyDescent="0.25">
      <c r="B332" s="11"/>
      <c r="C332" s="19"/>
      <c r="D332" s="17"/>
      <c r="E332" s="62"/>
      <c r="F332" s="17"/>
      <c r="G332" s="14"/>
      <c r="H332" s="14"/>
      <c r="I332" s="14"/>
      <c r="J332" s="14"/>
      <c r="K332" s="14"/>
      <c r="L332" s="14"/>
      <c r="M332" s="14"/>
      <c r="N332" s="54"/>
      <c r="O332" s="14"/>
      <c r="P332" s="31"/>
      <c r="Q332" s="31"/>
      <c r="R332" s="17"/>
      <c r="S332" s="38"/>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row>
    <row r="333" spans="2:261" s="12" customFormat="1" ht="65.099999999999994" customHeight="1" x14ac:dyDescent="0.25">
      <c r="B333" s="11"/>
      <c r="C333" s="9"/>
      <c r="D333" s="16"/>
      <c r="E333" s="61"/>
      <c r="F333" s="16"/>
      <c r="G333" s="15"/>
      <c r="H333" s="15"/>
      <c r="I333" s="15"/>
      <c r="J333" s="14"/>
      <c r="K333" s="15"/>
      <c r="L333" s="15"/>
      <c r="M333" s="15"/>
      <c r="N333" s="54"/>
      <c r="O333" s="15"/>
      <c r="P333" s="15"/>
      <c r="Q333" s="15"/>
      <c r="R333" s="16"/>
      <c r="S333" s="37"/>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row>
    <row r="334" spans="2:261" s="12" customFormat="1" ht="65.099999999999994" customHeight="1" x14ac:dyDescent="0.25">
      <c r="B334" s="11"/>
      <c r="C334" s="19"/>
      <c r="D334" s="17"/>
      <c r="E334" s="62"/>
      <c r="F334" s="17"/>
      <c r="G334" s="14"/>
      <c r="H334" s="14"/>
      <c r="I334" s="14"/>
      <c r="J334" s="14"/>
      <c r="K334" s="14"/>
      <c r="L334" s="14"/>
      <c r="M334" s="14"/>
      <c r="N334" s="54"/>
      <c r="O334" s="14"/>
      <c r="P334" s="31"/>
      <c r="Q334" s="31"/>
      <c r="R334" s="17"/>
      <c r="S334" s="38"/>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row>
    <row r="335" spans="2:261" s="12" customFormat="1" ht="65.099999999999994" customHeight="1" x14ac:dyDescent="0.25">
      <c r="B335" s="11"/>
      <c r="C335" s="9"/>
      <c r="D335" s="16"/>
      <c r="E335" s="61"/>
      <c r="F335" s="16"/>
      <c r="G335" s="15"/>
      <c r="H335" s="15"/>
      <c r="I335" s="15"/>
      <c r="J335" s="14"/>
      <c r="K335" s="15"/>
      <c r="L335" s="15"/>
      <c r="M335" s="15"/>
      <c r="N335" s="54"/>
      <c r="O335" s="15"/>
      <c r="P335" s="15"/>
      <c r="Q335" s="15"/>
      <c r="R335" s="16"/>
      <c r="S335" s="37"/>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row>
    <row r="336" spans="2:261" s="12" customFormat="1" ht="65.099999999999994" customHeight="1" x14ac:dyDescent="0.25">
      <c r="B336" s="11"/>
      <c r="C336" s="19"/>
      <c r="D336" s="17"/>
      <c r="E336" s="62"/>
      <c r="F336" s="17"/>
      <c r="G336" s="14"/>
      <c r="H336" s="14"/>
      <c r="I336" s="14"/>
      <c r="J336" s="14"/>
      <c r="K336" s="14"/>
      <c r="L336" s="14"/>
      <c r="M336" s="14"/>
      <c r="N336" s="54"/>
      <c r="O336" s="14"/>
      <c r="P336" s="31"/>
      <c r="Q336" s="31"/>
      <c r="R336" s="17"/>
      <c r="S336" s="38"/>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row>
    <row r="337" spans="2:261" s="12" customFormat="1" ht="65.099999999999994" customHeight="1" x14ac:dyDescent="0.25">
      <c r="B337" s="11"/>
      <c r="C337" s="9"/>
      <c r="D337" s="16"/>
      <c r="E337" s="61"/>
      <c r="F337" s="16"/>
      <c r="G337" s="15"/>
      <c r="H337" s="15"/>
      <c r="I337" s="15"/>
      <c r="J337" s="14"/>
      <c r="K337" s="15"/>
      <c r="L337" s="15"/>
      <c r="M337" s="15"/>
      <c r="N337" s="54"/>
      <c r="O337" s="15"/>
      <c r="P337" s="15"/>
      <c r="Q337" s="15"/>
      <c r="R337" s="16"/>
      <c r="S337" s="37"/>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row>
    <row r="338" spans="2:261" s="12" customFormat="1" ht="65.099999999999994" customHeight="1" x14ac:dyDescent="0.25">
      <c r="B338" s="11"/>
      <c r="C338" s="19"/>
      <c r="D338" s="17"/>
      <c r="E338" s="62"/>
      <c r="F338" s="17"/>
      <c r="G338" s="14"/>
      <c r="H338" s="14"/>
      <c r="I338" s="14"/>
      <c r="J338" s="14"/>
      <c r="K338" s="14"/>
      <c r="L338" s="14"/>
      <c r="M338" s="14"/>
      <c r="N338" s="54"/>
      <c r="O338" s="14"/>
      <c r="P338" s="31"/>
      <c r="Q338" s="31"/>
      <c r="R338" s="17"/>
      <c r="S338" s="38"/>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row>
    <row r="339" spans="2:261" s="12" customFormat="1" ht="65.099999999999994" customHeight="1" x14ac:dyDescent="0.25">
      <c r="B339" s="11"/>
      <c r="C339" s="9"/>
      <c r="D339" s="16"/>
      <c r="E339" s="61"/>
      <c r="F339" s="16"/>
      <c r="G339" s="15"/>
      <c r="H339" s="15"/>
      <c r="I339" s="15"/>
      <c r="J339" s="14"/>
      <c r="K339" s="15"/>
      <c r="L339" s="15"/>
      <c r="M339" s="15"/>
      <c r="N339" s="54"/>
      <c r="O339" s="15"/>
      <c r="P339" s="15"/>
      <c r="Q339" s="15"/>
      <c r="R339" s="16"/>
      <c r="S339" s="37"/>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row>
    <row r="340" spans="2:261" s="12" customFormat="1" ht="65.099999999999994" customHeight="1" x14ac:dyDescent="0.25">
      <c r="B340" s="11"/>
      <c r="C340" s="19"/>
      <c r="D340" s="17"/>
      <c r="E340" s="62"/>
      <c r="F340" s="17"/>
      <c r="G340" s="14"/>
      <c r="H340" s="14"/>
      <c r="I340" s="14"/>
      <c r="J340" s="14"/>
      <c r="K340" s="14"/>
      <c r="L340" s="14"/>
      <c r="M340" s="14"/>
      <c r="N340" s="54"/>
      <c r="O340" s="14"/>
      <c r="P340" s="31"/>
      <c r="Q340" s="31"/>
      <c r="R340" s="17"/>
      <c r="S340" s="38"/>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row>
    <row r="341" spans="2:261" s="12" customFormat="1" ht="65.099999999999994" customHeight="1" x14ac:dyDescent="0.25">
      <c r="B341" s="11"/>
      <c r="C341" s="9"/>
      <c r="D341" s="16"/>
      <c r="E341" s="61"/>
      <c r="F341" s="16"/>
      <c r="G341" s="15"/>
      <c r="H341" s="15"/>
      <c r="I341" s="15"/>
      <c r="J341" s="14"/>
      <c r="K341" s="15"/>
      <c r="L341" s="15"/>
      <c r="M341" s="15"/>
      <c r="N341" s="54"/>
      <c r="O341" s="15"/>
      <c r="P341" s="15"/>
      <c r="Q341" s="15"/>
      <c r="R341" s="16"/>
      <c r="S341" s="37"/>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row>
    <row r="342" spans="2:261" s="12" customFormat="1" ht="65.099999999999994" customHeight="1" x14ac:dyDescent="0.25">
      <c r="B342" s="11"/>
      <c r="C342" s="19"/>
      <c r="D342" s="17"/>
      <c r="E342" s="62"/>
      <c r="F342" s="17"/>
      <c r="G342" s="14"/>
      <c r="H342" s="14"/>
      <c r="I342" s="14"/>
      <c r="J342" s="14"/>
      <c r="K342" s="14"/>
      <c r="L342" s="14"/>
      <c r="M342" s="14"/>
      <c r="N342" s="54"/>
      <c r="O342" s="14"/>
      <c r="P342" s="31"/>
      <c r="Q342" s="31"/>
      <c r="R342" s="17"/>
      <c r="S342" s="38"/>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row>
    <row r="343" spans="2:261" s="12" customFormat="1" ht="65.099999999999994" customHeight="1" x14ac:dyDescent="0.25">
      <c r="B343" s="11"/>
      <c r="C343" s="9"/>
      <c r="D343" s="16"/>
      <c r="E343" s="61"/>
      <c r="F343" s="16"/>
      <c r="G343" s="15"/>
      <c r="H343" s="15"/>
      <c r="I343" s="15"/>
      <c r="J343" s="14"/>
      <c r="K343" s="15"/>
      <c r="L343" s="15"/>
      <c r="M343" s="15"/>
      <c r="N343" s="54"/>
      <c r="O343" s="15"/>
      <c r="P343" s="15"/>
      <c r="Q343" s="15"/>
      <c r="R343" s="16"/>
      <c r="S343" s="37"/>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row>
    <row r="344" spans="2:261" s="12" customFormat="1" ht="65.099999999999994" customHeight="1" x14ac:dyDescent="0.25">
      <c r="B344" s="11"/>
      <c r="C344" s="19"/>
      <c r="D344" s="17"/>
      <c r="E344" s="62"/>
      <c r="F344" s="17"/>
      <c r="G344" s="14"/>
      <c r="H344" s="14"/>
      <c r="I344" s="14"/>
      <c r="J344" s="14"/>
      <c r="K344" s="14"/>
      <c r="L344" s="14"/>
      <c r="M344" s="14"/>
      <c r="N344" s="54"/>
      <c r="O344" s="14"/>
      <c r="P344" s="31"/>
      <c r="Q344" s="31"/>
      <c r="R344" s="17"/>
      <c r="S344" s="38"/>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row>
    <row r="345" spans="2:261" s="12" customFormat="1" ht="65.099999999999994" customHeight="1" x14ac:dyDescent="0.25">
      <c r="B345" s="11"/>
      <c r="C345" s="9"/>
      <c r="D345" s="16"/>
      <c r="E345" s="61"/>
      <c r="F345" s="16"/>
      <c r="G345" s="15"/>
      <c r="H345" s="15"/>
      <c r="I345" s="15"/>
      <c r="J345" s="14"/>
      <c r="K345" s="15"/>
      <c r="L345" s="15"/>
      <c r="M345" s="15"/>
      <c r="N345" s="54"/>
      <c r="O345" s="15"/>
      <c r="P345" s="15"/>
      <c r="Q345" s="15"/>
      <c r="R345" s="16"/>
      <c r="S345" s="37"/>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row>
    <row r="346" spans="2:261" s="12" customFormat="1" ht="65.099999999999994" customHeight="1" x14ac:dyDescent="0.25">
      <c r="B346" s="11"/>
      <c r="C346" s="19"/>
      <c r="D346" s="17"/>
      <c r="E346" s="62"/>
      <c r="F346" s="17"/>
      <c r="G346" s="14"/>
      <c r="H346" s="14"/>
      <c r="I346" s="14"/>
      <c r="J346" s="14"/>
      <c r="K346" s="14"/>
      <c r="L346" s="14"/>
      <c r="M346" s="14"/>
      <c r="N346" s="54"/>
      <c r="O346" s="14"/>
      <c r="P346" s="31"/>
      <c r="Q346" s="31"/>
      <c r="R346" s="17"/>
      <c r="S346" s="38"/>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row>
    <row r="347" spans="2:261" s="12" customFormat="1" ht="65.099999999999994" customHeight="1" x14ac:dyDescent="0.25">
      <c r="B347" s="11"/>
      <c r="C347" s="9"/>
      <c r="D347" s="16"/>
      <c r="E347" s="61"/>
      <c r="F347" s="16"/>
      <c r="G347" s="15"/>
      <c r="H347" s="15"/>
      <c r="I347" s="15"/>
      <c r="J347" s="14"/>
      <c r="K347" s="15"/>
      <c r="L347" s="15"/>
      <c r="M347" s="15"/>
      <c r="N347" s="54"/>
      <c r="O347" s="15"/>
      <c r="P347" s="15"/>
      <c r="Q347" s="15"/>
      <c r="R347" s="16"/>
      <c r="S347" s="37"/>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row>
    <row r="348" spans="2:261" s="12" customFormat="1" ht="65.099999999999994" customHeight="1" x14ac:dyDescent="0.25">
      <c r="B348" s="11"/>
      <c r="C348" s="19"/>
      <c r="D348" s="17"/>
      <c r="E348" s="62"/>
      <c r="F348" s="17"/>
      <c r="G348" s="14"/>
      <c r="H348" s="14"/>
      <c r="I348" s="14"/>
      <c r="J348" s="14"/>
      <c r="K348" s="14"/>
      <c r="L348" s="14"/>
      <c r="M348" s="14"/>
      <c r="N348" s="54"/>
      <c r="O348" s="14"/>
      <c r="P348" s="31"/>
      <c r="Q348" s="31"/>
      <c r="R348" s="17"/>
      <c r="S348" s="38"/>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row>
    <row r="349" spans="2:261" s="12" customFormat="1" ht="65.099999999999994" customHeight="1" x14ac:dyDescent="0.25">
      <c r="B349" s="11"/>
      <c r="C349" s="9"/>
      <c r="D349" s="16"/>
      <c r="E349" s="61"/>
      <c r="F349" s="16"/>
      <c r="G349" s="15"/>
      <c r="H349" s="15"/>
      <c r="I349" s="15"/>
      <c r="J349" s="14"/>
      <c r="K349" s="15"/>
      <c r="L349" s="15"/>
      <c r="M349" s="15"/>
      <c r="N349" s="54"/>
      <c r="O349" s="15"/>
      <c r="P349" s="15"/>
      <c r="Q349" s="15"/>
      <c r="R349" s="16"/>
      <c r="S349" s="37"/>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row>
    <row r="350" spans="2:261" s="12" customFormat="1" ht="65.099999999999994" customHeight="1" x14ac:dyDescent="0.25">
      <c r="B350" s="11"/>
      <c r="C350" s="19"/>
      <c r="D350" s="17"/>
      <c r="E350" s="62"/>
      <c r="F350" s="17"/>
      <c r="G350" s="14"/>
      <c r="H350" s="14"/>
      <c r="I350" s="14"/>
      <c r="J350" s="14"/>
      <c r="K350" s="14"/>
      <c r="L350" s="14"/>
      <c r="M350" s="14"/>
      <c r="N350" s="54"/>
      <c r="O350" s="14"/>
      <c r="P350" s="31"/>
      <c r="Q350" s="31"/>
      <c r="R350" s="17"/>
      <c r="S350" s="38"/>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row>
    <row r="351" spans="2:261" s="12" customFormat="1" ht="65.099999999999994" customHeight="1" x14ac:dyDescent="0.25">
      <c r="B351" s="11"/>
      <c r="C351" s="9"/>
      <c r="D351" s="16"/>
      <c r="E351" s="16"/>
      <c r="F351" s="16"/>
      <c r="G351" s="15"/>
      <c r="H351" s="15"/>
      <c r="I351" s="15"/>
      <c r="J351" s="14"/>
      <c r="K351" s="15"/>
      <c r="L351" s="15"/>
      <c r="M351" s="15"/>
      <c r="N351" s="54"/>
      <c r="O351" s="15"/>
      <c r="P351" s="15"/>
      <c r="Q351" s="15"/>
      <c r="R351" s="16"/>
      <c r="S351" s="37"/>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row>
    <row r="352" spans="2:261" s="12" customFormat="1" ht="65.099999999999994" customHeight="1" x14ac:dyDescent="0.25">
      <c r="B352" s="11"/>
      <c r="C352" s="19"/>
      <c r="D352" s="17"/>
      <c r="E352" s="17"/>
      <c r="F352" s="17"/>
      <c r="G352" s="14"/>
      <c r="H352" s="14"/>
      <c r="I352" s="14"/>
      <c r="J352" s="14"/>
      <c r="K352" s="14"/>
      <c r="L352" s="14"/>
      <c r="M352" s="14"/>
      <c r="N352" s="54"/>
      <c r="O352" s="14"/>
      <c r="P352" s="31"/>
      <c r="Q352" s="31"/>
      <c r="R352" s="17"/>
      <c r="S352" s="38"/>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row>
    <row r="353" spans="2:261" s="12" customFormat="1" x14ac:dyDescent="0.25">
      <c r="B353" s="11"/>
      <c r="C353" s="1"/>
      <c r="D353" s="1"/>
      <c r="E353" s="1"/>
      <c r="F353" s="1"/>
      <c r="G353" s="1"/>
      <c r="H353" s="1"/>
      <c r="I353" s="1"/>
      <c r="J353" s="1"/>
      <c r="K353" s="1"/>
      <c r="L353" s="1"/>
      <c r="M353" s="1"/>
      <c r="N353" s="55"/>
      <c r="O353" s="1"/>
      <c r="P353" s="18"/>
      <c r="Q353" s="18"/>
      <c r="R353" s="1"/>
      <c r="S353" s="1"/>
      <c r="T353" s="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row>
    <row r="354" spans="2:261" s="12" customFormat="1" x14ac:dyDescent="0.25">
      <c r="B354" s="11"/>
      <c r="C354" s="1"/>
      <c r="D354" s="1"/>
      <c r="E354" s="1"/>
      <c r="F354" s="1"/>
      <c r="G354" s="1"/>
      <c r="H354" s="1"/>
      <c r="I354" s="1"/>
      <c r="J354" s="1"/>
      <c r="K354" s="1"/>
      <c r="L354" s="1"/>
      <c r="M354" s="1"/>
      <c r="N354" s="1"/>
      <c r="O354" s="1"/>
      <c r="P354" s="18"/>
      <c r="Q354" s="18"/>
      <c r="R354" s="1"/>
      <c r="S354" s="1"/>
      <c r="T354" s="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row>
    <row r="355" spans="2:261" s="12" customFormat="1" x14ac:dyDescent="0.25">
      <c r="B355" s="11"/>
      <c r="C355" s="1"/>
      <c r="D355" s="1"/>
      <c r="E355" s="1"/>
      <c r="F355" s="1"/>
      <c r="G355" s="1"/>
      <c r="H355" s="1"/>
      <c r="I355" s="1"/>
      <c r="J355" s="1"/>
      <c r="K355" s="1"/>
      <c r="L355" s="1"/>
      <c r="M355" s="1"/>
      <c r="N355" s="1"/>
      <c r="O355" s="1"/>
      <c r="P355" s="18"/>
      <c r="Q355" s="18"/>
      <c r="R355" s="1"/>
      <c r="S355" s="1"/>
      <c r="T355" s="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row>
    <row r="356" spans="2:261" s="12" customFormat="1" x14ac:dyDescent="0.25">
      <c r="B356" s="11"/>
      <c r="C356" s="1"/>
      <c r="D356" s="1"/>
      <c r="E356" s="1"/>
      <c r="F356" s="1"/>
      <c r="G356" s="1"/>
      <c r="H356" s="1"/>
      <c r="I356" s="1"/>
      <c r="J356" s="1"/>
      <c r="K356" s="1"/>
      <c r="L356" s="1"/>
      <c r="M356" s="1"/>
      <c r="N356" s="1"/>
      <c r="O356" s="1"/>
      <c r="P356" s="18"/>
      <c r="Q356" s="18"/>
      <c r="R356" s="1"/>
      <c r="S356" s="1"/>
      <c r="T356" s="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row>
    <row r="357" spans="2:261" s="12" customFormat="1" x14ac:dyDescent="0.25">
      <c r="B357" s="11"/>
      <c r="C357" s="1"/>
      <c r="D357" s="1"/>
      <c r="E357" s="1"/>
      <c r="F357" s="1"/>
      <c r="G357" s="1"/>
      <c r="H357" s="1"/>
      <c r="I357" s="1"/>
      <c r="J357" s="1"/>
      <c r="K357" s="1"/>
      <c r="L357" s="1"/>
      <c r="M357" s="1"/>
      <c r="N357" s="1"/>
      <c r="O357" s="1"/>
      <c r="P357" s="18"/>
      <c r="Q357" s="18"/>
      <c r="R357" s="1"/>
      <c r="S357" s="1"/>
      <c r="T357" s="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row>
    <row r="358" spans="2:261" s="12" customFormat="1" x14ac:dyDescent="0.25">
      <c r="B358" s="11"/>
      <c r="C358" s="1"/>
      <c r="D358" s="1"/>
      <c r="E358" s="1"/>
      <c r="F358" s="1"/>
      <c r="G358" s="1"/>
      <c r="H358" s="1"/>
      <c r="I358" s="1"/>
      <c r="J358" s="1"/>
      <c r="K358" s="1"/>
      <c r="L358" s="1"/>
      <c r="M358" s="1"/>
      <c r="N358" s="1"/>
      <c r="O358" s="1"/>
      <c r="P358" s="18"/>
      <c r="Q358" s="18"/>
      <c r="R358" s="1"/>
      <c r="S358" s="1"/>
      <c r="T358" s="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row>
    <row r="359" spans="2:261" s="12" customFormat="1" x14ac:dyDescent="0.25">
      <c r="B359" s="11"/>
      <c r="C359" s="1"/>
      <c r="D359" s="1"/>
      <c r="E359" s="1"/>
      <c r="F359" s="1"/>
      <c r="G359" s="1"/>
      <c r="H359" s="1"/>
      <c r="I359" s="1"/>
      <c r="J359" s="1"/>
      <c r="K359" s="1"/>
      <c r="L359" s="1"/>
      <c r="M359" s="1"/>
      <c r="N359" s="1"/>
      <c r="O359" s="1"/>
      <c r="P359" s="18"/>
      <c r="Q359" s="18"/>
      <c r="R359" s="1"/>
      <c r="S359" s="1"/>
      <c r="T359" s="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row>
    <row r="360" spans="2:261" s="12" customFormat="1" x14ac:dyDescent="0.25">
      <c r="B360" s="11"/>
      <c r="C360" s="1"/>
      <c r="D360" s="1"/>
      <c r="E360" s="1"/>
      <c r="F360" s="1"/>
      <c r="G360" s="1"/>
      <c r="H360" s="1"/>
      <c r="I360" s="1"/>
      <c r="J360" s="1"/>
      <c r="K360" s="1"/>
      <c r="L360" s="1"/>
      <c r="M360" s="1"/>
      <c r="N360" s="1"/>
      <c r="O360" s="1"/>
      <c r="P360" s="18"/>
      <c r="Q360" s="18"/>
      <c r="R360" s="1"/>
      <c r="S360" s="1"/>
      <c r="T360" s="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row>
    <row r="361" spans="2:261" s="12" customFormat="1" ht="15" customHeight="1" x14ac:dyDescent="0.25">
      <c r="B361" s="11"/>
      <c r="C361" s="1"/>
      <c r="D361" s="1"/>
      <c r="E361" s="1"/>
      <c r="F361" s="1"/>
      <c r="G361" s="1"/>
      <c r="H361" s="1"/>
      <c r="I361" s="1"/>
      <c r="J361" s="1"/>
      <c r="K361" s="1"/>
      <c r="L361" s="1"/>
      <c r="M361" s="1"/>
      <c r="N361" s="1"/>
      <c r="O361" s="1"/>
      <c r="P361" s="18"/>
      <c r="Q361" s="18"/>
      <c r="R361" s="1"/>
      <c r="S361" s="1"/>
      <c r="T361" s="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row>
    <row r="362" spans="2:261" s="12" customFormat="1" ht="15" customHeight="1" x14ac:dyDescent="0.25">
      <c r="B362" s="11"/>
      <c r="C362" s="1"/>
      <c r="D362" s="1"/>
      <c r="E362" s="1"/>
      <c r="F362" s="1"/>
      <c r="G362" s="1"/>
      <c r="H362" s="1"/>
      <c r="I362" s="1"/>
      <c r="J362" s="1"/>
      <c r="K362" s="1"/>
      <c r="L362" s="1"/>
      <c r="M362" s="1"/>
      <c r="N362" s="1"/>
      <c r="O362" s="1"/>
      <c r="P362" s="18"/>
      <c r="Q362" s="18"/>
      <c r="R362" s="1"/>
      <c r="S362" s="1"/>
      <c r="T362" s="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row>
    <row r="363" spans="2:261" s="12" customFormat="1" ht="15" customHeight="1" x14ac:dyDescent="0.25">
      <c r="B363" s="11"/>
      <c r="C363" s="1"/>
      <c r="D363" s="1"/>
      <c r="E363" s="1"/>
      <c r="F363" s="1"/>
      <c r="G363" s="1"/>
      <c r="H363" s="1"/>
      <c r="I363" s="1"/>
      <c r="J363" s="1"/>
      <c r="K363" s="1"/>
      <c r="L363" s="1"/>
      <c r="M363" s="1"/>
      <c r="N363" s="1"/>
      <c r="O363" s="1"/>
      <c r="P363" s="18"/>
      <c r="Q363" s="18"/>
      <c r="R363" s="1"/>
      <c r="S363" s="1"/>
      <c r="T363" s="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row>
    <row r="364" spans="2:261" s="12" customFormat="1" ht="15" customHeight="1" x14ac:dyDescent="0.25">
      <c r="B364" s="11"/>
      <c r="C364" s="1"/>
      <c r="D364" s="1"/>
      <c r="E364" s="1"/>
      <c r="F364" s="1"/>
      <c r="G364" s="1"/>
      <c r="H364" s="1"/>
      <c r="I364" s="1"/>
      <c r="J364" s="1"/>
      <c r="K364" s="1"/>
      <c r="L364" s="1"/>
      <c r="M364" s="1"/>
      <c r="N364" s="1"/>
      <c r="O364" s="1"/>
      <c r="P364" s="18"/>
      <c r="Q364" s="18"/>
      <c r="R364" s="1"/>
      <c r="S364" s="1"/>
      <c r="T364" s="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row>
    <row r="365" spans="2:261" s="12" customFormat="1" ht="15" customHeight="1" x14ac:dyDescent="0.25">
      <c r="B365" s="11"/>
      <c r="C365" s="1"/>
      <c r="D365" s="1"/>
      <c r="E365" s="1"/>
      <c r="F365" s="1"/>
      <c r="G365" s="1"/>
      <c r="H365" s="1"/>
      <c r="I365" s="1"/>
      <c r="J365" s="1"/>
      <c r="K365" s="1"/>
      <c r="L365" s="1"/>
      <c r="M365" s="1"/>
      <c r="N365" s="1"/>
      <c r="O365" s="1"/>
      <c r="P365" s="18"/>
      <c r="Q365" s="18"/>
      <c r="R365" s="1"/>
      <c r="S365" s="1"/>
      <c r="T365" s="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row>
    <row r="366" spans="2:261" s="12" customFormat="1" ht="15" customHeight="1" x14ac:dyDescent="0.25">
      <c r="B366" s="11"/>
      <c r="C366" s="1"/>
      <c r="D366" s="1"/>
      <c r="E366" s="1"/>
      <c r="F366" s="1"/>
      <c r="G366" s="1"/>
      <c r="H366" s="1"/>
      <c r="I366" s="1"/>
      <c r="J366" s="1"/>
      <c r="K366" s="1"/>
      <c r="L366" s="1"/>
      <c r="M366" s="1"/>
      <c r="N366" s="1"/>
      <c r="O366" s="1"/>
      <c r="P366" s="18"/>
      <c r="Q366" s="18"/>
      <c r="R366" s="1"/>
      <c r="S366" s="1"/>
      <c r="T366" s="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row>
    <row r="367" spans="2:261" s="12" customFormat="1" ht="15" customHeight="1" x14ac:dyDescent="0.25">
      <c r="B367" s="11"/>
      <c r="C367" s="1"/>
      <c r="D367" s="1"/>
      <c r="E367" s="1"/>
      <c r="F367" s="1"/>
      <c r="G367" s="1"/>
      <c r="H367" s="1"/>
      <c r="I367" s="1"/>
      <c r="J367" s="1"/>
      <c r="K367" s="1"/>
      <c r="L367" s="1"/>
      <c r="M367" s="1"/>
      <c r="N367" s="1"/>
      <c r="O367" s="1"/>
      <c r="P367" s="18"/>
      <c r="Q367" s="18"/>
      <c r="R367" s="1"/>
      <c r="S367" s="1"/>
      <c r="T367" s="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row>
    <row r="368" spans="2:261" s="12" customFormat="1" ht="15" customHeight="1" x14ac:dyDescent="0.25">
      <c r="B368" s="11"/>
      <c r="C368" s="1"/>
      <c r="D368" s="1"/>
      <c r="E368" s="1"/>
      <c r="F368" s="1"/>
      <c r="G368" s="1"/>
      <c r="H368" s="1"/>
      <c r="I368" s="1"/>
      <c r="J368" s="1"/>
      <c r="K368" s="1"/>
      <c r="L368" s="1"/>
      <c r="M368" s="1"/>
      <c r="N368" s="1"/>
      <c r="O368" s="1"/>
      <c r="P368" s="18"/>
      <c r="Q368" s="18"/>
      <c r="R368" s="1"/>
      <c r="S368" s="1"/>
      <c r="T368" s="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row>
    <row r="369" spans="2:261" s="12" customFormat="1" ht="15" customHeight="1" x14ac:dyDescent="0.25">
      <c r="B369" s="11"/>
      <c r="C369" s="1"/>
      <c r="D369" s="1"/>
      <c r="E369" s="1"/>
      <c r="F369" s="1"/>
      <c r="G369" s="1"/>
      <c r="H369" s="1"/>
      <c r="I369" s="1"/>
      <c r="J369" s="1"/>
      <c r="K369" s="1"/>
      <c r="L369" s="1"/>
      <c r="M369" s="1"/>
      <c r="N369" s="1"/>
      <c r="O369" s="1"/>
      <c r="P369" s="18"/>
      <c r="Q369" s="18"/>
      <c r="R369" s="1"/>
      <c r="S369" s="1"/>
      <c r="T369" s="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row>
    <row r="370" spans="2:261" s="12" customFormat="1" ht="15" customHeight="1" x14ac:dyDescent="0.25">
      <c r="B370" s="11"/>
      <c r="C370" s="1"/>
      <c r="D370" s="1"/>
      <c r="E370" s="1"/>
      <c r="F370" s="1"/>
      <c r="G370" s="1"/>
      <c r="H370" s="1"/>
      <c r="I370" s="1"/>
      <c r="J370" s="1"/>
      <c r="K370" s="1"/>
      <c r="L370" s="1"/>
      <c r="M370" s="1"/>
      <c r="N370" s="1"/>
      <c r="O370" s="1"/>
      <c r="P370" s="18"/>
      <c r="Q370" s="18"/>
      <c r="R370" s="1"/>
      <c r="S370" s="1"/>
      <c r="T370" s="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row>
    <row r="371" spans="2:261" s="12" customFormat="1" ht="15" customHeight="1" x14ac:dyDescent="0.25">
      <c r="B371" s="11"/>
      <c r="C371" s="1"/>
      <c r="D371" s="1"/>
      <c r="E371" s="1"/>
      <c r="F371" s="1"/>
      <c r="G371" s="1"/>
      <c r="H371" s="1"/>
      <c r="I371" s="1"/>
      <c r="J371" s="1"/>
      <c r="K371" s="1"/>
      <c r="L371" s="1"/>
      <c r="M371" s="1"/>
      <c r="N371" s="1"/>
      <c r="O371" s="1"/>
      <c r="P371" s="18"/>
      <c r="Q371" s="18"/>
      <c r="R371" s="1"/>
      <c r="S371" s="1"/>
      <c r="T371" s="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row>
    <row r="372" spans="2:261" s="12" customFormat="1" ht="15" customHeight="1" x14ac:dyDescent="0.25">
      <c r="B372" s="11"/>
      <c r="C372" s="1"/>
      <c r="D372" s="1"/>
      <c r="E372" s="1"/>
      <c r="F372" s="1"/>
      <c r="G372" s="1"/>
      <c r="H372" s="1"/>
      <c r="I372" s="1"/>
      <c r="J372" s="1"/>
      <c r="K372" s="1"/>
      <c r="L372" s="1"/>
      <c r="M372" s="1"/>
      <c r="N372" s="1"/>
      <c r="O372" s="1"/>
      <c r="P372" s="18"/>
      <c r="Q372" s="18"/>
      <c r="R372" s="1"/>
      <c r="S372" s="1"/>
      <c r="T372" s="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row>
    <row r="373" spans="2:261" s="12" customFormat="1" ht="15" customHeight="1" x14ac:dyDescent="0.25">
      <c r="B373" s="11"/>
      <c r="C373" s="1"/>
      <c r="D373" s="1"/>
      <c r="E373" s="1"/>
      <c r="F373" s="1"/>
      <c r="G373" s="1"/>
      <c r="H373" s="1"/>
      <c r="I373" s="1"/>
      <c r="J373" s="1"/>
      <c r="K373" s="1"/>
      <c r="L373" s="1"/>
      <c r="M373" s="1"/>
      <c r="N373" s="1"/>
      <c r="O373" s="1"/>
      <c r="P373" s="18"/>
      <c r="Q373" s="18"/>
      <c r="R373" s="1"/>
      <c r="S373" s="1"/>
      <c r="T373" s="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row>
    <row r="374" spans="2:261" s="12" customFormat="1" ht="15" customHeight="1" x14ac:dyDescent="0.25">
      <c r="B374" s="11"/>
      <c r="C374" s="1"/>
      <c r="D374" s="1"/>
      <c r="E374" s="1"/>
      <c r="F374" s="1"/>
      <c r="G374" s="1"/>
      <c r="H374" s="1"/>
      <c r="I374" s="1"/>
      <c r="J374" s="1"/>
      <c r="K374" s="1"/>
      <c r="L374" s="1"/>
      <c r="M374" s="1"/>
      <c r="N374" s="1"/>
      <c r="O374" s="1"/>
      <c r="P374" s="18"/>
      <c r="Q374" s="18"/>
      <c r="R374" s="1"/>
      <c r="S374" s="1"/>
      <c r="T374" s="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row>
    <row r="375" spans="2:261" s="12" customFormat="1" ht="15" customHeight="1" x14ac:dyDescent="0.25">
      <c r="B375" s="11"/>
      <c r="C375" s="1"/>
      <c r="D375" s="1"/>
      <c r="E375" s="1"/>
      <c r="F375" s="1"/>
      <c r="G375" s="1"/>
      <c r="H375" s="1"/>
      <c r="I375" s="1"/>
      <c r="J375" s="1"/>
      <c r="K375" s="1"/>
      <c r="L375" s="1"/>
      <c r="M375" s="1"/>
      <c r="N375" s="1"/>
      <c r="O375" s="1"/>
      <c r="P375" s="18"/>
      <c r="Q375" s="18"/>
      <c r="R375" s="1"/>
      <c r="S375" s="1"/>
      <c r="T375" s="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row>
    <row r="376" spans="2:261" s="12" customFormat="1" ht="15" customHeight="1" x14ac:dyDescent="0.25">
      <c r="B376" s="11"/>
      <c r="C376" s="1"/>
      <c r="D376" s="1"/>
      <c r="E376" s="1"/>
      <c r="F376" s="1"/>
      <c r="G376" s="1"/>
      <c r="H376" s="1"/>
      <c r="I376" s="1"/>
      <c r="J376" s="1"/>
      <c r="K376" s="1"/>
      <c r="L376" s="1"/>
      <c r="M376" s="1"/>
      <c r="N376" s="1"/>
      <c r="O376" s="1"/>
      <c r="P376" s="18"/>
      <c r="Q376" s="18"/>
      <c r="R376" s="1"/>
      <c r="S376" s="1"/>
      <c r="T376" s="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row>
    <row r="377" spans="2:261" s="12" customFormat="1" ht="15" customHeight="1" x14ac:dyDescent="0.25">
      <c r="B377" s="11"/>
      <c r="C377" s="1"/>
      <c r="D377" s="1"/>
      <c r="E377" s="1"/>
      <c r="F377" s="1"/>
      <c r="G377" s="1"/>
      <c r="H377" s="1"/>
      <c r="I377" s="1"/>
      <c r="J377" s="1"/>
      <c r="K377" s="1"/>
      <c r="L377" s="1"/>
      <c r="M377" s="1"/>
      <c r="N377" s="1"/>
      <c r="O377" s="1"/>
      <c r="P377" s="18"/>
      <c r="Q377" s="18"/>
      <c r="R377" s="1"/>
      <c r="S377" s="1"/>
      <c r="T377" s="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row>
    <row r="378" spans="2:261" s="12" customFormat="1" ht="15" customHeight="1" x14ac:dyDescent="0.25">
      <c r="B378" s="11"/>
      <c r="C378" s="1"/>
      <c r="D378" s="1"/>
      <c r="E378" s="1"/>
      <c r="F378" s="1"/>
      <c r="G378" s="1"/>
      <c r="H378" s="1"/>
      <c r="I378" s="1"/>
      <c r="J378" s="1"/>
      <c r="K378" s="1"/>
      <c r="L378" s="1"/>
      <c r="M378" s="1"/>
      <c r="N378" s="1"/>
      <c r="O378" s="1"/>
      <c r="P378" s="18"/>
      <c r="Q378" s="18"/>
      <c r="R378" s="1"/>
      <c r="S378" s="1"/>
      <c r="T378" s="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row>
    <row r="379" spans="2:261" s="12" customFormat="1" ht="15" customHeight="1" x14ac:dyDescent="0.25">
      <c r="B379" s="11"/>
      <c r="C379" s="1"/>
      <c r="D379" s="1"/>
      <c r="E379" s="1"/>
      <c r="F379" s="1"/>
      <c r="G379" s="1"/>
      <c r="H379" s="1"/>
      <c r="I379" s="1"/>
      <c r="J379" s="1"/>
      <c r="K379" s="1"/>
      <c r="L379" s="1"/>
      <c r="M379" s="1"/>
      <c r="N379" s="1"/>
      <c r="O379" s="1"/>
      <c r="P379" s="18"/>
      <c r="Q379" s="18"/>
      <c r="R379" s="1"/>
      <c r="S379" s="1"/>
      <c r="T379" s="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row>
    <row r="380" spans="2:261" s="12" customFormat="1" ht="15" customHeight="1" x14ac:dyDescent="0.25">
      <c r="B380" s="11"/>
      <c r="C380" s="1"/>
      <c r="D380" s="1"/>
      <c r="E380" s="1"/>
      <c r="F380" s="1"/>
      <c r="G380" s="1"/>
      <c r="H380" s="1"/>
      <c r="I380" s="1"/>
      <c r="J380" s="1"/>
      <c r="K380" s="1"/>
      <c r="L380" s="1"/>
      <c r="M380" s="1"/>
      <c r="N380" s="1"/>
      <c r="O380" s="1"/>
      <c r="P380" s="18"/>
      <c r="Q380" s="18"/>
      <c r="R380" s="1"/>
      <c r="S380" s="1"/>
      <c r="T380" s="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row>
    <row r="381" spans="2:261" s="12" customFormat="1" ht="15" customHeight="1" x14ac:dyDescent="0.25">
      <c r="B381" s="11"/>
      <c r="C381" s="1"/>
      <c r="D381" s="1"/>
      <c r="E381" s="1"/>
      <c r="F381" s="1"/>
      <c r="G381" s="1"/>
      <c r="H381" s="1"/>
      <c r="I381" s="1"/>
      <c r="J381" s="1"/>
      <c r="K381" s="1"/>
      <c r="L381" s="1"/>
      <c r="M381" s="1"/>
      <c r="N381" s="1"/>
      <c r="O381" s="1"/>
      <c r="P381" s="18"/>
      <c r="Q381" s="18"/>
      <c r="R381" s="1"/>
      <c r="S381" s="1"/>
      <c r="T381" s="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row>
    <row r="382" spans="2:261" s="12" customFormat="1" ht="15" customHeight="1" x14ac:dyDescent="0.25">
      <c r="B382" s="11"/>
      <c r="C382" s="1"/>
      <c r="D382" s="1"/>
      <c r="E382" s="1"/>
      <c r="F382" s="1"/>
      <c r="G382" s="1"/>
      <c r="H382" s="1"/>
      <c r="I382" s="1"/>
      <c r="J382" s="1"/>
      <c r="K382" s="1"/>
      <c r="L382" s="1"/>
      <c r="M382" s="1"/>
      <c r="N382" s="1"/>
      <c r="O382" s="1"/>
      <c r="P382" s="18"/>
      <c r="Q382" s="18"/>
      <c r="R382" s="1"/>
      <c r="S382" s="1"/>
      <c r="T382" s="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row>
    <row r="383" spans="2:261" s="12" customFormat="1" ht="15" customHeight="1" x14ac:dyDescent="0.25">
      <c r="B383" s="11"/>
      <c r="C383" s="1"/>
      <c r="D383" s="1"/>
      <c r="E383" s="1"/>
      <c r="F383" s="1"/>
      <c r="G383" s="1"/>
      <c r="H383" s="1"/>
      <c r="I383" s="1"/>
      <c r="J383" s="1"/>
      <c r="K383" s="1"/>
      <c r="L383" s="1"/>
      <c r="M383" s="1"/>
      <c r="N383" s="1"/>
      <c r="O383" s="1"/>
      <c r="P383" s="18"/>
      <c r="Q383" s="18"/>
      <c r="R383" s="1"/>
      <c r="S383" s="1"/>
      <c r="T383" s="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row>
    <row r="384" spans="2:261" s="12" customFormat="1" ht="15" customHeight="1" x14ac:dyDescent="0.25">
      <c r="B384" s="11"/>
      <c r="C384" s="1"/>
      <c r="D384" s="1"/>
      <c r="E384" s="1"/>
      <c r="F384" s="1"/>
      <c r="G384" s="1"/>
      <c r="H384" s="1"/>
      <c r="I384" s="1"/>
      <c r="J384" s="1"/>
      <c r="K384" s="1"/>
      <c r="L384" s="1"/>
      <c r="M384" s="1"/>
      <c r="N384" s="1"/>
      <c r="O384" s="1"/>
      <c r="P384" s="18"/>
      <c r="Q384" s="18"/>
      <c r="R384" s="1"/>
      <c r="S384" s="1"/>
      <c r="T384" s="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row>
    <row r="385" spans="2:261" s="12" customFormat="1" ht="15" customHeight="1" x14ac:dyDescent="0.25">
      <c r="B385" s="11"/>
      <c r="C385" s="1"/>
      <c r="D385" s="1"/>
      <c r="E385" s="1"/>
      <c r="F385" s="1"/>
      <c r="G385" s="1"/>
      <c r="H385" s="1"/>
      <c r="I385" s="1"/>
      <c r="J385" s="1"/>
      <c r="K385" s="1"/>
      <c r="L385" s="1"/>
      <c r="M385" s="1"/>
      <c r="N385" s="1"/>
      <c r="O385" s="1"/>
      <c r="P385" s="18"/>
      <c r="Q385" s="18"/>
      <c r="R385" s="1"/>
      <c r="S385" s="1"/>
      <c r="T385" s="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row>
    <row r="386" spans="2:261" s="12" customFormat="1" ht="15" customHeight="1" x14ac:dyDescent="0.25">
      <c r="B386" s="11"/>
      <c r="C386" s="1"/>
      <c r="D386" s="1"/>
      <c r="E386" s="1"/>
      <c r="F386" s="1"/>
      <c r="G386" s="1"/>
      <c r="H386" s="1"/>
      <c r="I386" s="1"/>
      <c r="J386" s="1"/>
      <c r="K386" s="1"/>
      <c r="L386" s="1"/>
      <c r="M386" s="1"/>
      <c r="N386" s="1"/>
      <c r="O386" s="1"/>
      <c r="P386" s="18"/>
      <c r="Q386" s="18"/>
      <c r="R386" s="1"/>
      <c r="S386" s="1"/>
      <c r="T386" s="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row>
    <row r="387" spans="2:261" s="12" customFormat="1" ht="15" customHeight="1" x14ac:dyDescent="0.25">
      <c r="B387" s="11"/>
      <c r="C387" s="1"/>
      <c r="D387" s="1"/>
      <c r="E387" s="1"/>
      <c r="F387" s="1"/>
      <c r="G387" s="1"/>
      <c r="H387" s="1"/>
      <c r="I387" s="1"/>
      <c r="J387" s="1"/>
      <c r="K387" s="1"/>
      <c r="L387" s="1"/>
      <c r="M387" s="1"/>
      <c r="N387" s="1"/>
      <c r="O387" s="1"/>
      <c r="P387" s="18"/>
      <c r="Q387" s="18"/>
      <c r="R387" s="1"/>
      <c r="S387" s="1"/>
      <c r="T387" s="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row>
    <row r="388" spans="2:261" s="12" customFormat="1" ht="15" customHeight="1" x14ac:dyDescent="0.25">
      <c r="B388" s="11"/>
      <c r="C388" s="1"/>
      <c r="D388" s="1"/>
      <c r="E388" s="1"/>
      <c r="F388" s="1"/>
      <c r="G388" s="1"/>
      <c r="H388" s="1"/>
      <c r="I388" s="1"/>
      <c r="J388" s="1"/>
      <c r="K388" s="1"/>
      <c r="L388" s="1"/>
      <c r="M388" s="1"/>
      <c r="N388" s="1"/>
      <c r="O388" s="1"/>
      <c r="P388" s="18"/>
      <c r="Q388" s="18"/>
      <c r="R388" s="1"/>
      <c r="S388" s="1"/>
      <c r="T388" s="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row>
    <row r="389" spans="2:261" s="12" customFormat="1" ht="15" customHeight="1" x14ac:dyDescent="0.25">
      <c r="B389" s="11"/>
      <c r="C389" s="1"/>
      <c r="D389" s="1"/>
      <c r="E389" s="1"/>
      <c r="F389" s="1"/>
      <c r="G389" s="1"/>
      <c r="H389" s="1"/>
      <c r="I389" s="1"/>
      <c r="J389" s="1"/>
      <c r="K389" s="1"/>
      <c r="L389" s="1"/>
      <c r="M389" s="1"/>
      <c r="N389" s="1"/>
      <c r="O389" s="1"/>
      <c r="P389" s="18"/>
      <c r="Q389" s="18"/>
      <c r="R389" s="1"/>
      <c r="S389" s="1"/>
      <c r="T389" s="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row>
    <row r="390" spans="2:261" s="12" customFormat="1" ht="15" customHeight="1" x14ac:dyDescent="0.25">
      <c r="B390" s="11"/>
      <c r="C390" s="1"/>
      <c r="D390" s="1"/>
      <c r="E390" s="1"/>
      <c r="F390" s="1"/>
      <c r="G390" s="1"/>
      <c r="H390" s="1"/>
      <c r="I390" s="1"/>
      <c r="J390" s="1"/>
      <c r="K390" s="1"/>
      <c r="L390" s="1"/>
      <c r="M390" s="1"/>
      <c r="N390" s="1"/>
      <c r="O390" s="1"/>
      <c r="P390" s="18"/>
      <c r="Q390" s="18"/>
      <c r="R390" s="1"/>
      <c r="S390" s="1"/>
      <c r="T390" s="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row>
    <row r="391" spans="2:261" s="12" customFormat="1" ht="15" customHeight="1" x14ac:dyDescent="0.25">
      <c r="B391" s="11"/>
      <c r="C391" s="1"/>
      <c r="D391" s="1"/>
      <c r="E391" s="1"/>
      <c r="F391" s="1"/>
      <c r="G391" s="1"/>
      <c r="H391" s="1"/>
      <c r="I391" s="1"/>
      <c r="J391" s="1"/>
      <c r="K391" s="1"/>
      <c r="L391" s="1"/>
      <c r="M391" s="1"/>
      <c r="N391" s="1"/>
      <c r="O391" s="1"/>
      <c r="P391" s="18"/>
      <c r="Q391" s="18"/>
      <c r="R391" s="1"/>
      <c r="S391" s="1"/>
      <c r="T391" s="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row>
    <row r="392" spans="2:261" s="12" customFormat="1" ht="15" customHeight="1" x14ac:dyDescent="0.25">
      <c r="B392" s="11"/>
      <c r="C392" s="1"/>
      <c r="D392" s="1"/>
      <c r="E392" s="1"/>
      <c r="F392" s="1"/>
      <c r="G392" s="1"/>
      <c r="H392" s="1"/>
      <c r="I392" s="1"/>
      <c r="J392" s="1"/>
      <c r="K392" s="1"/>
      <c r="L392" s="1"/>
      <c r="M392" s="1"/>
      <c r="N392" s="1"/>
      <c r="O392" s="1"/>
      <c r="P392" s="18"/>
      <c r="Q392" s="18"/>
      <c r="R392" s="1"/>
      <c r="S392" s="1"/>
      <c r="T392" s="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row>
    <row r="393" spans="2:261" s="12" customFormat="1" ht="15" customHeight="1" x14ac:dyDescent="0.25">
      <c r="B393" s="11"/>
      <c r="C393" s="1"/>
      <c r="D393" s="1"/>
      <c r="E393" s="1"/>
      <c r="F393" s="1"/>
      <c r="G393" s="1"/>
      <c r="H393" s="1"/>
      <c r="I393" s="1"/>
      <c r="J393" s="1"/>
      <c r="K393" s="1"/>
      <c r="L393" s="1"/>
      <c r="M393" s="1"/>
      <c r="N393" s="1"/>
      <c r="O393" s="1"/>
      <c r="P393" s="18"/>
      <c r="Q393" s="18"/>
      <c r="R393" s="1"/>
      <c r="S393" s="1"/>
      <c r="T393" s="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row>
    <row r="394" spans="2:261" s="12" customFormat="1" ht="15" customHeight="1" x14ac:dyDescent="0.25">
      <c r="B394" s="11"/>
      <c r="C394" s="1"/>
      <c r="D394" s="1"/>
      <c r="E394" s="1"/>
      <c r="F394" s="1"/>
      <c r="G394" s="1"/>
      <c r="H394" s="1"/>
      <c r="I394" s="1"/>
      <c r="J394" s="1"/>
      <c r="K394" s="1"/>
      <c r="L394" s="1"/>
      <c r="M394" s="1"/>
      <c r="N394" s="1"/>
      <c r="O394" s="1"/>
      <c r="P394" s="18"/>
      <c r="Q394" s="18"/>
      <c r="R394" s="1"/>
      <c r="S394" s="1"/>
      <c r="T394" s="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row>
    <row r="395" spans="2:261" s="12" customFormat="1" ht="15" customHeight="1" x14ac:dyDescent="0.25">
      <c r="B395" s="11"/>
      <c r="C395" s="1"/>
      <c r="D395" s="1"/>
      <c r="E395" s="1"/>
      <c r="F395" s="1"/>
      <c r="G395" s="1"/>
      <c r="H395" s="1"/>
      <c r="I395" s="1"/>
      <c r="J395" s="1"/>
      <c r="K395" s="1"/>
      <c r="L395" s="1"/>
      <c r="M395" s="1"/>
      <c r="N395" s="1"/>
      <c r="O395" s="1"/>
      <c r="P395" s="18"/>
      <c r="Q395" s="18"/>
      <c r="R395" s="1"/>
      <c r="S395" s="1"/>
      <c r="T395" s="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row>
    <row r="396" spans="2:261" s="12" customFormat="1" ht="15" customHeight="1" x14ac:dyDescent="0.25">
      <c r="B396" s="11"/>
      <c r="C396" s="1"/>
      <c r="D396" s="1"/>
      <c r="E396" s="1"/>
      <c r="F396" s="1"/>
      <c r="G396" s="1"/>
      <c r="H396" s="1"/>
      <c r="I396" s="1"/>
      <c r="J396" s="1"/>
      <c r="K396" s="1"/>
      <c r="L396" s="1"/>
      <c r="M396" s="1"/>
      <c r="N396" s="1"/>
      <c r="O396" s="1"/>
      <c r="P396" s="18"/>
      <c r="Q396" s="18"/>
      <c r="R396" s="1"/>
      <c r="S396" s="1"/>
      <c r="T396" s="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row>
  </sheetData>
  <sheetProtection selectLockedCells="1" selectUnlockedCells="1"/>
  <sortState xmlns:xlrd2="http://schemas.microsoft.com/office/spreadsheetml/2017/richdata2" ref="C17:S290">
    <sortCondition ref="C17:C290"/>
  </sortState>
  <mergeCells count="5">
    <mergeCell ref="G16:I16"/>
    <mergeCell ref="K16:M16"/>
    <mergeCell ref="C16:D16"/>
    <mergeCell ref="C11:S11"/>
    <mergeCell ref="C12:S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5"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_xlfn.XLOOKUP($E5,Tendencias!$D$17:$D$352,Tendencias!$S$17:$S$352)</f>
        <v>VALE3 está em clara tendência de baixa pelas médias de 21 e 200 dias e segue em movimento de baixa. Abaixo dos 59,42 pode buscar suportes 55,54 ou 51,66. Teria sinal de repique altista fechando acima dos 62,7 mirando resistências em 71,97 ou 79,72.</v>
      </c>
      <c r="F7" s="57">
        <f>_xlfn.XLOOKUP($E5,Tendencias!$D$17:$D$352,Tendencias!$F$17:$F$352)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2026-11-04T01:15:33Z</cp:lastPrinted>
  <dcterms:created xsi:type="dcterms:W3CDTF">2020-05-21T15:06:06Z</dcterms:created>
  <dcterms:modified xsi:type="dcterms:W3CDTF">2026-11-04T01:16:28Z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