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d.docs.live.net/ac992c250befdd11/2026/"/>
    </mc:Choice>
  </mc:AlternateContent>
  <xr:revisionPtr revIDLastSave="0" documentId="8_{919D3E6E-0D40-4CC2-A411-FF2523E58964}" xr6:coauthVersionLast="47" xr6:coauthVersionMax="47" xr10:uidLastSave="{00000000-0000-0000-0000-000000000000}"/>
  <bookViews>
    <workbookView xWindow="-120" yWindow="16080" windowWidth="29040" windowHeight="16440" xr2:uid="{00000000-000D-0000-FFFF-FFFF00000000}"/>
  </bookViews>
  <sheets>
    <sheet name="Tendencias" sheetId="1" r:id="rId1"/>
    <sheet name="Consulta" sheetId="2" r:id="rId2"/>
  </sheets>
  <definedNames>
    <definedName name="_xlnm.Print_Area" localSheetId="0">Tendencias!$C$11:$R$422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7" i="2"/>
  <c r="W16" i="1" l="1"/>
  <c r="X18" i="1"/>
  <c r="W18" i="1" s="1"/>
  <c r="W10" i="1"/>
  <c r="U9" i="1"/>
  <c r="X7" i="1"/>
  <c r="W7" i="1"/>
  <c r="W3" i="1" l="1"/>
  <c r="U10" i="1"/>
  <c r="Y4" i="1" s="1"/>
  <c r="X10" i="1"/>
  <c r="X3" i="1" s="1"/>
  <c r="W9" i="1"/>
  <c r="Z7" i="1"/>
  <c r="W8" i="1" s="1"/>
  <c r="Y3" i="1" l="1"/>
  <c r="X8" i="1"/>
</calcChain>
</file>

<file path=xl/sharedStrings.xml><?xml version="1.0" encoding="utf-8"?>
<sst xmlns="http://schemas.openxmlformats.org/spreadsheetml/2006/main" count="1330" uniqueCount="765">
  <si>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</si>
  <si>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</si>
  <si>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</si>
  <si>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</si>
  <si>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</si>
  <si>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</si>
  <si>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</si>
  <si>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</si>
  <si>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</si>
  <si>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</si>
  <si>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</si>
  <si>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</si>
  <si>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</si>
  <si>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</si>
  <si>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</si>
  <si>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</si>
  <si>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</si>
  <si>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</si>
  <si>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</si>
  <si>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</si>
  <si>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</si>
  <si>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</si>
  <si>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</si>
  <si>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</si>
  <si>
    <t>3tentos</t>
  </si>
  <si>
    <t>TTEN3</t>
  </si>
  <si>
    <t>Baixa</t>
  </si>
  <si>
    <t>Alta</t>
  </si>
  <si>
    <t>Abc Brasil</t>
  </si>
  <si>
    <t>ABCB4</t>
  </si>
  <si>
    <t>Advanced Micro Devices, Inc</t>
  </si>
  <si>
    <t>A1MD34</t>
  </si>
  <si>
    <t>Allos</t>
  </si>
  <si>
    <t>ALOS3</t>
  </si>
  <si>
    <t>Alpargatas</t>
  </si>
  <si>
    <t>ALPA4</t>
  </si>
  <si>
    <t>Alphabet Inc</t>
  </si>
  <si>
    <t>GOGL34</t>
  </si>
  <si>
    <t>Alupar</t>
  </si>
  <si>
    <t>ALUP11</t>
  </si>
  <si>
    <t>Amazon.Com, Inc</t>
  </si>
  <si>
    <t>AMZO34</t>
  </si>
  <si>
    <t>Ambev S/A</t>
  </si>
  <si>
    <t>ABEV3</t>
  </si>
  <si>
    <t>Americanas</t>
  </si>
  <si>
    <t>AMER3</t>
  </si>
  <si>
    <t>Anima</t>
  </si>
  <si>
    <t>ANIM3</t>
  </si>
  <si>
    <t>Apple Inc</t>
  </si>
  <si>
    <t>AAPL34</t>
  </si>
  <si>
    <t>Armac</t>
  </si>
  <si>
    <t>ARML3</t>
  </si>
  <si>
    <t>Assai</t>
  </si>
  <si>
    <t>ASAI3</t>
  </si>
  <si>
    <t>Aura 360</t>
  </si>
  <si>
    <t>AURA33</t>
  </si>
  <si>
    <t>Auren</t>
  </si>
  <si>
    <t>AURE3</t>
  </si>
  <si>
    <t>Axia Energia</t>
  </si>
  <si>
    <t>AXIA3</t>
  </si>
  <si>
    <t>AXIA7</t>
  </si>
  <si>
    <t>Azzas 2154</t>
  </si>
  <si>
    <t>AZZA3</t>
  </si>
  <si>
    <t>B3</t>
  </si>
  <si>
    <t>B3SA3</t>
  </si>
  <si>
    <t>Banco BMG</t>
  </si>
  <si>
    <t>BMGB4</t>
  </si>
  <si>
    <t>Banrisul</t>
  </si>
  <si>
    <t>BRSR6</t>
  </si>
  <si>
    <t>BBSeguridade</t>
  </si>
  <si>
    <t>BBSE3</t>
  </si>
  <si>
    <t>Bemobi Tech</t>
  </si>
  <si>
    <t>BMOB3</t>
  </si>
  <si>
    <t>Berkshire Hathaway Inc</t>
  </si>
  <si>
    <t>BERK34</t>
  </si>
  <si>
    <t>Blau</t>
  </si>
  <si>
    <t>BLAU3</t>
  </si>
  <si>
    <t>Boa Safra</t>
  </si>
  <si>
    <t>SOJA3</t>
  </si>
  <si>
    <t>BR Partners</t>
  </si>
  <si>
    <t>BRBI11</t>
  </si>
  <si>
    <t>Bradesco</t>
  </si>
  <si>
    <t>BBDC3</t>
  </si>
  <si>
    <t>BBDC4</t>
  </si>
  <si>
    <t>Bradespar</t>
  </si>
  <si>
    <t>BRAP4</t>
  </si>
  <si>
    <t>Bradsaude</t>
  </si>
  <si>
    <t>SAUD3</t>
  </si>
  <si>
    <t>BBAS3</t>
  </si>
  <si>
    <t>Brasilagro</t>
  </si>
  <si>
    <t>AGRO3</t>
  </si>
  <si>
    <t>Braskem</t>
  </si>
  <si>
    <t>BRKM5</t>
  </si>
  <si>
    <t>Brava</t>
  </si>
  <si>
    <t>BRAV3</t>
  </si>
  <si>
    <t>Broadcom Inc</t>
  </si>
  <si>
    <t>AVGO34</t>
  </si>
  <si>
    <t>Btgp Banco</t>
  </si>
  <si>
    <t>BPAC11</t>
  </si>
  <si>
    <t>Caixa Seguri</t>
  </si>
  <si>
    <t>CXSE3</t>
  </si>
  <si>
    <t>Camil</t>
  </si>
  <si>
    <t>CAML3</t>
  </si>
  <si>
    <t>Casas Bahia</t>
  </si>
  <si>
    <t>BHIA3</t>
  </si>
  <si>
    <t>Cba</t>
  </si>
  <si>
    <t>CBAV3</t>
  </si>
  <si>
    <t>Cea Modas</t>
  </si>
  <si>
    <t>CEAB3</t>
  </si>
  <si>
    <t>Cemig</t>
  </si>
  <si>
    <t>CMIG4</t>
  </si>
  <si>
    <t>Cogna ON</t>
  </si>
  <si>
    <t>COGN3</t>
  </si>
  <si>
    <t>Compass Gas</t>
  </si>
  <si>
    <t>PASS3</t>
  </si>
  <si>
    <t/>
  </si>
  <si>
    <t>Restrita</t>
  </si>
  <si>
    <t>Copasa</t>
  </si>
  <si>
    <t>CSMG3</t>
  </si>
  <si>
    <t>Copel</t>
  </si>
  <si>
    <t>CPLE3</t>
  </si>
  <si>
    <t>Cosan</t>
  </si>
  <si>
    <t>CSAN3</t>
  </si>
  <si>
    <t>CPFL Energia</t>
  </si>
  <si>
    <t>CPFE3</t>
  </si>
  <si>
    <t>Csn Mineracao</t>
  </si>
  <si>
    <t>CMIN3</t>
  </si>
  <si>
    <t>Cury S/A</t>
  </si>
  <si>
    <t>CURY3</t>
  </si>
  <si>
    <t>Cvc Brasil</t>
  </si>
  <si>
    <t>CVCB3</t>
  </si>
  <si>
    <t>Cyrela Realt</t>
  </si>
  <si>
    <t>CYRE3</t>
  </si>
  <si>
    <t>CYRE4</t>
  </si>
  <si>
    <t>Dasa</t>
  </si>
  <si>
    <t>DASA3</t>
  </si>
  <si>
    <t>Desktopsigma</t>
  </si>
  <si>
    <t>DESK3</t>
  </si>
  <si>
    <t>Dexco</t>
  </si>
  <si>
    <t>DXCO3</t>
  </si>
  <si>
    <t>Dimed</t>
  </si>
  <si>
    <t>PNVL3</t>
  </si>
  <si>
    <t>Direcional</t>
  </si>
  <si>
    <t>DIRR3</t>
  </si>
  <si>
    <t>Ecorodovias</t>
  </si>
  <si>
    <t>ECOR3</t>
  </si>
  <si>
    <t>Eli Lilly And Company</t>
  </si>
  <si>
    <t>LILY34</t>
  </si>
  <si>
    <t>Emae</t>
  </si>
  <si>
    <t>EMAE3</t>
  </si>
  <si>
    <t>Embraer</t>
  </si>
  <si>
    <t>EMBJ3</t>
  </si>
  <si>
    <t>Energisa</t>
  </si>
  <si>
    <t>ENGI11</t>
  </si>
  <si>
    <t>Eneva</t>
  </si>
  <si>
    <t>ENEV3</t>
  </si>
  <si>
    <t>Engie Brasil</t>
  </si>
  <si>
    <t>EGIE3</t>
  </si>
  <si>
    <t>Equatorial</t>
  </si>
  <si>
    <t>EQTL3</t>
  </si>
  <si>
    <t>Even</t>
  </si>
  <si>
    <t>EVEN3</t>
  </si>
  <si>
    <t>Eztec</t>
  </si>
  <si>
    <t>EZTC3</t>
  </si>
  <si>
    <t>Ferbasa</t>
  </si>
  <si>
    <t>FESA4</t>
  </si>
  <si>
    <t>Fleury</t>
  </si>
  <si>
    <t>FLRY3</t>
  </si>
  <si>
    <t>Fras-Le</t>
  </si>
  <si>
    <t>FRAS3</t>
  </si>
  <si>
    <t>Gerdau</t>
  </si>
  <si>
    <t>GGBR4</t>
  </si>
  <si>
    <t>Gerdau Met</t>
  </si>
  <si>
    <t>GOAU4</t>
  </si>
  <si>
    <t>Gps</t>
  </si>
  <si>
    <t>GGPS3</t>
  </si>
  <si>
    <t>Grendene</t>
  </si>
  <si>
    <t>GRND3</t>
  </si>
  <si>
    <t>Grupo Mateus</t>
  </si>
  <si>
    <t>GMAT3</t>
  </si>
  <si>
    <t>Grupo Sbf</t>
  </si>
  <si>
    <t>SBFG3</t>
  </si>
  <si>
    <t>Hapvida</t>
  </si>
  <si>
    <t>HAPV3</t>
  </si>
  <si>
    <t>Hidrovias</t>
  </si>
  <si>
    <t>HBSA3</t>
  </si>
  <si>
    <t>Hypera</t>
  </si>
  <si>
    <t>HYPE3</t>
  </si>
  <si>
    <t>Iguatemi SA</t>
  </si>
  <si>
    <t>IGTI11</t>
  </si>
  <si>
    <t>Intel Corp</t>
  </si>
  <si>
    <t>ITLC34</t>
  </si>
  <si>
    <t>Intelbras</t>
  </si>
  <si>
    <t>INTB3</t>
  </si>
  <si>
    <t>Inter &amp; Co, Inc.</t>
  </si>
  <si>
    <t>Iochp-Maxion</t>
  </si>
  <si>
    <t>MYPK3</t>
  </si>
  <si>
    <t>Irani</t>
  </si>
  <si>
    <t>RANI3</t>
  </si>
  <si>
    <t>Irbbrasil Re</t>
  </si>
  <si>
    <t>IRBR3</t>
  </si>
  <si>
    <t>Isa Energia</t>
  </si>
  <si>
    <t>ISAE4</t>
  </si>
  <si>
    <t>Itausa</t>
  </si>
  <si>
    <t>ITSA4</t>
  </si>
  <si>
    <t>ItauUnibanco</t>
  </si>
  <si>
    <t>ITUB3</t>
  </si>
  <si>
    <t>ITUB4</t>
  </si>
  <si>
    <t>Jallesmachad</t>
  </si>
  <si>
    <t>JALL3</t>
  </si>
  <si>
    <t>JBS Nv</t>
  </si>
  <si>
    <t>JBSS32</t>
  </si>
  <si>
    <t>JHSF Part</t>
  </si>
  <si>
    <t>JHSF3</t>
  </si>
  <si>
    <t>Jpmorgan Chase &amp; Co</t>
  </si>
  <si>
    <t>JPMC34</t>
  </si>
  <si>
    <t>JSL</t>
  </si>
  <si>
    <t>JSLG3</t>
  </si>
  <si>
    <t>Kepler Weber</t>
  </si>
  <si>
    <t>KEPL3</t>
  </si>
  <si>
    <t>Klabin S/A</t>
  </si>
  <si>
    <t>KLBN4</t>
  </si>
  <si>
    <t>KLBN11</t>
  </si>
  <si>
    <t>Lavvi</t>
  </si>
  <si>
    <t>LAVV3</t>
  </si>
  <si>
    <t>Light S/A</t>
  </si>
  <si>
    <t>LIGT3</t>
  </si>
  <si>
    <t>Localiza</t>
  </si>
  <si>
    <t>RENT3</t>
  </si>
  <si>
    <t>Log Com Prop</t>
  </si>
  <si>
    <t>LOGG3</t>
  </si>
  <si>
    <t>Lojas Renner</t>
  </si>
  <si>
    <t>LREN3</t>
  </si>
  <si>
    <t>Lwsa</t>
  </si>
  <si>
    <t>LWSA3</t>
  </si>
  <si>
    <t>M.Diasbranco</t>
  </si>
  <si>
    <t>MDIA3</t>
  </si>
  <si>
    <t>Magaz Luiza</t>
  </si>
  <si>
    <t>MGLU3</t>
  </si>
  <si>
    <t>Marcopolo</t>
  </si>
  <si>
    <t>POMO3</t>
  </si>
  <si>
    <t>POMO4</t>
  </si>
  <si>
    <t>Marfrig</t>
  </si>
  <si>
    <t>Meliuz</t>
  </si>
  <si>
    <t>CASH3</t>
  </si>
  <si>
    <t>Mercado Libre</t>
  </si>
  <si>
    <t>MELI34</t>
  </si>
  <si>
    <t>Meta Platforms, Inc</t>
  </si>
  <si>
    <t>M1TA34</t>
  </si>
  <si>
    <t>Metal Leve</t>
  </si>
  <si>
    <t>LEVE3</t>
  </si>
  <si>
    <t>Micron Technology, Inc</t>
  </si>
  <si>
    <t>MUTC34</t>
  </si>
  <si>
    <t>Microsoft Corp</t>
  </si>
  <si>
    <t>MSFT34</t>
  </si>
  <si>
    <t>Mills</t>
  </si>
  <si>
    <t>MILS3</t>
  </si>
  <si>
    <t>Minerva</t>
  </si>
  <si>
    <t>BEEF3</t>
  </si>
  <si>
    <t>Moderna, Inc</t>
  </si>
  <si>
    <t>M1RN34</t>
  </si>
  <si>
    <t>Motiva SA</t>
  </si>
  <si>
    <t>MOTV3</t>
  </si>
  <si>
    <t>Moura Dubeux</t>
  </si>
  <si>
    <t>MDNE3</t>
  </si>
  <si>
    <t>Movida</t>
  </si>
  <si>
    <t>MOVI3</t>
  </si>
  <si>
    <t>MRV</t>
  </si>
  <si>
    <t>MRVE3</t>
  </si>
  <si>
    <t>Multilaser</t>
  </si>
  <si>
    <t>MLAS3</t>
  </si>
  <si>
    <t>Multiplan</t>
  </si>
  <si>
    <t>MULT3</t>
  </si>
  <si>
    <t>Natura</t>
  </si>
  <si>
    <t>NATU3</t>
  </si>
  <si>
    <t>Netflix, Inc</t>
  </si>
  <si>
    <t>NFLX34</t>
  </si>
  <si>
    <t>Nu Holdings Ltd.</t>
  </si>
  <si>
    <t>ROXO34</t>
  </si>
  <si>
    <t>Nvidia Corp</t>
  </si>
  <si>
    <t>NVDC34</t>
  </si>
  <si>
    <t>OPCT3</t>
  </si>
  <si>
    <t>ONCO3</t>
  </si>
  <si>
    <t>Oracle Corp</t>
  </si>
  <si>
    <t>ORCL34</t>
  </si>
  <si>
    <t>Oranjebtc</t>
  </si>
  <si>
    <t>OBTC3</t>
  </si>
  <si>
    <t>ORVR3</t>
  </si>
  <si>
    <t>P.Acucar-Cbd</t>
  </si>
  <si>
    <t>PCAR3</t>
  </si>
  <si>
    <t>PGMN3</t>
  </si>
  <si>
    <t>P2LT34</t>
  </si>
  <si>
    <t>Petrobras</t>
  </si>
  <si>
    <t>PETR3</t>
  </si>
  <si>
    <t>PETR4</t>
  </si>
  <si>
    <t>RECV3</t>
  </si>
  <si>
    <t>PRIO3</t>
  </si>
  <si>
    <t>AUAU3</t>
  </si>
  <si>
    <t>PINE4</t>
  </si>
  <si>
    <t>PLPL3</t>
  </si>
  <si>
    <t>Paypal</t>
  </si>
  <si>
    <t>PSSA3</t>
  </si>
  <si>
    <t>Priner</t>
  </si>
  <si>
    <t>PRNR3</t>
  </si>
  <si>
    <t>Qualicorp</t>
  </si>
  <si>
    <t>QUAL3</t>
  </si>
  <si>
    <t>RaiaDrogasil</t>
  </si>
  <si>
    <t>RADL3</t>
  </si>
  <si>
    <t>Raizen</t>
  </si>
  <si>
    <t>RAIZ4</t>
  </si>
  <si>
    <t>Randon Part</t>
  </si>
  <si>
    <t>RAPT4</t>
  </si>
  <si>
    <t>Rede D Or</t>
  </si>
  <si>
    <t>RDOR3</t>
  </si>
  <si>
    <t>Riachuelo</t>
  </si>
  <si>
    <t>RIAA3</t>
  </si>
  <si>
    <t>Rumo S.A.</t>
  </si>
  <si>
    <t>RAIL3</t>
  </si>
  <si>
    <t>Sabesp</t>
  </si>
  <si>
    <t>SBSP3</t>
  </si>
  <si>
    <t>Sanepar</t>
  </si>
  <si>
    <t>SAPR4</t>
  </si>
  <si>
    <t>SAPR11</t>
  </si>
  <si>
    <t>Santander BR</t>
  </si>
  <si>
    <t>SANB11</t>
  </si>
  <si>
    <t>Sao Martinho</t>
  </si>
  <si>
    <t>SMTO3</t>
  </si>
  <si>
    <t>Schulz</t>
  </si>
  <si>
    <t>SHUL4</t>
  </si>
  <si>
    <t>Ser Educa</t>
  </si>
  <si>
    <t>SEER3</t>
  </si>
  <si>
    <t>Sid Nacional</t>
  </si>
  <si>
    <t>CSNA3</t>
  </si>
  <si>
    <t>Simpar</t>
  </si>
  <si>
    <t>SIMH3</t>
  </si>
  <si>
    <t>SLC Agricola</t>
  </si>
  <si>
    <t>SLCE3</t>
  </si>
  <si>
    <t>Smart Fit</t>
  </si>
  <si>
    <t>SMFT3</t>
  </si>
  <si>
    <t>Space Exploration Technologies Corp</t>
  </si>
  <si>
    <t>SPCX34</t>
  </si>
  <si>
    <t>Stoneco Ltd.</t>
  </si>
  <si>
    <t>STOC34</t>
  </si>
  <si>
    <t>Strategy Inc</t>
  </si>
  <si>
    <t>M2ST34</t>
  </si>
  <si>
    <t>Suzano S.A.</t>
  </si>
  <si>
    <t>SUZB3</t>
  </si>
  <si>
    <t>Taesa</t>
  </si>
  <si>
    <t>TAEE4</t>
  </si>
  <si>
    <t>TAEE11</t>
  </si>
  <si>
    <t>Taiwan Semiconductor Manufacturing Co Ltd</t>
  </si>
  <si>
    <t>TSMC34</t>
  </si>
  <si>
    <t>Taurus Armas</t>
  </si>
  <si>
    <t>TASA4</t>
  </si>
  <si>
    <t>Tegma</t>
  </si>
  <si>
    <t>TGMA3</t>
  </si>
  <si>
    <t>Telef Brasil</t>
  </si>
  <si>
    <t>VIVT3</t>
  </si>
  <si>
    <t>Tenda</t>
  </si>
  <si>
    <t>TEND3</t>
  </si>
  <si>
    <t>Tesla, Inc</t>
  </si>
  <si>
    <t>TSLA34</t>
  </si>
  <si>
    <t>Tim</t>
  </si>
  <si>
    <t>TIMS3</t>
  </si>
  <si>
    <t>Totvs</t>
  </si>
  <si>
    <t>TOTS3</t>
  </si>
  <si>
    <t>Track Field</t>
  </si>
  <si>
    <t>TFCO4</t>
  </si>
  <si>
    <t>Tupy</t>
  </si>
  <si>
    <t>TUPY3</t>
  </si>
  <si>
    <t>Ultrapar</t>
  </si>
  <si>
    <t>UGPA3</t>
  </si>
  <si>
    <t>Unifique</t>
  </si>
  <si>
    <t>FIQE3</t>
  </si>
  <si>
    <t>Unipar</t>
  </si>
  <si>
    <t>UNIP6</t>
  </si>
  <si>
    <t>Usiminas</t>
  </si>
  <si>
    <t>USIM3</t>
  </si>
  <si>
    <t>USIM5</t>
  </si>
  <si>
    <t>Vale</t>
  </si>
  <si>
    <t>VALE3</t>
  </si>
  <si>
    <t>Valid</t>
  </si>
  <si>
    <t>VLID3</t>
  </si>
  <si>
    <t>Vamos</t>
  </si>
  <si>
    <t>VAMO3</t>
  </si>
  <si>
    <t>Vibra</t>
  </si>
  <si>
    <t>VBBR3</t>
  </si>
  <si>
    <t>Vitrueduca</t>
  </si>
  <si>
    <t>VTRU3</t>
  </si>
  <si>
    <t>Vivara S.A.</t>
  </si>
  <si>
    <t>VIVA3</t>
  </si>
  <si>
    <t>Vulcabras</t>
  </si>
  <si>
    <t>VULC3</t>
  </si>
  <si>
    <t>Weg</t>
  </si>
  <si>
    <t>WEGE3</t>
  </si>
  <si>
    <t>Wiz Co</t>
  </si>
  <si>
    <t>WIZC3</t>
  </si>
  <si>
    <t>Xp Inc.</t>
  </si>
  <si>
    <t>XPBR31</t>
  </si>
  <si>
    <t>Yduqs Part</t>
  </si>
  <si>
    <t>YDUQ3</t>
  </si>
  <si>
    <t>Hashdex Btcn</t>
  </si>
  <si>
    <t>BITH11</t>
  </si>
  <si>
    <t>Hashdex Nci</t>
  </si>
  <si>
    <t>HASH11</t>
  </si>
  <si>
    <t>Investo Wrld</t>
  </si>
  <si>
    <t>WRLD11</t>
  </si>
  <si>
    <t>Investoutil</t>
  </si>
  <si>
    <t>UTLL11</t>
  </si>
  <si>
    <t>Ishares Bova Ci</t>
  </si>
  <si>
    <t>BOVA11</t>
  </si>
  <si>
    <t>Ishares S&amp;P 500</t>
  </si>
  <si>
    <t>IVVB11</t>
  </si>
  <si>
    <t>Ishares Smal Ci</t>
  </si>
  <si>
    <t>SMAL11</t>
  </si>
  <si>
    <t>It Now Ibov</t>
  </si>
  <si>
    <t>BOVV11</t>
  </si>
  <si>
    <t>It Now Idiv</t>
  </si>
  <si>
    <t>DIVO11</t>
  </si>
  <si>
    <t>It Now SP BR</t>
  </si>
  <si>
    <t>SPXR11</t>
  </si>
  <si>
    <t>It Now Spxi</t>
  </si>
  <si>
    <t>SPXI11</t>
  </si>
  <si>
    <t>It Now Teck</t>
  </si>
  <si>
    <t>TECK11</t>
  </si>
  <si>
    <t>Nuibovhighbt</t>
  </si>
  <si>
    <t>HIGH11</t>
  </si>
  <si>
    <t>Trend Ibovx</t>
  </si>
  <si>
    <t>BOVX11</t>
  </si>
  <si>
    <t>Trend Nasdaq</t>
  </si>
  <si>
    <t>NASD11</t>
  </si>
  <si>
    <t>Trend Ouro</t>
  </si>
  <si>
    <t>GOLD11</t>
  </si>
  <si>
    <t>LJQQ3</t>
  </si>
  <si>
    <t>BB Etf Dolar</t>
  </si>
  <si>
    <t>DOLA11</t>
  </si>
  <si>
    <t>ITSA3</t>
  </si>
  <si>
    <t>Petrorecsa</t>
  </si>
  <si>
    <t>Asml Holding Nv</t>
  </si>
  <si>
    <t>ASML34</t>
  </si>
  <si>
    <t>Porto Seguro</t>
  </si>
  <si>
    <t>Mitre Realty</t>
  </si>
  <si>
    <t>MTRE3</t>
  </si>
  <si>
    <t>Investo Chip</t>
  </si>
  <si>
    <t>CHIP11</t>
  </si>
  <si>
    <t>Azul</t>
  </si>
  <si>
    <t>AZUL3</t>
  </si>
  <si>
    <t>RENT4</t>
  </si>
  <si>
    <t>SANB4</t>
  </si>
  <si>
    <t>iShares Bitcoin Trust</t>
  </si>
  <si>
    <t>IBIT39</t>
  </si>
  <si>
    <t>CMIG3</t>
  </si>
  <si>
    <t>Positivo Tec</t>
  </si>
  <si>
    <t>POSI3</t>
  </si>
  <si>
    <t>Etf BV Coin</t>
  </si>
  <si>
    <t>COIN11</t>
  </si>
  <si>
    <t>Quero-Quero</t>
  </si>
  <si>
    <t>BB Etf Ibov</t>
  </si>
  <si>
    <t>BBOV11</t>
  </si>
  <si>
    <t>Hbr Realty</t>
  </si>
  <si>
    <t>HBRE3</t>
  </si>
  <si>
    <t>Pine</t>
  </si>
  <si>
    <t>Pactual Ibov</t>
  </si>
  <si>
    <t>IBOB11</t>
  </si>
  <si>
    <t>Petrorio</t>
  </si>
  <si>
    <t>Btgteva Auvp</t>
  </si>
  <si>
    <t>AUVP11</t>
  </si>
  <si>
    <t>Allied</t>
  </si>
  <si>
    <t>ALLD3</t>
  </si>
  <si>
    <t>Bank Of America Corp</t>
  </si>
  <si>
    <t>BOAC34</t>
  </si>
  <si>
    <t>Planoeplano</t>
  </si>
  <si>
    <t>It Now Ifnc Fundo de Indice</t>
  </si>
  <si>
    <t>FIND11</t>
  </si>
  <si>
    <t>It Now Small</t>
  </si>
  <si>
    <t>SMAC11</t>
  </si>
  <si>
    <t>Etf Brad Bov</t>
  </si>
  <si>
    <t>BOVB11</t>
  </si>
  <si>
    <t>Etf BV Spyi</t>
  </si>
  <si>
    <t>SPYI11</t>
  </si>
  <si>
    <t>Ishares Eqwe</t>
  </si>
  <si>
    <t>EWBZ11</t>
  </si>
  <si>
    <t>Coinbase Global, Inc</t>
  </si>
  <si>
    <t>C2OI34</t>
  </si>
  <si>
    <t>Coca Cola Co</t>
  </si>
  <si>
    <t>COCA34</t>
  </si>
  <si>
    <t>Oceanpact</t>
  </si>
  <si>
    <t>Pague Menos</t>
  </si>
  <si>
    <t>INBR34</t>
  </si>
  <si>
    <t>Palantir Technologies Inc</t>
  </si>
  <si>
    <t>SAPR3</t>
  </si>
  <si>
    <t>Trd Spx Usd Ci</t>
  </si>
  <si>
    <t>SPXU11</t>
  </si>
  <si>
    <t>iShares MSCI South Korea Capped ETF</t>
  </si>
  <si>
    <t>BEWY39</t>
  </si>
  <si>
    <t>Oncoclinicas</t>
  </si>
  <si>
    <t>TAEE3</t>
  </si>
  <si>
    <t>iShares Semiconductor ETF</t>
  </si>
  <si>
    <t>BSOX39</t>
  </si>
  <si>
    <t>Trend Us Tec</t>
  </si>
  <si>
    <t>UTEC11</t>
  </si>
  <si>
    <t>Orizon</t>
  </si>
  <si>
    <t>TTEN3 está em clara tendência de baixa pelas médias de 21 e 200 dias e segue em movimento de baixa. Abaixo dos 10 pode buscar suportes 8,67 ou 7,34. Teria sinal de repique altista fechando acima dos 11,62 mirando resistências em 14,3 ou 16,95.</t>
  </si>
  <si>
    <t>ABCB4 está em tendência de baixa pelas médias de 21 e 200 dias, mas começa a dar sinais de repiques de alta. Acima dos 24,88 teria sinal de repique altista mirando resistências nos 30,05 ou 34,19. Já uma perda dos 23,35 traria de volta o sinal de baixa projetando de 21,27 a 19,2. O IFR sobrevendido alerta para recuperações se superar 24,88</t>
  </si>
  <si>
    <t>A1MD34 está em tendência de alta pelas médias de 21 e 200 dias e vai mantendo sinal de força altista. Acima dos 376,4 pode buscar projeções nos 421,75 ou 486,79. Teria sinal de realização na perda dos 357,9 mirando os 316,5 ou 283,97. O padrão de volume favorece a alta.</t>
  </si>
  <si>
    <t>ALLD3 está em clara tendência de baixa pelas médias de 21 e 200 dias e segue em movimento de baixa. Abaixo dos 5,03 pode buscar suportes 4,34 ou 3,39. Teria sinal de repique altista fechando acima dos 5,38 mirando resistências em 7,4 ou 9,29.</t>
  </si>
  <si>
    <t>ALOS3 está em clara tendência de baixa pelas médias de 21 e 200 dias e segue em movimento de baixa. Abaixo dos 25,53 pode buscar suportes 24,01 ou 20,32. Teria sinal de repique altista fechando acima dos 26,81 mirando resistências em 35,95 ou 43,32. O IFR sobrevendido alerta para recuperações se superar 26,81</t>
  </si>
  <si>
    <t>ALPA4 está em tendência de alta no longo prazo, teve uma correção no curto prazo, mas pode estar retomando sinal de altas. Acima dos 13,94 pode buscar 18,68 ou 22,47. Abaixo dos 12,54 retomaria sinal de realização mirando suportes em 10,64 ou 8,74.</t>
  </si>
  <si>
    <t>GOGL34 está em tendência de baixa pelas médias de 21 e 200 dias, mas começa a dar sinais de repiques de alta. Acima dos 144,27 teria sinal de repique altista mirando resistências nos 153 ou 165,12. Já uma perda dos 139,7 traria de volta o sinal de baixa projetando de 133,38 a 127,31.</t>
  </si>
  <si>
    <t>ALUP11 está em tendência de baixa pelas médias de 21 e 200 dias, mas começa a dar sinais de repiques de alta. Acima dos 33,28 teria sinal de repique altista mirando resistências nos 40,95 ou 48,11. Já uma perda dos 31,93 traria de volta o sinal de baixa projetando de 29,36 a 25,77. O IFR sobrevendido alerta para recuperações se superar 33,28</t>
  </si>
  <si>
    <t>AMZO34 está em tendência de alta pelas médias de 21 e 200 dias e vai mantendo sinal de força altista. Acima dos 69,32 pode buscar projeções nos 73,89 ou 81,3. Teria sinal de realização na perda dos 66,04 mirando os 61,91 ou 59,62.</t>
  </si>
  <si>
    <t>ABEV3 está em tendência de alta no longo prazo, teve uma correção no curto prazo, mas pode estar retomando sinal de altas. Acima dos 15,68 pode buscar 17 ou 18,18. Abaixo dos 15,08 retomaria sinal de realização mirando suportes em 14,48 ou 13,89.</t>
  </si>
  <si>
    <t>AMER3 está em clara tendência de baixa pelas médias de 21 e 200 dias e segue em movimento de baixa. Abaixo dos 4,6 pode buscar suportes 3,7 ou 2,8. Teria sinal de repique altista fechando acima dos 5,05 mirando resistências em 7,5 ou 9,29.</t>
  </si>
  <si>
    <t>ANIM3 está em clara tendência de baixa pelas médias de 21 e 200 dias e segue em movimento de baixa. Abaixo dos 2,52 pode buscar suportes 1,49 ou 0,47. Teria sinal de repique altista fechando acima dos 2,99 mirando resistências em 5,83 ou 7,87. O IFR sobrevendido alerta para recuperações se superar 2,99</t>
  </si>
  <si>
    <t>AAPL34 está em tendência de alta pelas médias de 21 e 200 dias e vai mantendo sinal de força altista. Acima dos 92,98 pode buscar projeções nos 96,05 ou 104,57. Teria sinal de realização na perda dos 90,94 mirando os 82,25 ou 77,98. O IFR sobrecomprado alerta realizações se perder 90,94.</t>
  </si>
  <si>
    <t>ARML3 está em tendência de baixa pelas médias de 21 e 200 dias, mas começa a dar sinais de repiques de alta. Acima dos 3,72 teria sinal de repique altista mirando resistências nos 7,23 ou 9,84. Já uma perda dos 3 traria de volta o sinal de baixa projetando de 1,69 a 0,38.</t>
  </si>
  <si>
    <t>ASML34 está em tendência de alta no longo prazo, teve uma correção no curto prazo, mas pode estar retomando sinal de altas. Acima dos 160 pode buscar 177,88 ou 200,46. Abaixo dos 154,71 retomaria sinal de realização mirando suportes em 141,33 ou 130,03.</t>
  </si>
  <si>
    <t>ASAI3 está em tendência de baixa pelas médias de 21 e 200 dias, mas começa a dar sinais de repiques de alta. Acima dos 8,26 teria sinal de repique altista mirando resistências nos 14,23 ou 18,75. Já uma perda dos 7,77 traria de volta o sinal de baixa projetando de 6,91 a 4,64. O IFR sobrevendido alerta para recuperações se superar 8,26</t>
  </si>
  <si>
    <t>AURA33 está em tendência de alta pelas médias de 21 e 200 dias e vai mantendo sinal de força altista. Acima dos 145 pode buscar projeções nos 154,55 ou 171,19. Teria sinal de realização na perda dos 137,11 mirando os 127,61 ou 119,28.</t>
  </si>
  <si>
    <t>AURE3 está em tendência de baixa pelas médias de 21 e 200 dias, mas começa a dar sinais de repiques de alta. Acima dos 11,23 teria sinal de repique altista mirando resistências nos 16,36 ou 20,51. Já uma perda dos 10,76 traria de volta o sinal de baixa projetando de 9,64 a 7,56. O IFR sobrevendido alerta para recuperações se superar 11,23</t>
  </si>
  <si>
    <t>AXIA3 está em tendência de baixa pelas médias de 21 e 200 dias, mas começa a dar sinais de repiques de alta. Acima dos 51,62 teria sinal de repique altista mirando resistências nos 61,96 ou 71,57. Já uma perda dos 49,98 traria de volta o sinal de baixa projetando de 46,4 a 41,59. O IFR sobrevendido alerta para recuperações se superar 51,62</t>
  </si>
  <si>
    <t>AXIA7 está em clara tendência de baixa pelas médias de 21 e 200 dias e segue em movimento de baixa. Abaixo dos 50,32 pode buscar suportes 46,2 ou 41,2. Teria sinal de repique altista fechando acima dos 52,02 mirando resistências em 62,35 ou 72,33. O IFR sobrevendido alerta para recuperações se superar 52,02</t>
  </si>
  <si>
    <t>AZUL3 está em clara tendência de baixa pelas médias de 21 e 200 dias e segue em movimento de baixa. Abaixo dos 9,24 pode buscar suportes 5,82 ou 2,41. Teria sinal de repique altista fechando acima dos 11,92 mirando resistências em 20,29 ou 27,11. O IFR sobrevendido alerta para recuperações se superar 11,92</t>
  </si>
  <si>
    <t>AZZA3 está em tendência de baixa pelas médias de 21 e 200 dias, mas começa a dar sinais de repiques de alta. Acima dos 17,42 teria sinal de repique altista mirando resistências nos 28 ou 36,33. Já uma perda dos 14,52 traria de volta o sinal de baixa projetando de 10,35 a 6,18. O IFR sobrevendido alerta para recuperações se superar 17,42</t>
  </si>
  <si>
    <t>B3SA3 está em tendência de baixa pelas médias de 21 e 200 dias, mas começa a dar sinais de repiques de alta. Acima dos 15,78 teria sinal de repique altista mirando resistências nos 24,28 ou 31,97. Já uma perda dos 15,14 traria de volta o sinal de baixa projetando de 11,83 a 7,98. O IFR sobrevendido alerta para recuperações se superar 15,78</t>
  </si>
  <si>
    <t>BMGB4 apesar de estar em tendência de alta no longo prazo pela média de 200 dias, no curto prazo está em realização. Abaixo dos 5,71 pode seguir em baixa no curto prazo mirando suportes em 5,21 ou 4,72. Teria sinal de retomada altista fechando acima dos 6,35 mirando resistências em 7,3 ou 8,28. O IFR sobrevendido alerta para recuperações se superar 6,35</t>
  </si>
  <si>
    <t>BOAC34 apesar de estar em tendência de baixa no longo prazo pela média de 200 dias, no curto prazo está com sinal de recuperação favorecendo repiques de alta. Acima dos 68 pode seguir repique altista na direção resistências nos 74 ou 81,28. Caso perca os 67,09 teria sinal de baixa projetando de 62,21 a 58,56. O padrão de volume favorece a alta.</t>
  </si>
  <si>
    <t>BRSR6 está em clara tendência de baixa pelas médias de 21 e 200 dias e segue em movimento de baixa. Abaixo dos 13,61 pode buscar suportes 11,91 ou 10,22. Teria sinal de repique altista fechando acima dos 15,01 mirando resistências em 19,08 ou 22,46. O IFR sobrevendido alerta para recuperações se superar 15,01</t>
  </si>
  <si>
    <t>BBSE3 está em tendência de alta pelas médias de 21 e 200 dias, mas começa a dar sinal de possível realização. Abaixo dos 42,74 poderia realizar na direção dos suportes 38,24 ou 36,35. Caso supere os 44,34 retomaria sinal de alta com projeções nos 48,1 ou 54,2.</t>
  </si>
  <si>
    <t>BMOB3 está em tendência de alta no longo prazo, teve uma correção no curto prazo, mas pode estar retomando sinal de altas. Acima dos 25,92 pode buscar 34,8 ou 41,49. Abaixo dos 23,97 retomaria sinal de realização mirando suportes em 20,62 ou 17,27. O IFR sobrevendido alerta para recuperações se superar 25,92</t>
  </si>
  <si>
    <t>BERK34 está em tendência de alta pelas médias de 21 e 200 dias, mas começa a dar sinal de possível realização. Abaixo dos 144,39 poderia realizar na direção dos suportes 124,54 ou 116,28. Caso supere os 146,49 retomaria sinal de alta com projeções nos 151,25 ou 167,75. O IFR sobrecomprado alerta realizações se perder 144,39.</t>
  </si>
  <si>
    <t>BLAU3 está em tendência de baixa pelas médias de 21 e 200 dias, mas começa a dar sinais de repiques de alta. Acima dos 10,01 teria sinal de repique altista mirando resistências nos 13,07 ou 15,5. Já uma perda dos 9,13 traria de volta o sinal de baixa projetando de 7,91 a 6,69. O IFR sobrevendido alerta para recuperações se superar 10,01</t>
  </si>
  <si>
    <t>SOJA3 está em clara tendência de baixa pelas médias de 21 e 200 dias e segue em movimento de baixa. Abaixo dos 6,43 pode buscar suportes 5,68 ou 4,94. Teria sinal de repique altista fechando acima dos 7 mirando resistências em 8,84 ou 10,32. O IFR sobrevendido alerta para recuperações se superar 7</t>
  </si>
  <si>
    <t>BRBI11 está em clara tendência de baixa pelas médias de 21 e 200 dias e segue em movimento de baixa. Abaixo dos 12,07 pode buscar suportes 9,79 ou 7,51. Teria sinal de repique altista fechando acima dos 13,48 mirando resistências em 19,44 ou 23,99. O IFR sobrevendido alerta para recuperações se superar 13,48</t>
  </si>
  <si>
    <t>BBDC3 está em clara tendência de baixa pelas médias de 21 e 200 dias e segue em movimento de baixa. Abaixo dos 13,83 pode buscar suportes 11,95 ou 10,08. Teria sinal de repique altista fechando acima dos 14,65 mirando resistências em 19,89 ou 23,63. O IFR sobrevendido alerta para recuperações se superar 14,65</t>
  </si>
  <si>
    <t>BBDC4 está em clara tendência de baixa pelas médias de 21 e 200 dias e segue em movimento de baixa. Abaixo dos 15,64 pode buscar suportes 14,58 ou 12,09. Teria sinal de repique altista fechando acima dos 16,3 mirando resistências em 22,61 ou 27,57. O IFR sobrevendido alerta para recuperações se superar 16,3</t>
  </si>
  <si>
    <t>BRAP4 está em clara tendência de baixa pelas médias de 21 e 200 dias e segue em movimento de baixa. Abaixo dos 18,18 pode buscar suportes 17,09 ou 16,01. Teria sinal de repique altista fechando acima dos 19,47 mirando resistências em 21,69 ou 23,85. O IFR sobrevendido alerta para recuperações se superar 19,47</t>
  </si>
  <si>
    <t>SAUD3 está em tendência de alta no longo prazo, teve uma correção no curto prazo, mas pode estar retomando sinal de altas. Acima dos 15,3 pode buscar 16,55 ou 18,89. Abaixo dos 14,58 retomaria sinal de realização mirando suportes em 12,76 ou 11,58.</t>
  </si>
  <si>
    <t>BBAS3 está em clara tendência de baixa pelas médias de 21 e 200 dias e segue em movimento de baixa. Abaixo dos 17,35 pode buscar suportes 16,48 ou 13,17. Teria sinal de repique altista fechando acima dos 18,31 mirando resistências em 27,19 ou 33,8. O IFR sobrevendido alerta para recuperações se superar 18,31</t>
  </si>
  <si>
    <t>AGRO3 está em clara tendência de baixa pelas médias de 21 e 200 dias e segue em movimento de baixa. Abaixo dos 16,92 pode buscar suportes 16,23 ou 15,54. Teria sinal de repique altista fechando acima dos 17,89 mirando resistências em 19,14 ou 20,51.</t>
  </si>
  <si>
    <t>BRKM5 está em tendência de baixa pelas médias de 21 e 200 dias, mas começa a dar sinais de repiques de alta. Acima dos 3,98 teria sinal de repique altista mirando resistências nos 4,68 ou 5,95. Já uma perda dos 3,22 traria de volta o sinal de baixa projetando de 2,62 a 1,98.</t>
  </si>
  <si>
    <t>BRAV3 está em clara tendência de baixa pelas médias de 21 e 200 dias e segue em movimento de baixa. Abaixo dos 18,69 pode buscar suportes 17,62 ou 16,36. Teria sinal de repique altista fechando acima dos 19,49 mirando resistências em 21,69 ou 24,2.</t>
  </si>
  <si>
    <t>AVGO34 apesar de estar em tendência de baixa no longo prazo pela média de 200 dias, no curto prazo está com sinal de recuperação favorecendo repiques de alta. Acima dos 26,29 pode seguir repique altista na direção resistências nos 27,13 ou 29,76. Caso perca os 25,56 teria sinal de baixa projetando de 22,87 a 21,55. O padrão de volume favorece a alta.</t>
  </si>
  <si>
    <t>BPAC11 está em tendência de alta no longo prazo, teve uma correção no curto prazo, mas pode estar retomando sinal de altas. Acima dos 61,5 pode buscar 84,59 ou 106,62. Abaixo dos 58,57 retomaria sinal de realização mirando suportes em 48,93 ou 37,91. O IFR sobrevendido alerta para recuperações se superar 61,5</t>
  </si>
  <si>
    <t>CXSE3 está em tendência de alta pelas médias de 21 e 200 dias e vai mantendo sinal de força altista. Acima dos 21,96 pode buscar projeções nos 23,48 ou 25,94. Teria sinal de realização na perda dos 21,06 mirando os 19,5 ou 18,73. O padrão de volume favorece a alta.</t>
  </si>
  <si>
    <t>CAML3 está em clara tendência de baixa pelas médias de 21 e 200 dias e segue em movimento de baixa. Abaixo dos 4,66 pode buscar suportes 3,85 ou 3,04. Teria sinal de repique altista fechando acima dos 5,05 mirando resistências em 7,27 ou 8,88. O IFR sobrevendido alerta para recuperações se superar 5,05</t>
  </si>
  <si>
    <t>BHIA3 está em tendência de baixa pelas médias de 21 e 200 dias, mas começa a dar sinais de repiques de alta. Acima dos 1,04 teria sinal de repique altista mirando resistências nos 1,7 ou 2,29. Já uma perda dos 0,9 traria de volta o sinal de baixa projetando de 0,73 a 0,43.</t>
  </si>
  <si>
    <t>CBAV3 está em tendência de alta pelas médias de 21 e 200 dias e vai mantendo sinal de força altista. Acima dos 11,44 pode buscar projeções nos 11,83 ou 12,47. Teria sinal de realização na perda dos 11,25 mirando os 10,8 ou 10,6. O padrão de volume favorece a alta.</t>
  </si>
  <si>
    <t>CEAB3 está em tendência de baixa pelas médias de 21 e 200 dias, mas começa a dar sinais de repiques de alta. Acima dos 7,98 teria sinal de repique altista mirando resistências nos 14,57 ou 19,29. Já uma perda dos 6,92 traria de volta o sinal de baixa projetando de 4,55 a 2,19. O IFR sobrevendido alerta para recuperações se superar 7,98</t>
  </si>
  <si>
    <t>CMIG3 está em tendência de alta no longo prazo, teve uma correção no curto prazo, mas pode estar retomando sinal de altas. Acima dos 17,66 pode buscar 18,62 ou 20,96. Abaixo dos 16,99 retomaria sinal de realização mirando suportes em 14,82 ou 13,64.</t>
  </si>
  <si>
    <t>CMIG4 está em tendência de baixa pelas médias de 21 e 200 dias, mas começa a dar sinais de repiques de alta. Acima dos 10,59 teria sinal de repique altista mirando resistências nos 12,33 ou 13,75. Já uma perda dos 10,32 traria de volta o sinal de baixa projetando de 10,03 a 9,31. O IFR sobrevendido alerta para recuperações se superar 10,59</t>
  </si>
  <si>
    <t>COCA34 está em tendência de alta pelas médias de 21 e 200 dias, mas começa a dar sinal de possível realização. Abaixo dos 80,7 poderia realizar na direção dos suportes 70,58 ou 65,87. Caso supere os 82,44 retomaria sinal de alta com projeções nos 85,8 ou 95,2.</t>
  </si>
  <si>
    <t>COGN3 está em clara tendência de baixa pelas médias de 21 e 200 dias e segue em movimento de baixa. Abaixo dos 1,82 pode buscar suportes 1,35 ou 0,89. Teria sinal de repique altista fechando acima dos 1,99 mirando resistências em 3,31 ou 4,23. O IFR sobrevendido alerta para recuperações se superar 1,99</t>
  </si>
  <si>
    <t>C2OI34 está em tendência de baixa pelas médias de 21 e 200 dias, mas começa a dar sinais de repiques de alta. Acima dos 34,65 teria sinal de repique altista mirando resistências nos 41,83 ou 47,54. Já uma perda dos 32,58 traria de volta o sinal de baixa projetando de 29,72 a 26,86.</t>
  </si>
  <si>
    <t>CSMG3 está em tendência de baixa pelas médias de 21 e 200 dias, mas começa a dar sinais de repiques de alta. Acima dos 50,6 teria sinal de repique altista mirando resistências nos 66,35 ou 78,04. Já uma perda dos 47,42 traria de volta o sinal de baixa projetando de 41,57 a 35,72. O IFR sobrevendido alerta para recuperações se superar 50,6</t>
  </si>
  <si>
    <t>CPLE3 está em tendência de alta no longo prazo, teve uma correção no curto prazo, mas pode estar retomando sinal de altas. Acima dos 15,28 pode buscar 18 ou 20,96. Abaixo dos 14,87 retomaria sinal de realização mirando suportes em 13,2 ou 11,71. O IFR sobrevendido alerta para recuperações se superar 15,28</t>
  </si>
  <si>
    <t>CSAN3 está em clara tendência de baixa pelas médias de 21 e 200 dias e segue em movimento de baixa. Abaixo dos 2,6 pode buscar suportes 1,71 ou 0,82. Teria sinal de repique altista fechando acima dos 2,93 mirando resistências em 5,47 ou 7,24. O IFR sobrevendido alerta para recuperações se superar 2,93</t>
  </si>
  <si>
    <t>CPFE3 está em tendência de baixa pelas médias de 21 e 200 dias, mas começa a dar sinais de repiques de alta. Acima dos 44,1 teria sinal de repique altista mirando resistências nos 52,92 ou 59,28. Já uma perda dos 42,62 traria de volta o sinal de baixa projetando de 39,43 a 36,25. O IFR sobrevendido alerta para recuperações se superar 44,1</t>
  </si>
  <si>
    <t>CMIN3 está em clara tendência de baixa pelas médias de 21 e 200 dias e segue em movimento de baixa. Abaixo dos 4,48 pode buscar suportes 4,22 ou 3,97. Teria sinal de repique altista fechando acima dos 4,73 mirando resistências em 5,3 ou 5,8. O IFR sobrevendido alerta para recuperações se superar 4,73</t>
  </si>
  <si>
    <t>CURY3 está em tendência de baixa pelas médias de 21 e 200 dias, mas começa a dar sinais de repiques de alta. Acima dos 29,67 teria sinal de repique altista mirando resistências nos 35,19 ou 44,88. Já uma perda dos 27,14 traria de volta o sinal de baixa projetando de 19,5 a 14,65.</t>
  </si>
  <si>
    <t>CVCB3 está em clara tendência de baixa pelas médias de 21 e 200 dias e segue em movimento de baixa. Abaixo dos 0,92 pode buscar suportes 0,66 ou 0,41. Teria sinal de repique altista fechando acima dos 1,02 mirando resistências em 1,73 ou 2,23. O IFR sobrevendido alerta para recuperações se superar 1,02</t>
  </si>
  <si>
    <t>CYRE3 está em clara tendência de baixa pelas médias de 21 e 200 dias e segue em movimento de baixa. Abaixo dos 17,79 pode buscar suportes 12,19 ou 6,59. Teria sinal de repique altista fechando acima dos 20,92 mirando resistências em 35,91 ou 47,1. O IFR sobrevendido alerta para recuperações se superar 20,92</t>
  </si>
  <si>
    <t>CYRE4 está em clara tendência de baixa pelas médias de 21 e 200 dias e segue em movimento de baixa. Abaixo dos 16,7 pode buscar suportes 11,41 ou 6,12. Teria sinal de repique altista fechando acima dos 20 mirando resistências em 33,81 ou 44,38. O IFR sobrevendido alerta para recuperações se superar 20</t>
  </si>
  <si>
    <t>DASA3 está em tendência de baixa pelas médias de 21 e 200 dias, mas começa a dar sinais de repiques de alta. Acima dos 3,52 teria sinal de repique altista mirando resistências nos 5,79 ou 7,59. Já uma perda dos 2,87 traria de volta o sinal de baixa projetando de 1,96 a 1,06.</t>
  </si>
  <si>
    <t>DESK3 está em tendência de alta pelas médias de 21 e 200 dias e vai mantendo sinal de força altista. Acima dos 19,42 pode buscar projeções nos 19,73 ou 20,56. Teria sinal de realização na perda dos 19,05 mirando os 18,38 ou 17,96. O padrão de volume favorece a alta.</t>
  </si>
  <si>
    <t>DXCO3 está em clara tendência de baixa pelas médias de 21 e 200 dias e segue em movimento de baixa. Abaixo dos 4,77 pode buscar suportes 4,09 ou 2,73. Teria sinal de repique altista fechando acima dos 5,18 mirando resistências em 8,47 ou 11,17. O IFR sobrevendido alerta para recuperações se superar 5,18</t>
  </si>
  <si>
    <t>PNVL3 está em tendência de baixa pelas médias de 21 e 200 dias, mas começa a dar sinais de repiques de alta. Acima dos 11,16 teria sinal de repique altista mirando resistências nos 16,29 ou 20,3. Já uma perda dos 10,65 traria de volta o sinal de baixa projetando de 9,8 a 7,79. O IFR sobrevendido alerta para recuperações se superar 11,16</t>
  </si>
  <si>
    <t>DIRR3 está em tendência de baixa pelas médias de 21 e 200 dias, mas começa a dar sinais de repiques de alta. Acima dos 9,52 teria sinal de repique altista mirando resistências nos 12,37 ou 14,84. Já uma perda dos 8,98 traria de volta o sinal de baixa projetando de 8,36 a 7,12.</t>
  </si>
  <si>
    <t>ECOR3 está em tendência de baixa pelas médias de 21 e 200 dias, mas começa a dar sinais de repiques de alta. Acima dos 5,84 teria sinal de repique altista mirando resistências nos 14,87 ou 21,09. Já uma perda dos 4,8 traria de volta o sinal de baixa projetando de 1,68 a -1,42. O IFR sobrevendido alerta para recuperações se superar 5,84</t>
  </si>
  <si>
    <t>LILY34 está em tendência de alta pelas médias de 21 e 200 dias, mas começa a dar sinal de possível realização. Abaixo dos 225,67 poderia realizar na direção dos suportes 188,6 ou 173,42. Caso supere os 237,71 retomaria sinal de alta com projeções nos 268,05 ou 317,16.</t>
  </si>
  <si>
    <t>EMBJ3 está em tendência de alta pelas médias de 21 e 200 dias e vai mantendo sinal de força altista. Acima dos 97,57 pode buscar projeções nos 102,25 ou 112,14. Teria sinal de realização na perda dos 94,93 mirando os 86,24 ou 81,29. O padrão de volume favorece a alta.</t>
  </si>
  <si>
    <t>ENGI11 está em tendência de baixa pelas médias de 21 e 200 dias, mas começa a dar sinais de repiques de alta. Acima dos 48,75 teria sinal de repique altista mirando resistências nos 69,05 ou 87,62. Já uma perda dos 47,09 traria de volta o sinal de baixa projetando de 39 a 29,71. O IFR sobrevendido alerta para recuperações se superar 48,75</t>
  </si>
  <si>
    <t>ENEV3 está em tendência de alta no longo prazo, teve uma correção no curto prazo, mas pode estar retomando sinal de altas. Acima dos 27,35 pode buscar 32,42 ou 38,24. Abaixo dos 26,3 retomaria sinal de realização mirando suportes em 23 ou 20,08. O IFR sobrevendido alerta para recuperações se superar 27,35</t>
  </si>
  <si>
    <t>EGIE3 está em tendência de baixa pelas médias de 21 e 200 dias, mas começa a dar sinais de repiques de alta. Acima dos 28,26 teria sinal de repique altista mirando resistências nos 33,1 ou 37,11. Já uma perda dos 27,46 traria de volta o sinal de baixa projetando de 26,61 a 24,6. O IFR sobrevendido alerta para recuperações se superar 28,26</t>
  </si>
  <si>
    <t>EQTL3 está em tendência de baixa pelas médias de 21 e 200 dias, mas começa a dar sinais de repiques de alta. Acima dos 36,27 teria sinal de repique altista mirando resistências nos 51,26 ou 63,16. Já uma perda dos 34,6 traria de volta o sinal de baixa projetando de 32 a 26,04. O IFR sobrevendido alerta para recuperações se superar 36,27</t>
  </si>
  <si>
    <t>EVEN3 está em clara tendência de baixa pelas médias de 21 e 200 dias e segue em movimento de baixa. Abaixo dos 3,72 pode buscar suportes 2,92 ou 2,12. Teria sinal de repique altista fechando acima dos 4 mirando resistências em 6,3 ou 7,89. O IFR sobrevendido alerta para recuperações se superar 4</t>
  </si>
  <si>
    <t>EZTC3 está em clara tendência de baixa pelas médias de 21 e 200 dias e segue em movimento de baixa. Abaixo dos 9,73 pode buscar suportes 6,52 ou 3,32. Teria sinal de repique altista fechando acima dos 11,39 mirando resistências em 20,09 ou 26,49. O IFR sobrevendido alerta para recuperações se superar 11,39</t>
  </si>
  <si>
    <t>FESA4 está em clara tendência de baixa pelas médias de 21 e 200 dias e segue em movimento de baixa. Abaixo dos 5,52 pode buscar suportes 5,21 ou 4,73. Teria sinal de repique altista fechando acima dos 5,82 mirando resistências em 6,76 ou 7,71.</t>
  </si>
  <si>
    <t>FLRY3 está em tendência de alta no longo prazo, teve uma correção no curto prazo, mas pode estar retomando sinal de altas. Acima dos 23,1 pode buscar 28,65 ou 33,18. Abaixo dos 21,31 retomaria sinal de realização mirando suportes em 19,04 ou 16,77.</t>
  </si>
  <si>
    <t>FRAS3 está em clara tendência de baixa pelas médias de 21 e 200 dias e segue em movimento de baixa. Abaixo dos 21,81 pode buscar suportes 19,32 ou 16,83. Teria sinal de repique altista fechando acima dos 23 mirando resistências em 29,86 ou 34,83. O IFR sobrevendido alerta para recuperações se superar 23</t>
  </si>
  <si>
    <t>GGBR4 apesar de estar em tendência de alta no longo prazo pela média de 200 dias, no curto prazo está em realização. Abaixo dos 24 pode seguir em baixa no curto prazo mirando suportes em 22,54 ou 21,08. Teria sinal de retomada altista fechando acima dos 26,2 mirando resistências em 28,72 ou 31,63.</t>
  </si>
  <si>
    <t>GOAU4 apesar de estar em tendência de alta no longo prazo pela média de 200 dias, no curto prazo está em realização. Abaixo dos 10,79 pode seguir em baixa no curto prazo mirando suportes em 10 ou 8,98. Teria sinal de retomada altista fechando acima dos 11,77 mirando resistências em 13,3 ou 15,33.</t>
  </si>
  <si>
    <t>GGPS3 está em clara tendência de baixa pelas médias de 21 e 200 dias e segue em movimento de baixa. Abaixo dos 10,71 pode buscar suportes 8,38 ou 6,05. Teria sinal de repique altista fechando acima dos 12,35 mirando resistências em 18,25 ou 22,9. O IFR sobrevendido alerta para recuperações se superar 12,35</t>
  </si>
  <si>
    <t>GRND3 está em clara tendência de baixa pelas médias de 21 e 200 dias e segue em movimento de baixa. Abaixo dos 3,74 pode buscar suportes 3,39 ou 3,05. Teria sinal de repique altista fechando acima dos 3,9 mirando resistências em 4,85 ou 5,53.</t>
  </si>
  <si>
    <t>GMAT3 está em tendência de baixa pelas médias de 21 e 200 dias, mas começa a dar sinais de repiques de alta. Acima dos 3,85 teria sinal de repique altista mirando resistências nos 5,82 ou 7,27. Já uma perda dos 3,46 traria de volta o sinal de baixa projetando de 2,73 a 2. O IFR sobrevendido alerta para recuperações se superar 3,85</t>
  </si>
  <si>
    <t>SBFG3 está em tendência de baixa pelas médias de 21 e 200 dias, mas começa a dar sinais de repiques de alta. Acima dos 6 teria sinal de repique altista mirando resistências nos 12,21 ou 16,46. Já uma perda dos 5,33 traria de volta o sinal de baixa projetando de 3,2 a 1,07. O IFR sobrevendido alerta para recuperações se superar 6</t>
  </si>
  <si>
    <t>HBRE3 está em clara tendência de baixa pelas médias de 21 e 200 dias e segue em movimento de baixa. Abaixo dos 2,07 pode buscar suportes 1,6 ou 1,14. Teria sinal de repique altista fechando acima dos 2,39 mirando resistências em 3,57 ou 4,49. O IFR sobrevendido alerta para recuperações se superar 2,39</t>
  </si>
  <si>
    <t>HBSA3 está em tendência de baixa pelas médias de 21 e 200 dias, mas começa a dar sinais de repiques de alta. Acima dos 3,27 teria sinal de repique altista mirando resistências nos 4,16 ou 4,82. Já uma perda dos 3,08 traria de volta o sinal de baixa projetando de 2,74 a 2,41.</t>
  </si>
  <si>
    <t>HYPE3 está em tendência de baixa pelas médias de 21 e 200 dias, mas começa a dar sinais de repiques de alta. Acima dos 21,61 teria sinal de repique altista mirando resistências nos 30 ou 36,54. Já uma perda dos 20,67 traria de volta o sinal de baixa projetando de 19,41 a 16,13.</t>
  </si>
  <si>
    <t>IGTI11 está em clara tendência de baixa pelas médias de 21 e 200 dias e segue em movimento de baixa. Abaixo dos 23,86 pode buscar suportes 18,5 ou 13,88. Teria sinal de repique altista fechando acima dos 25,12 mirando resistências em 33,42 ou 42,64. O IFR sobrevendido alerta para recuperações se superar 25,12</t>
  </si>
  <si>
    <t>ITLC34 está em tendência de alta no longo prazo, teve uma correção no curto prazo, mas pode estar retomando sinal de altas. Acima dos 84,23 pode buscar 109,65 ou 133,44. Abaixo dos 81,41 retomaria sinal de realização mirando suportes em 71,15 ou 59,25.</t>
  </si>
  <si>
    <t>INTB3 está em tendência de alta no longo prazo, teve uma correção no curto prazo, mas pode estar retomando sinal de altas. Acima dos 14,57 pode buscar 20,06 ou 24,33. Abaixo dos 13,14 retomaria sinal de realização mirando suportes em 11 ou 8,86.</t>
  </si>
  <si>
    <t>INBR34 está em clara tendência de baixa pelas médias de 21 e 200 dias e segue em movimento de baixa. Abaixo dos 22,98 pode buscar suportes 18,18 ou 13,38. Teria sinal de repique altista fechando acima dos 25,84 mirando resistências em 38,51 ou 48,1. O IFR sobrevendido alerta para recuperações se superar 25,84</t>
  </si>
  <si>
    <t>MYPK3 está em clara tendência de baixa pelas médias de 21 e 200 dias e segue em movimento de baixa. Abaixo dos 9,24 pode buscar suportes 8,71 ou 7,65. Teria sinal de repique altista fechando acima dos 9,6 mirando resistências em 12,13 ou 14,24.</t>
  </si>
  <si>
    <t>RANI3 está em clara tendência de baixa pelas médias de 21 e 200 dias e segue em movimento de baixa. Abaixo dos 7,01 pode buscar suportes 6,55 ou 6,1. Teria sinal de repique altista fechando acima dos 7,57 mirando resistências em 8,47 ou 9,37.</t>
  </si>
  <si>
    <t>IRBR3 apesar de estar em tendência de alta no longo prazo pela média de 200 dias, no curto prazo está em realização. Abaixo dos 60,24 pode seguir em baixa no curto prazo mirando suportes em 55,63 ou 50,72. Teria sinal de retomada altista fechando acima dos 64 mirando resistências em 71,5 ou 81,3.</t>
  </si>
  <si>
    <t>ISAE4 está em clara tendência de baixa pelas médias de 21 e 200 dias e segue em movimento de baixa. Abaixo dos 25,09 pode buscar suportes 23,49 ou 21,9. Teria sinal de repique altista fechando acima dos 26,41 mirando resistências em 30,25 ou 33,43. O IFR sobrevendido alerta para recuperações se superar 26,41</t>
  </si>
  <si>
    <t>ITSA3 apesar de estar em tendência de alta no longo prazo pela média de 200 dias, no curto prazo está em realização. Abaixo dos 13,81 pode seguir em baixa no curto prazo mirando suportes em 13 ou 11,88. Teria sinal de retomada altista fechando acima dos 14,3 mirando resistências em 16,6 ou 18,82. O IFR sobrevendido alerta para recuperações se superar 14,3</t>
  </si>
  <si>
    <t>ITSA4 está em clara tendência de baixa pelas médias de 21 e 200 dias e segue em movimento de baixa. Abaixo dos 13,16 pode buscar suportes 12,5 ou 11,22. Teria sinal de repique altista fechando acima dos 13,63 mirando resistências em 16,63 ou 19,18. O IFR sobrevendido alerta para recuperações se superar 13,63</t>
  </si>
  <si>
    <t>ITUB3 apesar de estar em tendência de alta no longo prazo pela média de 200 dias, no curto prazo está em realização. Abaixo dos 44,57 pode seguir em baixa no curto prazo mirando suportes em 41,21 ou 37,85. Teria sinal de retomada altista fechando acima dos 47,18 mirando resistências em 55,43 ou 62,14. O IFR sobrevendido alerta para recuperações se superar 47,18</t>
  </si>
  <si>
    <t>ITUB4 está em clara tendência de baixa pelas médias de 21 e 200 dias e segue em movimento de baixa. Abaixo dos 41,08 pode buscar suportes 39,59 ou 36,11. Teria sinal de repique altista fechando acima dos 42,6 mirando resistências em 50,85 ou 57,8. O IFR sobrevendido alerta para recuperações se superar 42,6</t>
  </si>
  <si>
    <t>JALL3 está em clara tendência de baixa pelas médias de 21 e 200 dias e segue em movimento de baixa. Abaixo dos 2,26 pode buscar suportes 1,97 ou 1,69. Teria sinal de repique altista fechando acima dos 2,5 mirando resistências em 3,18 ou 3,74. O IFR sobrevendido alerta para recuperações se superar 2,5</t>
  </si>
  <si>
    <t>JBSS32 está em tendência de baixa pela média de 200 dias, a parece ter completado movimento de repique de alta de curto prazo e pode estar retomando o movimento baixista. Abaixo dos 64 pode seguir em queda na direção dos suportes 55,44 ou 50,01. Teria sinal de repique altista fechando acima dos 67,17 mirando resistências em 73 ou 83,85.</t>
  </si>
  <si>
    <t>JHSF3 está em clara tendência de baixa pelas médias de 21 e 200 dias e segue em movimento de baixa. Abaixo dos 9,95 pode buscar suportes 8,47 ou 6,99. Teria sinal de repique altista fechando acima dos 11,11 mirando resistências em 14,73 ou 17,68. O IFR sobrevendido alerta para recuperações se superar 11,11</t>
  </si>
  <si>
    <t>JPMC34 está em tendência de alta pelas médias de 21 e 200 dias, mas começa a dar sinal de possível realização. Abaixo dos 177,66 poderia realizar na direção dos suportes 162,6 ou 155,34. Caso supere os 180,23 retomaria sinal de alta com projeções nos 186,09 ou 200,6.</t>
  </si>
  <si>
    <t>JSLG3 está em clara tendência de baixa pelas médias de 21 e 200 dias e segue em movimento de baixa. Abaixo dos 5,65 pode buscar suportes 3,42 ou 1,2. Teria sinal de repique altista fechando acima dos 6,56 mirando resistências em 12,84 ou 17,28. O IFR sobrevendido alerta para recuperações se superar 6,56</t>
  </si>
  <si>
    <t>KEPL3 está em tendência de baixa pelas médias de 21 e 200 dias, mas começa a dar sinais de repiques de alta. Acima dos 6,69 teria sinal de repique altista mirando resistências nos 8,06 ou 9,38. Já uma perda dos 6,4 traria de volta o sinal de baixa projetando de 5,92 a 5,25.</t>
  </si>
  <si>
    <t>KLBN4 está em tendência de alta pelas médias de 21 e 200 dias, mas começa a dar sinal de possível realização. Abaixo dos 3,66 poderia realizar na direção dos suportes 3,47 ou 3,36. Caso supere os 3,82 retomaria sinal de alta com projeções nos 4,03 ou 4,38.</t>
  </si>
  <si>
    <t>KLBN11 está em tendência de alta pelas médias de 21 e 200 dias, mas começa a dar sinal de possível realização. Abaixo dos 18,45 poderia realizar na direção dos suportes 17,58 ou 17,07. Caso supere os 19,22 retomaria sinal de alta com projeções nos 20,23 ou 21,87.</t>
  </si>
  <si>
    <t>LAVV3 está em clara tendência de baixa pelas médias de 21 e 200 dias e segue em movimento de baixa. Abaixo dos 8,39 pode buscar suportes 5,97 ou 3,56. Teria sinal de repique altista fechando acima dos 9,96 mirando resistências em 16,2 ou 21,02. O IFR sobrevendido alerta para recuperações se superar 9,96</t>
  </si>
  <si>
    <t>LIGT3 está em clara tendência de baixa pelas médias de 21 e 200 dias e segue em movimento de baixa. Abaixo dos 2,46 pode buscar suportes 1,93 ou 1,41. Teria sinal de repique altista fechando acima dos 2,85 mirando resistências em 4,15 ou 5,19. O IFR sobrevendido alerta para recuperações se superar 2,85</t>
  </si>
  <si>
    <t>RENT3 está em clara tendência de baixa pelas médias de 21 e 200 dias e segue em movimento de baixa. Abaixo dos 30,76 pode buscar suportes 26,21 ou 17,35. Teria sinal de repique altista fechando acima dos 32,68 mirando resistências em 54,87 ou 72,58. O IFR sobrevendido alerta para recuperações se superar 32,68</t>
  </si>
  <si>
    <t>RENT4 está em clara tendência de baixa pelas médias de 21 e 200 dias e segue em movimento de baixa. Abaixo dos 30,01 pode buscar suportes 22,66 ou 15,31. Teria sinal de repique altista fechando acima dos 34 mirando resistências em 53,79 ou 68,48. O IFR sobrevendido alerta para recuperações se superar 34</t>
  </si>
  <si>
    <t>LOGG3 está em tendência de baixa pelas médias de 21 e 200 dias, mas começa a dar sinais de repiques de alta. Acima dos 23,28 teria sinal de repique altista mirando resistências nos 31,53 ou 38,25. Já uma perda dos 22,24 traria de volta o sinal de baixa projetando de 20,65 a 17,28. O IFR sobrevendido alerta para recuperações se superar 23,28</t>
  </si>
  <si>
    <t>LREN3 está em tendência de baixa pelas médias de 21 e 200 dias, mas começa a dar sinais de repiques de alta. Acima dos 10,33 teria sinal de repique altista mirando resistências nos 15,16 ou 19,17. Já uma perda dos 9,61 traria de volta o sinal de baixa projetando de 8,66 a 6,65. O IFR sobrevendido alerta para recuperações se superar 10,33</t>
  </si>
  <si>
    <t>LWSA3 está em clara tendência de baixa pelas médias de 21 e 200 dias e segue em movimento de baixa. Abaixo dos 3,42 pode buscar suportes 2,67 ou 1,93. Teria sinal de repique altista fechando acima dos 3,99 mirando resistências em 5,83 ou 7,31. O IFR sobrevendido alerta para recuperações se superar 3,99</t>
  </si>
  <si>
    <t>MDIA3 está em clara tendência de baixa pelas médias de 21 e 200 dias e segue em movimento de baixa. Abaixo dos 15,62 pode buscar suportes 14 ou 12,38. Teria sinal de repique altista fechando acima dos 16,9 mirando resistências em 20,86 ou 24,09. O IFR sobrevendido alerta para recuperações se superar 16,9</t>
  </si>
  <si>
    <t>MGLU3 está em tendência de baixa pelas médias de 21 e 200 dias, mas começa a dar sinais de repiques de alta. Acima dos 6,16 teria sinal de repique altista mirando resistências nos 13,93 ou 19,43. Já uma perda dos 5,03 traria de volta o sinal de baixa projetando de 2,27 a -0,47.</t>
  </si>
  <si>
    <t>POMO3 está em clara tendência de baixa pelas médias de 21 e 200 dias e segue em movimento de baixa. Abaixo dos 3,69 pode buscar suportes 3,39 ou 3,09. Teria sinal de repique altista fechando acima dos 3,96 mirando resistências em 4,65 ou 5,24. O IFR sobrevendido alerta para recuperações se superar 3,96</t>
  </si>
  <si>
    <t>POMO4 está em clara tendência de baixa pelas médias de 21 e 200 dias e segue em movimento de baixa. Abaixo dos 3,83 pode buscar suportes 3,46 ou 3,1. Teria sinal de repique altista fechando acima dos 4,24 mirando resistências em 5 ou 5,72.</t>
  </si>
  <si>
    <t>MBRF3 está em clara tendência de baixa pelas médias de 21 e 200 dias e segue em movimento de baixa. Abaixo dos 15,53 pode buscar suportes 14,36 ou 13,2. Teria sinal de repique altista fechando acima dos 16,95 mirando resistências em 19,3 ou 21,62. O IFR sobrevendido alerta para recuperações se superar 16,95</t>
  </si>
  <si>
    <t>Marvell Technology Group Ltd</t>
  </si>
  <si>
    <t>M2RV34</t>
  </si>
  <si>
    <t>M2RV34 está em tendência de alta no longo prazo, teve uma correção no curto prazo, mas pode estar retomando sinal de altas. Acima dos 130,77 pode buscar 149,35 ou 173,04. Abaixo dos 125,92 retomaria sinal de realização mirando suportes em 111,01 ou 99,16.</t>
  </si>
  <si>
    <t>CASH3 está em tendência de baixa pelas médias de 21 e 200 dias, mas começa a dar sinais de repiques de alta. Acima dos 4,39 teria sinal de repique altista mirando resistências nos 5,54 ou 6,55. Já uma perda dos 3,89 traria de volta o sinal de baixa projetando de 3,38 a 2,87.</t>
  </si>
  <si>
    <t>MELI34 está em tendência de baixa pelas médias de 21 e 200 dias, mas começa a dar sinais de repiques de alta. Acima dos 76,69 teria sinal de repique altista mirando resistências nos 79,54 ou 84,89. Já uma perda dos 74,37 traria de volta o sinal de baixa projetando de 70,87 a 68,19.</t>
  </si>
  <si>
    <t>M1TA34 apesar de estar em tendência de alta no longo prazo pela média de 200 dias, no curto prazo está em realização. Abaixo dos 114,05 pode seguir em baixa no curto prazo mirando suportes em 106,54 ou 99,04. Teria sinal de retomada altista fechando acima dos 120,02 mirando resistências em 138,33 ou 153,33.</t>
  </si>
  <si>
    <t>LEVE3 está em clara tendência de baixa pelas médias de 21 e 200 dias e segue em movimento de baixa. Abaixo dos 31,4 pode buscar suportes 29,02 ou 26,65. Teria sinal de repique altista fechando acima dos 32,6 mirando resistências em 39,08 ou 43,82. O IFR sobrevendido alerta para recuperações se superar 32,6</t>
  </si>
  <si>
    <t>MUTC34 está em tendência de alta no longo prazo, teve uma correção no curto prazo, mas pode estar retomando sinal de altas. Acima dos 832,87 pode buscar 969,27 ou 1126,9. Abaixo dos 808,26 retomaria sinal de realização mirando suportes em 714,2 ou 635,38.</t>
  </si>
  <si>
    <t>MSFT34 está em tendência de alta pelas médias de 21 e 200 dias, mas começa a dar sinal de possível realização. Abaixo dos 117,01 poderia realizar na direção dos suportes 107,77 ou 103,42. Caso supere os 119,21 retomaria sinal de alta com projeções nos 121,83 ou 130,51.</t>
  </si>
  <si>
    <t>MILS3 está em tendência de alta no longo prazo, teve uma correção no curto prazo, mas pode estar retomando sinal de altas. Acima dos 16,05 pode buscar 16,31 ou 16,8. Abaixo dos 15,85 retomaria sinal de realização mirando suportes em 15,51 ou 15,26.</t>
  </si>
  <si>
    <t>BEEF3 está em clara tendência de baixa pelas médias de 21 e 200 dias e segue em movimento de baixa. Abaixo dos 3,12 pode buscar suportes 2,61 ou 2,11. Teria sinal de repique altista fechando acima dos 3,39 mirando resistências em 4,74 ou 5,74. O IFR sobrevendido alerta para recuperações se superar 3,39</t>
  </si>
  <si>
    <t>MTRE3 está em clara tendência de baixa pelas médias de 21 e 200 dias e segue em movimento de baixa. Abaixo dos 3,03 pode buscar suportes 2,67 ou 2,31. Teria sinal de repique altista fechando acima dos 3,32 mirando resistências em 4,18 ou 4,89.</t>
  </si>
  <si>
    <t>M1RN34 está em tendência de alta pelas médias de 21 e 200 dias e vai mantendo sinal de força altista. Acima dos 55,82 pode buscar projeções nos 63,81 ou 75,04. Teria sinal de realização na perda dos 45,63 mirando os 40,01 ou 34,39. O padrão de volume favorece a alta.</t>
  </si>
  <si>
    <t>MOTV3 está em tendência de baixa pelas médias de 21 e 200 dias, mas começa a dar sinais de repiques de alta. Acima dos 15,28 teria sinal de repique altista mirando resistências nos 20,83 ou 26,33. Já uma perda dos 14,72 traria de volta o sinal de baixa projetando de 11,92 a 9,16. O IFR sobrevendido alerta para recuperações se superar 15,28</t>
  </si>
  <si>
    <t>MDNE3 está em clara tendência de baixa pelas médias de 21 e 200 dias e segue em movimento de baixa. Abaixo dos 17,64 pode buscar suportes 12,88 ou 8,13. Teria sinal de repique altista fechando acima dos 19,7 mirando resistências em 33,02 ou 42,52. O IFR sobrevendido alerta para recuperações se superar 19,7</t>
  </si>
  <si>
    <t>MOVI3 está em tendência de baixa pelas médias de 21 e 200 dias, mas começa a dar sinais de repiques de alta. Acima dos 8,37 teria sinal de repique altista mirando resistências nos 20,48 ou 28,87. Já uma perda dos 6,9 traria de volta o sinal de baixa projetando de 2,7 a -1,49. O IFR sobrevendido alerta para recuperações se superar 8,37</t>
  </si>
  <si>
    <t>MRVE3 está em clara tendência de baixa pelas médias de 21 e 200 dias e segue em movimento de baixa. Abaixo dos 4,12 pode buscar suportes 2,75 ou 1,38. Teria sinal de repique altista fechando acima dos 4,88 mirando resistências em 8,55 ou 11,28. O IFR sobrevendido alerta para recuperações se superar 4,88</t>
  </si>
  <si>
    <t>MLAS3 está em tendência de alta no longo prazo, teve uma correção no curto prazo, mas pode estar retomando sinal de altas. Acima dos 1,99 pode buscar 2,63 ou 3,19. Abaixo dos 1,87 retomaria sinal de realização mirando suportes em 1,72 ou 1,43.</t>
  </si>
  <si>
    <t>MULT3 está em clara tendência de baixa pelas médias de 21 e 200 dias e segue em movimento de baixa. Abaixo dos 27,34 pode buscar suportes 22,51 ou 17,29. Teria sinal de repique altista fechando acima dos 28,29 mirando resistências em 39,38 ou 49,8. O IFR sobrevendido alerta para recuperações se superar 28,29</t>
  </si>
  <si>
    <t>NATU3 está em clara tendência de baixa pelas médias de 21 e 200 dias e segue em movimento de baixa. Abaixo dos 5,46 pode buscar suportes 4,59 ou 3,72. Teria sinal de repique altista fechando acima dos 6,02 mirando resistências em 8,26 ou 9,99. O IFR sobrevendido alerta para recuperações se superar 6,02</t>
  </si>
  <si>
    <t>NFLX34 está em clara tendência de baixa pelas médias de 21 e 200 dias e segue em movimento de baixa. Abaixo dos 6,42 pode buscar suportes 6,1 ou 5,78. Teria sinal de repique altista fechando acima dos 6,8 mirando resistências em 7,45 ou 8,08.</t>
  </si>
  <si>
    <t>ROXO34 está em clara tendência de baixa pelas médias de 21 e 200 dias e segue em movimento de baixa. Abaixo dos 10,99 pode buscar suportes 10,05 ou 9,02. Teria sinal de repique altista fechando acima dos 11,54 mirando resistências em 13,37 ou 15,42. O IFR sobrevendido alerta para recuperações se superar 11,54</t>
  </si>
  <si>
    <t>NVDC34 está em tendência de alta pelas médias de 21 e 200 dias, mas começa a dar sinal de possível realização. Abaixo dos 23,87 poderia realizar na direção dos suportes 21,94 ou 20,72. Caso supere os 24,38 retomaria sinal de alta com projeções nos 25,88 ou 28,31.</t>
  </si>
  <si>
    <t>OPCT3 está em tendência de baixa pelas médias de 21 e 200 dias, mas começa a dar sinais de repiques de alta. Acima dos 9,34 teria sinal de repique altista mirando resistências nos 10,92 ou 12,9. Já uma perda dos 8,8 traria de volta o sinal de baixa projetando de 7,7 a 6,7.</t>
  </si>
  <si>
    <t>ONCO3 está em clara tendência de baixa pelas médias de 21 e 200 dias e segue em movimento de baixa. Abaixo dos 0,69 pode buscar suportes 0,54 ou 0,4. Teria sinal de repique altista fechando acima dos 0,93 mirando resistências em 1,15 ou 1,43. O IFR sobrevendido alerta para recuperações se superar 0,93</t>
  </si>
  <si>
    <t>ORCL34 apesar de estar em tendência de baixa no longo prazo pela média de 200 dias, no curto prazo está com sinal de recuperação favorecendo repiques de alta. Acima dos 117,77 pode seguir repique altista na direção resistências nos 125,68 ou 139,46. Caso perca os 113,31 teria sinal de baixa projetando de 103,37 a 96,47.</t>
  </si>
  <si>
    <t>OBTC3 está em tendência de baixa pelas médias de 21 e 200 dias, mas começa a dar sinais de repiques de alta. Acima dos 7 teria sinal de repique altista mirando resistências nos 8,45 ou 9,67. Já uma perda dos 6,8 traria de volta o sinal de baixa projetando de 6,47 a 5,85.</t>
  </si>
  <si>
    <t>ORVR3 está em tendência de baixa pelas médias de 21 e 200 dias, mas começa a dar sinais de repiques de alta. Acima dos 16,37 teria sinal de repique altista mirando resistências nos 22,15 ou 27,18. Já uma perda dos 15,6 traria de volta o sinal de baixa projetando de 14 a 11,48. O IFR sobrevendido alerta para recuperações se superar 16,37</t>
  </si>
  <si>
    <t>PCAR3 está em clara tendência de baixa pelas médias de 21 e 200 dias e segue em movimento de baixa. Abaixo dos 2,04 pode buscar suportes 1,48 ou 0,92. Teria sinal de repique altista fechando acima dos 2,35 mirando resistências em 3,85 ou 4,96. O IFR sobrevendido alerta para recuperações se superar 2,35</t>
  </si>
  <si>
    <t>PGMN3 está em tendência de baixa pelas médias de 21 e 200 dias, mas começa a dar sinais de repiques de alta. Acima dos 3,02 teria sinal de repique altista mirando resistências nos 5,89 ou 7,85. Já uma perda dos 2,71 traria de volta o sinal de baixa projetando de 1,72 a 0,74. O IFR sobrevendido alerta para recuperações se superar 3,02</t>
  </si>
  <si>
    <t>P2LT34 está em tendência de alta pelas médias de 21 e 200 dias, mas começa a dar sinal de possível realização. Abaixo dos 349 poderia realizar na direção dos suportes 311,55 ou 296,05. Caso supere os 361,71 retomaria sinal de alta com projeções nos 392,7 ou 442,86.</t>
  </si>
  <si>
    <t>PETR3 apesar de estar em tendência de alta no longo prazo pela média de 200 dias, no curto prazo está em realização. Abaixo dos 59,34 pode seguir em baixa no curto prazo mirando suportes em 52,91 ou 48,71. Teria sinal de retomada altista fechando acima dos 61,03 mirando resistências em 66,49 ou 74,88.</t>
  </si>
  <si>
    <t>PETR4 apesar de estar em tendência de alta no longo prazo pela média de 200 dias, no curto prazo está em realização. Abaixo dos 52,66 pode seguir em baixa no curto prazo mirando suportes em 47,89 ou 44,21. Teria sinal de retomada altista fechando acima dos 53,7 mirando resistências em 59,79 ou 67,14.</t>
  </si>
  <si>
    <t>RECV3 está em tendência de alta no longo prazo, teve uma correção no curto prazo, mas pode estar retomando sinal de altas. Acima dos 11,51 pode buscar 12,82 ou 14,24. Abaixo dos 11,12 retomaria sinal de realização mirando suportes em 10,52 ou 9,8.</t>
  </si>
  <si>
    <t>PRIO3 está em tendência de alta pelas médias de 21 e 200 dias, mas começa a dar sinal de possível realização. Abaixo dos 69,13 poderia realizar na direção dos suportes 60 ou 55,48. Caso supere os 70,98 retomaria sinal de alta com projeções nos 74,6 ou 83,62.</t>
  </si>
  <si>
    <t>Petzcobasi</t>
  </si>
  <si>
    <t>AUAU3 está em tendência de alta no longo prazo, teve uma correção no curto prazo, mas pode estar retomando sinal de altas. Acima dos 4,23 pode buscar 5,37 ou 6,38. Abaixo dos 4,03 retomaria sinal de realização mirando suportes em 3,73 ou 3,22. O IFR sobrevendido alerta para recuperações se superar 4,23</t>
  </si>
  <si>
    <t>PINE4 está em clara tendência de baixa pelas médias de 21 e 200 dias e segue em movimento de baixa. Abaixo dos 11,01 pode buscar suportes 8,93 ou 6,86. Teria sinal de repique altista fechando acima dos 13,09 mirando resistências em 17,71 ou 21,85.</t>
  </si>
  <si>
    <t>PLPL3 está em tendência de baixa pelas médias de 21 e 200 dias, mas começa a dar sinais de repiques de alta. Acima dos 5,61 teria sinal de repique altista mirando resistências nos 9,2 ou 11,76. Já uma perda dos 5,05 traria de volta o sinal de baixa projetando de 3,76 a 2,48. O IFR sobrevendido alerta para recuperações se superar 5,61</t>
  </si>
  <si>
    <t>PSSA3 está em clara tendência de baixa pelas médias de 21 e 200 dias e segue em movimento de baixa. Abaixo dos 47,1 pode buscar suportes 45,39 ou 42,73. Teria sinal de repique altista fechando acima dos 49,25 mirando resistências em 53,97 ou 59,27. O IFR sobrevendido alerta para recuperações se superar 49,25</t>
  </si>
  <si>
    <t>POSI3 está em clara tendência de baixa pelas médias de 21 e 200 dias e segue em movimento de baixa. Abaixo dos 3,42 pode buscar suportes 2,86 ou 2,31. Teria sinal de repique altista fechando acima dos 3,77 mirando resistências em 5,21 ou 6,31.</t>
  </si>
  <si>
    <t>PRNR3 está em clara tendência de baixa pelas médias de 21 e 200 dias e segue em movimento de baixa. Abaixo dos 13,22 pode buscar suportes 10,23 ou 7,24. Teria sinal de repique altista fechando acima dos 14,94 mirando resistências em 22,89 ou 28,86. O IFR sobrevendido alerta para recuperações se superar 14,94</t>
  </si>
  <si>
    <t>QUAL3 está em clara tendência de baixa pelas médias de 21 e 200 dias e segue em movimento de baixa. Abaixo dos 1,31 pode buscar suportes 0,96 ou 0,61. Teria sinal de repique altista fechando acima dos 1,43 mirando resistências em 2,43 ou 3,12. O IFR sobrevendido alerta para recuperações se superar 1,43</t>
  </si>
  <si>
    <t>LJQQ3 está em tendência de baixa pelas médias de 21 e 200 dias, mas começa a dar sinais de repiques de alta. Acima dos 1,31 teria sinal de repique altista mirando resistências nos 3,25 ou 4,61. Já uma perda dos 1,04 traria de volta o sinal de baixa projetando de 0,35 a -0,32.</t>
  </si>
  <si>
    <t>RADL3 está em tendência de baixa pelas médias de 21 e 200 dias, mas começa a dar sinais de repiques de alta. Acima dos 16,54 teria sinal de repique altista mirando resistências nos 23,12 ou 29,06. Já uma perda dos 15,72 traria de volta o sinal de baixa projetando de 13,5 a 10,52. O IFR sobrevendido alerta para recuperações se superar 16,54</t>
  </si>
  <si>
    <t>RAIZ4 está em clara tendência de baixa pelas médias de 21 e 200 dias e segue em movimento de baixa. Abaixo dos 0,33 pode buscar suportes 0,28 ou 0,22. Teria sinal de repique altista fechando acima dos 0,36 mirando resistências em 0,45 ou 0,55.</t>
  </si>
  <si>
    <t>RAPT4 está em clara tendência de baixa pelas médias de 21 e 200 dias e segue em movimento de baixa. Abaixo dos 3,98 pode buscar suportes 2,63 ou 1,29. Teria sinal de repique altista fechando acima dos 4,29 mirando resistências em 8,33 ou 11,01. O IFR sobrevendido alerta para recuperações se superar 4,29</t>
  </si>
  <si>
    <t>RDOR3 está em clara tendência de baixa pelas médias de 21 e 200 dias e segue em movimento de baixa. Abaixo dos 33,82 pode buscar suportes 30,5 ou 25,52. Teria sinal de repique altista fechando acima dos 35,74 mirando resistências em 46,59 ou 56,53. O IFR sobrevendido alerta para recuperações se superar 35,74</t>
  </si>
  <si>
    <t>RIAA3 está em tendência de baixa pelas médias de 21 e 200 dias, mas começa a dar sinais de repiques de alta. Acima dos 7,12 teria sinal de repique altista mirando resistências nos 11,58 ou 14,9. Já uma perda dos 6,2 traria de volta o sinal de baixa projetando de 4,53 a 2,87.</t>
  </si>
  <si>
    <t>Romi</t>
  </si>
  <si>
    <t>ROMI3</t>
  </si>
  <si>
    <t>ROMI3 está em clara tendência de baixa pelas médias de 21 e 200 dias e segue em movimento de baixa. Abaixo dos 5,87 pode buscar suportes 5,2 ou 4,53. Teria sinal de repique altista fechando acima dos 6,46 mirando resistências em 8,03 ou 9,36.</t>
  </si>
  <si>
    <t>RAIL3 apesar de estar em tendência de alta no longo prazo pela média de 200 dias, no curto prazo está em realização. Abaixo dos 15,27 pode seguir em baixa no curto prazo mirando suportes em 14 ou 12,28. Teria sinal de retomada altista fechando acima dos 15,85 mirando resistências em 19,54 ou 22,96. O IFR sobrevendido alerta para recuperações se superar 15,85</t>
  </si>
  <si>
    <t>SAPR3 está em clara tendência de baixa pelas médias de 21 e 200 dias e segue em movimento de baixa. Abaixo dos 6,99 pode buscar suportes 5,87 ou 4,75. Teria sinal de repique altista fechando acima dos 8 mirando resistências em 10,6 ou 12,83.</t>
  </si>
  <si>
    <t>SAPR4 está em clara tendência de baixa pelas médias de 21 e 200 dias e segue em movimento de baixa. Abaixo dos 6,38 pode buscar suportes 5,62 ou 4,86. Teria sinal de repique altista fechando acima dos 6,97 mirando resistências em 8,83 ou 10,34.</t>
  </si>
  <si>
    <t>SAPR11 está em clara tendência de baixa pelas médias de 21 e 200 dias e segue em movimento de baixa. Abaixo dos 33,4 pode buscar suportes 30,78 ou 26,09. Teria sinal de repique altista fechando acima dos 35,22 mirando resistências em 45,94 ou 55,3.</t>
  </si>
  <si>
    <t>SANB4 está em clara tendência de baixa pelas médias de 21 e 200 dias e segue em movimento de baixa. Abaixo dos 12,93 pode buscar suportes 12,41 ou 11,89. Teria sinal de repique altista fechando acima dos 13,26 mirando resistências em 14,6 ou 15,63. O IFR sobrevendido alerta para recuperações se superar 13,26</t>
  </si>
  <si>
    <t>SANB11 está em clara tendência de baixa pelas médias de 21 e 200 dias e segue em movimento de baixa. Abaixo dos 25,52 pode buscar suportes 24,33 ou 23,14. Teria sinal de repique altista fechando acima dos 26,47 mirando resistências em 29,36 ou 31,73. O IFR sobrevendido alerta para recuperações se superar 26,47</t>
  </si>
  <si>
    <t>SMTO3 apesar de estar em tendência de alta no longo prazo pela média de 200 dias, no curto prazo está em realização. Abaixo dos 19,14 pode seguir em baixa no curto prazo mirando suportes em 17,11 ou 15,62. Teria sinal de retomada altista fechando acima dos 20,33 mirando resistências em 21,91 ou 24,87.</t>
  </si>
  <si>
    <t>SHUL4 está em tendência de baixa pelas médias de 21 e 200 dias, mas começa a dar sinais de repiques de alta. Acima dos 4,5 teria sinal de repique altista mirando resistências nos 5,35 ou 5,99. Já uma perda dos 4,31 traria de volta o sinal de baixa projetando de 3,98 a 3,66.</t>
  </si>
  <si>
    <t>SEER3 está em tendência de alta no longo prazo, teve uma correção no curto prazo, mas pode estar retomando sinal de altas. Acima dos 12,48 pode buscar 18,6 ou 23,53. Abaixo dos 10,62 retomaria sinal de realização mirando suportes em 8,15 ou 5,68.</t>
  </si>
  <si>
    <t>CSNA3 está em clara tendência de baixa pelas médias de 21 e 200 dias e segue em movimento de baixa. Abaixo dos 4,65 pode buscar suportes 3,97 ou 3,3. Teria sinal de repique altista fechando acima dos 5,14 mirando resistências em 6,83 ou 8,17.</t>
  </si>
  <si>
    <t>SIMH3 está em tendência de baixa pelas médias de 21 e 200 dias, mas começa a dar sinais de repiques de alta. Acima dos 6,29 teria sinal de repique altista mirando resistências nos 17,43 ou 24,75. Já uma perda dos 5,58 traria de volta o sinal de baixa projetando de 1,91 a -1,74. O IFR sobrevendido alerta para recuperações se superar 6,29</t>
  </si>
  <si>
    <t>Sk Hynix Inc.</t>
  </si>
  <si>
    <t>SKHY34</t>
  </si>
  <si>
    <t>SKHY34 está em tendência de baixa pelas médias de 21 e 200 dias, mas começa a dar sinais de repiques de alta. Acima dos 49,96 teria sinal de repique altista mirando resistências nos 64,2 ou 78,4. Já uma perda dos 47,78 traria de volta o sinal de baixa projetando de 41,21 a 34,1.</t>
  </si>
  <si>
    <t>SLCE3 apesar de estar em tendência de alta no longo prazo pela média de 200 dias, no curto prazo está em realização. Abaixo dos 16,84 pode seguir em baixa no curto prazo mirando suportes em 16,19 ou 15,59. Teria sinal de retomada altista fechando acima dos 18,12 mirando resistências em 19,31 ou 21,24.</t>
  </si>
  <si>
    <t>SMFT3 está em tendência de baixa pelas médias de 21 e 200 dias, mas começa a dar sinais de repiques de alta. Acima dos 17,66 teria sinal de repique altista mirando resistências nos 26,1 ou 33,57. Já uma perda dos 16,76 traria de volta o sinal de baixa projetando de 14 a 10,26. O IFR sobrevendido alerta para recuperações se superar 17,66</t>
  </si>
  <si>
    <t>SPCX34 apesar de estar em tendência de baixa no longo prazo pela média de 200 dias, no curto prazo está com sinal de recuperação favorecendo repiques de alta. Acima dos 53,92 pode seguir repique altista na direção resistências nos 58,47 ou 65,25. Caso perca os 52,1 teria sinal de baixa projetando de 47,49 a 44,09.</t>
  </si>
  <si>
    <t>STOC34 está em clara tendência de baixa pelas médias de 21 e 200 dias e segue em movimento de baixa. Abaixo dos 42,87 pode buscar suportes 36,9 ou 30,93. Teria sinal de repique altista fechando acima dos 46,25 mirando resistências em 62,19 ou 74,12. O IFR sobrevendido alerta para recuperações se superar 46,25</t>
  </si>
  <si>
    <t>M2ST34 está em tendência de alta no longo prazo, teve uma correção no curto prazo, mas pode estar retomando sinal de altas. Acima dos 10,83 pode buscar 12,69 ou 14,61. Abaixo dos 10,54 retomaria sinal de realização mirando suportes em 9,58 ou 8,61.</t>
  </si>
  <si>
    <t>SUZB3 está em tendência de alta pelas médias de 21 e 200 dias e vai mantendo sinal de força altista. Acima dos 48,42 pode buscar projeções nos 53,25 ou 61,07. Teria sinal de realização na perda dos 46,1 mirando os 40,6 ou 38,18. O padrão de volume favorece a alta. O IFR sobrecomprado alerta realizações se perder 46,1.</t>
  </si>
  <si>
    <t>TAEE3 está em clara tendência de baixa pelas médias de 21 e 200 dias e segue em movimento de baixa. Abaixo dos 12,91 pode buscar suportes 12,14 ou 11,37. Teria sinal de repique altista fechando acima dos 13,63 mirando resistências em 15,4 ou 16,93. O IFR sobrevendido alerta para recuperações se superar 13,63</t>
  </si>
  <si>
    <t>TAEE4 apesar de estar em tendência de alta no longo prazo pela média de 200 dias, no curto prazo está em realização. Abaixo dos 13,41 pode seguir em baixa no curto prazo mirando suportes em 12,69 ou 11,98. Teria sinal de retomada altista fechando acima dos 14,35 mirando resistências em 15,71 ou 17,13. O IFR sobrevendido alerta para recuperações se superar 14,35</t>
  </si>
  <si>
    <t>TAEE11 está em tendência de alta no longo prazo, teve uma correção no curto prazo, mas pode estar retomando sinal de altas. Acima dos 41,36 pode buscar 46,91 ou 51,76. Abaixo dos 39,06 retomaria sinal de realização mirando suportes em 36,63 ou 34,2. O IFR sobrevendido alerta para recuperações se superar 41,36</t>
  </si>
  <si>
    <t>TSMC34 está em tendência de alta pelas médias de 21 e 200 dias e vai mantendo sinal de força altista. Acima dos 292,98 pode buscar projeções nos 309,32 ou 341,35. Teria sinal de realização na perda dos 284,17 mirando os 257,49 ou 241,47.</t>
  </si>
  <si>
    <t>TASA4 está em tendência de baixa pelas médias de 21 e 200 dias, mas começa a dar sinais de repiques de alta. Acima dos 5,66 teria sinal de repique altista mirando resistências nos 10,8 ou 14,61. Já uma perda dos 4,63 traria de volta o sinal de baixa projetando de 2,72 a 0,81. O IFR sobrevendido alerta para recuperações se superar 5,66</t>
  </si>
  <si>
    <t>TGMA3 apesar de estar em tendência de alta no longo prazo pela média de 200 dias, no curto prazo está em realização. Abaixo dos 35,47 pode seguir em baixa no curto prazo mirando suportes em 30,38 ou 25,3. Teria sinal de retomada altista fechando acima dos 41,31 mirando resistências em 51,92 ou 62,08. O IFR sobrevendido alerta para recuperações se superar 41,31</t>
  </si>
  <si>
    <t>VIVT3 apesar de estar em tendência de baixa no longo prazo pela média de 200 dias, no curto prazo está com sinal de recuperação favorecendo repiques de alta. Acima dos 31,47 pode seguir repique altista na direção resistências nos 33,03 ou 35,44. Caso perca os 30,56 teria sinal de baixa projetando de 29,13 a 27,92. O padrão de volume favorece a alta.</t>
  </si>
  <si>
    <t>TEND3 está em tendência de baixa pelas médias de 21 e 200 dias, mas começa a dar sinais de repiques de alta. Acima dos 23,46 teria sinal de repique altista mirando resistências nos 32,01 ou 40,84. Já uma perda dos 21,16 traria de volta o sinal de baixa projetando de 17,71 a 13,29.</t>
  </si>
  <si>
    <t>TSLA34 está em tendência de alta pelas médias de 21 e 200 dias e vai mantendo sinal de força altista. Acima dos 68,15 pode buscar projeções nos 76,01 ou 88,74. Teria sinal de realização na perda dos 65,71 mirando os 55,42 ou 51,48. O IFR sobrecomprado alerta realizações se perder 65,71.</t>
  </si>
  <si>
    <t>TIMS3 apesar de estar em tendência de baixa no longo prazo pela média de 200 dias, no curto prazo está com sinal de recuperação favorecendo repiques de alta. Acima dos 19,19 pode seguir repique altista na direção resistências nos 20,05 ou 22,55. Caso perca os 18,01 teria sinal de baixa projetando de 16 a 14,74. O padrão de volume favorece a alta.</t>
  </si>
  <si>
    <t>TOTS3 apesar de estar em tendência de alta no longo prazo pela média de 200 dias, no curto prazo está em realização. Abaixo dos 35,35 pode seguir em baixa no curto prazo mirando suportes em 26,5 ou 20,84. Teria sinal de retomada altista fechando acima dos 38,82 mirando resistências em 44,79 ou 56,09.</t>
  </si>
  <si>
    <t>TFCO4 está em clara tendência de baixa pelas médias de 21 e 200 dias e segue em movimento de baixa. Abaixo dos 10,05 pode buscar suportes 8,15 ou 6,26. Teria sinal de repique altista fechando acima dos 11,47 mirando resistências em 16,18 ou 19,96. O IFR sobrevendido alerta para recuperações se superar 11,47</t>
  </si>
  <si>
    <t>TUPY3 está em tendência de alta no longo prazo, teve uma correção no curto prazo, mas pode estar retomando sinal de altas. Acima dos 16,21 pode buscar 20,89 ou 24,26. Abaixo dos 15,43 retomaria sinal de realização mirando suportes em 13,74 ou 12,05. O IFR sobrevendido alerta para recuperações se superar 16,21</t>
  </si>
  <si>
    <t>UGPA3 apesar de estar em tendência de alta no longo prazo pela média de 200 dias, no curto prazo está em realização. Abaixo dos 33,98 pode seguir em baixa no curto prazo mirando suportes em 31,81 ou 29,64. Teria sinal de retomada altista fechando acima dos 35,46 mirando resistências em 41 ou 45,33. O IFR sobrevendido alerta para recuperações se superar 35,46</t>
  </si>
  <si>
    <t>FIQE3 está em tendência de baixa pelas médias de 21 e 200 dias, mas começa a dar sinais de repiques de alta. Acima dos 5,19 teria sinal de repique altista mirando resistências nos 6,34 ou 7,22. Já uma perda dos 4,9 traria de volta o sinal de baixa projetando de 4,45 a 4,01. O IFR sobrevendido alerta para recuperações se superar 5,19</t>
  </si>
  <si>
    <t>UNIP6 está em clara tendência de baixa pelas médias de 21 e 200 dias e segue em movimento de baixa. Abaixo dos 52,74 pode buscar suportes 49,74 ou 46,74. Teria sinal de repique altista fechando acima dos 55,3 mirando resistências em 62,44 ou 68,43. O IFR sobrevendido alerta para recuperações se superar 55,3</t>
  </si>
  <si>
    <t>USIM3 está em clara tendência de baixa pelas médias de 21 e 200 dias e segue em movimento de baixa. Abaixo dos 5,46 pode buscar suportes 4,87 ou 4,28. Teria sinal de repique altista fechando acima dos 5,91 mirando resistências em 7,36 ou 8,53. O IFR sobrevendido alerta para recuperações se superar 5,91</t>
  </si>
  <si>
    <t>USIM5 está em clara tendência de baixa pelas médias de 21 e 200 dias e segue em movimento de baixa. Abaixo dos 5,56 pode buscar suportes 4,85 ou 4,15. Teria sinal de repique altista fechando acima dos 6,13 mirando resistências em 7,83 ou 9,23. O IFR sobrevendido alerta para recuperações se superar 6,13</t>
  </si>
  <si>
    <t>VALE3 está em clara tendência de baixa pelas médias de 21 e 200 dias e segue em movimento de baixa. Abaixo dos 61,4 pode buscar suportes 57,42 ou 53,44. Teria sinal de repique altista fechando acima dos 64,43 mirando resistências em 74,27 ou 82,22.</t>
  </si>
  <si>
    <t>VLID3 está em clara tendência de baixa pelas médias de 21 e 200 dias e segue em movimento de baixa. Abaixo dos 14,8 pode buscar suportes 13,04 ou 11,28. Teria sinal de repique altista fechando acima dos 15,81 mirando resistências em 20,49 ou 24. O IFR sobrevendido alerta para recuperações se superar 15,81</t>
  </si>
  <si>
    <t>VAMO3 está em tendência de baixa pelas médias de 21 e 200 dias, mas começa a dar sinais de repiques de alta. Acima dos 2,98 teria sinal de repique altista mirando resistências nos 6,97 ou 9,75. Já uma perda dos 2,46 traria de volta o sinal de baixa projetando de 1,06 a -0,32. O IFR sobrevendido alerta para recuperações se superar 2,98</t>
  </si>
  <si>
    <t>VBBR3 apesar de estar em tendência de alta no longo prazo pela média de 200 dias, no curto prazo está em realização. Abaixo dos 31,5 pode seguir em baixa no curto prazo mirando suportes em 27,48 ou 23,21. Teria sinal de retomada altista fechando acima dos 32,59 mirando resistências em 41,27 ou 49,79. O IFR sobrevendido alerta para recuperações se superar 32,59</t>
  </si>
  <si>
    <t>VTRU3 está em tendência de baixa pelas médias de 21 e 200 dias, mas começa a dar sinais de repiques de alta. Acima dos 14,13 teria sinal de repique altista mirando resistências nos 20,95 ou 26,63. Já uma perda dos 13,07 traria de volta o sinal de baixa projetando de 11,75 a 8,9. O IFR sobrevendido alerta para recuperações se superar 14,13</t>
  </si>
  <si>
    <t>VIVA3 está em clara tendência de baixa pelas médias de 21 e 200 dias e segue em movimento de baixa. Abaixo dos 18,5 pode buscar suportes 14,94 ou 11,39. Teria sinal de repique altista fechando acima dos 20,13 mirando resistências em 29,99 ou 37,09. O IFR sobrevendido alerta para recuperações se superar 20,13</t>
  </si>
  <si>
    <t>VULC3 está em clara tendência de baixa pelas médias de 21 e 200 dias e segue em movimento de baixa. Abaixo dos 11,88 pode buscar suportes 10,41 ou 8,94. Teria sinal de repique altista fechando acima dos 13,03 mirando resistências em 16,63 ou 19,56. O IFR sobrevendido alerta para recuperações se superar 13,03</t>
  </si>
  <si>
    <t>WEGE3 está em tendência de baixa pelas médias de 21 e 200 dias, mas começa a dar sinais de repiques de alta. Acima dos 47,08 teria sinal de repique altista mirando resistências nos 52,71 ou 59,85. Já uma perda dos 45,06 traria de volta o sinal de baixa projetando de 41,15 a 37,57.</t>
  </si>
  <si>
    <t>WIZC3 está em tendência de baixa pelas médias de 21 e 200 dias, mas começa a dar sinais de repiques de alta. Acima dos 6,37 teria sinal de repique altista mirando resistências nos 9,18 ou 11,18. Já uma perda dos 5,94 traria de volta o sinal de baixa projetando de 4,93 a 3,93. O IFR sobrevendido alerta para recuperações se superar 6,37</t>
  </si>
  <si>
    <t>YDUQ3 está em tendência de baixa pelas médias de 21 e 200 dias, mas começa a dar sinais de repiques de alta. Acima dos 9,19 teria sinal de repique altista mirando resistências nos 14,87 ou 18,95. Já uma perda dos 8,26 traria de volta o sinal de baixa projetando de 6,21 a 4,17. O IFR sobrevendido alerta para recuperações se superar 9,19</t>
  </si>
  <si>
    <t>DOLA11 está em tendência de alta pelas médias de 21 e 200 dias, mas começa a dar sinal de possível realização. Abaixo dos 10,5 poderia realizar na direção dos suportes 9,88 ou 9,32. Caso supere os 10,72 retomaria sinal de alta com projeções nos 11,66 ou 12,76. O IFR sobrecomprado alerta realizações se perder 10,5.</t>
  </si>
  <si>
    <t>BBOV11 está em clara tendência de baixa pelas médias de 21 e 200 dias e segue em movimento de baixa. Abaixo dos 92,11 pode buscar suportes 88,83 ou 81,82. Teria sinal de repique altista fechando acima dos 94,15 mirando resistências em 111,5 ou 125,51. O IFR sobrevendido alerta para recuperações se superar 94,15</t>
  </si>
  <si>
    <t>BTG Sphedge</t>
  </si>
  <si>
    <t>SPBZ11</t>
  </si>
  <si>
    <t>SPBZ11 está em tendência de alta no longo prazo, teve uma correção no curto prazo, mas pode estar retomando sinal de altas. Acima dos 124,38 pode buscar 125,75 ou 129,24. Abaixo dos 123,19 retomaria sinal de realização mirando suportes em 120,09 ou 118,34.</t>
  </si>
  <si>
    <t>Btgiabrselec</t>
  </si>
  <si>
    <t>BRXC11</t>
  </si>
  <si>
    <t>BRXC11 está em clara tendência de baixa pelas médias de 21 e 200 dias e segue em movimento de baixa. Abaixo dos 129,73 pode buscar suportes 127,48 ou 117,14. Teria sinal de repique altista fechando acima dos 132,3 mirando resistências em 160,94 ou 181,61. O IFR sobrevendido alerta para recuperações se superar 132,3</t>
  </si>
  <si>
    <t>AUVP11 apesar de estar em tendência de alta no longo prazo pela média de 200 dias, no curto prazo está em realização. Abaixo dos 126,51 pode seguir em baixa no curto prazo mirando suportes em 117,7 ou 108,9. Teria sinal de retomada altista fechando acima dos 134,08 mirando resistências em 155 ou 172,6. O IFR sobrevendido alerta para recuperações se superar 134,08</t>
  </si>
  <si>
    <t>BOVB11 está em clara tendência de baixa pelas médias de 21 e 200 dias e segue em movimento de baixa. Abaixo dos 178,88 pode buscar suportes 167,6 ou 156,32. Teria sinal de repique altista fechando acima dos 183,8 mirando resistências em 215,38 ou 237,93. O IFR sobrevendido alerta para recuperações se superar 183,8</t>
  </si>
  <si>
    <t>COIN11 está em tendência de alta pelas médias de 21 e 200 dias e vai mantendo sinal de força altista. Acima dos 44,44 pode buscar projeções nos 46,73 ou 49,83. Teria sinal de realização na perda dos 43,62 mirando os 41,7 ou 40,14. O padrão de volume favorece a alta.</t>
  </si>
  <si>
    <t>SPYI11 está em tendência de alta pelas médias de 21 e 200 dias, mas começa a dar sinal de possível realização. Abaixo dos 110,78 poderia realizar na direção dos suportes 103,36 ou 99,85. Caso supere os 112,36 retomaria sinal de alta com projeções nos 114,7 ou 121,7. O IFR sobrecomprado alerta realizações se perder 110,78.</t>
  </si>
  <si>
    <t>BITH11 está em tendência de alta pelas médias de 21 e 200 dias e vai mantendo sinal de força altista. Acima dos 96,55 pode buscar projeções nos 102,46 ou 110,14. Teria sinal de realização na perda dos 95,11 mirando os 90,03 ou 86,18. O padrão de volume favorece a alta.</t>
  </si>
  <si>
    <t>HASH11 está em tendência de alta pelas médias de 21 e 200 dias e vai mantendo sinal de força altista. Acima dos 55,11 pode buscar projeções nos 59,64 ou 64,44. Teria sinal de realização na perda dos 53,91 mirando os 51,86 ou 49,45. O padrão de volume favorece a alta.</t>
  </si>
  <si>
    <t>CHIP11 está em tendência de alta pelas médias de 21 e 200 dias e vai mantendo sinal de força altista. Acima dos 37,14 pode buscar projeções nos 40,93 ou 46,3. Teria sinal de realização na perda dos 35,65 mirando os 32,24 ou 29,55. O padrão de volume favorece a alta.</t>
  </si>
  <si>
    <t>WRLD11 está em tendência de alta pelas médias de 21 e 200 dias, mas começa a dar sinal de possível realização. Abaixo dos 145,82 poderia realizar na direção dos suportes 140,74 ou 135,87. Caso supere os 156,5 retomaria sinal de alta com projeções nos 166,23 ou 181,99.</t>
  </si>
  <si>
    <t>Investogps&amp;P</t>
  </si>
  <si>
    <t>GPUS11</t>
  </si>
  <si>
    <t>GPUS11 está em tendência de alta pelas médias de 21 e 200 dias, mas começa a dar sinal de possível realização. Abaixo dos 123,32 poderia realizar na direção dos suportes 115,24 ou 111,3. Caso supere os 127,98 retomaria sinal de alta com projeções nos 135,85 ou 148,59.</t>
  </si>
  <si>
    <t>UTLL11 está em tendência de baixa pelas médias de 21 e 200 dias, mas começa a dar sinais de repiques de alta. Acima dos 120,39 teria sinal de repique altista mirando resistências nos 146,6 ou 168,11. Já uma perda dos 111,79 traria de volta o sinal de baixa projetando de 101,03 a 90,27. O IFR sobrevendido alerta para recuperações se superar 120,39</t>
  </si>
  <si>
    <t>IBIT39 está em tendência de alta pelas médias de 21 e 200 dias e vai mantendo sinal de força altista. Acima dos 81,38 pode buscar projeções nos 86 ou 92,25. Teria sinal de realização na perda dos 80 mirando os 75,88 ou 72,75. O padrão de volume favorece a alta.</t>
  </si>
  <si>
    <t>BOVA11 está em tendência de baixa pelas médias de 21 e 200 dias, mas começa a dar sinais de repiques de alta. Acima dos 175,66 teria sinal de repique altista mirando resistências nos 207 ou 232,91. Já uma perda dos 171,85 traria de volta o sinal de baixa projetando de 165,06 a 152,1. O IFR sobrevendido alerta para recuperações se superar 175,66</t>
  </si>
  <si>
    <t>EWBZ11 está em clara tendência de baixa pelas médias de 21 e 200 dias e segue em movimento de baixa. Abaixo dos 119,02 pode buscar suportes 107,41 ou 95,81. Teria sinal de repique altista fechando acima dos 122,21 mirando resistências em 156,57 ou 179,77. O IFR sobrevendido alerta para recuperações se superar 122,21</t>
  </si>
  <si>
    <t>BEWY39 está em tendência de alta no longo prazo, teve uma correção no curto prazo, mas pode estar retomando sinal de altas. Acima dos 105,48 pode buscar 126,06 ou 146,12. Abaixo dos 102,87 retomaria sinal de realização mirando suportes em 93,6 ou 83,56.</t>
  </si>
  <si>
    <t>IVVB11 está em tendência de alta pelas médias de 21 e 200 dias, mas começa a dar sinal de possível realização. Abaixo dos 461,05 poderia realizar na direção dos suportes 429,51 ou 413,95. Caso supere os 468,64 retomaria sinal de alta com projeções nos 479,85 ou 510,96.</t>
  </si>
  <si>
    <t>BSOX39 está em tendência de alta no longo prazo, teve uma correção no curto prazo, mas pode estar retomando sinal de altas. Acima dos 68,56 pode buscar 78 ou 89,45. Abaixo dos 66,27 retomaria sinal de realização mirando suportes em 59,47 ou 53,74.</t>
  </si>
  <si>
    <t>SMAL11 está em tendência de baixa pelas médias de 21 e 200 dias, mas começa a dar sinais de repiques de alta. Acima dos 103,25 teria sinal de repique altista mirando resistências nos 140,2 ou 173,07. Já uma perda dos 98,8 traria de volta o sinal de baixa projetando de 87 a 70,56. O IFR sobrevendido alerta para recuperações se superar 103,25</t>
  </si>
  <si>
    <t>BOVV11 está em clara tendência de baixa pelas médias de 21 e 200 dias e segue em movimento de baixa. Abaixo dos 180,67 pode buscar suportes 172,5 ou 158,44. Teria sinal de repique altista fechando acima dos 184,7 mirando resistências em 218 ou 246,11. O IFR sobrevendido alerta para recuperações se superar 184,7</t>
  </si>
  <si>
    <t>DIVO11 está em clara tendência de baixa pelas médias de 21 e 200 dias e segue em movimento de baixa. Abaixo dos 124,99 pode buscar suportes 74,52 ou 51,59. Teria sinal de repique altista fechando acima dos 128,38 mirando resistências em 148,71 ou 194,55. O IFR sobrevendido alerta para recuperações se superar 128,38</t>
  </si>
  <si>
    <t>FIND11 está em clara tendência de baixa pelas médias de 21 e 200 dias e segue em movimento de baixa. Abaixo dos 173,68 pode buscar suportes 123,34 ou 89,14. Teria sinal de repique altista fechando acima dos 178,63 mirando resistências em 234 ou 302,38. O IFR sobrevendido alerta para recuperações se superar 178,63</t>
  </si>
  <si>
    <t>SMAC11 está em clara tendência de baixa pelas médias de 21 e 200 dias e segue em movimento de baixa. Abaixo dos 51,75 pode buscar suportes 43,94 ou 34,96. Teria sinal de repique altista fechando acima dos 53,7 mirando resistências em 72,99 ou 90,94. O IFR sobrevendido alerta para recuperações se superar 53,7</t>
  </si>
  <si>
    <t>SPXR11 está em tendência de alta pelas médias de 21 e 200 dias e vai mantendo sinal de força altista. Acima dos 76,79 pode buscar projeções nos 77,98 ou 80. Teria sinal de realização na perda dos 76,15 mirando os 74,71 ou 73,69.</t>
  </si>
  <si>
    <t>SPXI11 está em tendência de alta pelas médias de 21 e 200 dias, mas começa a dar sinal de possível realização. Abaixo dos 56,08 poderia realizar na direção dos suportes 52,2 ou 50,52. Caso supere os 57,62 retomaria sinal de alta com projeções nos 60,96 ou 66,38.</t>
  </si>
  <si>
    <t>TECK11 está em tendência de alta pelas médias de 21 e 200 dias e vai mantendo sinal de força altista. Acima dos 131,37 pode buscar projeções nos 143,34 ou 162,71. Teria sinal de realização na perda dos 126,08 mirando os 112 ou 106,01.</t>
  </si>
  <si>
    <t>It Now Util</t>
  </si>
  <si>
    <t>UTLI11</t>
  </si>
  <si>
    <t>UTLI11 está em tendência de baixa pelas médias de 21 e 200 dias, mas começa a dar sinais de repiques de alta. Acima dos 48,95 teria sinal de repique altista mirando resistências nos 61,13 ou 70,01. Já uma perda dos 46,75 traria de volta o sinal de baixa projetando de 42,3 a 37,86. O IFR sobrevendido alerta para recuperações se superar 48,95</t>
  </si>
  <si>
    <t>HIGH11 está em tendência de baixa pelas médias de 21 e 200 dias, mas começa a dar sinais de repiques de alta. Acima dos 73,23 teria sinal de repique altista mirando resistências nos 118,72 ou 157,01. Já uma perda dos 69,73 traria de volta o sinal de baixa projetando de 56,76 a 37,61. O IFR sobrevendido alerta para recuperações se superar 73,23</t>
  </si>
  <si>
    <t>IBOB11 está em clara tendência de baixa pelas médias de 21 e 200 dias e segue em movimento de baixa. Abaixo dos 144,04 pode buscar suportes 137 ou 125,69. Teria sinal de repique altista fechando acima dos 146,69 mirando resistências em 173,6 ou 196,21. O IFR sobrevendido alerta para recuperações se superar 146,69</t>
  </si>
  <si>
    <t>SPXU11 está em tendência de alta pelas médias de 21 e 200 dias, mas começa a dar sinal de possível realização. Abaixo dos 17,53 poderia realizar na direção dos suportes 16,32 ou 15,77. Caso supere os 18,08 retomaria sinal de alta com projeções nos 19,16 ou 20,92. O IFR sobrecomprado alerta realizações se perder 17,53.</t>
  </si>
  <si>
    <t>BOVX11 está em clara tendência de baixa pelas médias de 21 e 200 dias e segue em movimento de baixa. Abaixo dos 17,98 pode buscar suportes 17,01 ou 15,55. Teria sinal de repique altista fechando acima dos 18,38 mirando resistências em 21,73 ou 24,64. O IFR sobrevendido alerta para recuperações se superar 18,38</t>
  </si>
  <si>
    <t>NASD11 está em tendência de alta pelas médias de 21 e 200 dias e vai mantendo sinal de força altista. Acima dos 22,11 pode buscar projeções nos 22,6 ou 24,15. Teria sinal de realização na perda dos 21,62 mirando os 20,09 ou 19,31. O padrão de volume favorece a alta.</t>
  </si>
  <si>
    <t>GOLD11 apesar de estar em tendência de baixa no longo prazo pela média de 200 dias, no curto prazo está com sinal de recuperação favorecendo repiques de alta. Acima dos 22,85 pode seguir repique altista na direção resistências nos 24,17 ou 26,31. Caso perca os 22,1 teria sinal de baixa projetando de 20,71 a 20,04.</t>
  </si>
  <si>
    <t>UTEC11 está em tendência de alta pelas médias de 21 e 200 dias e vai mantendo sinal de força altista. Acima dos 31,95 pode buscar projeções nos 35,33 ou 40,81. Teria sinal de realização na perda dos 30,62 mirando os 26,47 ou 24,77. O padrão de volume favorece a alta.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</si>
</sst>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67">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10</xdr:col>
      <xdr:colOff>85725</xdr:colOff>
      <xdr:row>14</xdr:row>
      <xdr:rowOff>85725</xdr:rowOff>
    </xdr:from>
    <xdr:to>
      <xdr:col>14</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17</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17</xdr:col>
      <xdr:colOff>1647825</xdr:colOff>
      <xdr:row>0</xdr:row>
      <xdr:rowOff>66675</xdr:rowOff>
    </xdr:from>
    <xdr:to>
      <xdr:col>17</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17</xdr:col>
      <xdr:colOff>1666876</xdr:colOff>
      <xdr:row>0</xdr:row>
      <xdr:rowOff>76200</xdr:rowOff>
    </xdr:from>
    <xdr:to>
      <xdr:col>17</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23</xdr:col>
      <xdr:colOff>0</xdr:colOff>
      <xdr:row>10</xdr:row>
      <xdr:rowOff>0</xdr:rowOff>
    </xdr:from>
    <xdr:to>
      <xdr:col>24</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17</xdr:col>
      <xdr:colOff>1524000</xdr:colOff>
      <xdr:row>6</xdr:row>
      <xdr:rowOff>95250</xdr:rowOff>
    </xdr:from>
    <xdr:to>
      <xdr:col>17</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Z396"/>
  <sheetViews>
    <sheetView showGridLines="0" tabSelected="1" zoomScaleNormal="100" workbookViewId="0">
      <selection activeCell="C270" sqref="C270:R315"/>
    </sheetView>
  </sheetViews>
  <sheetFormatPr defaultColWidth="8.85546875" defaultRowHeight="15" customHeight="1" x14ac:dyDescent="0.25"/>
  <cols>
    <col min="2" max="2" width="1.42578125" style="1" customWidth="1"/>
    <col min="3" max="3" width="13.7109375" style="1" customWidth="1"/>
    <col min="4" max="4" width="8.42578125" style="1" bestFit="1" customWidth="1"/>
    <col min="5" max="5" width="6.5703125" style="1" customWidth="1"/>
    <col min="6" max="6" width="6.28515625" style="1" customWidth="1"/>
    <col min="7" max="8" width="6.5703125" style="1" bestFit="1" customWidth="1"/>
    <col min="9" max="9" width="1.5703125" style="1" customWidth="1"/>
    <col min="10" max="10" width="6.7109375" style="1" customWidth="1"/>
    <col min="11" max="11" width="7.5703125" style="1" bestFit="1" customWidth="1"/>
    <col min="12" max="12" width="7.5703125" style="1" customWidth="1"/>
    <col min="13" max="13" width="1.140625" style="1" customWidth="1"/>
    <col min="14" max="14" width="6.7109375" style="1" customWidth="1"/>
    <col min="15" max="15" width="11.42578125" style="18" bestFit="1" customWidth="1"/>
    <col min="16" max="16" width="8.140625" style="18" bestFit="1" customWidth="1"/>
    <col min="17" max="17" width="7.42578125" style="1" customWidth="1"/>
    <col min="18" max="18" width="55.85546875" style="1" customWidth="1"/>
    <col min="19" max="19" width="2.28515625" style="1" customWidth="1"/>
    <col min="20" max="260" width="8.85546875" style="1" customWidth="1"/>
  </cols>
  <sheetData>
    <row r="1" spans="2:28" ht="15" customHeight="1" x14ac:dyDescent="0.25">
      <c r="B1" s="2"/>
      <c r="C1" s="26"/>
      <c r="D1" s="27"/>
      <c r="E1" s="27"/>
      <c r="F1" s="27"/>
      <c r="G1" s="27"/>
      <c r="H1" s="27"/>
      <c r="I1" s="27"/>
      <c r="J1" s="27"/>
      <c r="K1" s="27"/>
      <c r="L1" s="27"/>
      <c r="M1" s="27"/>
      <c r="N1" s="27"/>
      <c r="O1" s="28"/>
      <c r="P1" s="53"/>
      <c r="Q1" s="27"/>
      <c r="R1" s="29"/>
      <c r="S1" s="25"/>
    </row>
    <row r="2" spans="2:28" ht="15" customHeight="1" x14ac:dyDescent="0.25">
      <c r="B2" s="3"/>
      <c r="C2" s="26"/>
      <c r="D2" s="27"/>
      <c r="E2" s="27"/>
      <c r="F2" s="27"/>
      <c r="G2" s="27"/>
      <c r="H2" s="27"/>
      <c r="I2" s="27"/>
      <c r="J2" s="27"/>
      <c r="K2" s="27"/>
      <c r="L2" s="27"/>
      <c r="M2" s="27"/>
      <c r="N2" s="27"/>
      <c r="O2" s="28"/>
      <c r="P2" s="53"/>
      <c r="Q2" s="27"/>
      <c r="R2" s="29"/>
      <c r="S2" s="20"/>
    </row>
    <row r="3" spans="2:28" ht="15" customHeight="1" x14ac:dyDescent="0.25">
      <c r="B3" s="3"/>
      <c r="C3" s="26"/>
      <c r="D3" s="27"/>
      <c r="E3" s="27"/>
      <c r="F3" s="27"/>
      <c r="G3" s="27"/>
      <c r="H3" s="27"/>
      <c r="I3" s="27"/>
      <c r="J3" s="27"/>
      <c r="K3" s="27"/>
      <c r="L3" s="27"/>
      <c r="M3" s="27"/>
      <c r="N3" s="27"/>
      <c r="O3" s="28"/>
      <c r="P3" s="53"/>
      <c r="Q3" s="27"/>
      <c r="R3" s="29"/>
      <c r="S3" s="20"/>
      <c r="W3" s="50">
        <f>W7-W10</f>
        <v>31</v>
      </c>
      <c r="X3" s="50">
        <f>X7-X10</f>
        <v>187</v>
      </c>
      <c r="Y3" s="51">
        <f>W3/(X3+W3)</f>
        <v>0.14220183486238533</v>
      </c>
      <c r="Z3" s="35" t="s">
        <v>11</v>
      </c>
    </row>
    <row r="4" spans="2:28" ht="15" customHeight="1" x14ac:dyDescent="0.25">
      <c r="B4" s="3"/>
      <c r="C4" s="26"/>
      <c r="D4" s="27"/>
      <c r="E4" s="27"/>
      <c r="F4" s="27"/>
      <c r="G4" s="27"/>
      <c r="H4" s="27"/>
      <c r="I4" s="27"/>
      <c r="J4" s="27"/>
      <c r="K4" s="27"/>
      <c r="L4" s="27"/>
      <c r="M4" s="27"/>
      <c r="N4" s="27"/>
      <c r="O4" s="28"/>
      <c r="P4" s="53"/>
      <c r="Q4" s="27"/>
      <c r="R4" s="29"/>
      <c r="S4" s="20"/>
      <c r="Y4" s="52">
        <f>U10</f>
        <v>0.54838709677419351</v>
      </c>
      <c r="Z4" s="35" t="s">
        <v>16</v>
      </c>
    </row>
    <row r="5" spans="2:28" ht="15" customHeight="1" x14ac:dyDescent="0.25">
      <c r="B5" s="3"/>
      <c r="C5" s="26"/>
      <c r="D5" s="27"/>
      <c r="E5" s="27"/>
      <c r="F5" s="27"/>
      <c r="G5" s="27"/>
      <c r="H5" s="27"/>
      <c r="I5" s="27"/>
      <c r="J5" s="27"/>
      <c r="K5" s="27"/>
      <c r="L5" s="27"/>
      <c r="M5" s="27"/>
      <c r="N5" s="27"/>
      <c r="O5" s="28"/>
      <c r="P5" s="53"/>
      <c r="Q5" s="27"/>
      <c r="R5" s="29"/>
      <c r="S5" s="20"/>
    </row>
    <row r="6" spans="2:28" ht="15" customHeight="1" x14ac:dyDescent="0.25">
      <c r="B6" s="3"/>
      <c r="C6" s="26"/>
      <c r="D6" s="27"/>
      <c r="E6" s="27"/>
      <c r="F6" s="27"/>
      <c r="G6" s="27"/>
      <c r="H6" s="27"/>
      <c r="I6" s="27"/>
      <c r="J6" s="27"/>
      <c r="K6" s="27"/>
      <c r="L6" s="27"/>
      <c r="M6" s="27"/>
      <c r="N6" s="27"/>
      <c r="O6" s="28"/>
      <c r="P6" s="53"/>
      <c r="Q6" s="27"/>
      <c r="R6" s="29"/>
      <c r="S6" s="20"/>
      <c r="U6" s="35"/>
      <c r="W6" s="33" t="s">
        <v>9</v>
      </c>
      <c r="X6" s="33" t="s">
        <v>10</v>
      </c>
      <c r="Y6" s="33"/>
      <c r="Z6" s="33" t="s">
        <v>0</v>
      </c>
      <c r="AB6" s="18"/>
    </row>
    <row r="7" spans="2:28" ht="15" customHeight="1" x14ac:dyDescent="0.25">
      <c r="B7" s="3"/>
      <c r="C7" s="26"/>
      <c r="D7" s="27"/>
      <c r="E7" s="27"/>
      <c r="F7" s="27"/>
      <c r="G7" s="27"/>
      <c r="H7" s="27"/>
      <c r="I7" s="27"/>
      <c r="J7" s="27"/>
      <c r="K7" s="27"/>
      <c r="L7" s="27"/>
      <c r="M7" s="27"/>
      <c r="N7" s="27"/>
      <c r="O7" s="28"/>
      <c r="P7" s="53"/>
      <c r="Q7" s="27"/>
      <c r="R7" s="29"/>
      <c r="S7" s="20"/>
      <c r="V7" s="32"/>
      <c r="W7" s="33">
        <f>COUNTIF($Q$17:$Q$352,"ALTA")</f>
        <v>48</v>
      </c>
      <c r="X7" s="33">
        <f>COUNTIF($Q$17:$Q$352,"Baixa")</f>
        <v>201</v>
      </c>
      <c r="Y7" s="33"/>
      <c r="Z7" s="33">
        <f>W7+X7</f>
        <v>249</v>
      </c>
    </row>
    <row r="8" spans="2:28" ht="15" customHeight="1" x14ac:dyDescent="0.25">
      <c r="B8" s="3"/>
      <c r="C8" s="26"/>
      <c r="D8" s="27"/>
      <c r="E8" s="27"/>
      <c r="F8" s="27"/>
      <c r="G8" s="27"/>
      <c r="H8" s="27"/>
      <c r="I8" s="27"/>
      <c r="J8" s="27"/>
      <c r="K8" s="27"/>
      <c r="L8" s="27"/>
      <c r="M8" s="27"/>
      <c r="N8" s="27"/>
      <c r="O8" s="28"/>
      <c r="P8" s="53"/>
      <c r="Q8" s="27"/>
      <c r="R8" s="29"/>
      <c r="S8" s="20"/>
      <c r="W8" s="34">
        <f>W7/Z7</f>
        <v>0.19277108433734941</v>
      </c>
      <c r="X8" s="34">
        <f>X7/Z7</f>
        <v>0.80722891566265065</v>
      </c>
      <c r="Y8" s="33"/>
      <c r="Z8" s="33"/>
    </row>
    <row r="9" spans="2:28" ht="15" customHeight="1" x14ac:dyDescent="0.25">
      <c r="B9" s="3"/>
      <c r="C9" s="26"/>
      <c r="D9" s="27"/>
      <c r="E9" s="27"/>
      <c r="F9" s="27"/>
      <c r="G9" s="27"/>
      <c r="H9" s="27"/>
      <c r="I9" s="27"/>
      <c r="J9" s="27"/>
      <c r="K9" s="27"/>
      <c r="L9" s="27"/>
      <c r="M9" s="27"/>
      <c r="N9" s="27"/>
      <c r="O9" s="28"/>
      <c r="P9" s="53"/>
      <c r="Q9" s="27"/>
      <c r="R9" s="29"/>
      <c r="S9" s="20"/>
      <c r="U9" s="43">
        <f>COUNTIF(D17:D352,"*34*")</f>
        <v>31</v>
      </c>
      <c r="V9" s="49" t="s">
        <v>14</v>
      </c>
      <c r="W9" s="45">
        <f>SUMIF(D17:D352,"=*34*",E17:E352)/U9</f>
        <v>5.612903225806452</v>
      </c>
      <c r="X9" s="43"/>
      <c r="Y9" s="18"/>
      <c r="Z9" s="18"/>
    </row>
    <row r="10" spans="2:28" ht="15" customHeight="1" x14ac:dyDescent="0.25">
      <c r="B10" s="3"/>
      <c r="C10" s="26"/>
      <c r="D10" s="27"/>
      <c r="E10" s="27"/>
      <c r="F10" s="27"/>
      <c r="G10" s="27"/>
      <c r="H10" s="27"/>
      <c r="I10" s="27"/>
      <c r="J10" s="27"/>
      <c r="K10" s="27"/>
      <c r="L10" s="27"/>
      <c r="M10" s="27"/>
      <c r="N10" s="27"/>
      <c r="O10" s="28"/>
      <c r="P10" s="53"/>
      <c r="Q10" s="27"/>
      <c r="R10" s="29"/>
      <c r="S10" s="20"/>
      <c r="U10" s="46">
        <f>W10/U9</f>
        <v>0.54838709677419351</v>
      </c>
      <c r="V10" s="44" t="s">
        <v>9</v>
      </c>
      <c r="W10" s="47">
        <f>COUNTIFS(D17:D352,"=*34*",Q17:Q352,"Alta")</f>
        <v>17</v>
      </c>
      <c r="X10" s="48">
        <f>U9-W10</f>
        <v>14</v>
      </c>
    </row>
    <row r="11" spans="2:28" ht="31.5" customHeight="1" x14ac:dyDescent="0.25">
      <c r="B11" s="3"/>
      <c r="C11" s="62" t="s">
        <v>2</v>
      </c>
      <c r="D11" s="62"/>
      <c r="E11" s="62"/>
      <c r="F11" s="62"/>
      <c r="G11" s="62"/>
      <c r="H11" s="62"/>
      <c r="I11" s="62"/>
      <c r="J11" s="62"/>
      <c r="K11" s="62"/>
      <c r="L11" s="62"/>
      <c r="M11" s="62"/>
      <c r="N11" s="62"/>
      <c r="O11" s="62"/>
      <c r="P11" s="62"/>
      <c r="Q11" s="62"/>
      <c r="R11" s="63"/>
      <c r="S11" s="4"/>
    </row>
    <row r="12" spans="2:28" ht="136.5" customHeight="1" x14ac:dyDescent="0.25">
      <c r="B12" s="3"/>
      <c r="C12" s="64" t="s">
        <v>23</v>
      </c>
      <c r="D12" s="65"/>
      <c r="E12" s="65"/>
      <c r="F12" s="65"/>
      <c r="G12" s="65"/>
      <c r="H12" s="65"/>
      <c r="I12" s="65"/>
      <c r="J12" s="65"/>
      <c r="K12" s="65"/>
      <c r="L12" s="65"/>
      <c r="M12" s="65"/>
      <c r="N12" s="65"/>
      <c r="O12" s="65"/>
      <c r="P12" s="65"/>
      <c r="Q12" s="65"/>
      <c r="R12" s="66"/>
      <c r="S12" s="20"/>
    </row>
    <row r="13" spans="2:28" ht="15" customHeight="1" x14ac:dyDescent="0.25">
      <c r="B13" s="3"/>
      <c r="C13" s="39"/>
      <c r="D13" s="40"/>
      <c r="E13" s="40"/>
      <c r="F13" s="40"/>
      <c r="G13" s="40"/>
      <c r="H13" s="40"/>
      <c r="I13" s="40"/>
      <c r="J13" s="40"/>
      <c r="K13" s="40"/>
      <c r="L13" s="40"/>
      <c r="M13" s="40"/>
      <c r="N13" s="40"/>
      <c r="O13" s="40"/>
      <c r="P13" s="40"/>
      <c r="Q13" s="41"/>
      <c r="R13" s="42"/>
      <c r="S13" s="20"/>
    </row>
    <row r="14" spans="2:28" ht="15" customHeight="1" x14ac:dyDescent="0.25">
      <c r="B14" s="3"/>
      <c r="C14" s="39"/>
      <c r="D14" s="40"/>
      <c r="E14" s="40"/>
      <c r="F14" s="40"/>
      <c r="G14" s="40"/>
      <c r="H14" s="40"/>
      <c r="I14" s="40"/>
      <c r="J14" s="40"/>
      <c r="K14" s="40"/>
      <c r="L14" s="40"/>
      <c r="M14" s="40"/>
      <c r="N14" s="40"/>
      <c r="O14" s="40"/>
      <c r="P14" s="40"/>
      <c r="Q14" s="41"/>
      <c r="R14" s="42"/>
      <c r="S14" s="20"/>
    </row>
    <row r="15" spans="2:28" ht="38.450000000000003" customHeight="1" x14ac:dyDescent="0.25">
      <c r="B15" s="3"/>
      <c r="C15" s="21"/>
      <c r="D15" s="30" t="s">
        <v>7</v>
      </c>
      <c r="E15" s="22"/>
      <c r="F15" s="22"/>
      <c r="G15" s="22"/>
      <c r="H15" s="22"/>
      <c r="I15" s="22"/>
      <c r="J15" s="22" t="s">
        <v>3</v>
      </c>
      <c r="K15" s="22"/>
      <c r="L15" s="22"/>
      <c r="M15" s="22"/>
      <c r="N15" s="22"/>
      <c r="O15" s="23"/>
      <c r="P15" s="23"/>
      <c r="Q15" s="22"/>
      <c r="R15" s="24">
        <v>46323</v>
      </c>
      <c r="S15" s="20"/>
      <c r="V15" s="1" t="s">
        <v>15</v>
      </c>
    </row>
    <row r="16" spans="2:28" ht="25.15" customHeight="1" x14ac:dyDescent="0.25">
      <c r="B16" s="3"/>
      <c r="C16" s="60" t="s">
        <v>0</v>
      </c>
      <c r="D16" s="60"/>
      <c r="E16" s="6" t="s">
        <v>19</v>
      </c>
      <c r="F16" s="60" t="s">
        <v>1</v>
      </c>
      <c r="G16" s="60"/>
      <c r="H16" s="60"/>
      <c r="I16" s="6"/>
      <c r="J16" s="61" t="s">
        <v>4</v>
      </c>
      <c r="K16" s="61"/>
      <c r="L16" s="61"/>
      <c r="M16" s="7"/>
      <c r="N16" s="7" t="s">
        <v>5</v>
      </c>
      <c r="O16" s="6" t="s">
        <v>6</v>
      </c>
      <c r="P16" s="6" t="s">
        <v>18</v>
      </c>
      <c r="Q16" s="5" t="s">
        <v>17</v>
      </c>
      <c r="R16" s="8" t="s">
        <v>8</v>
      </c>
      <c r="S16" s="4"/>
      <c r="V16" s="1" t="s">
        <v>12</v>
      </c>
      <c r="W16" s="1" t="str">
        <f>_xlfn.XLOOKUP(V16,D17:D352,R17:R352)</f>
        <v>MBRF3 está em clara tendência de baixa pelas médias de 21 e 200 dias e segue em movimento de baixa. Abaixo dos 15,53 pode buscar suportes 14,36 ou 13,2. Teria sinal de repique altista fechando acima dos 16,95 mirando resistências em 19,3 ou 21,62. O IFR sobrevendido alerta para recuperações se superar 16,95</v>
      </c>
    </row>
    <row r="17" spans="2:260" s="12" customFormat="1" ht="75" customHeight="1" x14ac:dyDescent="0.25">
      <c r="B17" s="3"/>
      <c r="C17" s="9" t="s">
        <v>24</v>
      </c>
      <c r="D17" s="16" t="s">
        <v>25</v>
      </c>
      <c r="E17" s="16">
        <v>0</v>
      </c>
      <c r="F17" s="15">
        <v>10.5</v>
      </c>
      <c r="G17" s="15">
        <v>8.5500000000000007</v>
      </c>
      <c r="H17" s="15">
        <v>6.6</v>
      </c>
      <c r="I17" s="14"/>
      <c r="J17" s="15">
        <v>11.62</v>
      </c>
      <c r="K17" s="15">
        <v>15.51</v>
      </c>
      <c r="L17" s="15">
        <v>21.81</v>
      </c>
      <c r="M17" s="54"/>
      <c r="N17" s="15">
        <v>32.832494285999999</v>
      </c>
      <c r="O17" s="15">
        <v>36.480451570999996</v>
      </c>
      <c r="P17" s="15" t="s">
        <v>26</v>
      </c>
      <c r="Q17" s="16" t="s">
        <v>26</v>
      </c>
      <c r="R17" s="37" t="s">
        <v>502</v>
      </c>
      <c r="S17" s="10"/>
      <c r="T17" s="11"/>
      <c r="U17" s="11"/>
      <c r="V17" s="11"/>
      <c r="W17" s="11" t="s">
        <v>13</v>
      </c>
      <c r="X17" s="11" t="s">
        <v>0</v>
      </c>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row>
    <row r="18" spans="2:260" s="12" customFormat="1" ht="65.099999999999994" customHeight="1" x14ac:dyDescent="0.25">
      <c r="B18" s="3"/>
      <c r="C18" s="19" t="s">
        <v>28</v>
      </c>
      <c r="D18" s="17" t="s">
        <v>29</v>
      </c>
      <c r="E18" s="17">
        <v>3</v>
      </c>
      <c r="F18" s="14">
        <v>23.86</v>
      </c>
      <c r="G18" s="14">
        <v>21.4</v>
      </c>
      <c r="H18" s="14">
        <v>18.95</v>
      </c>
      <c r="I18" s="14"/>
      <c r="J18" s="14">
        <v>24.88</v>
      </c>
      <c r="K18" s="14">
        <v>29.78</v>
      </c>
      <c r="L18" s="14">
        <v>37.72</v>
      </c>
      <c r="M18" s="54"/>
      <c r="N18" s="14">
        <v>29.835838419000002</v>
      </c>
      <c r="O18" s="31">
        <v>27.142526524000001</v>
      </c>
      <c r="P18" s="31" t="s">
        <v>26</v>
      </c>
      <c r="Q18" s="17" t="s">
        <v>26</v>
      </c>
      <c r="R18" s="38" t="s">
        <v>503</v>
      </c>
      <c r="S18" s="10"/>
      <c r="T18" s="11"/>
      <c r="U18" s="11"/>
      <c r="V18" s="11"/>
      <c r="W18" s="36">
        <f>SUM(E17:E352)/X18</f>
        <v>3.0592885375494072</v>
      </c>
      <c r="X18" s="11">
        <f>COUNT(E17:E352)</f>
        <v>253</v>
      </c>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row>
    <row r="19" spans="2:260" s="12" customFormat="1" ht="65.099999999999994" customHeight="1" x14ac:dyDescent="0.25">
      <c r="B19" s="3"/>
      <c r="C19" s="9" t="s">
        <v>30</v>
      </c>
      <c r="D19" s="16" t="s">
        <v>31</v>
      </c>
      <c r="E19" s="16">
        <v>10</v>
      </c>
      <c r="F19" s="15">
        <v>357.9</v>
      </c>
      <c r="G19" s="15">
        <v>311.77999999999997</v>
      </c>
      <c r="H19" s="15">
        <v>265.66000000000003</v>
      </c>
      <c r="I19" s="14"/>
      <c r="J19" s="15">
        <v>421.75</v>
      </c>
      <c r="K19" s="15">
        <v>513.98</v>
      </c>
      <c r="L19" s="15">
        <v>663.23</v>
      </c>
      <c r="M19" s="54"/>
      <c r="N19" s="15">
        <v>57.750245329999998</v>
      </c>
      <c r="O19" s="15">
        <v>28.941789838000002</v>
      </c>
      <c r="P19" s="15" t="s">
        <v>27</v>
      </c>
      <c r="Q19" s="16" t="s">
        <v>27</v>
      </c>
      <c r="R19" s="37" t="s">
        <v>504</v>
      </c>
      <c r="S19" s="10"/>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row>
    <row r="20" spans="2:260" s="12" customFormat="1" ht="65.099999999999994" customHeight="1" x14ac:dyDescent="0.25">
      <c r="B20" s="3"/>
      <c r="C20" s="19" t="s">
        <v>467</v>
      </c>
      <c r="D20" s="17" t="s">
        <v>468</v>
      </c>
      <c r="E20" s="17">
        <v>0</v>
      </c>
      <c r="F20" s="14">
        <v>5.03</v>
      </c>
      <c r="G20" s="14">
        <v>3.95</v>
      </c>
      <c r="H20" s="14">
        <v>2.87</v>
      </c>
      <c r="I20" s="14"/>
      <c r="J20" s="14">
        <v>5.38</v>
      </c>
      <c r="K20" s="14">
        <v>7.53</v>
      </c>
      <c r="L20" s="14">
        <v>11.01</v>
      </c>
      <c r="M20" s="54"/>
      <c r="N20" s="14">
        <v>36.771296122000003</v>
      </c>
      <c r="O20" s="31">
        <v>17.678680095000001</v>
      </c>
      <c r="P20" s="31" t="s">
        <v>26</v>
      </c>
      <c r="Q20" s="17" t="s">
        <v>26</v>
      </c>
      <c r="R20" s="38" t="s">
        <v>505</v>
      </c>
      <c r="S20" s="10"/>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row>
    <row r="21" spans="2:260" s="12" customFormat="1" ht="65.099999999999994" customHeight="1" x14ac:dyDescent="0.25">
      <c r="B21" s="3"/>
      <c r="C21" s="9" t="s">
        <v>32</v>
      </c>
      <c r="D21" s="16" t="s">
        <v>33</v>
      </c>
      <c r="E21" s="16">
        <v>0</v>
      </c>
      <c r="F21" s="15">
        <v>25.53</v>
      </c>
      <c r="G21" s="15">
        <v>21.83</v>
      </c>
      <c r="H21" s="15">
        <v>18.14</v>
      </c>
      <c r="I21" s="14"/>
      <c r="J21" s="15">
        <v>26.81</v>
      </c>
      <c r="K21" s="15">
        <v>34.19</v>
      </c>
      <c r="L21" s="15">
        <v>46.13</v>
      </c>
      <c r="M21" s="54"/>
      <c r="N21" s="15">
        <v>21.356365619000002</v>
      </c>
      <c r="O21" s="15">
        <v>324.14475842999997</v>
      </c>
      <c r="P21" s="15" t="s">
        <v>26</v>
      </c>
      <c r="Q21" s="16" t="s">
        <v>26</v>
      </c>
      <c r="R21" s="37" t="s">
        <v>506</v>
      </c>
      <c r="S21" s="10"/>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row>
    <row r="22" spans="2:260" s="12" customFormat="1" ht="65.099999999999994" customHeight="1" x14ac:dyDescent="0.25">
      <c r="B22" s="3"/>
      <c r="C22" s="19" t="s">
        <v>34</v>
      </c>
      <c r="D22" s="17" t="s">
        <v>35</v>
      </c>
      <c r="E22" s="17">
        <v>5</v>
      </c>
      <c r="F22" s="14">
        <v>13.04</v>
      </c>
      <c r="G22" s="14">
        <v>10.6</v>
      </c>
      <c r="H22" s="14">
        <v>8.17</v>
      </c>
      <c r="I22" s="14"/>
      <c r="J22" s="14">
        <v>13.94</v>
      </c>
      <c r="K22" s="14">
        <v>18.8</v>
      </c>
      <c r="L22" s="14">
        <v>26.68</v>
      </c>
      <c r="M22" s="54"/>
      <c r="N22" s="14">
        <v>31.670886635999999</v>
      </c>
      <c r="O22" s="31">
        <v>51.117073381000004</v>
      </c>
      <c r="P22" s="31" t="s">
        <v>27</v>
      </c>
      <c r="Q22" s="17" t="s">
        <v>26</v>
      </c>
      <c r="R22" s="38" t="s">
        <v>507</v>
      </c>
      <c r="S22" s="10"/>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row>
    <row r="23" spans="2:260" s="12" customFormat="1" ht="65.099999999999994" customHeight="1" x14ac:dyDescent="0.25">
      <c r="B23" s="3"/>
      <c r="C23" s="9" t="s">
        <v>36</v>
      </c>
      <c r="D23" s="16" t="s">
        <v>37</v>
      </c>
      <c r="E23" s="16">
        <v>2</v>
      </c>
      <c r="F23" s="15">
        <v>139.69999999999999</v>
      </c>
      <c r="G23" s="15">
        <v>130.30000000000001</v>
      </c>
      <c r="H23" s="15">
        <v>120.9</v>
      </c>
      <c r="I23" s="14"/>
      <c r="J23" s="15">
        <v>144.27000000000001</v>
      </c>
      <c r="K23" s="15">
        <v>163.06</v>
      </c>
      <c r="L23" s="15">
        <v>193.46</v>
      </c>
      <c r="M23" s="54"/>
      <c r="N23" s="15">
        <v>49.889388846000003</v>
      </c>
      <c r="O23" s="15">
        <v>53.858907890000005</v>
      </c>
      <c r="P23" s="15" t="s">
        <v>26</v>
      </c>
      <c r="Q23" s="16" t="s">
        <v>26</v>
      </c>
      <c r="R23" s="37" t="s">
        <v>508</v>
      </c>
      <c r="S23" s="10"/>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row>
    <row r="24" spans="2:260" s="12" customFormat="1" ht="65.099999999999994" customHeight="1" x14ac:dyDescent="0.25">
      <c r="B24" s="3"/>
      <c r="C24" s="19" t="s">
        <v>38</v>
      </c>
      <c r="D24" s="17" t="s">
        <v>39</v>
      </c>
      <c r="E24" s="17">
        <v>3</v>
      </c>
      <c r="F24" s="14">
        <v>31.93</v>
      </c>
      <c r="G24" s="14">
        <v>28.34</v>
      </c>
      <c r="H24" s="14">
        <v>24.76</v>
      </c>
      <c r="I24" s="14"/>
      <c r="J24" s="14">
        <v>33.28</v>
      </c>
      <c r="K24" s="14">
        <v>40.44</v>
      </c>
      <c r="L24" s="14">
        <v>52.03</v>
      </c>
      <c r="M24" s="54"/>
      <c r="N24" s="14">
        <v>29.800615562000001</v>
      </c>
      <c r="O24" s="31">
        <v>66.868274571000001</v>
      </c>
      <c r="P24" s="31" t="s">
        <v>26</v>
      </c>
      <c r="Q24" s="17" t="s">
        <v>26</v>
      </c>
      <c r="R24" s="38" t="s">
        <v>509</v>
      </c>
      <c r="S24" s="10"/>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row>
    <row r="25" spans="2:260" s="12" customFormat="1" ht="65.099999999999994" customHeight="1" x14ac:dyDescent="0.25">
      <c r="B25" s="3"/>
      <c r="C25" s="9" t="s">
        <v>40</v>
      </c>
      <c r="D25" s="16" t="s">
        <v>41</v>
      </c>
      <c r="E25" s="16">
        <v>9</v>
      </c>
      <c r="F25" s="15">
        <v>66.040000000000006</v>
      </c>
      <c r="G25" s="15">
        <v>61.45</v>
      </c>
      <c r="H25" s="15">
        <v>56.86</v>
      </c>
      <c r="I25" s="14"/>
      <c r="J25" s="15">
        <v>69.319999999999993</v>
      </c>
      <c r="K25" s="15">
        <v>78.489999999999995</v>
      </c>
      <c r="L25" s="15">
        <v>93.33</v>
      </c>
      <c r="M25" s="54"/>
      <c r="N25" s="15">
        <v>61.117230167000002</v>
      </c>
      <c r="O25" s="15">
        <v>52.457679507000002</v>
      </c>
      <c r="P25" s="15" t="s">
        <v>27</v>
      </c>
      <c r="Q25" s="16" t="s">
        <v>27</v>
      </c>
      <c r="R25" s="37" t="s">
        <v>510</v>
      </c>
      <c r="S25" s="10"/>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row>
    <row r="26" spans="2:260" s="12" customFormat="1" ht="65.099999999999994" customHeight="1" x14ac:dyDescent="0.25">
      <c r="B26" s="3"/>
      <c r="C26" s="19" t="s">
        <v>42</v>
      </c>
      <c r="D26" s="17" t="s">
        <v>43</v>
      </c>
      <c r="E26" s="17">
        <v>6</v>
      </c>
      <c r="F26" s="14">
        <v>15.31</v>
      </c>
      <c r="G26" s="14">
        <v>14.54</v>
      </c>
      <c r="H26" s="14">
        <v>13.77</v>
      </c>
      <c r="I26" s="14"/>
      <c r="J26" s="14">
        <v>15.68</v>
      </c>
      <c r="K26" s="14">
        <v>17.21</v>
      </c>
      <c r="L26" s="14">
        <v>19.68</v>
      </c>
      <c r="M26" s="54"/>
      <c r="N26" s="14">
        <v>38.075275828000002</v>
      </c>
      <c r="O26" s="31">
        <v>655.64700604999996</v>
      </c>
      <c r="P26" s="31" t="s">
        <v>27</v>
      </c>
      <c r="Q26" s="17" t="s">
        <v>26</v>
      </c>
      <c r="R26" s="38" t="s">
        <v>511</v>
      </c>
      <c r="S26" s="10"/>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row>
    <row r="27" spans="2:260" s="12" customFormat="1" ht="65.099999999999994" customHeight="1" x14ac:dyDescent="0.25">
      <c r="B27" s="3"/>
      <c r="C27" s="9" t="s">
        <v>44</v>
      </c>
      <c r="D27" s="16" t="s">
        <v>45</v>
      </c>
      <c r="E27" s="16">
        <v>0</v>
      </c>
      <c r="F27" s="15">
        <v>4.5999999999999996</v>
      </c>
      <c r="G27" s="15">
        <v>3.32</v>
      </c>
      <c r="H27" s="15">
        <v>2.04</v>
      </c>
      <c r="I27" s="14"/>
      <c r="J27" s="15">
        <v>5.05</v>
      </c>
      <c r="K27" s="15">
        <v>7.6</v>
      </c>
      <c r="L27" s="15">
        <v>11.73</v>
      </c>
      <c r="M27" s="54"/>
      <c r="N27" s="15">
        <v>37.083655643999997</v>
      </c>
      <c r="O27" s="15">
        <v>18.022118761999998</v>
      </c>
      <c r="P27" s="15" t="s">
        <v>26</v>
      </c>
      <c r="Q27" s="16" t="s">
        <v>26</v>
      </c>
      <c r="R27" s="37" t="s">
        <v>512</v>
      </c>
      <c r="S27" s="10"/>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row>
    <row r="28" spans="2:260" s="12" customFormat="1" ht="65.099999999999994" customHeight="1" x14ac:dyDescent="0.25">
      <c r="B28" s="3"/>
      <c r="C28" s="19" t="s">
        <v>46</v>
      </c>
      <c r="D28" s="17" t="s">
        <v>47</v>
      </c>
      <c r="E28" s="17">
        <v>0</v>
      </c>
      <c r="F28" s="14">
        <v>2.66</v>
      </c>
      <c r="G28" s="14">
        <v>1.45</v>
      </c>
      <c r="H28" s="14">
        <v>0.24</v>
      </c>
      <c r="I28" s="14"/>
      <c r="J28" s="14">
        <v>2.99</v>
      </c>
      <c r="K28" s="14">
        <v>5.4</v>
      </c>
      <c r="L28" s="14">
        <v>9.31</v>
      </c>
      <c r="M28" s="54"/>
      <c r="N28" s="14">
        <v>26.918490415000001</v>
      </c>
      <c r="O28" s="31">
        <v>60.385018237999994</v>
      </c>
      <c r="P28" s="31" t="s">
        <v>26</v>
      </c>
      <c r="Q28" s="17" t="s">
        <v>26</v>
      </c>
      <c r="R28" s="38" t="s">
        <v>513</v>
      </c>
      <c r="S28" s="10"/>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row>
    <row r="29" spans="2:260" s="12" customFormat="1" ht="65.099999999999994" customHeight="1" x14ac:dyDescent="0.25">
      <c r="B29" s="3"/>
      <c r="C29" s="9" t="s">
        <v>48</v>
      </c>
      <c r="D29" s="16" t="s">
        <v>49</v>
      </c>
      <c r="E29" s="16">
        <v>9</v>
      </c>
      <c r="F29" s="15">
        <v>90.94</v>
      </c>
      <c r="G29" s="15">
        <v>83.14</v>
      </c>
      <c r="H29" s="15">
        <v>75.349999999999994</v>
      </c>
      <c r="I29" s="14"/>
      <c r="J29" s="15">
        <v>96.05</v>
      </c>
      <c r="K29" s="15">
        <v>111.63</v>
      </c>
      <c r="L29" s="15">
        <v>136.85</v>
      </c>
      <c r="M29" s="54"/>
      <c r="N29" s="15">
        <v>73.316616323999995</v>
      </c>
      <c r="O29" s="15">
        <v>37.339036288000003</v>
      </c>
      <c r="P29" s="15" t="s">
        <v>27</v>
      </c>
      <c r="Q29" s="16" t="s">
        <v>27</v>
      </c>
      <c r="R29" s="37" t="s">
        <v>514</v>
      </c>
      <c r="S29" s="10"/>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row>
    <row r="30" spans="2:260" s="12" customFormat="1" ht="65.099999999999994" customHeight="1" x14ac:dyDescent="0.25">
      <c r="B30" s="3"/>
      <c r="C30" s="19" t="s">
        <v>50</v>
      </c>
      <c r="D30" s="17" t="s">
        <v>51</v>
      </c>
      <c r="E30" s="17">
        <v>3</v>
      </c>
      <c r="F30" s="14">
        <v>3.37</v>
      </c>
      <c r="G30" s="14">
        <v>1.95</v>
      </c>
      <c r="H30" s="14">
        <v>0.54</v>
      </c>
      <c r="I30" s="14"/>
      <c r="J30" s="14">
        <v>3.72</v>
      </c>
      <c r="K30" s="14">
        <v>6.54</v>
      </c>
      <c r="L30" s="14">
        <v>11.11</v>
      </c>
      <c r="M30" s="54"/>
      <c r="N30" s="14">
        <v>31.308129036</v>
      </c>
      <c r="O30" s="31">
        <v>9.9325693809999986</v>
      </c>
      <c r="P30" s="31" t="s">
        <v>26</v>
      </c>
      <c r="Q30" s="17" t="s">
        <v>26</v>
      </c>
      <c r="R30" s="38" t="s">
        <v>515</v>
      </c>
      <c r="S30" s="10"/>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row>
    <row r="31" spans="2:260" s="12" customFormat="1" ht="65.099999999999994" customHeight="1" x14ac:dyDescent="0.25">
      <c r="B31" s="3"/>
      <c r="C31" s="9" t="s">
        <v>438</v>
      </c>
      <c r="D31" s="16" t="s">
        <v>439</v>
      </c>
      <c r="E31" s="16">
        <v>6</v>
      </c>
      <c r="F31" s="15">
        <v>154.71</v>
      </c>
      <c r="G31" s="15">
        <v>140.37</v>
      </c>
      <c r="H31" s="15">
        <v>126.04</v>
      </c>
      <c r="I31" s="14"/>
      <c r="J31" s="15">
        <v>160</v>
      </c>
      <c r="K31" s="15">
        <v>188.66</v>
      </c>
      <c r="L31" s="15">
        <v>235.03</v>
      </c>
      <c r="M31" s="54"/>
      <c r="N31" s="15">
        <v>55.097562212</v>
      </c>
      <c r="O31" s="15">
        <v>9.6906902310000014</v>
      </c>
      <c r="P31" s="15" t="s">
        <v>27</v>
      </c>
      <c r="Q31" s="16" t="s">
        <v>26</v>
      </c>
      <c r="R31" s="37" t="s">
        <v>516</v>
      </c>
      <c r="S31" s="10"/>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row>
    <row r="32" spans="2:260" s="12" customFormat="1" ht="65.099999999999994" customHeight="1" x14ac:dyDescent="0.25">
      <c r="B32" s="3"/>
      <c r="C32" s="19" t="s">
        <v>52</v>
      </c>
      <c r="D32" s="17" t="s">
        <v>53</v>
      </c>
      <c r="E32" s="17">
        <v>3</v>
      </c>
      <c r="F32" s="14">
        <v>7.77</v>
      </c>
      <c r="G32" s="14">
        <v>5.5</v>
      </c>
      <c r="H32" s="14">
        <v>3.24</v>
      </c>
      <c r="I32" s="14"/>
      <c r="J32" s="14">
        <v>8.26</v>
      </c>
      <c r="K32" s="14">
        <v>12.78</v>
      </c>
      <c r="L32" s="14">
        <v>20.100000000000001</v>
      </c>
      <c r="M32" s="54"/>
      <c r="N32" s="14">
        <v>24.879807020000001</v>
      </c>
      <c r="O32" s="31">
        <v>297.29870923999999</v>
      </c>
      <c r="P32" s="31" t="s">
        <v>26</v>
      </c>
      <c r="Q32" s="17" t="s">
        <v>26</v>
      </c>
      <c r="R32" s="38" t="s">
        <v>517</v>
      </c>
      <c r="S32" s="10"/>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row>
    <row r="33" spans="2:260" s="12" customFormat="1" ht="65.099999999999994" customHeight="1" x14ac:dyDescent="0.25">
      <c r="B33" s="3"/>
      <c r="C33" s="9" t="s">
        <v>54</v>
      </c>
      <c r="D33" s="16" t="s">
        <v>55</v>
      </c>
      <c r="E33" s="16">
        <v>8</v>
      </c>
      <c r="F33" s="15">
        <v>137.11000000000001</v>
      </c>
      <c r="G33" s="15">
        <v>112.75</v>
      </c>
      <c r="H33" s="15">
        <v>88.39</v>
      </c>
      <c r="I33" s="14"/>
      <c r="J33" s="15">
        <v>154.55000000000001</v>
      </c>
      <c r="K33" s="15">
        <v>203.26</v>
      </c>
      <c r="L33" s="15">
        <v>282.10000000000002</v>
      </c>
      <c r="M33" s="54"/>
      <c r="N33" s="15">
        <v>53.81943545</v>
      </c>
      <c r="O33" s="15">
        <v>105.75188340000001</v>
      </c>
      <c r="P33" s="15" t="s">
        <v>27</v>
      </c>
      <c r="Q33" s="16" t="s">
        <v>27</v>
      </c>
      <c r="R33" s="37" t="s">
        <v>518</v>
      </c>
      <c r="S33" s="10"/>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row>
    <row r="34" spans="2:260" s="12" customFormat="1" ht="65.099999999999994" customHeight="1" x14ac:dyDescent="0.25">
      <c r="B34" s="3"/>
      <c r="C34" s="19" t="s">
        <v>56</v>
      </c>
      <c r="D34" s="17" t="s">
        <v>57</v>
      </c>
      <c r="E34" s="17">
        <v>3</v>
      </c>
      <c r="F34" s="14">
        <v>10.76</v>
      </c>
      <c r="G34" s="14">
        <v>8.68</v>
      </c>
      <c r="H34" s="14">
        <v>6.6</v>
      </c>
      <c r="I34" s="14"/>
      <c r="J34" s="14">
        <v>11.23</v>
      </c>
      <c r="K34" s="14">
        <v>15.38</v>
      </c>
      <c r="L34" s="14">
        <v>22.1</v>
      </c>
      <c r="M34" s="54"/>
      <c r="N34" s="14">
        <v>25.476018815</v>
      </c>
      <c r="O34" s="31">
        <v>96.21556204800001</v>
      </c>
      <c r="P34" s="31" t="s">
        <v>26</v>
      </c>
      <c r="Q34" s="17" t="s">
        <v>26</v>
      </c>
      <c r="R34" s="38" t="s">
        <v>519</v>
      </c>
      <c r="S34" s="10"/>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row>
    <row r="35" spans="2:260" s="12" customFormat="1" ht="65.099999999999994" customHeight="1" x14ac:dyDescent="0.25">
      <c r="B35" s="3"/>
      <c r="C35" s="9" t="s">
        <v>58</v>
      </c>
      <c r="D35" s="16" t="s">
        <v>59</v>
      </c>
      <c r="E35" s="16">
        <v>3</v>
      </c>
      <c r="F35" s="15">
        <v>49.98</v>
      </c>
      <c r="G35" s="15">
        <v>45.17</v>
      </c>
      <c r="H35" s="15">
        <v>40.36</v>
      </c>
      <c r="I35" s="14"/>
      <c r="J35" s="15">
        <v>51.62</v>
      </c>
      <c r="K35" s="15">
        <v>61.23</v>
      </c>
      <c r="L35" s="15">
        <v>76.790000000000006</v>
      </c>
      <c r="M35" s="54"/>
      <c r="N35" s="15">
        <v>22.994528341999999</v>
      </c>
      <c r="O35" s="15">
        <v>1325.4914664</v>
      </c>
      <c r="P35" s="15" t="s">
        <v>26</v>
      </c>
      <c r="Q35" s="16" t="s">
        <v>26</v>
      </c>
      <c r="R35" s="37" t="s">
        <v>520</v>
      </c>
      <c r="S35" s="10"/>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row>
    <row r="36" spans="2:260" s="12" customFormat="1" ht="65.099999999999994" customHeight="1" x14ac:dyDescent="0.25">
      <c r="B36" s="3"/>
      <c r="C36" s="19" t="s">
        <v>58</v>
      </c>
      <c r="D36" s="17" t="s">
        <v>60</v>
      </c>
      <c r="E36" s="17">
        <v>0</v>
      </c>
      <c r="F36" s="14">
        <v>50.32</v>
      </c>
      <c r="G36" s="14">
        <v>45.32</v>
      </c>
      <c r="H36" s="14">
        <v>40.33</v>
      </c>
      <c r="I36" s="14"/>
      <c r="J36" s="14">
        <v>52.02</v>
      </c>
      <c r="K36" s="14">
        <v>62</v>
      </c>
      <c r="L36" s="14">
        <v>78.150000000000006</v>
      </c>
      <c r="M36" s="54"/>
      <c r="N36" s="14">
        <v>22.005703719</v>
      </c>
      <c r="O36" s="31">
        <v>144.16869390000002</v>
      </c>
      <c r="P36" s="31" t="s">
        <v>26</v>
      </c>
      <c r="Q36" s="17" t="s">
        <v>26</v>
      </c>
      <c r="R36" s="38" t="s">
        <v>521</v>
      </c>
      <c r="S36" s="10"/>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row>
    <row r="37" spans="2:260" s="12" customFormat="1" ht="65.099999999999994" customHeight="1" x14ac:dyDescent="0.25">
      <c r="B37" s="3"/>
      <c r="C37" s="9" t="s">
        <v>445</v>
      </c>
      <c r="D37" s="16" t="s">
        <v>446</v>
      </c>
      <c r="E37" s="16">
        <v>0</v>
      </c>
      <c r="F37" s="15">
        <v>9.24</v>
      </c>
      <c r="G37" s="15">
        <v>4.13</v>
      </c>
      <c r="H37" s="15">
        <v>-0.96</v>
      </c>
      <c r="I37" s="14"/>
      <c r="J37" s="15">
        <v>11.92</v>
      </c>
      <c r="K37" s="15">
        <v>22.12</v>
      </c>
      <c r="L37" s="15">
        <v>38.630000000000003</v>
      </c>
      <c r="M37" s="54"/>
      <c r="N37" s="15">
        <v>9.2735611665000004</v>
      </c>
      <c r="O37" s="15">
        <v>3.7663895238</v>
      </c>
      <c r="P37" s="15" t="s">
        <v>26</v>
      </c>
      <c r="Q37" s="16" t="s">
        <v>26</v>
      </c>
      <c r="R37" s="37" t="s">
        <v>522</v>
      </c>
      <c r="S37" s="10"/>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row>
    <row r="38" spans="2:260" s="12" customFormat="1" ht="65.099999999999994" customHeight="1" x14ac:dyDescent="0.25">
      <c r="B38" s="3"/>
      <c r="C38" s="19" t="s">
        <v>61</v>
      </c>
      <c r="D38" s="17" t="s">
        <v>62</v>
      </c>
      <c r="E38" s="17">
        <v>3</v>
      </c>
      <c r="F38" s="14">
        <v>16.04</v>
      </c>
      <c r="G38" s="14">
        <v>11.8</v>
      </c>
      <c r="H38" s="14">
        <v>7.57</v>
      </c>
      <c r="I38" s="14"/>
      <c r="J38" s="14">
        <v>17.420000000000002</v>
      </c>
      <c r="K38" s="14">
        <v>25.88</v>
      </c>
      <c r="L38" s="14">
        <v>39.58</v>
      </c>
      <c r="M38" s="54"/>
      <c r="N38" s="14">
        <v>29.686264443999999</v>
      </c>
      <c r="O38" s="31">
        <v>131.77423190000002</v>
      </c>
      <c r="P38" s="31" t="s">
        <v>26</v>
      </c>
      <c r="Q38" s="17" t="s">
        <v>26</v>
      </c>
      <c r="R38" s="38" t="s">
        <v>523</v>
      </c>
      <c r="S38" s="10"/>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row>
    <row r="39" spans="2:260" s="12" customFormat="1" ht="65.099999999999994" customHeight="1" x14ac:dyDescent="0.25">
      <c r="B39" s="3"/>
      <c r="C39" s="9" t="s">
        <v>63</v>
      </c>
      <c r="D39" s="16" t="s">
        <v>64</v>
      </c>
      <c r="E39" s="16">
        <v>3</v>
      </c>
      <c r="F39" s="15">
        <v>15.14</v>
      </c>
      <c r="G39" s="15">
        <v>11.29</v>
      </c>
      <c r="H39" s="15">
        <v>7.44</v>
      </c>
      <c r="I39" s="14"/>
      <c r="J39" s="15">
        <v>15.78</v>
      </c>
      <c r="K39" s="15">
        <v>23.47</v>
      </c>
      <c r="L39" s="15">
        <v>35.92</v>
      </c>
      <c r="M39" s="54"/>
      <c r="N39" s="15">
        <v>24.49822327</v>
      </c>
      <c r="O39" s="15">
        <v>1522.0420888000001</v>
      </c>
      <c r="P39" s="15" t="s">
        <v>26</v>
      </c>
      <c r="Q39" s="16" t="s">
        <v>26</v>
      </c>
      <c r="R39" s="37" t="s">
        <v>524</v>
      </c>
      <c r="S39" s="10"/>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row>
    <row r="40" spans="2:260" s="12" customFormat="1" ht="65.099999999999994" customHeight="1" x14ac:dyDescent="0.25">
      <c r="B40" s="3"/>
      <c r="C40" s="19" t="s">
        <v>65</v>
      </c>
      <c r="D40" s="17" t="s">
        <v>66</v>
      </c>
      <c r="E40" s="17">
        <v>3</v>
      </c>
      <c r="F40" s="14">
        <v>5.71</v>
      </c>
      <c r="G40" s="14">
        <v>4.92</v>
      </c>
      <c r="H40" s="14">
        <v>4.13</v>
      </c>
      <c r="I40" s="14"/>
      <c r="J40" s="14">
        <v>6.35</v>
      </c>
      <c r="K40" s="14">
        <v>7.92</v>
      </c>
      <c r="L40" s="14">
        <v>10.46</v>
      </c>
      <c r="M40" s="54"/>
      <c r="N40" s="14">
        <v>23.664337793000001</v>
      </c>
      <c r="O40" s="31">
        <v>12.021499857</v>
      </c>
      <c r="P40" s="31" t="s">
        <v>27</v>
      </c>
      <c r="Q40" s="17" t="s">
        <v>26</v>
      </c>
      <c r="R40" s="38" t="s">
        <v>525</v>
      </c>
      <c r="S40" s="10"/>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row>
    <row r="41" spans="2:260" s="12" customFormat="1" ht="65.099999999999994" customHeight="1" x14ac:dyDescent="0.25">
      <c r="B41" s="3"/>
      <c r="C41" s="9" t="s">
        <v>469</v>
      </c>
      <c r="D41" s="16" t="s">
        <v>470</v>
      </c>
      <c r="E41" s="16">
        <v>7</v>
      </c>
      <c r="F41" s="15">
        <v>67.09</v>
      </c>
      <c r="G41" s="15">
        <v>60.14</v>
      </c>
      <c r="H41" s="15">
        <v>53.2</v>
      </c>
      <c r="I41" s="14"/>
      <c r="J41" s="15">
        <v>74</v>
      </c>
      <c r="K41" s="15">
        <v>87.88</v>
      </c>
      <c r="L41" s="15">
        <v>110.35</v>
      </c>
      <c r="M41" s="54"/>
      <c r="N41" s="15">
        <v>56.506731283999997</v>
      </c>
      <c r="O41" s="15">
        <v>5.2931700813999996</v>
      </c>
      <c r="P41" s="15" t="s">
        <v>26</v>
      </c>
      <c r="Q41" s="16" t="s">
        <v>27</v>
      </c>
      <c r="R41" s="37" t="s">
        <v>526</v>
      </c>
      <c r="S41" s="10"/>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row>
    <row r="42" spans="2:260" s="12" customFormat="1" ht="65.099999999999994" customHeight="1" x14ac:dyDescent="0.25">
      <c r="B42" s="3"/>
      <c r="C42" s="19" t="s">
        <v>67</v>
      </c>
      <c r="D42" s="17" t="s">
        <v>68</v>
      </c>
      <c r="E42" s="17">
        <v>0</v>
      </c>
      <c r="F42" s="14">
        <v>13.61</v>
      </c>
      <c r="G42" s="14">
        <v>11.67</v>
      </c>
      <c r="H42" s="14">
        <v>9.74</v>
      </c>
      <c r="I42" s="14"/>
      <c r="J42" s="14">
        <v>15.01</v>
      </c>
      <c r="K42" s="14">
        <v>18.87</v>
      </c>
      <c r="L42" s="14">
        <v>25.11</v>
      </c>
      <c r="M42" s="54"/>
      <c r="N42" s="14">
        <v>25.72487843</v>
      </c>
      <c r="O42" s="31">
        <v>42.879089</v>
      </c>
      <c r="P42" s="31" t="s">
        <v>26</v>
      </c>
      <c r="Q42" s="17" t="s">
        <v>26</v>
      </c>
      <c r="R42" s="38" t="s">
        <v>527</v>
      </c>
      <c r="S42" s="10"/>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row>
    <row r="43" spans="2:260" s="12" customFormat="1" ht="65.099999999999994" customHeight="1" x14ac:dyDescent="0.25">
      <c r="B43" s="3"/>
      <c r="C43" s="9" t="s">
        <v>69</v>
      </c>
      <c r="D43" s="16" t="s">
        <v>70</v>
      </c>
      <c r="E43" s="16">
        <v>7</v>
      </c>
      <c r="F43" s="15">
        <v>42.74</v>
      </c>
      <c r="G43" s="15">
        <v>40.01</v>
      </c>
      <c r="H43" s="15">
        <v>37.29</v>
      </c>
      <c r="I43" s="14"/>
      <c r="J43" s="15">
        <v>44.34</v>
      </c>
      <c r="K43" s="15">
        <v>49.78</v>
      </c>
      <c r="L43" s="15">
        <v>58.6</v>
      </c>
      <c r="M43" s="54"/>
      <c r="N43" s="15">
        <v>61.734771062999997</v>
      </c>
      <c r="O43" s="15">
        <v>347.31263171000001</v>
      </c>
      <c r="P43" s="15" t="s">
        <v>27</v>
      </c>
      <c r="Q43" s="16" t="s">
        <v>27</v>
      </c>
      <c r="R43" s="37" t="s">
        <v>528</v>
      </c>
      <c r="S43" s="10"/>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row>
    <row r="44" spans="2:260" s="12" customFormat="1" ht="65.099999999999994" customHeight="1" x14ac:dyDescent="0.25">
      <c r="B44" s="3"/>
      <c r="C44" s="19" t="s">
        <v>71</v>
      </c>
      <c r="D44" s="17" t="s">
        <v>72</v>
      </c>
      <c r="E44" s="17">
        <v>6</v>
      </c>
      <c r="F44" s="14">
        <v>25</v>
      </c>
      <c r="G44" s="14">
        <v>21.04</v>
      </c>
      <c r="H44" s="14">
        <v>17.09</v>
      </c>
      <c r="I44" s="14"/>
      <c r="J44" s="14">
        <v>25.92</v>
      </c>
      <c r="K44" s="14">
        <v>33.82</v>
      </c>
      <c r="L44" s="14">
        <v>46.62</v>
      </c>
      <c r="M44" s="54"/>
      <c r="N44" s="14">
        <v>28.500474433000001</v>
      </c>
      <c r="O44" s="31">
        <v>37.073812429</v>
      </c>
      <c r="P44" s="31" t="s">
        <v>27</v>
      </c>
      <c r="Q44" s="17" t="s">
        <v>26</v>
      </c>
      <c r="R44" s="38" t="s">
        <v>529</v>
      </c>
      <c r="S44" s="10"/>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row>
    <row r="45" spans="2:260" s="12" customFormat="1" ht="65.099999999999994" customHeight="1" x14ac:dyDescent="0.25">
      <c r="B45" s="3"/>
      <c r="C45" s="9" t="s">
        <v>73</v>
      </c>
      <c r="D45" s="16" t="s">
        <v>74</v>
      </c>
      <c r="E45" s="16">
        <v>7</v>
      </c>
      <c r="F45" s="15">
        <v>144.38999999999999</v>
      </c>
      <c r="G45" s="15">
        <v>135.69</v>
      </c>
      <c r="H45" s="15">
        <v>126.99</v>
      </c>
      <c r="I45" s="14"/>
      <c r="J45" s="15">
        <v>151.25</v>
      </c>
      <c r="K45" s="15">
        <v>168.64</v>
      </c>
      <c r="L45" s="15">
        <v>196.78</v>
      </c>
      <c r="M45" s="54"/>
      <c r="N45" s="15">
        <v>72.213289783999997</v>
      </c>
      <c r="O45" s="15">
        <v>11.697969602999999</v>
      </c>
      <c r="P45" s="15" t="s">
        <v>27</v>
      </c>
      <c r="Q45" s="16" t="s">
        <v>27</v>
      </c>
      <c r="R45" s="37" t="s">
        <v>530</v>
      </c>
      <c r="S45" s="10"/>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row>
    <row r="46" spans="2:260" s="12" customFormat="1" ht="65.099999999999994" customHeight="1" x14ac:dyDescent="0.25">
      <c r="B46" s="3"/>
      <c r="C46" s="19" t="s">
        <v>75</v>
      </c>
      <c r="D46" s="17" t="s">
        <v>76</v>
      </c>
      <c r="E46" s="17">
        <v>3</v>
      </c>
      <c r="F46" s="14">
        <v>9.31</v>
      </c>
      <c r="G46" s="14">
        <v>7.81</v>
      </c>
      <c r="H46" s="14">
        <v>6.31</v>
      </c>
      <c r="I46" s="14"/>
      <c r="J46" s="14">
        <v>10.01</v>
      </c>
      <c r="K46" s="14">
        <v>13</v>
      </c>
      <c r="L46" s="14">
        <v>17.850000000000001</v>
      </c>
      <c r="M46" s="54"/>
      <c r="N46" s="14">
        <v>27.383270374999999</v>
      </c>
      <c r="O46" s="31">
        <v>4.3530579048</v>
      </c>
      <c r="P46" s="31" t="s">
        <v>26</v>
      </c>
      <c r="Q46" s="17" t="s">
        <v>26</v>
      </c>
      <c r="R46" s="38" t="s">
        <v>531</v>
      </c>
      <c r="S46" s="10"/>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row>
    <row r="47" spans="2:260" s="12" customFormat="1" ht="65.099999999999994" customHeight="1" x14ac:dyDescent="0.25">
      <c r="B47" s="3"/>
      <c r="C47" s="9" t="s">
        <v>77</v>
      </c>
      <c r="D47" s="16" t="s">
        <v>78</v>
      </c>
      <c r="E47" s="16">
        <v>0</v>
      </c>
      <c r="F47" s="15">
        <v>6.47</v>
      </c>
      <c r="G47" s="15">
        <v>5.26</v>
      </c>
      <c r="H47" s="15">
        <v>4.05</v>
      </c>
      <c r="I47" s="14"/>
      <c r="J47" s="15">
        <v>7</v>
      </c>
      <c r="K47" s="15">
        <v>9.41</v>
      </c>
      <c r="L47" s="15">
        <v>13.32</v>
      </c>
      <c r="M47" s="54"/>
      <c r="N47" s="15">
        <v>24.161740883</v>
      </c>
      <c r="O47" s="15">
        <v>7.1373274285999999</v>
      </c>
      <c r="P47" s="15" t="s">
        <v>26</v>
      </c>
      <c r="Q47" s="16" t="s">
        <v>26</v>
      </c>
      <c r="R47" s="37" t="s">
        <v>532</v>
      </c>
      <c r="S47" s="10"/>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row>
    <row r="48" spans="2:260" s="12" customFormat="1" ht="65.099999999999994" customHeight="1" x14ac:dyDescent="0.25">
      <c r="B48" s="3"/>
      <c r="C48" s="19" t="s">
        <v>79</v>
      </c>
      <c r="D48" s="17" t="s">
        <v>80</v>
      </c>
      <c r="E48" s="17">
        <v>0</v>
      </c>
      <c r="F48" s="14">
        <v>12.11</v>
      </c>
      <c r="G48" s="14">
        <v>9.7200000000000006</v>
      </c>
      <c r="H48" s="14">
        <v>7.33</v>
      </c>
      <c r="I48" s="14"/>
      <c r="J48" s="14">
        <v>13.48</v>
      </c>
      <c r="K48" s="14">
        <v>18.25</v>
      </c>
      <c r="L48" s="14">
        <v>25.98</v>
      </c>
      <c r="M48" s="54"/>
      <c r="N48" s="14">
        <v>23.199428738999998</v>
      </c>
      <c r="O48" s="31">
        <v>15.398699903999999</v>
      </c>
      <c r="P48" s="31" t="s">
        <v>26</v>
      </c>
      <c r="Q48" s="17" t="s">
        <v>26</v>
      </c>
      <c r="R48" s="38" t="s">
        <v>533</v>
      </c>
      <c r="S48" s="10"/>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row>
    <row r="49" spans="2:260" s="12" customFormat="1" ht="65.099999999999994" customHeight="1" x14ac:dyDescent="0.25">
      <c r="B49" s="3"/>
      <c r="C49" s="9" t="s">
        <v>81</v>
      </c>
      <c r="D49" s="16" t="s">
        <v>82</v>
      </c>
      <c r="E49" s="16">
        <v>0</v>
      </c>
      <c r="F49" s="15">
        <v>14.13</v>
      </c>
      <c r="G49" s="15">
        <v>12.18</v>
      </c>
      <c r="H49" s="15">
        <v>10.23</v>
      </c>
      <c r="I49" s="14"/>
      <c r="J49" s="15">
        <v>14.65</v>
      </c>
      <c r="K49" s="15">
        <v>18.54</v>
      </c>
      <c r="L49" s="15">
        <v>24.84</v>
      </c>
      <c r="M49" s="54"/>
      <c r="N49" s="15">
        <v>21.307475612000001</v>
      </c>
      <c r="O49" s="15">
        <v>376.85304395000003</v>
      </c>
      <c r="P49" s="15" t="s">
        <v>26</v>
      </c>
      <c r="Q49" s="16" t="s">
        <v>26</v>
      </c>
      <c r="R49" s="37" t="s">
        <v>534</v>
      </c>
      <c r="S49" s="10"/>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row>
    <row r="50" spans="2:260" s="12" customFormat="1" ht="65.099999999999994" customHeight="1" x14ac:dyDescent="0.25">
      <c r="B50" s="3"/>
      <c r="C50" s="19" t="s">
        <v>81</v>
      </c>
      <c r="D50" s="17" t="s">
        <v>83</v>
      </c>
      <c r="E50" s="17">
        <v>0</v>
      </c>
      <c r="F50" s="14">
        <v>15.64</v>
      </c>
      <c r="G50" s="14">
        <v>13.15</v>
      </c>
      <c r="H50" s="14">
        <v>10.67</v>
      </c>
      <c r="I50" s="14"/>
      <c r="J50" s="14">
        <v>16.3</v>
      </c>
      <c r="K50" s="14">
        <v>21.26</v>
      </c>
      <c r="L50" s="14">
        <v>29.3</v>
      </c>
      <c r="M50" s="54"/>
      <c r="N50" s="14">
        <v>20.592932711</v>
      </c>
      <c r="O50" s="31">
        <v>1620.26511</v>
      </c>
      <c r="P50" s="31" t="s">
        <v>26</v>
      </c>
      <c r="Q50" s="17" t="s">
        <v>26</v>
      </c>
      <c r="R50" s="38" t="s">
        <v>535</v>
      </c>
      <c r="S50" s="10"/>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row>
    <row r="51" spans="2:260" s="12" customFormat="1" ht="65.099999999999994" customHeight="1" x14ac:dyDescent="0.25">
      <c r="B51" s="3"/>
      <c r="C51" s="9" t="s">
        <v>84</v>
      </c>
      <c r="D51" s="16" t="s">
        <v>85</v>
      </c>
      <c r="E51" s="16">
        <v>0</v>
      </c>
      <c r="F51" s="15">
        <v>18.18</v>
      </c>
      <c r="G51" s="15">
        <v>16.559999999999999</v>
      </c>
      <c r="H51" s="15">
        <v>14.94</v>
      </c>
      <c r="I51" s="14"/>
      <c r="J51" s="15">
        <v>19.47</v>
      </c>
      <c r="K51" s="15">
        <v>22.7</v>
      </c>
      <c r="L51" s="15">
        <v>27.94</v>
      </c>
      <c r="M51" s="54"/>
      <c r="N51" s="15">
        <v>25.020704371000001</v>
      </c>
      <c r="O51" s="15">
        <v>99.680676094999995</v>
      </c>
      <c r="P51" s="15" t="s">
        <v>26</v>
      </c>
      <c r="Q51" s="16" t="s">
        <v>26</v>
      </c>
      <c r="R51" s="37" t="s">
        <v>536</v>
      </c>
      <c r="S51" s="10"/>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row>
    <row r="52" spans="2:260" s="12" customFormat="1" ht="65.099999999999994" customHeight="1" x14ac:dyDescent="0.25">
      <c r="B52" s="3"/>
      <c r="C52" s="19" t="s">
        <v>86</v>
      </c>
      <c r="D52" s="17" t="s">
        <v>87</v>
      </c>
      <c r="E52" s="17">
        <v>6</v>
      </c>
      <c r="F52" s="14">
        <v>14.58</v>
      </c>
      <c r="G52" s="14">
        <v>13.4</v>
      </c>
      <c r="H52" s="14">
        <v>12.23</v>
      </c>
      <c r="I52" s="14"/>
      <c r="J52" s="14">
        <v>15.3</v>
      </c>
      <c r="K52" s="14">
        <v>17.64</v>
      </c>
      <c r="L52" s="14">
        <v>21.43</v>
      </c>
      <c r="M52" s="54"/>
      <c r="N52" s="14">
        <v>44.859927786999997</v>
      </c>
      <c r="O52" s="31">
        <v>115.40146614000001</v>
      </c>
      <c r="P52" s="31" t="s">
        <v>27</v>
      </c>
      <c r="Q52" s="17" t="s">
        <v>26</v>
      </c>
      <c r="R52" s="38" t="s">
        <v>537</v>
      </c>
      <c r="S52" s="10"/>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row>
    <row r="53" spans="2:260" s="12" customFormat="1" ht="65.099999999999994" customHeight="1" x14ac:dyDescent="0.25">
      <c r="B53" s="3"/>
      <c r="C53" s="9" t="s">
        <v>11</v>
      </c>
      <c r="D53" s="16" t="s">
        <v>88</v>
      </c>
      <c r="E53" s="16">
        <v>0</v>
      </c>
      <c r="F53" s="15">
        <v>17.350000000000001</v>
      </c>
      <c r="G53" s="15">
        <v>14.04</v>
      </c>
      <c r="H53" s="15">
        <v>10.73</v>
      </c>
      <c r="I53" s="14"/>
      <c r="J53" s="15">
        <v>18.309999999999999</v>
      </c>
      <c r="K53" s="15">
        <v>24.92</v>
      </c>
      <c r="L53" s="15">
        <v>35.630000000000003</v>
      </c>
      <c r="M53" s="54"/>
      <c r="N53" s="15">
        <v>20.022670162000001</v>
      </c>
      <c r="O53" s="15">
        <v>1421.5752694</v>
      </c>
      <c r="P53" s="15" t="s">
        <v>26</v>
      </c>
      <c r="Q53" s="16" t="s">
        <v>26</v>
      </c>
      <c r="R53" s="37" t="s">
        <v>538</v>
      </c>
      <c r="S53" s="10"/>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row>
    <row r="54" spans="2:260" s="12" customFormat="1" ht="65.099999999999994" customHeight="1" x14ac:dyDescent="0.25">
      <c r="B54" s="3"/>
      <c r="C54" s="19" t="s">
        <v>89</v>
      </c>
      <c r="D54" s="17" t="s">
        <v>90</v>
      </c>
      <c r="E54" s="17">
        <v>0</v>
      </c>
      <c r="F54" s="14">
        <v>16.97</v>
      </c>
      <c r="G54" s="14">
        <v>16.16</v>
      </c>
      <c r="H54" s="14">
        <v>15.36</v>
      </c>
      <c r="I54" s="14"/>
      <c r="J54" s="14">
        <v>17.89</v>
      </c>
      <c r="K54" s="14">
        <v>19.489999999999998</v>
      </c>
      <c r="L54" s="14">
        <v>22.09</v>
      </c>
      <c r="M54" s="54"/>
      <c r="N54" s="14">
        <v>34.288503857000002</v>
      </c>
      <c r="O54" s="31">
        <v>6.4788352381000003</v>
      </c>
      <c r="P54" s="31" t="s">
        <v>26</v>
      </c>
      <c r="Q54" s="17" t="s">
        <v>26</v>
      </c>
      <c r="R54" s="38" t="s">
        <v>539</v>
      </c>
      <c r="S54" s="10"/>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row>
    <row r="55" spans="2:260" s="12" customFormat="1" ht="65.099999999999994" customHeight="1" x14ac:dyDescent="0.25">
      <c r="B55" s="3"/>
      <c r="C55" s="9" t="s">
        <v>91</v>
      </c>
      <c r="D55" s="16" t="s">
        <v>92</v>
      </c>
      <c r="E55" s="16">
        <v>3</v>
      </c>
      <c r="F55" s="15">
        <v>3.22</v>
      </c>
      <c r="G55" s="15">
        <v>1.62</v>
      </c>
      <c r="H55" s="15">
        <v>0.03</v>
      </c>
      <c r="I55" s="14"/>
      <c r="J55" s="15">
        <v>3.98</v>
      </c>
      <c r="K55" s="15">
        <v>7.16</v>
      </c>
      <c r="L55" s="15">
        <v>12.31</v>
      </c>
      <c r="M55" s="54"/>
      <c r="N55" s="15">
        <v>41.52253803</v>
      </c>
      <c r="O55" s="15">
        <v>24.336390428999998</v>
      </c>
      <c r="P55" s="15" t="s">
        <v>26</v>
      </c>
      <c r="Q55" s="16" t="s">
        <v>26</v>
      </c>
      <c r="R55" s="37" t="s">
        <v>540</v>
      </c>
      <c r="S55" s="10"/>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row>
    <row r="56" spans="2:260" s="12" customFormat="1" ht="65.099999999999994" customHeight="1" x14ac:dyDescent="0.25">
      <c r="B56" s="3"/>
      <c r="C56" s="19" t="s">
        <v>93</v>
      </c>
      <c r="D56" s="17" t="s">
        <v>94</v>
      </c>
      <c r="E56" s="17">
        <v>0</v>
      </c>
      <c r="F56" s="14">
        <v>18.690000000000001</v>
      </c>
      <c r="G56" s="14">
        <v>17.23</v>
      </c>
      <c r="H56" s="14">
        <v>15.77</v>
      </c>
      <c r="I56" s="14"/>
      <c r="J56" s="14">
        <v>19.489999999999998</v>
      </c>
      <c r="K56" s="14">
        <v>22.4</v>
      </c>
      <c r="L56" s="14">
        <v>27.12</v>
      </c>
      <c r="M56" s="54"/>
      <c r="N56" s="14">
        <v>34.480899376000004</v>
      </c>
      <c r="O56" s="31">
        <v>90.375885810000014</v>
      </c>
      <c r="P56" s="31" t="s">
        <v>26</v>
      </c>
      <c r="Q56" s="17" t="s">
        <v>26</v>
      </c>
      <c r="R56" s="38" t="s">
        <v>541</v>
      </c>
      <c r="S56" s="10"/>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row>
    <row r="57" spans="2:260" s="12" customFormat="1" ht="65.099999999999994" customHeight="1" x14ac:dyDescent="0.25">
      <c r="B57" s="3"/>
      <c r="C57" s="9" t="s">
        <v>95</v>
      </c>
      <c r="D57" s="16" t="s">
        <v>96</v>
      </c>
      <c r="E57" s="16">
        <v>7</v>
      </c>
      <c r="F57" s="15">
        <v>25.56</v>
      </c>
      <c r="G57" s="15">
        <v>22.89</v>
      </c>
      <c r="H57" s="15">
        <v>20.23</v>
      </c>
      <c r="I57" s="14"/>
      <c r="J57" s="15">
        <v>27.13</v>
      </c>
      <c r="K57" s="15">
        <v>32.450000000000003</v>
      </c>
      <c r="L57" s="15">
        <v>41.06</v>
      </c>
      <c r="M57" s="54"/>
      <c r="N57" s="15">
        <v>60.416041890000002</v>
      </c>
      <c r="O57" s="15">
        <v>11.506943601000001</v>
      </c>
      <c r="P57" s="15" t="s">
        <v>26</v>
      </c>
      <c r="Q57" s="16" t="s">
        <v>27</v>
      </c>
      <c r="R57" s="37" t="s">
        <v>542</v>
      </c>
      <c r="S57" s="10"/>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row>
    <row r="58" spans="2:260" s="12" customFormat="1" ht="65.099999999999994" customHeight="1" x14ac:dyDescent="0.25">
      <c r="B58" s="3"/>
      <c r="C58" s="19" t="s">
        <v>97</v>
      </c>
      <c r="D58" s="17" t="s">
        <v>98</v>
      </c>
      <c r="E58" s="17">
        <v>6</v>
      </c>
      <c r="F58" s="14">
        <v>58.57</v>
      </c>
      <c r="G58" s="14">
        <v>47.55</v>
      </c>
      <c r="H58" s="14">
        <v>36.53</v>
      </c>
      <c r="I58" s="14"/>
      <c r="J58" s="14">
        <v>61.5</v>
      </c>
      <c r="K58" s="14">
        <v>83.53</v>
      </c>
      <c r="L58" s="14">
        <v>119.19</v>
      </c>
      <c r="M58" s="54"/>
      <c r="N58" s="14">
        <v>26.674406887</v>
      </c>
      <c r="O58" s="31">
        <v>1588.8355460999999</v>
      </c>
      <c r="P58" s="31" t="s">
        <v>27</v>
      </c>
      <c r="Q58" s="17" t="s">
        <v>26</v>
      </c>
      <c r="R58" s="38" t="s">
        <v>543</v>
      </c>
      <c r="S58" s="1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row>
    <row r="59" spans="2:260" s="12" customFormat="1" ht="65.099999999999994" customHeight="1" x14ac:dyDescent="0.25">
      <c r="B59" s="3"/>
      <c r="C59" s="9" t="s">
        <v>99</v>
      </c>
      <c r="D59" s="16" t="s">
        <v>100</v>
      </c>
      <c r="E59" s="16">
        <v>10</v>
      </c>
      <c r="F59" s="15">
        <v>21.06</v>
      </c>
      <c r="G59" s="15">
        <v>19.690000000000001</v>
      </c>
      <c r="H59" s="15">
        <v>18.329999999999998</v>
      </c>
      <c r="I59" s="14"/>
      <c r="J59" s="15">
        <v>21.96</v>
      </c>
      <c r="K59" s="15">
        <v>24.68</v>
      </c>
      <c r="L59" s="15">
        <v>29.09</v>
      </c>
      <c r="M59" s="54"/>
      <c r="N59" s="15">
        <v>61.974740957000002</v>
      </c>
      <c r="O59" s="15">
        <v>226.61390233</v>
      </c>
      <c r="P59" s="15" t="s">
        <v>27</v>
      </c>
      <c r="Q59" s="16" t="s">
        <v>27</v>
      </c>
      <c r="R59" s="37" t="s">
        <v>544</v>
      </c>
      <c r="S59" s="10"/>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row>
    <row r="60" spans="2:260" s="12" customFormat="1" ht="65.099999999999994" customHeight="1" x14ac:dyDescent="0.25">
      <c r="B60" s="3"/>
      <c r="C60" s="19" t="s">
        <v>101</v>
      </c>
      <c r="D60" s="17" t="s">
        <v>102</v>
      </c>
      <c r="E60" s="17">
        <v>0</v>
      </c>
      <c r="F60" s="14">
        <v>4.67</v>
      </c>
      <c r="G60" s="14">
        <v>3.67</v>
      </c>
      <c r="H60" s="14">
        <v>2.67</v>
      </c>
      <c r="I60" s="14"/>
      <c r="J60" s="14">
        <v>5.05</v>
      </c>
      <c r="K60" s="14">
        <v>7.04</v>
      </c>
      <c r="L60" s="14">
        <v>10.27</v>
      </c>
      <c r="M60" s="54"/>
      <c r="N60" s="14">
        <v>26.1636247</v>
      </c>
      <c r="O60" s="31">
        <v>11.479474666</v>
      </c>
      <c r="P60" s="31" t="s">
        <v>26</v>
      </c>
      <c r="Q60" s="17" t="s">
        <v>26</v>
      </c>
      <c r="R60" s="38" t="s">
        <v>545</v>
      </c>
      <c r="S60" s="10"/>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row>
    <row r="61" spans="2:260" s="12" customFormat="1" ht="65.099999999999994" customHeight="1" x14ac:dyDescent="0.25">
      <c r="B61" s="3"/>
      <c r="C61" s="9" t="s">
        <v>103</v>
      </c>
      <c r="D61" s="16" t="s">
        <v>104</v>
      </c>
      <c r="E61" s="16">
        <v>2</v>
      </c>
      <c r="F61" s="15">
        <v>0.9</v>
      </c>
      <c r="G61" s="15">
        <v>0.46</v>
      </c>
      <c r="H61" s="15">
        <v>0.02</v>
      </c>
      <c r="I61" s="14"/>
      <c r="J61" s="15">
        <v>1.04</v>
      </c>
      <c r="K61" s="15">
        <v>1.91</v>
      </c>
      <c r="L61" s="15">
        <v>3.32</v>
      </c>
      <c r="M61" s="54"/>
      <c r="N61" s="15">
        <v>36.537147269999998</v>
      </c>
      <c r="O61" s="15">
        <v>24.405406143</v>
      </c>
      <c r="P61" s="15" t="s">
        <v>26</v>
      </c>
      <c r="Q61" s="16" t="s">
        <v>26</v>
      </c>
      <c r="R61" s="37" t="s">
        <v>546</v>
      </c>
      <c r="S61" s="10"/>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row>
    <row r="62" spans="2:260" s="12" customFormat="1" ht="65.099999999999994" customHeight="1" x14ac:dyDescent="0.25">
      <c r="B62" s="3"/>
      <c r="C62" s="19" t="s">
        <v>105</v>
      </c>
      <c r="D62" s="17" t="s">
        <v>106</v>
      </c>
      <c r="E62" s="17">
        <v>9</v>
      </c>
      <c r="F62" s="14">
        <v>11.25</v>
      </c>
      <c r="G62" s="14">
        <v>11.01</v>
      </c>
      <c r="H62" s="14">
        <v>10.78</v>
      </c>
      <c r="I62" s="14"/>
      <c r="J62" s="14">
        <v>11.44</v>
      </c>
      <c r="K62" s="14">
        <v>11.9</v>
      </c>
      <c r="L62" s="14">
        <v>12.65</v>
      </c>
      <c r="M62" s="54"/>
      <c r="N62" s="14">
        <v>66.224841276000006</v>
      </c>
      <c r="O62" s="31">
        <v>58.983903618999996</v>
      </c>
      <c r="P62" s="31" t="s">
        <v>27</v>
      </c>
      <c r="Q62" s="17" t="s">
        <v>27</v>
      </c>
      <c r="R62" s="38" t="s">
        <v>547</v>
      </c>
      <c r="S62" s="10"/>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row>
    <row r="63" spans="2:260" s="12" customFormat="1" ht="65.099999999999994" customHeight="1" x14ac:dyDescent="0.25">
      <c r="B63" s="3"/>
      <c r="C63" s="9" t="s">
        <v>107</v>
      </c>
      <c r="D63" s="16" t="s">
        <v>108</v>
      </c>
      <c r="E63" s="16">
        <v>3</v>
      </c>
      <c r="F63" s="15">
        <v>7.29</v>
      </c>
      <c r="G63" s="15">
        <v>4.92</v>
      </c>
      <c r="H63" s="15">
        <v>2.56</v>
      </c>
      <c r="I63" s="14"/>
      <c r="J63" s="15">
        <v>7.98</v>
      </c>
      <c r="K63" s="15">
        <v>12.7</v>
      </c>
      <c r="L63" s="15">
        <v>20.350000000000001</v>
      </c>
      <c r="M63" s="54"/>
      <c r="N63" s="15">
        <v>25.128770942999999</v>
      </c>
      <c r="O63" s="15">
        <v>174.01887457000001</v>
      </c>
      <c r="P63" s="15" t="s">
        <v>26</v>
      </c>
      <c r="Q63" s="16" t="s">
        <v>26</v>
      </c>
      <c r="R63" s="37" t="s">
        <v>548</v>
      </c>
      <c r="S63" s="10"/>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row>
    <row r="64" spans="2:260" s="12" customFormat="1" ht="65.099999999999994" customHeight="1" x14ac:dyDescent="0.25">
      <c r="B64" s="3"/>
      <c r="C64" s="19" t="s">
        <v>109</v>
      </c>
      <c r="D64" s="17" t="s">
        <v>451</v>
      </c>
      <c r="E64" s="17">
        <v>6</v>
      </c>
      <c r="F64" s="14">
        <v>16.989999999999998</v>
      </c>
      <c r="G64" s="14">
        <v>15.73</v>
      </c>
      <c r="H64" s="14">
        <v>14.48</v>
      </c>
      <c r="I64" s="14"/>
      <c r="J64" s="14">
        <v>17.66</v>
      </c>
      <c r="K64" s="14">
        <v>20.16</v>
      </c>
      <c r="L64" s="14">
        <v>24.21</v>
      </c>
      <c r="M64" s="54"/>
      <c r="N64" s="14">
        <v>42.722290792000003</v>
      </c>
      <c r="O64" s="31">
        <v>2.8406100476000002</v>
      </c>
      <c r="P64" s="31" t="s">
        <v>27</v>
      </c>
      <c r="Q64" s="17" t="s">
        <v>26</v>
      </c>
      <c r="R64" s="38" t="s">
        <v>549</v>
      </c>
      <c r="S64" s="10"/>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row>
    <row r="65" spans="2:260" s="12" customFormat="1" ht="65.099999999999994" customHeight="1" x14ac:dyDescent="0.25">
      <c r="B65" s="3"/>
      <c r="C65" s="9" t="s">
        <v>109</v>
      </c>
      <c r="D65" s="16" t="s">
        <v>110</v>
      </c>
      <c r="E65" s="16">
        <v>3</v>
      </c>
      <c r="F65" s="15">
        <v>10.32</v>
      </c>
      <c r="G65" s="15">
        <v>9.5399999999999991</v>
      </c>
      <c r="H65" s="15">
        <v>8.76</v>
      </c>
      <c r="I65" s="14"/>
      <c r="J65" s="15">
        <v>10.59</v>
      </c>
      <c r="K65" s="15">
        <v>12.14</v>
      </c>
      <c r="L65" s="15">
        <v>14.66</v>
      </c>
      <c r="M65" s="54"/>
      <c r="N65" s="15">
        <v>25.691288847999999</v>
      </c>
      <c r="O65" s="15">
        <v>240.66737890000002</v>
      </c>
      <c r="P65" s="15" t="s">
        <v>26</v>
      </c>
      <c r="Q65" s="16" t="s">
        <v>26</v>
      </c>
      <c r="R65" s="37" t="s">
        <v>550</v>
      </c>
      <c r="S65" s="10"/>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row>
    <row r="66" spans="2:260" s="12" customFormat="1" ht="65.099999999999994" customHeight="1" x14ac:dyDescent="0.25">
      <c r="B66" s="3"/>
      <c r="C66" s="19" t="s">
        <v>484</v>
      </c>
      <c r="D66" s="17" t="s">
        <v>485</v>
      </c>
      <c r="E66" s="17">
        <v>7</v>
      </c>
      <c r="F66" s="14">
        <v>80.7</v>
      </c>
      <c r="G66" s="14">
        <v>75.28</v>
      </c>
      <c r="H66" s="14">
        <v>69.86</v>
      </c>
      <c r="I66" s="14"/>
      <c r="J66" s="14">
        <v>85.8</v>
      </c>
      <c r="K66" s="14">
        <v>96.63</v>
      </c>
      <c r="L66" s="14">
        <v>114.15</v>
      </c>
      <c r="M66" s="54"/>
      <c r="N66" s="14">
        <v>66.403657245999995</v>
      </c>
      <c r="O66" s="31">
        <v>3.5652808994999998</v>
      </c>
      <c r="P66" s="31" t="s">
        <v>27</v>
      </c>
      <c r="Q66" s="17" t="s">
        <v>27</v>
      </c>
      <c r="R66" s="38" t="s">
        <v>551</v>
      </c>
      <c r="S66" s="10"/>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row>
    <row r="67" spans="2:260" s="12" customFormat="1" ht="65.099999999999994" customHeight="1" x14ac:dyDescent="0.25">
      <c r="B67" s="3"/>
      <c r="C67" s="9" t="s">
        <v>111</v>
      </c>
      <c r="D67" s="16" t="s">
        <v>112</v>
      </c>
      <c r="E67" s="16">
        <v>0</v>
      </c>
      <c r="F67" s="15">
        <v>1.82</v>
      </c>
      <c r="G67" s="15">
        <v>1.35</v>
      </c>
      <c r="H67" s="15">
        <v>0.89</v>
      </c>
      <c r="I67" s="14"/>
      <c r="J67" s="15">
        <v>1.99</v>
      </c>
      <c r="K67" s="15">
        <v>2.91</v>
      </c>
      <c r="L67" s="15">
        <v>4.4000000000000004</v>
      </c>
      <c r="M67" s="54"/>
      <c r="N67" s="15">
        <v>26.003279803000002</v>
      </c>
      <c r="O67" s="15">
        <v>175.41319914000002</v>
      </c>
      <c r="P67" s="15" t="s">
        <v>26</v>
      </c>
      <c r="Q67" s="16" t="s">
        <v>26</v>
      </c>
      <c r="R67" s="37" t="s">
        <v>552</v>
      </c>
      <c r="S67" s="10"/>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row>
    <row r="68" spans="2:260" s="12" customFormat="1" ht="65.099999999999994" customHeight="1" x14ac:dyDescent="0.25">
      <c r="B68" s="3"/>
      <c r="C68" s="19" t="s">
        <v>482</v>
      </c>
      <c r="D68" s="17" t="s">
        <v>483</v>
      </c>
      <c r="E68" s="17">
        <v>3</v>
      </c>
      <c r="F68" s="14">
        <v>33.549999999999997</v>
      </c>
      <c r="G68" s="14">
        <v>29.25</v>
      </c>
      <c r="H68" s="14">
        <v>24.96</v>
      </c>
      <c r="I68" s="14"/>
      <c r="J68" s="14">
        <v>34.65</v>
      </c>
      <c r="K68" s="14">
        <v>43.23</v>
      </c>
      <c r="L68" s="14">
        <v>57.12</v>
      </c>
      <c r="M68" s="54"/>
      <c r="N68" s="14">
        <v>46.761261195000003</v>
      </c>
      <c r="O68" s="31">
        <v>4.40061283</v>
      </c>
      <c r="P68" s="31" t="s">
        <v>26</v>
      </c>
      <c r="Q68" s="17" t="s">
        <v>26</v>
      </c>
      <c r="R68" s="38" t="s">
        <v>553</v>
      </c>
      <c r="S68" s="10"/>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row>
    <row r="69" spans="2:260" s="12" customFormat="1" ht="65.099999999999994" customHeight="1" x14ac:dyDescent="0.25">
      <c r="B69" s="3"/>
      <c r="C69" s="9" t="s">
        <v>113</v>
      </c>
      <c r="D69" s="16" t="s">
        <v>114</v>
      </c>
      <c r="E69" s="16">
        <v>3</v>
      </c>
      <c r="F69" s="15" t="s">
        <v>115</v>
      </c>
      <c r="G69" s="15" t="s">
        <v>115</v>
      </c>
      <c r="H69" s="15" t="s">
        <v>115</v>
      </c>
      <c r="I69" s="14"/>
      <c r="J69" s="15" t="s">
        <v>115</v>
      </c>
      <c r="K69" s="15" t="s">
        <v>115</v>
      </c>
      <c r="L69" s="15" t="s">
        <v>115</v>
      </c>
      <c r="M69" s="54"/>
      <c r="N69" s="15" t="s">
        <v>115</v>
      </c>
      <c r="O69" s="15" t="s">
        <v>115</v>
      </c>
      <c r="P69" s="15" t="s">
        <v>115</v>
      </c>
      <c r="Q69" s="16" t="s">
        <v>115</v>
      </c>
      <c r="R69" s="37" t="s">
        <v>116</v>
      </c>
      <c r="S69" s="10"/>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row>
    <row r="70" spans="2:260" s="12" customFormat="1" ht="65.099999999999994" customHeight="1" x14ac:dyDescent="0.25">
      <c r="B70" s="3"/>
      <c r="C70" s="19" t="s">
        <v>117</v>
      </c>
      <c r="D70" s="17" t="s">
        <v>118</v>
      </c>
      <c r="E70" s="17">
        <v>3</v>
      </c>
      <c r="F70" s="14">
        <v>47.87</v>
      </c>
      <c r="G70" s="14">
        <v>41.66</v>
      </c>
      <c r="H70" s="14">
        <v>35.450000000000003</v>
      </c>
      <c r="I70" s="14"/>
      <c r="J70" s="14">
        <v>50.6</v>
      </c>
      <c r="K70" s="14">
        <v>63.01</v>
      </c>
      <c r="L70" s="14">
        <v>83.11</v>
      </c>
      <c r="M70" s="54"/>
      <c r="N70" s="14">
        <v>27.371722385999998</v>
      </c>
      <c r="O70" s="31">
        <v>404.20467080999998</v>
      </c>
      <c r="P70" s="31" t="s">
        <v>26</v>
      </c>
      <c r="Q70" s="17" t="s">
        <v>26</v>
      </c>
      <c r="R70" s="38" t="s">
        <v>554</v>
      </c>
      <c r="S70" s="10"/>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row>
    <row r="71" spans="2:260" s="12" customFormat="1" ht="65.099999999999994" customHeight="1" x14ac:dyDescent="0.25">
      <c r="B71" s="3"/>
      <c r="C71" s="9" t="s">
        <v>119</v>
      </c>
      <c r="D71" s="16" t="s">
        <v>120</v>
      </c>
      <c r="E71" s="16">
        <v>6</v>
      </c>
      <c r="F71" s="15">
        <v>14.87</v>
      </c>
      <c r="G71" s="15">
        <v>13.38</v>
      </c>
      <c r="H71" s="15">
        <v>11.9</v>
      </c>
      <c r="I71" s="14"/>
      <c r="J71" s="15">
        <v>15.28</v>
      </c>
      <c r="K71" s="15">
        <v>18.239999999999998</v>
      </c>
      <c r="L71" s="15">
        <v>23.04</v>
      </c>
      <c r="M71" s="54"/>
      <c r="N71" s="15">
        <v>20.885748784</v>
      </c>
      <c r="O71" s="15">
        <v>473.12649943000002</v>
      </c>
      <c r="P71" s="15" t="s">
        <v>27</v>
      </c>
      <c r="Q71" s="16" t="s">
        <v>26</v>
      </c>
      <c r="R71" s="37" t="s">
        <v>555</v>
      </c>
      <c r="S71" s="10"/>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row>
    <row r="72" spans="2:260" s="12" customFormat="1" ht="65.099999999999994" customHeight="1" x14ac:dyDescent="0.25">
      <c r="B72" s="3"/>
      <c r="C72" s="19" t="s">
        <v>121</v>
      </c>
      <c r="D72" s="17" t="s">
        <v>122</v>
      </c>
      <c r="E72" s="17">
        <v>0</v>
      </c>
      <c r="F72" s="14">
        <v>2.66</v>
      </c>
      <c r="G72" s="14">
        <v>1.77</v>
      </c>
      <c r="H72" s="14">
        <v>0.88</v>
      </c>
      <c r="I72" s="14"/>
      <c r="J72" s="14">
        <v>2.93</v>
      </c>
      <c r="K72" s="14">
        <v>4.7</v>
      </c>
      <c r="L72" s="14">
        <v>7.57</v>
      </c>
      <c r="M72" s="54"/>
      <c r="N72" s="14">
        <v>20.545435908000002</v>
      </c>
      <c r="O72" s="31">
        <v>234.27347</v>
      </c>
      <c r="P72" s="31" t="s">
        <v>26</v>
      </c>
      <c r="Q72" s="17" t="s">
        <v>26</v>
      </c>
      <c r="R72" s="38" t="s">
        <v>556</v>
      </c>
      <c r="S72" s="10"/>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row>
    <row r="73" spans="2:260" s="12" customFormat="1" ht="65.099999999999994" customHeight="1" x14ac:dyDescent="0.25">
      <c r="B73" s="3"/>
      <c r="C73" s="9" t="s">
        <v>123</v>
      </c>
      <c r="D73" s="16" t="s">
        <v>124</v>
      </c>
      <c r="E73" s="16">
        <v>3</v>
      </c>
      <c r="F73" s="15">
        <v>42.66</v>
      </c>
      <c r="G73" s="15">
        <v>38.74</v>
      </c>
      <c r="H73" s="15">
        <v>34.82</v>
      </c>
      <c r="I73" s="14"/>
      <c r="J73" s="15">
        <v>44.1</v>
      </c>
      <c r="K73" s="15">
        <v>51.93</v>
      </c>
      <c r="L73" s="15">
        <v>64.61</v>
      </c>
      <c r="M73" s="54"/>
      <c r="N73" s="15">
        <v>29.882862066000001</v>
      </c>
      <c r="O73" s="15">
        <v>121.09160457</v>
      </c>
      <c r="P73" s="15" t="s">
        <v>26</v>
      </c>
      <c r="Q73" s="16" t="s">
        <v>26</v>
      </c>
      <c r="R73" s="37" t="s">
        <v>557</v>
      </c>
      <c r="S73" s="10"/>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row>
    <row r="74" spans="2:260" s="12" customFormat="1" ht="65.099999999999994" customHeight="1" x14ac:dyDescent="0.25">
      <c r="B74" s="3"/>
      <c r="C74" s="19" t="s">
        <v>125</v>
      </c>
      <c r="D74" s="17" t="s">
        <v>126</v>
      </c>
      <c r="E74" s="17">
        <v>0</v>
      </c>
      <c r="F74" s="14">
        <v>4.4800000000000004</v>
      </c>
      <c r="G74" s="14">
        <v>3.55</v>
      </c>
      <c r="H74" s="14">
        <v>2.63</v>
      </c>
      <c r="I74" s="14"/>
      <c r="J74" s="14">
        <v>4.7300000000000004</v>
      </c>
      <c r="K74" s="14">
        <v>6.57</v>
      </c>
      <c r="L74" s="14">
        <v>9.56</v>
      </c>
      <c r="M74" s="54"/>
      <c r="N74" s="14">
        <v>26.404706703999999</v>
      </c>
      <c r="O74" s="31">
        <v>45.800550190000003</v>
      </c>
      <c r="P74" s="31" t="s">
        <v>26</v>
      </c>
      <c r="Q74" s="17" t="s">
        <v>26</v>
      </c>
      <c r="R74" s="38" t="s">
        <v>558</v>
      </c>
      <c r="S74" s="10"/>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row>
    <row r="75" spans="2:260" s="12" customFormat="1" ht="65.099999999999994" customHeight="1" x14ac:dyDescent="0.25">
      <c r="B75" s="3"/>
      <c r="C75" s="9" t="s">
        <v>127</v>
      </c>
      <c r="D75" s="16" t="s">
        <v>128</v>
      </c>
      <c r="E75" s="16">
        <v>3</v>
      </c>
      <c r="F75" s="15">
        <v>27.14</v>
      </c>
      <c r="G75" s="15">
        <v>22.28</v>
      </c>
      <c r="H75" s="15">
        <v>17.420000000000002</v>
      </c>
      <c r="I75" s="14"/>
      <c r="J75" s="15">
        <v>29.67</v>
      </c>
      <c r="K75" s="15">
        <v>39.380000000000003</v>
      </c>
      <c r="L75" s="15">
        <v>55.1</v>
      </c>
      <c r="M75" s="54"/>
      <c r="N75" s="15">
        <v>37.368125718999998</v>
      </c>
      <c r="O75" s="15">
        <v>189.87458671000002</v>
      </c>
      <c r="P75" s="15" t="s">
        <v>26</v>
      </c>
      <c r="Q75" s="16" t="s">
        <v>26</v>
      </c>
      <c r="R75" s="37" t="s">
        <v>559</v>
      </c>
      <c r="S75" s="10"/>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row>
    <row r="76" spans="2:260" s="12" customFormat="1" ht="65.099999999999994" customHeight="1" x14ac:dyDescent="0.25">
      <c r="B76" s="3"/>
      <c r="C76" s="19" t="s">
        <v>129</v>
      </c>
      <c r="D76" s="17" t="s">
        <v>130</v>
      </c>
      <c r="E76" s="17">
        <v>0</v>
      </c>
      <c r="F76" s="14">
        <v>0.92</v>
      </c>
      <c r="G76" s="14">
        <v>0.6</v>
      </c>
      <c r="H76" s="14">
        <v>0.28000000000000003</v>
      </c>
      <c r="I76" s="14"/>
      <c r="J76" s="14">
        <v>1.02</v>
      </c>
      <c r="K76" s="14">
        <v>1.65</v>
      </c>
      <c r="L76" s="14">
        <v>2.67</v>
      </c>
      <c r="M76" s="54"/>
      <c r="N76" s="14">
        <v>25.257075058000002</v>
      </c>
      <c r="O76" s="31">
        <v>31.312887143000001</v>
      </c>
      <c r="P76" s="31" t="s">
        <v>26</v>
      </c>
      <c r="Q76" s="17" t="s">
        <v>26</v>
      </c>
      <c r="R76" s="38" t="s">
        <v>560</v>
      </c>
      <c r="S76" s="10"/>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row>
    <row r="77" spans="2:260" s="12" customFormat="1" ht="65.099999999999994" customHeight="1" x14ac:dyDescent="0.25">
      <c r="B77" s="3"/>
      <c r="C77" s="9" t="s">
        <v>131</v>
      </c>
      <c r="D77" s="16" t="s">
        <v>132</v>
      </c>
      <c r="E77" s="16">
        <v>0</v>
      </c>
      <c r="F77" s="15">
        <v>18.62</v>
      </c>
      <c r="G77" s="15">
        <v>13.02</v>
      </c>
      <c r="H77" s="15">
        <v>7.42</v>
      </c>
      <c r="I77" s="14"/>
      <c r="J77" s="15">
        <v>20.92</v>
      </c>
      <c r="K77" s="15">
        <v>32.11</v>
      </c>
      <c r="L77" s="15">
        <v>50.23</v>
      </c>
      <c r="M77" s="54"/>
      <c r="N77" s="15">
        <v>20.998508255000001</v>
      </c>
      <c r="O77" s="15">
        <v>421.42956962000005</v>
      </c>
      <c r="P77" s="15" t="s">
        <v>26</v>
      </c>
      <c r="Q77" s="16" t="s">
        <v>26</v>
      </c>
      <c r="R77" s="37" t="s">
        <v>561</v>
      </c>
      <c r="S77" s="10"/>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row>
    <row r="78" spans="2:260" s="12" customFormat="1" ht="65.099999999999994" customHeight="1" x14ac:dyDescent="0.25">
      <c r="B78" s="3"/>
      <c r="C78" s="19" t="s">
        <v>131</v>
      </c>
      <c r="D78" s="17" t="s">
        <v>133</v>
      </c>
      <c r="E78" s="17">
        <v>0</v>
      </c>
      <c r="F78" s="14">
        <v>17.91</v>
      </c>
      <c r="G78" s="14">
        <v>12.62</v>
      </c>
      <c r="H78" s="14">
        <v>7.33</v>
      </c>
      <c r="I78" s="14"/>
      <c r="J78" s="14">
        <v>20</v>
      </c>
      <c r="K78" s="14">
        <v>30.57</v>
      </c>
      <c r="L78" s="14">
        <v>47.68</v>
      </c>
      <c r="M78" s="54"/>
      <c r="N78" s="14">
        <v>22.342839944000001</v>
      </c>
      <c r="O78" s="31">
        <v>16.030221381</v>
      </c>
      <c r="P78" s="31" t="s">
        <v>26</v>
      </c>
      <c r="Q78" s="17" t="s">
        <v>26</v>
      </c>
      <c r="R78" s="38" t="s">
        <v>562</v>
      </c>
      <c r="S78" s="10"/>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row>
    <row r="79" spans="2:260" s="12" customFormat="1" ht="65.099999999999994" customHeight="1" x14ac:dyDescent="0.25">
      <c r="B79" s="3"/>
      <c r="C79" s="9" t="s">
        <v>134</v>
      </c>
      <c r="D79" s="16" t="s">
        <v>135</v>
      </c>
      <c r="E79" s="16">
        <v>3</v>
      </c>
      <c r="F79" s="15">
        <v>3.13</v>
      </c>
      <c r="G79" s="15">
        <v>1.95</v>
      </c>
      <c r="H79" s="15">
        <v>0.78</v>
      </c>
      <c r="I79" s="14"/>
      <c r="J79" s="15">
        <v>3.52</v>
      </c>
      <c r="K79" s="15">
        <v>5.86</v>
      </c>
      <c r="L79" s="15">
        <v>9.65</v>
      </c>
      <c r="M79" s="54"/>
      <c r="N79" s="15">
        <v>33.424748334999997</v>
      </c>
      <c r="O79" s="15">
        <v>8.8279331428999992</v>
      </c>
      <c r="P79" s="15" t="s">
        <v>26</v>
      </c>
      <c r="Q79" s="16" t="s">
        <v>26</v>
      </c>
      <c r="R79" s="37" t="s">
        <v>563</v>
      </c>
      <c r="S79" s="10"/>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row>
    <row r="80" spans="2:260" s="12" customFormat="1" ht="65.099999999999994" customHeight="1" x14ac:dyDescent="0.25">
      <c r="B80" s="3"/>
      <c r="C80" s="19" t="s">
        <v>136</v>
      </c>
      <c r="D80" s="17" t="s">
        <v>137</v>
      </c>
      <c r="E80" s="17">
        <v>9</v>
      </c>
      <c r="F80" s="14">
        <v>19.05</v>
      </c>
      <c r="G80" s="14">
        <v>18.309999999999999</v>
      </c>
      <c r="H80" s="14">
        <v>17.579999999999998</v>
      </c>
      <c r="I80" s="14"/>
      <c r="J80" s="14">
        <v>19.73</v>
      </c>
      <c r="K80" s="14">
        <v>21.19</v>
      </c>
      <c r="L80" s="14">
        <v>23.57</v>
      </c>
      <c r="M80" s="54"/>
      <c r="N80" s="14">
        <v>58.078257684999997</v>
      </c>
      <c r="O80" s="31">
        <v>17.212848999999999</v>
      </c>
      <c r="P80" s="31" t="s">
        <v>27</v>
      </c>
      <c r="Q80" s="17" t="s">
        <v>27</v>
      </c>
      <c r="R80" s="38" t="s">
        <v>564</v>
      </c>
      <c r="S80" s="10"/>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row>
    <row r="81" spans="2:260" s="12" customFormat="1" ht="65.099999999999994" customHeight="1" x14ac:dyDescent="0.25">
      <c r="B81" s="3"/>
      <c r="C81" s="9" t="s">
        <v>138</v>
      </c>
      <c r="D81" s="16" t="s">
        <v>139</v>
      </c>
      <c r="E81" s="16">
        <v>0</v>
      </c>
      <c r="F81" s="15">
        <v>4.7699999999999996</v>
      </c>
      <c r="G81" s="15">
        <v>3.41</v>
      </c>
      <c r="H81" s="15">
        <v>2.06</v>
      </c>
      <c r="I81" s="14"/>
      <c r="J81" s="15">
        <v>5.18</v>
      </c>
      <c r="K81" s="15">
        <v>7.88</v>
      </c>
      <c r="L81" s="15">
        <v>12.26</v>
      </c>
      <c r="M81" s="54"/>
      <c r="N81" s="15">
        <v>23.646438462999999</v>
      </c>
      <c r="O81" s="15">
        <v>48.368592428999996</v>
      </c>
      <c r="P81" s="15" t="s">
        <v>26</v>
      </c>
      <c r="Q81" s="16" t="s">
        <v>26</v>
      </c>
      <c r="R81" s="37" t="s">
        <v>565</v>
      </c>
      <c r="S81" s="10"/>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row>
    <row r="82" spans="2:260" s="12" customFormat="1" ht="65.099999999999994" customHeight="1" x14ac:dyDescent="0.25">
      <c r="B82" s="3"/>
      <c r="C82" s="19" t="s">
        <v>140</v>
      </c>
      <c r="D82" s="17" t="s">
        <v>141</v>
      </c>
      <c r="E82" s="17">
        <v>3</v>
      </c>
      <c r="F82" s="14">
        <v>10.65</v>
      </c>
      <c r="G82" s="14">
        <v>8.64</v>
      </c>
      <c r="H82" s="14">
        <v>6.63</v>
      </c>
      <c r="I82" s="14"/>
      <c r="J82" s="14">
        <v>11.16</v>
      </c>
      <c r="K82" s="14">
        <v>15.17</v>
      </c>
      <c r="L82" s="14">
        <v>21.66</v>
      </c>
      <c r="M82" s="54"/>
      <c r="N82" s="14">
        <v>22.481530749000001</v>
      </c>
      <c r="O82" s="31">
        <v>19.317893523999999</v>
      </c>
      <c r="P82" s="31" t="s">
        <v>26</v>
      </c>
      <c r="Q82" s="17" t="s">
        <v>26</v>
      </c>
      <c r="R82" s="38" t="s">
        <v>566</v>
      </c>
      <c r="S82" s="10"/>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row>
    <row r="83" spans="2:260" s="12" customFormat="1" ht="65.099999999999994" customHeight="1" x14ac:dyDescent="0.25">
      <c r="B83" s="3"/>
      <c r="C83" s="9" t="s">
        <v>142</v>
      </c>
      <c r="D83" s="16" t="s">
        <v>143</v>
      </c>
      <c r="E83" s="16">
        <v>3</v>
      </c>
      <c r="F83" s="15">
        <v>8.98</v>
      </c>
      <c r="G83" s="15">
        <v>7.1</v>
      </c>
      <c r="H83" s="15">
        <v>5.23</v>
      </c>
      <c r="I83" s="14"/>
      <c r="J83" s="15">
        <v>9.52</v>
      </c>
      <c r="K83" s="15">
        <v>13.26</v>
      </c>
      <c r="L83" s="15">
        <v>19.32</v>
      </c>
      <c r="M83" s="54"/>
      <c r="N83" s="15">
        <v>34.134381488000002</v>
      </c>
      <c r="O83" s="15">
        <v>176.10403289999999</v>
      </c>
      <c r="P83" s="15" t="s">
        <v>26</v>
      </c>
      <c r="Q83" s="16" t="s">
        <v>26</v>
      </c>
      <c r="R83" s="37" t="s">
        <v>567</v>
      </c>
      <c r="S83" s="10"/>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row>
    <row r="84" spans="2:260" s="12" customFormat="1" ht="65.099999999999994" customHeight="1" x14ac:dyDescent="0.25">
      <c r="B84" s="3"/>
      <c r="C84" s="19" t="s">
        <v>144</v>
      </c>
      <c r="D84" s="17" t="s">
        <v>145</v>
      </c>
      <c r="E84" s="17">
        <v>3</v>
      </c>
      <c r="F84" s="14">
        <v>5.07</v>
      </c>
      <c r="G84" s="14">
        <v>1.95</v>
      </c>
      <c r="H84" s="14">
        <v>-1.1499999999999999</v>
      </c>
      <c r="I84" s="14"/>
      <c r="J84" s="14">
        <v>5.84</v>
      </c>
      <c r="K84" s="14">
        <v>12.06</v>
      </c>
      <c r="L84" s="14">
        <v>22.13</v>
      </c>
      <c r="M84" s="54"/>
      <c r="N84" s="14">
        <v>24.571727946999999</v>
      </c>
      <c r="O84" s="31">
        <v>235.77338</v>
      </c>
      <c r="P84" s="31" t="s">
        <v>26</v>
      </c>
      <c r="Q84" s="17" t="s">
        <v>26</v>
      </c>
      <c r="R84" s="38" t="s">
        <v>568</v>
      </c>
      <c r="S84" s="10"/>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row>
    <row r="85" spans="2:260" s="12" customFormat="1" ht="65.099999999999994" customHeight="1" x14ac:dyDescent="0.25">
      <c r="B85" s="3"/>
      <c r="C85" s="9" t="s">
        <v>146</v>
      </c>
      <c r="D85" s="16" t="s">
        <v>147</v>
      </c>
      <c r="E85" s="16">
        <v>7</v>
      </c>
      <c r="F85" s="15">
        <v>225.67</v>
      </c>
      <c r="G85" s="15">
        <v>210.2</v>
      </c>
      <c r="H85" s="15">
        <v>194.74</v>
      </c>
      <c r="I85" s="14"/>
      <c r="J85" s="15">
        <v>237.71</v>
      </c>
      <c r="K85" s="15">
        <v>268.63</v>
      </c>
      <c r="L85" s="15">
        <v>318.66000000000003</v>
      </c>
      <c r="M85" s="54"/>
      <c r="N85" s="15">
        <v>68.243488649</v>
      </c>
      <c r="O85" s="15">
        <v>11.141599325</v>
      </c>
      <c r="P85" s="15" t="s">
        <v>27</v>
      </c>
      <c r="Q85" s="16" t="s">
        <v>27</v>
      </c>
      <c r="R85" s="37" t="s">
        <v>569</v>
      </c>
      <c r="S85" s="10"/>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row>
    <row r="86" spans="2:260" s="12" customFormat="1" ht="65.099999999999994" customHeight="1" x14ac:dyDescent="0.25">
      <c r="B86" s="3"/>
      <c r="C86" s="19" t="s">
        <v>148</v>
      </c>
      <c r="D86" s="17" t="s">
        <v>149</v>
      </c>
      <c r="E86" s="17">
        <v>4</v>
      </c>
      <c r="F86" s="14">
        <v>150</v>
      </c>
      <c r="G86" s="14" t="s">
        <v>115</v>
      </c>
      <c r="H86" s="14" t="s">
        <v>115</v>
      </c>
      <c r="I86" s="14"/>
      <c r="J86" s="14" t="s">
        <v>115</v>
      </c>
      <c r="K86" s="14" t="s">
        <v>115</v>
      </c>
      <c r="L86" s="14" t="s">
        <v>115</v>
      </c>
      <c r="M86" s="54"/>
      <c r="N86" s="14">
        <v>94.064508982000007</v>
      </c>
      <c r="O86" s="31">
        <v>1.0764285713999999</v>
      </c>
      <c r="P86" s="31" t="s">
        <v>26</v>
      </c>
      <c r="Q86" s="17" t="s">
        <v>27</v>
      </c>
      <c r="R86" s="38" t="s">
        <v>115</v>
      </c>
      <c r="S86" s="10"/>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row>
    <row r="87" spans="2:260" s="12" customFormat="1" ht="65.099999999999994" customHeight="1" x14ac:dyDescent="0.25">
      <c r="B87" s="3"/>
      <c r="C87" s="9" t="s">
        <v>150</v>
      </c>
      <c r="D87" s="16" t="s">
        <v>151</v>
      </c>
      <c r="E87" s="16">
        <v>10</v>
      </c>
      <c r="F87" s="15">
        <v>94.93</v>
      </c>
      <c r="G87" s="15">
        <v>87.28</v>
      </c>
      <c r="H87" s="15">
        <v>79.64</v>
      </c>
      <c r="I87" s="14"/>
      <c r="J87" s="15">
        <v>102.25</v>
      </c>
      <c r="K87" s="15">
        <v>117.53</v>
      </c>
      <c r="L87" s="15">
        <v>142.25</v>
      </c>
      <c r="M87" s="54"/>
      <c r="N87" s="15">
        <v>62.831114477</v>
      </c>
      <c r="O87" s="15">
        <v>693.11405829</v>
      </c>
      <c r="P87" s="15" t="s">
        <v>27</v>
      </c>
      <c r="Q87" s="16" t="s">
        <v>27</v>
      </c>
      <c r="R87" s="37" t="s">
        <v>570</v>
      </c>
      <c r="S87" s="10"/>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row>
    <row r="88" spans="2:260" s="12" customFormat="1" ht="65.099999999999994" customHeight="1" x14ac:dyDescent="0.25">
      <c r="B88" s="3"/>
      <c r="C88" s="19" t="s">
        <v>152</v>
      </c>
      <c r="D88" s="17" t="s">
        <v>153</v>
      </c>
      <c r="E88" s="17">
        <v>3</v>
      </c>
      <c r="F88" s="14">
        <v>47.09</v>
      </c>
      <c r="G88" s="14">
        <v>37.799999999999997</v>
      </c>
      <c r="H88" s="14">
        <v>28.51</v>
      </c>
      <c r="I88" s="14"/>
      <c r="J88" s="14">
        <v>48.75</v>
      </c>
      <c r="K88" s="14">
        <v>67.319999999999993</v>
      </c>
      <c r="L88" s="14">
        <v>97.37</v>
      </c>
      <c r="M88" s="54"/>
      <c r="N88" s="14">
        <v>22.175702994000002</v>
      </c>
      <c r="O88" s="31">
        <v>336.61828152000004</v>
      </c>
      <c r="P88" s="31" t="s">
        <v>26</v>
      </c>
      <c r="Q88" s="17" t="s">
        <v>26</v>
      </c>
      <c r="R88" s="38" t="s">
        <v>571</v>
      </c>
      <c r="S88" s="10"/>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row>
    <row r="89" spans="2:260" s="12" customFormat="1" ht="65.099999999999994" customHeight="1" x14ac:dyDescent="0.25">
      <c r="B89" s="3"/>
      <c r="C89" s="9" t="s">
        <v>154</v>
      </c>
      <c r="D89" s="16" t="s">
        <v>155</v>
      </c>
      <c r="E89" s="16">
        <v>6</v>
      </c>
      <c r="F89" s="15">
        <v>26.3</v>
      </c>
      <c r="G89" s="15">
        <v>23.38</v>
      </c>
      <c r="H89" s="15">
        <v>20.47</v>
      </c>
      <c r="I89" s="14"/>
      <c r="J89" s="15">
        <v>27.35</v>
      </c>
      <c r="K89" s="15">
        <v>33.17</v>
      </c>
      <c r="L89" s="15">
        <v>42.59</v>
      </c>
      <c r="M89" s="54"/>
      <c r="N89" s="15">
        <v>25.900450529</v>
      </c>
      <c r="O89" s="15">
        <v>466.65073532999997</v>
      </c>
      <c r="P89" s="15" t="s">
        <v>27</v>
      </c>
      <c r="Q89" s="16" t="s">
        <v>26</v>
      </c>
      <c r="R89" s="37" t="s">
        <v>572</v>
      </c>
      <c r="S89" s="10"/>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row>
    <row r="90" spans="2:260" s="12" customFormat="1" ht="65.099999999999994" customHeight="1" x14ac:dyDescent="0.25">
      <c r="B90" s="3"/>
      <c r="C90" s="19" t="s">
        <v>156</v>
      </c>
      <c r="D90" s="17" t="s">
        <v>157</v>
      </c>
      <c r="E90" s="17">
        <v>3</v>
      </c>
      <c r="F90" s="14">
        <v>27.46</v>
      </c>
      <c r="G90" s="14">
        <v>25.11</v>
      </c>
      <c r="H90" s="14">
        <v>22.77</v>
      </c>
      <c r="I90" s="14"/>
      <c r="J90" s="14">
        <v>28.26</v>
      </c>
      <c r="K90" s="14">
        <v>32.94</v>
      </c>
      <c r="L90" s="14">
        <v>40.53</v>
      </c>
      <c r="M90" s="54"/>
      <c r="N90" s="14">
        <v>27.691288402000001</v>
      </c>
      <c r="O90" s="31">
        <v>121.22764500000001</v>
      </c>
      <c r="P90" s="31" t="s">
        <v>26</v>
      </c>
      <c r="Q90" s="17" t="s">
        <v>26</v>
      </c>
      <c r="R90" s="38" t="s">
        <v>573</v>
      </c>
      <c r="S90" s="10"/>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row>
    <row r="91" spans="2:260" s="12" customFormat="1" ht="65.099999999999994" customHeight="1" x14ac:dyDescent="0.25">
      <c r="B91" s="3"/>
      <c r="C91" s="9" t="s">
        <v>158</v>
      </c>
      <c r="D91" s="16" t="s">
        <v>159</v>
      </c>
      <c r="E91" s="16">
        <v>3</v>
      </c>
      <c r="F91" s="15">
        <v>34.6</v>
      </c>
      <c r="G91" s="15">
        <v>28.64</v>
      </c>
      <c r="H91" s="15">
        <v>22.69</v>
      </c>
      <c r="I91" s="14"/>
      <c r="J91" s="15">
        <v>36.270000000000003</v>
      </c>
      <c r="K91" s="15">
        <v>48.17</v>
      </c>
      <c r="L91" s="15">
        <v>67.430000000000007</v>
      </c>
      <c r="M91" s="54"/>
      <c r="N91" s="15">
        <v>21.803081273</v>
      </c>
      <c r="O91" s="15">
        <v>885.54006400000003</v>
      </c>
      <c r="P91" s="15" t="s">
        <v>26</v>
      </c>
      <c r="Q91" s="16" t="s">
        <v>26</v>
      </c>
      <c r="R91" s="37" t="s">
        <v>574</v>
      </c>
      <c r="S91" s="10"/>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row>
    <row r="92" spans="2:260" s="12" customFormat="1" ht="65.099999999999994" customHeight="1" x14ac:dyDescent="0.25">
      <c r="B92" s="3"/>
      <c r="C92" s="19" t="s">
        <v>160</v>
      </c>
      <c r="D92" s="17" t="s">
        <v>161</v>
      </c>
      <c r="E92" s="17">
        <v>0</v>
      </c>
      <c r="F92" s="14">
        <v>3.72</v>
      </c>
      <c r="G92" s="14">
        <v>2.92</v>
      </c>
      <c r="H92" s="14">
        <v>2.12</v>
      </c>
      <c r="I92" s="14"/>
      <c r="J92" s="14">
        <v>4</v>
      </c>
      <c r="K92" s="14">
        <v>5.59</v>
      </c>
      <c r="L92" s="14">
        <v>8.17</v>
      </c>
      <c r="M92" s="54"/>
      <c r="N92" s="14">
        <v>25.619491395000001</v>
      </c>
      <c r="O92" s="31">
        <v>9.9833467619</v>
      </c>
      <c r="P92" s="31" t="s">
        <v>26</v>
      </c>
      <c r="Q92" s="17" t="s">
        <v>26</v>
      </c>
      <c r="R92" s="38" t="s">
        <v>575</v>
      </c>
      <c r="S92" s="10"/>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row>
    <row r="93" spans="2:260" s="12" customFormat="1" ht="65.099999999999994" customHeight="1" x14ac:dyDescent="0.25">
      <c r="B93" s="3"/>
      <c r="C93" s="9" t="s">
        <v>162</v>
      </c>
      <c r="D93" s="16" t="s">
        <v>163</v>
      </c>
      <c r="E93" s="16">
        <v>0</v>
      </c>
      <c r="F93" s="15">
        <v>10.32</v>
      </c>
      <c r="G93" s="15">
        <v>7.11</v>
      </c>
      <c r="H93" s="15">
        <v>3.91</v>
      </c>
      <c r="I93" s="14"/>
      <c r="J93" s="15">
        <v>11.39</v>
      </c>
      <c r="K93" s="15">
        <v>17.79</v>
      </c>
      <c r="L93" s="15">
        <v>28.15</v>
      </c>
      <c r="M93" s="54"/>
      <c r="N93" s="15">
        <v>21.833747242000001</v>
      </c>
      <c r="O93" s="15">
        <v>88.794047571000007</v>
      </c>
      <c r="P93" s="15" t="s">
        <v>26</v>
      </c>
      <c r="Q93" s="16" t="s">
        <v>26</v>
      </c>
      <c r="R93" s="37" t="s">
        <v>576</v>
      </c>
      <c r="S93" s="10"/>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row>
    <row r="94" spans="2:260" s="12" customFormat="1" ht="65.099999999999994" customHeight="1" x14ac:dyDescent="0.25">
      <c r="B94" s="3"/>
      <c r="C94" s="19" t="s">
        <v>164</v>
      </c>
      <c r="D94" s="17" t="s">
        <v>165</v>
      </c>
      <c r="E94" s="17">
        <v>0</v>
      </c>
      <c r="F94" s="14">
        <v>5.52</v>
      </c>
      <c r="G94" s="14">
        <v>4.8899999999999997</v>
      </c>
      <c r="H94" s="14">
        <v>4.2699999999999996</v>
      </c>
      <c r="I94" s="14"/>
      <c r="J94" s="14">
        <v>5.82</v>
      </c>
      <c r="K94" s="14">
        <v>7.06</v>
      </c>
      <c r="L94" s="14">
        <v>9.07</v>
      </c>
      <c r="M94" s="54"/>
      <c r="N94" s="14">
        <v>35.866302937999997</v>
      </c>
      <c r="O94" s="31">
        <v>9.8395053810000004</v>
      </c>
      <c r="P94" s="31" t="s">
        <v>26</v>
      </c>
      <c r="Q94" s="17" t="s">
        <v>26</v>
      </c>
      <c r="R94" s="38" t="s">
        <v>577</v>
      </c>
      <c r="S94" s="10"/>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row>
    <row r="95" spans="2:260" s="12" customFormat="1" ht="65.099999999999994" customHeight="1" x14ac:dyDescent="0.25">
      <c r="B95" s="3"/>
      <c r="C95" s="9" t="s">
        <v>166</v>
      </c>
      <c r="D95" s="16" t="s">
        <v>167</v>
      </c>
      <c r="E95" s="16">
        <v>6</v>
      </c>
      <c r="F95" s="15">
        <v>22.14</v>
      </c>
      <c r="G95" s="15">
        <v>17.8</v>
      </c>
      <c r="H95" s="15">
        <v>13.46</v>
      </c>
      <c r="I95" s="14"/>
      <c r="J95" s="15">
        <v>23.1</v>
      </c>
      <c r="K95" s="15">
        <v>31.77</v>
      </c>
      <c r="L95" s="15">
        <v>45.81</v>
      </c>
      <c r="M95" s="54"/>
      <c r="N95" s="15">
        <v>33.199717323999998</v>
      </c>
      <c r="O95" s="15">
        <v>183.60116109999998</v>
      </c>
      <c r="P95" s="15" t="s">
        <v>27</v>
      </c>
      <c r="Q95" s="16" t="s">
        <v>26</v>
      </c>
      <c r="R95" s="37" t="s">
        <v>578</v>
      </c>
      <c r="S95" s="10"/>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row>
    <row r="96" spans="2:260" s="12" customFormat="1" ht="65.099999999999994" customHeight="1" x14ac:dyDescent="0.25">
      <c r="B96" s="3"/>
      <c r="C96" s="19" t="s">
        <v>168</v>
      </c>
      <c r="D96" s="17" t="s">
        <v>169</v>
      </c>
      <c r="E96" s="17">
        <v>0</v>
      </c>
      <c r="F96" s="14">
        <v>21.81</v>
      </c>
      <c r="G96" s="14">
        <v>18.41</v>
      </c>
      <c r="H96" s="14">
        <v>15.02</v>
      </c>
      <c r="I96" s="14"/>
      <c r="J96" s="14">
        <v>23</v>
      </c>
      <c r="K96" s="14">
        <v>29.78</v>
      </c>
      <c r="L96" s="14">
        <v>40.76</v>
      </c>
      <c r="M96" s="54"/>
      <c r="N96" s="14">
        <v>25.800399582000001</v>
      </c>
      <c r="O96" s="31">
        <v>11.280736523</v>
      </c>
      <c r="P96" s="31" t="s">
        <v>26</v>
      </c>
      <c r="Q96" s="17" t="s">
        <v>26</v>
      </c>
      <c r="R96" s="38" t="s">
        <v>579</v>
      </c>
      <c r="S96" s="10"/>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row>
    <row r="97" spans="2:260" s="12" customFormat="1" ht="65.099999999999994" customHeight="1" x14ac:dyDescent="0.25">
      <c r="B97" s="3"/>
      <c r="C97" s="9" t="s">
        <v>170</v>
      </c>
      <c r="D97" s="16" t="s">
        <v>171</v>
      </c>
      <c r="E97" s="16">
        <v>3</v>
      </c>
      <c r="F97" s="15">
        <v>24.61</v>
      </c>
      <c r="G97" s="15">
        <v>22</v>
      </c>
      <c r="H97" s="15">
        <v>19.39</v>
      </c>
      <c r="I97" s="14"/>
      <c r="J97" s="15">
        <v>26.2</v>
      </c>
      <c r="K97" s="15">
        <v>31.41</v>
      </c>
      <c r="L97" s="15">
        <v>39.840000000000003</v>
      </c>
      <c r="M97" s="54"/>
      <c r="N97" s="15">
        <v>40.118629644000002</v>
      </c>
      <c r="O97" s="15">
        <v>309.32363014000003</v>
      </c>
      <c r="P97" s="15" t="s">
        <v>27</v>
      </c>
      <c r="Q97" s="16" t="s">
        <v>26</v>
      </c>
      <c r="R97" s="37" t="s">
        <v>580</v>
      </c>
      <c r="S97" s="10"/>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row>
    <row r="98" spans="2:260" s="12" customFormat="1" ht="65.099999999999994" customHeight="1" x14ac:dyDescent="0.25">
      <c r="B98" s="3"/>
      <c r="C98" s="19" t="s">
        <v>172</v>
      </c>
      <c r="D98" s="17" t="s">
        <v>173</v>
      </c>
      <c r="E98" s="17">
        <v>3</v>
      </c>
      <c r="F98" s="14">
        <v>10.79</v>
      </c>
      <c r="G98" s="14">
        <v>9.44</v>
      </c>
      <c r="H98" s="14">
        <v>8.09</v>
      </c>
      <c r="I98" s="14"/>
      <c r="J98" s="14">
        <v>11.77</v>
      </c>
      <c r="K98" s="14">
        <v>14.46</v>
      </c>
      <c r="L98" s="14">
        <v>18.809999999999999</v>
      </c>
      <c r="M98" s="54"/>
      <c r="N98" s="14">
        <v>36.304138019</v>
      </c>
      <c r="O98" s="31">
        <v>158.22160176</v>
      </c>
      <c r="P98" s="31" t="s">
        <v>27</v>
      </c>
      <c r="Q98" s="17" t="s">
        <v>26</v>
      </c>
      <c r="R98" s="38" t="s">
        <v>581</v>
      </c>
      <c r="S98" s="10"/>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row>
    <row r="99" spans="2:260" s="12" customFormat="1" ht="65.099999999999994" customHeight="1" x14ac:dyDescent="0.25">
      <c r="B99" s="3"/>
      <c r="C99" s="9" t="s">
        <v>174</v>
      </c>
      <c r="D99" s="16" t="s">
        <v>175</v>
      </c>
      <c r="E99" s="16">
        <v>0</v>
      </c>
      <c r="F99" s="15">
        <v>11.41</v>
      </c>
      <c r="G99" s="15">
        <v>9.08</v>
      </c>
      <c r="H99" s="15">
        <v>6.75</v>
      </c>
      <c r="I99" s="14"/>
      <c r="J99" s="15">
        <v>12.35</v>
      </c>
      <c r="K99" s="15">
        <v>17</v>
      </c>
      <c r="L99" s="15">
        <v>24.54</v>
      </c>
      <c r="M99" s="54"/>
      <c r="N99" s="15">
        <v>25.873405349999999</v>
      </c>
      <c r="O99" s="15">
        <v>151.10561557</v>
      </c>
      <c r="P99" s="15" t="s">
        <v>26</v>
      </c>
      <c r="Q99" s="16" t="s">
        <v>26</v>
      </c>
      <c r="R99" s="37" t="s">
        <v>582</v>
      </c>
      <c r="S99" s="10"/>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row>
    <row r="100" spans="2:260" s="12" customFormat="1" ht="65.099999999999994" customHeight="1" x14ac:dyDescent="0.25">
      <c r="B100" s="3"/>
      <c r="C100" s="19" t="s">
        <v>176</v>
      </c>
      <c r="D100" s="17" t="s">
        <v>177</v>
      </c>
      <c r="E100" s="17">
        <v>0</v>
      </c>
      <c r="F100" s="14">
        <v>3.74</v>
      </c>
      <c r="G100" s="14">
        <v>3.27</v>
      </c>
      <c r="H100" s="14">
        <v>2.8</v>
      </c>
      <c r="I100" s="14"/>
      <c r="J100" s="14">
        <v>3.9</v>
      </c>
      <c r="K100" s="14">
        <v>4.83</v>
      </c>
      <c r="L100" s="14">
        <v>6.34</v>
      </c>
      <c r="M100" s="54"/>
      <c r="N100" s="14">
        <v>30.917298456000001</v>
      </c>
      <c r="O100" s="31">
        <v>16.284050570999998</v>
      </c>
      <c r="P100" s="31" t="s">
        <v>26</v>
      </c>
      <c r="Q100" s="17" t="s">
        <v>26</v>
      </c>
      <c r="R100" s="38" t="s">
        <v>583</v>
      </c>
      <c r="S100" s="10"/>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row>
    <row r="101" spans="2:260" s="12" customFormat="1" ht="65.099999999999994" customHeight="1" x14ac:dyDescent="0.25">
      <c r="B101" s="3"/>
      <c r="C101" s="9" t="s">
        <v>178</v>
      </c>
      <c r="D101" s="16" t="s">
        <v>179</v>
      </c>
      <c r="E101" s="16">
        <v>3</v>
      </c>
      <c r="F101" s="15">
        <v>3.6</v>
      </c>
      <c r="G101" s="15">
        <v>2.86</v>
      </c>
      <c r="H101" s="15">
        <v>2.12</v>
      </c>
      <c r="I101" s="14"/>
      <c r="J101" s="15">
        <v>3.85</v>
      </c>
      <c r="K101" s="15">
        <v>5.32</v>
      </c>
      <c r="L101" s="15">
        <v>7.71</v>
      </c>
      <c r="M101" s="54"/>
      <c r="N101" s="15">
        <v>27.201100180000001</v>
      </c>
      <c r="O101" s="15">
        <v>53.545397762</v>
      </c>
      <c r="P101" s="15" t="s">
        <v>26</v>
      </c>
      <c r="Q101" s="16" t="s">
        <v>26</v>
      </c>
      <c r="R101" s="37" t="s">
        <v>584</v>
      </c>
      <c r="S101" s="10"/>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row>
    <row r="102" spans="2:260" s="12" customFormat="1" ht="65.099999999999994" customHeight="1" x14ac:dyDescent="0.25">
      <c r="B102" s="3"/>
      <c r="C102" s="19" t="s">
        <v>180</v>
      </c>
      <c r="D102" s="17" t="s">
        <v>181</v>
      </c>
      <c r="E102" s="17">
        <v>3</v>
      </c>
      <c r="F102" s="14">
        <v>5.43</v>
      </c>
      <c r="G102" s="14">
        <v>3.3</v>
      </c>
      <c r="H102" s="14">
        <v>1.17</v>
      </c>
      <c r="I102" s="14"/>
      <c r="J102" s="14">
        <v>6</v>
      </c>
      <c r="K102" s="14">
        <v>10.25</v>
      </c>
      <c r="L102" s="14">
        <v>17.13</v>
      </c>
      <c r="M102" s="54"/>
      <c r="N102" s="14">
        <v>25.501812137999998</v>
      </c>
      <c r="O102" s="31">
        <v>65.624924332999996</v>
      </c>
      <c r="P102" s="31" t="s">
        <v>26</v>
      </c>
      <c r="Q102" s="17" t="s">
        <v>26</v>
      </c>
      <c r="R102" s="38" t="s">
        <v>585</v>
      </c>
      <c r="S102" s="10"/>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row>
    <row r="103" spans="2:260" s="12" customFormat="1" ht="65.099999999999994" customHeight="1" x14ac:dyDescent="0.25">
      <c r="B103" s="3"/>
      <c r="C103" s="9" t="s">
        <v>182</v>
      </c>
      <c r="D103" s="16" t="s">
        <v>183</v>
      </c>
      <c r="E103" s="16">
        <v>3</v>
      </c>
      <c r="F103" s="15" t="s">
        <v>115</v>
      </c>
      <c r="G103" s="15" t="s">
        <v>115</v>
      </c>
      <c r="H103" s="15" t="s">
        <v>115</v>
      </c>
      <c r="I103" s="14"/>
      <c r="J103" s="15" t="s">
        <v>115</v>
      </c>
      <c r="K103" s="15" t="s">
        <v>115</v>
      </c>
      <c r="L103" s="15" t="s">
        <v>115</v>
      </c>
      <c r="M103" s="54"/>
      <c r="N103" s="15" t="s">
        <v>115</v>
      </c>
      <c r="O103" s="15" t="s">
        <v>115</v>
      </c>
      <c r="P103" s="15" t="s">
        <v>115</v>
      </c>
      <c r="Q103" s="16" t="s">
        <v>115</v>
      </c>
      <c r="R103" s="37" t="s">
        <v>116</v>
      </c>
      <c r="S103" s="10"/>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row>
    <row r="104" spans="2:260" s="12" customFormat="1" ht="65.099999999999994" customHeight="1" x14ac:dyDescent="0.25">
      <c r="B104" s="3"/>
      <c r="C104" s="19" t="s">
        <v>459</v>
      </c>
      <c r="D104" s="17" t="s">
        <v>460</v>
      </c>
      <c r="E104" s="17">
        <v>0</v>
      </c>
      <c r="F104" s="14">
        <v>2.0699999999999998</v>
      </c>
      <c r="G104" s="14">
        <v>1.57</v>
      </c>
      <c r="H104" s="14">
        <v>1.07</v>
      </c>
      <c r="I104" s="14"/>
      <c r="J104" s="14">
        <v>2.39</v>
      </c>
      <c r="K104" s="14">
        <v>3.38</v>
      </c>
      <c r="L104" s="14">
        <v>4.99</v>
      </c>
      <c r="M104" s="54"/>
      <c r="N104" s="14">
        <v>28.06233954</v>
      </c>
      <c r="O104" s="31">
        <v>3.0230053809999999</v>
      </c>
      <c r="P104" s="31" t="s">
        <v>26</v>
      </c>
      <c r="Q104" s="17" t="s">
        <v>26</v>
      </c>
      <c r="R104" s="38" t="s">
        <v>586</v>
      </c>
      <c r="S104" s="10"/>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row>
    <row r="105" spans="2:260" s="12" customFormat="1" ht="65.099999999999994" customHeight="1" x14ac:dyDescent="0.25">
      <c r="B105" s="3"/>
      <c r="C105" s="9" t="s">
        <v>184</v>
      </c>
      <c r="D105" s="16" t="s">
        <v>185</v>
      </c>
      <c r="E105" s="16">
        <v>3</v>
      </c>
      <c r="F105" s="15">
        <v>3.08</v>
      </c>
      <c r="G105" s="15">
        <v>2.73</v>
      </c>
      <c r="H105" s="15">
        <v>2.38</v>
      </c>
      <c r="I105" s="14"/>
      <c r="J105" s="15">
        <v>3.27</v>
      </c>
      <c r="K105" s="15">
        <v>3.96</v>
      </c>
      <c r="L105" s="15">
        <v>5.09</v>
      </c>
      <c r="M105" s="54"/>
      <c r="N105" s="15">
        <v>30.416192979000002</v>
      </c>
      <c r="O105" s="15">
        <v>8.7773606666999999</v>
      </c>
      <c r="P105" s="15" t="s">
        <v>26</v>
      </c>
      <c r="Q105" s="16" t="s">
        <v>26</v>
      </c>
      <c r="R105" s="37" t="s">
        <v>587</v>
      </c>
      <c r="S105" s="10"/>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row>
    <row r="106" spans="2:260" s="12" customFormat="1" ht="65.099999999999994" customHeight="1" x14ac:dyDescent="0.25">
      <c r="B106" s="3"/>
      <c r="C106" s="19" t="s">
        <v>186</v>
      </c>
      <c r="D106" s="17" t="s">
        <v>187</v>
      </c>
      <c r="E106" s="17">
        <v>3</v>
      </c>
      <c r="F106" s="14">
        <v>20.67</v>
      </c>
      <c r="G106" s="14">
        <v>17.39</v>
      </c>
      <c r="H106" s="14">
        <v>14.12</v>
      </c>
      <c r="I106" s="14"/>
      <c r="J106" s="14">
        <v>21.61</v>
      </c>
      <c r="K106" s="14">
        <v>28.15</v>
      </c>
      <c r="L106" s="14">
        <v>38.74</v>
      </c>
      <c r="M106" s="54"/>
      <c r="N106" s="14">
        <v>31.057158037000001</v>
      </c>
      <c r="O106" s="31">
        <v>136.21767256999999</v>
      </c>
      <c r="P106" s="31" t="s">
        <v>26</v>
      </c>
      <c r="Q106" s="17" t="s">
        <v>26</v>
      </c>
      <c r="R106" s="38" t="s">
        <v>588</v>
      </c>
      <c r="S106" s="10"/>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row>
    <row r="107" spans="2:260" s="12" customFormat="1" ht="65.099999999999994" customHeight="1" x14ac:dyDescent="0.25">
      <c r="B107" s="3"/>
      <c r="C107" s="9" t="s">
        <v>188</v>
      </c>
      <c r="D107" s="16" t="s">
        <v>189</v>
      </c>
      <c r="E107" s="16">
        <v>0</v>
      </c>
      <c r="F107" s="15">
        <v>23.86</v>
      </c>
      <c r="G107" s="15">
        <v>19.239999999999998</v>
      </c>
      <c r="H107" s="15">
        <v>14.63</v>
      </c>
      <c r="I107" s="14"/>
      <c r="J107" s="15">
        <v>25.12</v>
      </c>
      <c r="K107" s="15">
        <v>34.340000000000003</v>
      </c>
      <c r="L107" s="15">
        <v>49.26</v>
      </c>
      <c r="M107" s="54"/>
      <c r="N107" s="15">
        <v>23.611635211999999</v>
      </c>
      <c r="O107" s="15">
        <v>169.97557999999998</v>
      </c>
      <c r="P107" s="15" t="s">
        <v>26</v>
      </c>
      <c r="Q107" s="16" t="s">
        <v>26</v>
      </c>
      <c r="R107" s="37" t="s">
        <v>589</v>
      </c>
      <c r="S107" s="10"/>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row>
    <row r="108" spans="2:260" s="12" customFormat="1" ht="65.099999999999994" customHeight="1" x14ac:dyDescent="0.25">
      <c r="B108" s="3"/>
      <c r="C108" s="19" t="s">
        <v>190</v>
      </c>
      <c r="D108" s="17" t="s">
        <v>191</v>
      </c>
      <c r="E108" s="17">
        <v>5</v>
      </c>
      <c r="F108" s="14">
        <v>81.41</v>
      </c>
      <c r="G108" s="14">
        <v>65.11</v>
      </c>
      <c r="H108" s="14">
        <v>48.82</v>
      </c>
      <c r="I108" s="14"/>
      <c r="J108" s="14">
        <v>84.23</v>
      </c>
      <c r="K108" s="14">
        <v>116.81</v>
      </c>
      <c r="L108" s="14">
        <v>169.54</v>
      </c>
      <c r="M108" s="54"/>
      <c r="N108" s="14">
        <v>49.976129229000001</v>
      </c>
      <c r="O108" s="31">
        <v>42.771299055</v>
      </c>
      <c r="P108" s="31" t="s">
        <v>27</v>
      </c>
      <c r="Q108" s="17" t="s">
        <v>26</v>
      </c>
      <c r="R108" s="38" t="s">
        <v>590</v>
      </c>
      <c r="S108" s="10"/>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row>
    <row r="109" spans="2:260" s="12" customFormat="1" ht="65.099999999999994" customHeight="1" x14ac:dyDescent="0.25">
      <c r="B109" s="3"/>
      <c r="C109" s="9" t="s">
        <v>192</v>
      </c>
      <c r="D109" s="16" t="s">
        <v>193</v>
      </c>
      <c r="E109" s="16">
        <v>6</v>
      </c>
      <c r="F109" s="15">
        <v>13.5</v>
      </c>
      <c r="G109" s="15">
        <v>11.12</v>
      </c>
      <c r="H109" s="15">
        <v>8.74</v>
      </c>
      <c r="I109" s="14"/>
      <c r="J109" s="15">
        <v>14.57</v>
      </c>
      <c r="K109" s="15">
        <v>19.32</v>
      </c>
      <c r="L109" s="15">
        <v>27</v>
      </c>
      <c r="M109" s="54"/>
      <c r="N109" s="15">
        <v>34.403012496000002</v>
      </c>
      <c r="O109" s="15">
        <v>33.826906000000001</v>
      </c>
      <c r="P109" s="15" t="s">
        <v>27</v>
      </c>
      <c r="Q109" s="16" t="s">
        <v>26</v>
      </c>
      <c r="R109" s="37" t="s">
        <v>591</v>
      </c>
      <c r="S109" s="10"/>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row>
    <row r="110" spans="2:260" s="12" customFormat="1" ht="65.099999999999994" customHeight="1" x14ac:dyDescent="0.25">
      <c r="B110" s="3"/>
      <c r="C110" s="19" t="s">
        <v>194</v>
      </c>
      <c r="D110" s="17" t="s">
        <v>488</v>
      </c>
      <c r="E110" s="17">
        <v>0</v>
      </c>
      <c r="F110" s="14">
        <v>22.98</v>
      </c>
      <c r="G110" s="14">
        <v>18.18</v>
      </c>
      <c r="H110" s="14">
        <v>13.38</v>
      </c>
      <c r="I110" s="14"/>
      <c r="J110" s="14">
        <v>25.84</v>
      </c>
      <c r="K110" s="14">
        <v>35.43</v>
      </c>
      <c r="L110" s="14">
        <v>50.96</v>
      </c>
      <c r="M110" s="54"/>
      <c r="N110" s="14">
        <v>28.686527638000001</v>
      </c>
      <c r="O110" s="31">
        <v>159.57125352999998</v>
      </c>
      <c r="P110" s="31" t="s">
        <v>26</v>
      </c>
      <c r="Q110" s="17" t="s">
        <v>26</v>
      </c>
      <c r="R110" s="38" t="s">
        <v>592</v>
      </c>
      <c r="S110" s="10"/>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row>
    <row r="111" spans="2:260" s="12" customFormat="1" ht="65.099999999999994" customHeight="1" x14ac:dyDescent="0.25">
      <c r="B111" s="3"/>
      <c r="C111" s="9" t="s">
        <v>195</v>
      </c>
      <c r="D111" s="16" t="s">
        <v>196</v>
      </c>
      <c r="E111" s="16">
        <v>0</v>
      </c>
      <c r="F111" s="15">
        <v>9.24</v>
      </c>
      <c r="G111" s="15">
        <v>8.18</v>
      </c>
      <c r="H111" s="15">
        <v>7.12</v>
      </c>
      <c r="I111" s="14"/>
      <c r="J111" s="15">
        <v>9.6</v>
      </c>
      <c r="K111" s="15">
        <v>11.71</v>
      </c>
      <c r="L111" s="15">
        <v>15.13</v>
      </c>
      <c r="M111" s="54"/>
      <c r="N111" s="15">
        <v>32.277368496000001</v>
      </c>
      <c r="O111" s="15">
        <v>13.291116000000001</v>
      </c>
      <c r="P111" s="15" t="s">
        <v>26</v>
      </c>
      <c r="Q111" s="16" t="s">
        <v>26</v>
      </c>
      <c r="R111" s="37" t="s">
        <v>593</v>
      </c>
      <c r="S111" s="10"/>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row>
    <row r="112" spans="2:260" s="12" customFormat="1" ht="65.099999999999994" customHeight="1" x14ac:dyDescent="0.25">
      <c r="B112" s="3"/>
      <c r="C112" s="19" t="s">
        <v>197</v>
      </c>
      <c r="D112" s="17" t="s">
        <v>198</v>
      </c>
      <c r="E112" s="17">
        <v>0</v>
      </c>
      <c r="F112" s="14">
        <v>7.21</v>
      </c>
      <c r="G112" s="14">
        <v>6.71</v>
      </c>
      <c r="H112" s="14">
        <v>6.22</v>
      </c>
      <c r="I112" s="14"/>
      <c r="J112" s="14">
        <v>7.57</v>
      </c>
      <c r="K112" s="14">
        <v>8.5500000000000007</v>
      </c>
      <c r="L112" s="14">
        <v>10.14</v>
      </c>
      <c r="M112" s="54"/>
      <c r="N112" s="14">
        <v>30.066881737999999</v>
      </c>
      <c r="O112" s="31">
        <v>9.6243192856999986</v>
      </c>
      <c r="P112" s="31" t="s">
        <v>26</v>
      </c>
      <c r="Q112" s="17" t="s">
        <v>26</v>
      </c>
      <c r="R112" s="38" t="s">
        <v>594</v>
      </c>
      <c r="S112" s="10"/>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row>
    <row r="113" spans="2:260" s="12" customFormat="1" ht="65.099999999999994" customHeight="1" x14ac:dyDescent="0.25">
      <c r="B113" s="3"/>
      <c r="C113" s="9" t="s">
        <v>199</v>
      </c>
      <c r="D113" s="16" t="s">
        <v>200</v>
      </c>
      <c r="E113" s="16">
        <v>3</v>
      </c>
      <c r="F113" s="15">
        <v>60.24</v>
      </c>
      <c r="G113" s="15">
        <v>53.17</v>
      </c>
      <c r="H113" s="15">
        <v>46.11</v>
      </c>
      <c r="I113" s="14"/>
      <c r="J113" s="15">
        <v>64</v>
      </c>
      <c r="K113" s="15">
        <v>78.12</v>
      </c>
      <c r="L113" s="15">
        <v>100.98</v>
      </c>
      <c r="M113" s="54"/>
      <c r="N113" s="15">
        <v>30.533585791</v>
      </c>
      <c r="O113" s="15">
        <v>75.066182333</v>
      </c>
      <c r="P113" s="15" t="s">
        <v>27</v>
      </c>
      <c r="Q113" s="16" t="s">
        <v>26</v>
      </c>
      <c r="R113" s="37" t="s">
        <v>595</v>
      </c>
      <c r="S113" s="10"/>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row>
    <row r="114" spans="2:260" s="12" customFormat="1" ht="65.099999999999994" customHeight="1" x14ac:dyDescent="0.25">
      <c r="B114" s="3"/>
      <c r="C114" s="19" t="s">
        <v>201</v>
      </c>
      <c r="D114" s="17" t="s">
        <v>202</v>
      </c>
      <c r="E114" s="17">
        <v>0</v>
      </c>
      <c r="F114" s="14">
        <v>25.58</v>
      </c>
      <c r="G114" s="14">
        <v>23.94</v>
      </c>
      <c r="H114" s="14">
        <v>22.3</v>
      </c>
      <c r="I114" s="14"/>
      <c r="J114" s="14">
        <v>26.41</v>
      </c>
      <c r="K114" s="14">
        <v>29.68</v>
      </c>
      <c r="L114" s="14">
        <v>34.97</v>
      </c>
      <c r="M114" s="54"/>
      <c r="N114" s="14">
        <v>22.211564691</v>
      </c>
      <c r="O114" s="31">
        <v>170.22795185999999</v>
      </c>
      <c r="P114" s="31" t="s">
        <v>26</v>
      </c>
      <c r="Q114" s="17" t="s">
        <v>26</v>
      </c>
      <c r="R114" s="38" t="s">
        <v>596</v>
      </c>
      <c r="S114" s="10"/>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row>
    <row r="115" spans="2:260" s="12" customFormat="1" ht="65.099999999999994" customHeight="1" x14ac:dyDescent="0.25">
      <c r="B115" s="3"/>
      <c r="C115" s="9" t="s">
        <v>203</v>
      </c>
      <c r="D115" s="16" t="s">
        <v>436</v>
      </c>
      <c r="E115" s="16">
        <v>3</v>
      </c>
      <c r="F115" s="15">
        <v>13.81</v>
      </c>
      <c r="G115" s="15">
        <v>12.5</v>
      </c>
      <c r="H115" s="15">
        <v>11.2</v>
      </c>
      <c r="I115" s="14"/>
      <c r="J115" s="15">
        <v>14.3</v>
      </c>
      <c r="K115" s="15">
        <v>16.899999999999999</v>
      </c>
      <c r="L115" s="15">
        <v>21.13</v>
      </c>
      <c r="M115" s="54"/>
      <c r="N115" s="15">
        <v>29.831193516999999</v>
      </c>
      <c r="O115" s="15">
        <v>4.4611174762000001</v>
      </c>
      <c r="P115" s="15" t="s">
        <v>27</v>
      </c>
      <c r="Q115" s="16" t="s">
        <v>26</v>
      </c>
      <c r="R115" s="37" t="s">
        <v>597</v>
      </c>
      <c r="S115" s="13"/>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row>
    <row r="116" spans="2:260" s="12" customFormat="1" ht="65.099999999999994" customHeight="1" x14ac:dyDescent="0.25">
      <c r="B116" s="3"/>
      <c r="C116" s="19" t="s">
        <v>203</v>
      </c>
      <c r="D116" s="17" t="s">
        <v>204</v>
      </c>
      <c r="E116" s="17">
        <v>0</v>
      </c>
      <c r="F116" s="14">
        <v>13.16</v>
      </c>
      <c r="G116" s="14">
        <v>11.75</v>
      </c>
      <c r="H116" s="14">
        <v>10.35</v>
      </c>
      <c r="I116" s="14"/>
      <c r="J116" s="14">
        <v>13.63</v>
      </c>
      <c r="K116" s="14">
        <v>16.43</v>
      </c>
      <c r="L116" s="14">
        <v>20.96</v>
      </c>
      <c r="M116" s="54"/>
      <c r="N116" s="14">
        <v>23.291982470000001</v>
      </c>
      <c r="O116" s="31">
        <v>721.94274329000007</v>
      </c>
      <c r="P116" s="31" t="s">
        <v>26</v>
      </c>
      <c r="Q116" s="17" t="s">
        <v>26</v>
      </c>
      <c r="R116" s="38" t="s">
        <v>598</v>
      </c>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row>
    <row r="117" spans="2:260" s="12" customFormat="1" ht="65.099999999999994" customHeight="1" x14ac:dyDescent="0.25">
      <c r="B117" s="3"/>
      <c r="C117" s="9" t="s">
        <v>205</v>
      </c>
      <c r="D117" s="16" t="s">
        <v>206</v>
      </c>
      <c r="E117" s="16">
        <v>3</v>
      </c>
      <c r="F117" s="15">
        <v>45.52</v>
      </c>
      <c r="G117" s="15">
        <v>40.83</v>
      </c>
      <c r="H117" s="15">
        <v>36.15</v>
      </c>
      <c r="I117" s="14"/>
      <c r="J117" s="15">
        <v>47.18</v>
      </c>
      <c r="K117" s="15">
        <v>56.54</v>
      </c>
      <c r="L117" s="15">
        <v>71.69</v>
      </c>
      <c r="M117" s="54"/>
      <c r="N117" s="15">
        <v>26.349345135</v>
      </c>
      <c r="O117" s="15">
        <v>137.58237419</v>
      </c>
      <c r="P117" s="15" t="s">
        <v>27</v>
      </c>
      <c r="Q117" s="16" t="s">
        <v>26</v>
      </c>
      <c r="R117" s="37" t="s">
        <v>599</v>
      </c>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row>
    <row r="118" spans="2:260" s="12" customFormat="1" ht="65.099999999999994" customHeight="1" x14ac:dyDescent="0.25">
      <c r="B118" s="3"/>
      <c r="C118" s="19" t="s">
        <v>205</v>
      </c>
      <c r="D118" s="17" t="s">
        <v>207</v>
      </c>
      <c r="E118" s="17">
        <v>0</v>
      </c>
      <c r="F118" s="14">
        <v>41.08</v>
      </c>
      <c r="G118" s="14">
        <v>36.89</v>
      </c>
      <c r="H118" s="14">
        <v>32.71</v>
      </c>
      <c r="I118" s="14"/>
      <c r="J118" s="14">
        <v>42.6</v>
      </c>
      <c r="K118" s="14">
        <v>50.96</v>
      </c>
      <c r="L118" s="14">
        <v>64.489999999999995</v>
      </c>
      <c r="M118" s="54"/>
      <c r="N118" s="14">
        <v>24.393549018000002</v>
      </c>
      <c r="O118" s="31">
        <v>2101.2281600000001</v>
      </c>
      <c r="P118" s="31" t="s">
        <v>26</v>
      </c>
      <c r="Q118" s="17" t="s">
        <v>26</v>
      </c>
      <c r="R118" s="38" t="s">
        <v>600</v>
      </c>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row>
    <row r="119" spans="2:260" s="12" customFormat="1" ht="65.099999999999994" customHeight="1" x14ac:dyDescent="0.25">
      <c r="B119" s="3"/>
      <c r="C119" s="9" t="s">
        <v>208</v>
      </c>
      <c r="D119" s="16" t="s">
        <v>209</v>
      </c>
      <c r="E119" s="16">
        <v>0</v>
      </c>
      <c r="F119" s="15">
        <v>2.2599999999999998</v>
      </c>
      <c r="G119" s="15">
        <v>1.85</v>
      </c>
      <c r="H119" s="15">
        <v>1.45</v>
      </c>
      <c r="I119" s="14"/>
      <c r="J119" s="15">
        <v>2.5</v>
      </c>
      <c r="K119" s="15">
        <v>3.3</v>
      </c>
      <c r="L119" s="15">
        <v>4.5999999999999996</v>
      </c>
      <c r="M119" s="54"/>
      <c r="N119" s="15">
        <v>24.639403986000001</v>
      </c>
      <c r="O119" s="15">
        <v>3.6679128571000001</v>
      </c>
      <c r="P119" s="15" t="s">
        <v>26</v>
      </c>
      <c r="Q119" s="16" t="s">
        <v>26</v>
      </c>
      <c r="R119" s="37" t="s">
        <v>601</v>
      </c>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row>
    <row r="120" spans="2:260" s="12" customFormat="1" ht="65.099999999999994" customHeight="1" x14ac:dyDescent="0.25">
      <c r="B120" s="3"/>
      <c r="C120" s="19" t="s">
        <v>210</v>
      </c>
      <c r="D120" s="17" t="s">
        <v>211</v>
      </c>
      <c r="E120" s="17">
        <v>4</v>
      </c>
      <c r="F120" s="14">
        <v>64</v>
      </c>
      <c r="G120" s="14">
        <v>58.31</v>
      </c>
      <c r="H120" s="14">
        <v>52.62</v>
      </c>
      <c r="I120" s="14"/>
      <c r="J120" s="14">
        <v>73</v>
      </c>
      <c r="K120" s="14">
        <v>84.37</v>
      </c>
      <c r="L120" s="14">
        <v>102.78</v>
      </c>
      <c r="M120" s="54"/>
      <c r="N120" s="14">
        <v>53.668260644999997</v>
      </c>
      <c r="O120" s="31">
        <v>143.58377486000001</v>
      </c>
      <c r="P120" s="31" t="s">
        <v>26</v>
      </c>
      <c r="Q120" s="17" t="s">
        <v>27</v>
      </c>
      <c r="R120" s="38" t="s">
        <v>602</v>
      </c>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row>
    <row r="121" spans="2:260" s="12" customFormat="1" ht="65.099999999999994" customHeight="1" x14ac:dyDescent="0.25">
      <c r="B121" s="3"/>
      <c r="C121" s="9" t="s">
        <v>212</v>
      </c>
      <c r="D121" s="16" t="s">
        <v>213</v>
      </c>
      <c r="E121" s="16">
        <v>0</v>
      </c>
      <c r="F121" s="15">
        <v>10.25</v>
      </c>
      <c r="G121" s="15">
        <v>8.67</v>
      </c>
      <c r="H121" s="15">
        <v>7.09</v>
      </c>
      <c r="I121" s="14"/>
      <c r="J121" s="15">
        <v>11.11</v>
      </c>
      <c r="K121" s="15">
        <v>14.26</v>
      </c>
      <c r="L121" s="15">
        <v>19.38</v>
      </c>
      <c r="M121" s="54"/>
      <c r="N121" s="15">
        <v>28.787005774000001</v>
      </c>
      <c r="O121" s="15">
        <v>65.110902761999995</v>
      </c>
      <c r="P121" s="15" t="s">
        <v>26</v>
      </c>
      <c r="Q121" s="16" t="s">
        <v>26</v>
      </c>
      <c r="R121" s="37" t="s">
        <v>603</v>
      </c>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row>
    <row r="122" spans="2:260" s="12" customFormat="1" ht="65.099999999999994" customHeight="1" x14ac:dyDescent="0.25">
      <c r="B122" s="3"/>
      <c r="C122" s="19" t="s">
        <v>214</v>
      </c>
      <c r="D122" s="17" t="s">
        <v>215</v>
      </c>
      <c r="E122" s="17">
        <v>7</v>
      </c>
      <c r="F122" s="14">
        <v>177.66</v>
      </c>
      <c r="G122" s="14">
        <v>169.09</v>
      </c>
      <c r="H122" s="14">
        <v>160.52000000000001</v>
      </c>
      <c r="I122" s="14"/>
      <c r="J122" s="14">
        <v>186.09</v>
      </c>
      <c r="K122" s="14">
        <v>203.22</v>
      </c>
      <c r="L122" s="14">
        <v>230.96</v>
      </c>
      <c r="M122" s="54"/>
      <c r="N122" s="14">
        <v>65.159258019999996</v>
      </c>
      <c r="O122" s="31">
        <v>8.0986051171</v>
      </c>
      <c r="P122" s="31" t="s">
        <v>27</v>
      </c>
      <c r="Q122" s="17" t="s">
        <v>27</v>
      </c>
      <c r="R122" s="38" t="s">
        <v>604</v>
      </c>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row>
    <row r="123" spans="2:260" s="12" customFormat="1" ht="65.099999999999994" customHeight="1" x14ac:dyDescent="0.25">
      <c r="B123" s="3"/>
      <c r="C123" s="9" t="s">
        <v>216</v>
      </c>
      <c r="D123" s="16" t="s">
        <v>217</v>
      </c>
      <c r="E123" s="16">
        <v>0</v>
      </c>
      <c r="F123" s="15">
        <v>5.75</v>
      </c>
      <c r="G123" s="15">
        <v>3.22</v>
      </c>
      <c r="H123" s="15">
        <v>0.7</v>
      </c>
      <c r="I123" s="14"/>
      <c r="J123" s="15">
        <v>6.56</v>
      </c>
      <c r="K123" s="15">
        <v>11.6</v>
      </c>
      <c r="L123" s="15">
        <v>19.760000000000002</v>
      </c>
      <c r="M123" s="54"/>
      <c r="N123" s="15">
        <v>28.168182435999999</v>
      </c>
      <c r="O123" s="15">
        <v>29.302191476000001</v>
      </c>
      <c r="P123" s="15" t="s">
        <v>26</v>
      </c>
      <c r="Q123" s="16" t="s">
        <v>26</v>
      </c>
      <c r="R123" s="37" t="s">
        <v>605</v>
      </c>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row>
    <row r="124" spans="2:260" s="12" customFormat="1" ht="65.099999999999994" customHeight="1" x14ac:dyDescent="0.25">
      <c r="B124" s="3"/>
      <c r="C124" s="19" t="s">
        <v>218</v>
      </c>
      <c r="D124" s="17" t="s">
        <v>219</v>
      </c>
      <c r="E124" s="17">
        <v>3</v>
      </c>
      <c r="F124" s="14">
        <v>6.4</v>
      </c>
      <c r="G124" s="14">
        <v>5.63</v>
      </c>
      <c r="H124" s="14">
        <v>4.8600000000000003</v>
      </c>
      <c r="I124" s="14"/>
      <c r="J124" s="14">
        <v>6.69</v>
      </c>
      <c r="K124" s="14">
        <v>8.2200000000000006</v>
      </c>
      <c r="L124" s="14">
        <v>10.71</v>
      </c>
      <c r="M124" s="54"/>
      <c r="N124" s="14">
        <v>38.802175384999998</v>
      </c>
      <c r="O124" s="31">
        <v>16.445839524</v>
      </c>
      <c r="P124" s="31" t="s">
        <v>26</v>
      </c>
      <c r="Q124" s="17" t="s">
        <v>26</v>
      </c>
      <c r="R124" s="38" t="s">
        <v>606</v>
      </c>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row>
    <row r="125" spans="2:260" s="12" customFormat="1" ht="65.099999999999994" customHeight="1" x14ac:dyDescent="0.25">
      <c r="B125" s="3"/>
      <c r="C125" s="9" t="s">
        <v>220</v>
      </c>
      <c r="D125" s="16" t="s">
        <v>221</v>
      </c>
      <c r="E125" s="16">
        <v>7</v>
      </c>
      <c r="F125" s="15">
        <v>3.66</v>
      </c>
      <c r="G125" s="15">
        <v>3.47</v>
      </c>
      <c r="H125" s="15">
        <v>3.29</v>
      </c>
      <c r="I125" s="14"/>
      <c r="J125" s="15">
        <v>3.82</v>
      </c>
      <c r="K125" s="15">
        <v>4.18</v>
      </c>
      <c r="L125" s="15">
        <v>4.7699999999999996</v>
      </c>
      <c r="M125" s="54"/>
      <c r="N125" s="15">
        <v>57.141618553999997</v>
      </c>
      <c r="O125" s="15">
        <v>19.491559571000003</v>
      </c>
      <c r="P125" s="15" t="s">
        <v>27</v>
      </c>
      <c r="Q125" s="16" t="s">
        <v>27</v>
      </c>
      <c r="R125" s="37" t="s">
        <v>607</v>
      </c>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row>
    <row r="126" spans="2:260" s="12" customFormat="1" ht="65.099999999999994" customHeight="1" x14ac:dyDescent="0.25">
      <c r="B126" s="3"/>
      <c r="C126" s="19" t="s">
        <v>220</v>
      </c>
      <c r="D126" s="17" t="s">
        <v>222</v>
      </c>
      <c r="E126" s="17">
        <v>7</v>
      </c>
      <c r="F126" s="14">
        <v>18.45</v>
      </c>
      <c r="G126" s="14">
        <v>17.46</v>
      </c>
      <c r="H126" s="14">
        <v>16.47</v>
      </c>
      <c r="I126" s="14"/>
      <c r="J126" s="14">
        <v>19.22</v>
      </c>
      <c r="K126" s="14">
        <v>21.19</v>
      </c>
      <c r="L126" s="14">
        <v>24.39</v>
      </c>
      <c r="M126" s="54"/>
      <c r="N126" s="14">
        <v>59.242104796</v>
      </c>
      <c r="O126" s="31">
        <v>135.73470399999999</v>
      </c>
      <c r="P126" s="31" t="s">
        <v>27</v>
      </c>
      <c r="Q126" s="17" t="s">
        <v>27</v>
      </c>
      <c r="R126" s="38" t="s">
        <v>608</v>
      </c>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row>
    <row r="127" spans="2:260" s="12" customFormat="1" ht="65.099999999999994" customHeight="1" x14ac:dyDescent="0.25">
      <c r="B127" s="3"/>
      <c r="C127" s="9" t="s">
        <v>223</v>
      </c>
      <c r="D127" s="16" t="s">
        <v>224</v>
      </c>
      <c r="E127" s="16">
        <v>0</v>
      </c>
      <c r="F127" s="15">
        <v>8.66</v>
      </c>
      <c r="G127" s="15">
        <v>6.24</v>
      </c>
      <c r="H127" s="15">
        <v>3.83</v>
      </c>
      <c r="I127" s="14"/>
      <c r="J127" s="15">
        <v>9.9600000000000009</v>
      </c>
      <c r="K127" s="15">
        <v>14.78</v>
      </c>
      <c r="L127" s="15">
        <v>22.59</v>
      </c>
      <c r="M127" s="54"/>
      <c r="N127" s="15">
        <v>24.552449730999999</v>
      </c>
      <c r="O127" s="15">
        <v>22.398683857000002</v>
      </c>
      <c r="P127" s="15" t="s">
        <v>26</v>
      </c>
      <c r="Q127" s="16" t="s">
        <v>26</v>
      </c>
      <c r="R127" s="37" t="s">
        <v>609</v>
      </c>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row>
    <row r="128" spans="2:260" s="12" customFormat="1" ht="65.099999999999994" customHeight="1" x14ac:dyDescent="0.25">
      <c r="B128" s="3"/>
      <c r="C128" s="19" t="s">
        <v>225</v>
      </c>
      <c r="D128" s="17" t="s">
        <v>226</v>
      </c>
      <c r="E128" s="17">
        <v>0</v>
      </c>
      <c r="F128" s="14">
        <v>2.46</v>
      </c>
      <c r="G128" s="14">
        <v>1.93</v>
      </c>
      <c r="H128" s="14">
        <v>1.41</v>
      </c>
      <c r="I128" s="14"/>
      <c r="J128" s="14">
        <v>2.85</v>
      </c>
      <c r="K128" s="14">
        <v>3.89</v>
      </c>
      <c r="L128" s="14">
        <v>5.58</v>
      </c>
      <c r="M128" s="54"/>
      <c r="N128" s="14">
        <v>15.137440885</v>
      </c>
      <c r="O128" s="31">
        <v>18.76672181</v>
      </c>
      <c r="P128" s="31" t="s">
        <v>26</v>
      </c>
      <c r="Q128" s="17" t="s">
        <v>26</v>
      </c>
      <c r="R128" s="38" t="s">
        <v>610</v>
      </c>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row>
    <row r="129" spans="2:260" s="12" customFormat="1" ht="65.099999999999994" customHeight="1" x14ac:dyDescent="0.25">
      <c r="B129" s="3"/>
      <c r="C129" s="9" t="s">
        <v>227</v>
      </c>
      <c r="D129" s="16" t="s">
        <v>228</v>
      </c>
      <c r="E129" s="16">
        <v>0</v>
      </c>
      <c r="F129" s="15">
        <v>30.76</v>
      </c>
      <c r="G129" s="15">
        <v>21.9</v>
      </c>
      <c r="H129" s="15">
        <v>13.04</v>
      </c>
      <c r="I129" s="14"/>
      <c r="J129" s="15">
        <v>32.68</v>
      </c>
      <c r="K129" s="15">
        <v>50.39</v>
      </c>
      <c r="L129" s="15">
        <v>79.05</v>
      </c>
      <c r="M129" s="54"/>
      <c r="N129" s="15">
        <v>20.803466281999999</v>
      </c>
      <c r="O129" s="15">
        <v>915.21310994999999</v>
      </c>
      <c r="P129" s="15" t="s">
        <v>26</v>
      </c>
      <c r="Q129" s="16" t="s">
        <v>26</v>
      </c>
      <c r="R129" s="37" t="s">
        <v>611</v>
      </c>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row>
    <row r="130" spans="2:260" s="12" customFormat="1" ht="65.099999999999994" customHeight="1" x14ac:dyDescent="0.25">
      <c r="B130" s="3"/>
      <c r="C130" s="19" t="s">
        <v>227</v>
      </c>
      <c r="D130" s="17" t="s">
        <v>447</v>
      </c>
      <c r="E130" s="17">
        <v>0</v>
      </c>
      <c r="F130" s="14">
        <v>30.01</v>
      </c>
      <c r="G130" s="14">
        <v>22.66</v>
      </c>
      <c r="H130" s="14">
        <v>15.31</v>
      </c>
      <c r="I130" s="14"/>
      <c r="J130" s="14">
        <v>34</v>
      </c>
      <c r="K130" s="14">
        <v>48.69</v>
      </c>
      <c r="L130" s="14">
        <v>72.47</v>
      </c>
      <c r="M130" s="54"/>
      <c r="N130" s="14">
        <v>21.406072548000001</v>
      </c>
      <c r="O130" s="31">
        <v>12.297682714</v>
      </c>
      <c r="P130" s="31" t="s">
        <v>26</v>
      </c>
      <c r="Q130" s="17" t="s">
        <v>26</v>
      </c>
      <c r="R130" s="38" t="s">
        <v>612</v>
      </c>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row>
    <row r="131" spans="2:260" s="12" customFormat="1" ht="65.099999999999994" customHeight="1" x14ac:dyDescent="0.25">
      <c r="B131" s="3"/>
      <c r="C131" s="9" t="s">
        <v>229</v>
      </c>
      <c r="D131" s="16" t="s">
        <v>230</v>
      </c>
      <c r="E131" s="16">
        <v>3</v>
      </c>
      <c r="F131" s="15">
        <v>22.24</v>
      </c>
      <c r="G131" s="15">
        <v>18.87</v>
      </c>
      <c r="H131" s="15">
        <v>15.51</v>
      </c>
      <c r="I131" s="14"/>
      <c r="J131" s="15">
        <v>23.28</v>
      </c>
      <c r="K131" s="15">
        <v>30</v>
      </c>
      <c r="L131" s="15">
        <v>40.880000000000003</v>
      </c>
      <c r="M131" s="54"/>
      <c r="N131" s="15">
        <v>28.767692462999999</v>
      </c>
      <c r="O131" s="15">
        <v>26.733205904999998</v>
      </c>
      <c r="P131" s="15" t="s">
        <v>26</v>
      </c>
      <c r="Q131" s="16" t="s">
        <v>26</v>
      </c>
      <c r="R131" s="37" t="s">
        <v>613</v>
      </c>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row>
    <row r="132" spans="2:260" s="12" customFormat="1" ht="65.099999999999994" customHeight="1" x14ac:dyDescent="0.25">
      <c r="B132" s="3"/>
      <c r="C132" s="19" t="s">
        <v>231</v>
      </c>
      <c r="D132" s="17" t="s">
        <v>232</v>
      </c>
      <c r="E132" s="17">
        <v>3</v>
      </c>
      <c r="F132" s="14">
        <v>9.61</v>
      </c>
      <c r="G132" s="14">
        <v>7.6</v>
      </c>
      <c r="H132" s="14">
        <v>5.59</v>
      </c>
      <c r="I132" s="14"/>
      <c r="J132" s="14">
        <v>10.33</v>
      </c>
      <c r="K132" s="14">
        <v>14.34</v>
      </c>
      <c r="L132" s="14">
        <v>20.84</v>
      </c>
      <c r="M132" s="54"/>
      <c r="N132" s="14">
        <v>26.023992058000001</v>
      </c>
      <c r="O132" s="31">
        <v>422.95685600000002</v>
      </c>
      <c r="P132" s="31" t="s">
        <v>26</v>
      </c>
      <c r="Q132" s="17" t="s">
        <v>26</v>
      </c>
      <c r="R132" s="38" t="s">
        <v>614</v>
      </c>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row>
    <row r="133" spans="2:260" s="12" customFormat="1" ht="65.099999999999994" customHeight="1" x14ac:dyDescent="0.25">
      <c r="B133" s="3"/>
      <c r="C133" s="9" t="s">
        <v>233</v>
      </c>
      <c r="D133" s="16" t="s">
        <v>234</v>
      </c>
      <c r="E133" s="16">
        <v>0</v>
      </c>
      <c r="F133" s="15">
        <v>3.67</v>
      </c>
      <c r="G133" s="15">
        <v>2.92</v>
      </c>
      <c r="H133" s="15">
        <v>2.1800000000000002</v>
      </c>
      <c r="I133" s="14"/>
      <c r="J133" s="15">
        <v>3.99</v>
      </c>
      <c r="K133" s="15">
        <v>5.47</v>
      </c>
      <c r="L133" s="15">
        <v>7.88</v>
      </c>
      <c r="M133" s="54"/>
      <c r="N133" s="15">
        <v>26.451617772999999</v>
      </c>
      <c r="O133" s="15">
        <v>25.984953047999998</v>
      </c>
      <c r="P133" s="15" t="s">
        <v>26</v>
      </c>
      <c r="Q133" s="16" t="s">
        <v>26</v>
      </c>
      <c r="R133" s="37" t="s">
        <v>615</v>
      </c>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row>
    <row r="134" spans="2:260" s="12" customFormat="1" ht="65.099999999999994" customHeight="1" x14ac:dyDescent="0.25">
      <c r="B134" s="3"/>
      <c r="C134" s="19" t="s">
        <v>235</v>
      </c>
      <c r="D134" s="17" t="s">
        <v>236</v>
      </c>
      <c r="E134" s="17">
        <v>1</v>
      </c>
      <c r="F134" s="14">
        <v>16.21</v>
      </c>
      <c r="G134" s="14">
        <v>14.58</v>
      </c>
      <c r="H134" s="14">
        <v>12.96</v>
      </c>
      <c r="I134" s="14"/>
      <c r="J134" s="14">
        <v>16.899999999999999</v>
      </c>
      <c r="K134" s="14">
        <v>20.14</v>
      </c>
      <c r="L134" s="14">
        <v>25.38</v>
      </c>
      <c r="M134" s="54"/>
      <c r="N134" s="14">
        <v>29.814948084000001</v>
      </c>
      <c r="O134" s="31">
        <v>24.550284094999999</v>
      </c>
      <c r="P134" s="31" t="s">
        <v>26</v>
      </c>
      <c r="Q134" s="17" t="s">
        <v>26</v>
      </c>
      <c r="R134" s="38" t="s">
        <v>616</v>
      </c>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row>
    <row r="135" spans="2:260" s="12" customFormat="1" ht="65.099999999999994" customHeight="1" x14ac:dyDescent="0.25">
      <c r="B135" s="3"/>
      <c r="C135" s="9" t="s">
        <v>237</v>
      </c>
      <c r="D135" s="16" t="s">
        <v>238</v>
      </c>
      <c r="E135" s="16">
        <v>2</v>
      </c>
      <c r="F135" s="15">
        <v>5.45</v>
      </c>
      <c r="G135" s="15">
        <v>2.2999999999999998</v>
      </c>
      <c r="H135" s="15">
        <v>-0.83</v>
      </c>
      <c r="I135" s="14"/>
      <c r="J135" s="15">
        <v>6.16</v>
      </c>
      <c r="K135" s="15">
        <v>12.44</v>
      </c>
      <c r="L135" s="15">
        <v>22.61</v>
      </c>
      <c r="M135" s="54"/>
      <c r="N135" s="15">
        <v>30.386865841999999</v>
      </c>
      <c r="O135" s="15">
        <v>591.11511571000005</v>
      </c>
      <c r="P135" s="15" t="s">
        <v>26</v>
      </c>
      <c r="Q135" s="16" t="s">
        <v>26</v>
      </c>
      <c r="R135" s="37" t="s">
        <v>617</v>
      </c>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row>
    <row r="136" spans="2:260" s="12" customFormat="1" ht="65.099999999999994" customHeight="1" x14ac:dyDescent="0.25">
      <c r="B136" s="3"/>
      <c r="C136" s="19" t="s">
        <v>239</v>
      </c>
      <c r="D136" s="17" t="s">
        <v>240</v>
      </c>
      <c r="E136" s="17">
        <v>0</v>
      </c>
      <c r="F136" s="14">
        <v>3.74</v>
      </c>
      <c r="G136" s="14">
        <v>3.17</v>
      </c>
      <c r="H136" s="14">
        <v>2.61</v>
      </c>
      <c r="I136" s="14"/>
      <c r="J136" s="14">
        <v>3.96</v>
      </c>
      <c r="K136" s="14">
        <v>5.08</v>
      </c>
      <c r="L136" s="14">
        <v>6.91</v>
      </c>
      <c r="M136" s="54"/>
      <c r="N136" s="14">
        <v>28.992546614999998</v>
      </c>
      <c r="O136" s="31">
        <v>12.094333666000001</v>
      </c>
      <c r="P136" s="31" t="s">
        <v>26</v>
      </c>
      <c r="Q136" s="17" t="s">
        <v>26</v>
      </c>
      <c r="R136" s="38" t="s">
        <v>618</v>
      </c>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row>
    <row r="137" spans="2:260" s="12" customFormat="1" ht="65.099999999999994" customHeight="1" x14ac:dyDescent="0.25">
      <c r="B137" s="3"/>
      <c r="C137" s="9" t="s">
        <v>239</v>
      </c>
      <c r="D137" s="16" t="s">
        <v>241</v>
      </c>
      <c r="E137" s="16">
        <v>0</v>
      </c>
      <c r="F137" s="15">
        <v>3.94</v>
      </c>
      <c r="G137" s="15">
        <v>3.3</v>
      </c>
      <c r="H137" s="15">
        <v>2.66</v>
      </c>
      <c r="I137" s="14"/>
      <c r="J137" s="15">
        <v>4.24</v>
      </c>
      <c r="K137" s="15">
        <v>5.51</v>
      </c>
      <c r="L137" s="15">
        <v>7.56</v>
      </c>
      <c r="M137" s="54"/>
      <c r="N137" s="15">
        <v>30.605031683</v>
      </c>
      <c r="O137" s="15">
        <v>103.681588</v>
      </c>
      <c r="P137" s="15" t="s">
        <v>26</v>
      </c>
      <c r="Q137" s="16" t="s">
        <v>26</v>
      </c>
      <c r="R137" s="37" t="s">
        <v>619</v>
      </c>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row>
    <row r="138" spans="2:260" s="12" customFormat="1" ht="65.099999999999994" customHeight="1" x14ac:dyDescent="0.25">
      <c r="B138" s="3"/>
      <c r="C138" s="19" t="s">
        <v>242</v>
      </c>
      <c r="D138" s="17" t="s">
        <v>12</v>
      </c>
      <c r="E138" s="17">
        <v>0</v>
      </c>
      <c r="F138" s="14">
        <v>15.96</v>
      </c>
      <c r="G138" s="14">
        <v>14.37</v>
      </c>
      <c r="H138" s="14">
        <v>12.79</v>
      </c>
      <c r="I138" s="14"/>
      <c r="J138" s="14">
        <v>16.95</v>
      </c>
      <c r="K138" s="14">
        <v>20.11</v>
      </c>
      <c r="L138" s="14">
        <v>25.23</v>
      </c>
      <c r="M138" s="54"/>
      <c r="N138" s="14">
        <v>29.581178214000001</v>
      </c>
      <c r="O138" s="31">
        <v>138.27150924</v>
      </c>
      <c r="P138" s="31" t="s">
        <v>26</v>
      </c>
      <c r="Q138" s="17" t="s">
        <v>26</v>
      </c>
      <c r="R138" s="38" t="s">
        <v>620</v>
      </c>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row>
    <row r="139" spans="2:260" s="12" customFormat="1" ht="65.099999999999994" customHeight="1" x14ac:dyDescent="0.25">
      <c r="B139" s="3"/>
      <c r="C139" s="9" t="s">
        <v>621</v>
      </c>
      <c r="D139" s="16" t="s">
        <v>622</v>
      </c>
      <c r="E139" s="16">
        <v>7</v>
      </c>
      <c r="F139" s="15">
        <v>125.92</v>
      </c>
      <c r="G139" s="15">
        <v>103.95</v>
      </c>
      <c r="H139" s="15">
        <v>81.99</v>
      </c>
      <c r="I139" s="14"/>
      <c r="J139" s="15">
        <v>130.77000000000001</v>
      </c>
      <c r="K139" s="15">
        <v>174.69</v>
      </c>
      <c r="L139" s="15">
        <v>245.76</v>
      </c>
      <c r="M139" s="54"/>
      <c r="N139" s="15">
        <v>55.260645244999999</v>
      </c>
      <c r="O139" s="15">
        <v>5.1326565814</v>
      </c>
      <c r="P139" s="15" t="s">
        <v>27</v>
      </c>
      <c r="Q139" s="16" t="s">
        <v>26</v>
      </c>
      <c r="R139" s="37" t="s">
        <v>623</v>
      </c>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row>
    <row r="140" spans="2:260" s="12" customFormat="1" ht="65.099999999999994" customHeight="1" x14ac:dyDescent="0.25">
      <c r="B140" s="3"/>
      <c r="C140" s="19" t="s">
        <v>243</v>
      </c>
      <c r="D140" s="17" t="s">
        <v>244</v>
      </c>
      <c r="E140" s="17">
        <v>3</v>
      </c>
      <c r="F140" s="14">
        <v>4.1100000000000003</v>
      </c>
      <c r="G140" s="14">
        <v>3.44</v>
      </c>
      <c r="H140" s="14">
        <v>2.78</v>
      </c>
      <c r="I140" s="14"/>
      <c r="J140" s="14">
        <v>4.3899999999999997</v>
      </c>
      <c r="K140" s="14">
        <v>5.71</v>
      </c>
      <c r="L140" s="14">
        <v>7.86</v>
      </c>
      <c r="M140" s="54"/>
      <c r="N140" s="14">
        <v>31.379664222999999</v>
      </c>
      <c r="O140" s="31">
        <v>9.0176869048000015</v>
      </c>
      <c r="P140" s="31" t="s">
        <v>26</v>
      </c>
      <c r="Q140" s="17" t="s">
        <v>26</v>
      </c>
      <c r="R140" s="38" t="s">
        <v>624</v>
      </c>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row>
    <row r="141" spans="2:260" s="12" customFormat="1" ht="65.099999999999994" customHeight="1" x14ac:dyDescent="0.25">
      <c r="B141" s="3"/>
      <c r="C141" s="9" t="s">
        <v>245</v>
      </c>
      <c r="D141" s="16" t="s">
        <v>246</v>
      </c>
      <c r="E141" s="16">
        <v>3</v>
      </c>
      <c r="F141" s="15">
        <v>74.37</v>
      </c>
      <c r="G141" s="15">
        <v>68.38</v>
      </c>
      <c r="H141" s="15">
        <v>62.39</v>
      </c>
      <c r="I141" s="14"/>
      <c r="J141" s="15">
        <v>76.69</v>
      </c>
      <c r="K141" s="15">
        <v>88.66</v>
      </c>
      <c r="L141" s="15">
        <v>108.04</v>
      </c>
      <c r="M141" s="54"/>
      <c r="N141" s="15">
        <v>35.937234117000003</v>
      </c>
      <c r="O141" s="15">
        <v>169.85727751000002</v>
      </c>
      <c r="P141" s="15" t="s">
        <v>26</v>
      </c>
      <c r="Q141" s="16" t="s">
        <v>26</v>
      </c>
      <c r="R141" s="37" t="s">
        <v>625</v>
      </c>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row>
    <row r="142" spans="2:260" s="12" customFormat="1" ht="65.099999999999994" customHeight="1" x14ac:dyDescent="0.25">
      <c r="B142" s="3"/>
      <c r="C142" s="19" t="s">
        <v>247</v>
      </c>
      <c r="D142" s="17" t="s">
        <v>248</v>
      </c>
      <c r="E142" s="17">
        <v>3</v>
      </c>
      <c r="F142" s="14">
        <v>117.9</v>
      </c>
      <c r="G142" s="14">
        <v>102.62</v>
      </c>
      <c r="H142" s="14">
        <v>87.35</v>
      </c>
      <c r="I142" s="14"/>
      <c r="J142" s="14">
        <v>120.02</v>
      </c>
      <c r="K142" s="14">
        <v>150.56</v>
      </c>
      <c r="L142" s="14">
        <v>199.99</v>
      </c>
      <c r="M142" s="54"/>
      <c r="N142" s="14">
        <v>39.446709978000001</v>
      </c>
      <c r="O142" s="31">
        <v>47.208857279999997</v>
      </c>
      <c r="P142" s="31" t="s">
        <v>27</v>
      </c>
      <c r="Q142" s="17" t="s">
        <v>26</v>
      </c>
      <c r="R142" s="38" t="s">
        <v>626</v>
      </c>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row>
    <row r="143" spans="2:260" s="12" customFormat="1" ht="65.099999999999994" customHeight="1" x14ac:dyDescent="0.25">
      <c r="B143" s="3"/>
      <c r="C143" s="9" t="s">
        <v>249</v>
      </c>
      <c r="D143" s="16" t="s">
        <v>250</v>
      </c>
      <c r="E143" s="16">
        <v>0</v>
      </c>
      <c r="F143" s="15">
        <v>31.62</v>
      </c>
      <c r="G143" s="15">
        <v>29.13</v>
      </c>
      <c r="H143" s="15">
        <v>26.65</v>
      </c>
      <c r="I143" s="14"/>
      <c r="J143" s="15">
        <v>32.6</v>
      </c>
      <c r="K143" s="15">
        <v>37.56</v>
      </c>
      <c r="L143" s="15">
        <v>45.6</v>
      </c>
      <c r="M143" s="54"/>
      <c r="N143" s="15">
        <v>26.090838934000001</v>
      </c>
      <c r="O143" s="15">
        <v>17.956277333000003</v>
      </c>
      <c r="P143" s="15" t="s">
        <v>26</v>
      </c>
      <c r="Q143" s="16" t="s">
        <v>26</v>
      </c>
      <c r="R143" s="37" t="s">
        <v>627</v>
      </c>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row>
    <row r="144" spans="2:260" s="12" customFormat="1" ht="65.099999999999994" customHeight="1" x14ac:dyDescent="0.25">
      <c r="B144" s="3"/>
      <c r="C144" s="19" t="s">
        <v>251</v>
      </c>
      <c r="D144" s="17" t="s">
        <v>252</v>
      </c>
      <c r="E144" s="17">
        <v>6</v>
      </c>
      <c r="F144" s="14">
        <v>808.26</v>
      </c>
      <c r="G144" s="14">
        <v>668.66</v>
      </c>
      <c r="H144" s="14">
        <v>529.07000000000005</v>
      </c>
      <c r="I144" s="14"/>
      <c r="J144" s="14">
        <v>832.87</v>
      </c>
      <c r="K144" s="14">
        <v>1112.05</v>
      </c>
      <c r="L144" s="14">
        <v>1563.81</v>
      </c>
      <c r="M144" s="54"/>
      <c r="N144" s="14">
        <v>55.235456917999997</v>
      </c>
      <c r="O144" s="31">
        <v>103.8275498</v>
      </c>
      <c r="P144" s="31" t="s">
        <v>27</v>
      </c>
      <c r="Q144" s="17" t="s">
        <v>26</v>
      </c>
      <c r="R144" s="38" t="s">
        <v>628</v>
      </c>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row>
    <row r="145" spans="2:260" s="12" customFormat="1" ht="65.099999999999994" customHeight="1" x14ac:dyDescent="0.25">
      <c r="B145" s="3"/>
      <c r="C145" s="9" t="s">
        <v>253</v>
      </c>
      <c r="D145" s="16" t="s">
        <v>254</v>
      </c>
      <c r="E145" s="16">
        <v>7</v>
      </c>
      <c r="F145" s="15">
        <v>117.01</v>
      </c>
      <c r="G145" s="15">
        <v>102.63</v>
      </c>
      <c r="H145" s="15">
        <v>88.25</v>
      </c>
      <c r="I145" s="14"/>
      <c r="J145" s="15">
        <v>121.83</v>
      </c>
      <c r="K145" s="15">
        <v>150.58000000000001</v>
      </c>
      <c r="L145" s="15">
        <v>197.1</v>
      </c>
      <c r="M145" s="54"/>
      <c r="N145" s="15">
        <v>68.511228958999993</v>
      </c>
      <c r="O145" s="15">
        <v>48.829675021</v>
      </c>
      <c r="P145" s="15" t="s">
        <v>27</v>
      </c>
      <c r="Q145" s="16" t="s">
        <v>27</v>
      </c>
      <c r="R145" s="37" t="s">
        <v>629</v>
      </c>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row>
    <row r="146" spans="2:260" s="12" customFormat="1" ht="65.099999999999994" customHeight="1" x14ac:dyDescent="0.25">
      <c r="B146" s="3"/>
      <c r="C146" s="19" t="s">
        <v>255</v>
      </c>
      <c r="D146" s="17" t="s">
        <v>256</v>
      </c>
      <c r="E146" s="17">
        <v>6</v>
      </c>
      <c r="F146" s="14">
        <v>15.85</v>
      </c>
      <c r="G146" s="14">
        <v>15.49</v>
      </c>
      <c r="H146" s="14">
        <v>15.14</v>
      </c>
      <c r="I146" s="14"/>
      <c r="J146" s="14">
        <v>16.05</v>
      </c>
      <c r="K146" s="14">
        <v>16.75</v>
      </c>
      <c r="L146" s="14">
        <v>17.89</v>
      </c>
      <c r="M146" s="54"/>
      <c r="N146" s="14">
        <v>45.143621465000003</v>
      </c>
      <c r="O146" s="31">
        <v>20.11355219</v>
      </c>
      <c r="P146" s="31" t="s">
        <v>27</v>
      </c>
      <c r="Q146" s="17" t="s">
        <v>26</v>
      </c>
      <c r="R146" s="38" t="s">
        <v>630</v>
      </c>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row>
    <row r="147" spans="2:260" s="12" customFormat="1" ht="65.099999999999994" customHeight="1" x14ac:dyDescent="0.25">
      <c r="B147" s="3"/>
      <c r="C147" s="9" t="s">
        <v>257</v>
      </c>
      <c r="D147" s="16" t="s">
        <v>258</v>
      </c>
      <c r="E147" s="16">
        <v>0</v>
      </c>
      <c r="F147" s="15">
        <v>3.12</v>
      </c>
      <c r="G147" s="15">
        <v>2.57</v>
      </c>
      <c r="H147" s="15">
        <v>2.02</v>
      </c>
      <c r="I147" s="14"/>
      <c r="J147" s="15">
        <v>3.39</v>
      </c>
      <c r="K147" s="15">
        <v>4.4800000000000004</v>
      </c>
      <c r="L147" s="15">
        <v>6.25</v>
      </c>
      <c r="M147" s="54"/>
      <c r="N147" s="15">
        <v>20.537698590000002</v>
      </c>
      <c r="O147" s="15">
        <v>109.20304152</v>
      </c>
      <c r="P147" s="15" t="s">
        <v>26</v>
      </c>
      <c r="Q147" s="16" t="s">
        <v>26</v>
      </c>
      <c r="R147" s="37" t="s">
        <v>631</v>
      </c>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row>
    <row r="148" spans="2:260" s="12" customFormat="1" ht="65.099999999999994" customHeight="1" x14ac:dyDescent="0.25">
      <c r="B148" s="3"/>
      <c r="C148" s="19" t="s">
        <v>441</v>
      </c>
      <c r="D148" s="17" t="s">
        <v>442</v>
      </c>
      <c r="E148" s="17">
        <v>0</v>
      </c>
      <c r="F148" s="14">
        <v>3.07</v>
      </c>
      <c r="G148" s="14">
        <v>2.62</v>
      </c>
      <c r="H148" s="14">
        <v>2.17</v>
      </c>
      <c r="I148" s="14"/>
      <c r="J148" s="14">
        <v>3.32</v>
      </c>
      <c r="K148" s="14">
        <v>4.21</v>
      </c>
      <c r="L148" s="14">
        <v>5.66</v>
      </c>
      <c r="M148" s="54"/>
      <c r="N148" s="14">
        <v>32.788084787999999</v>
      </c>
      <c r="O148" s="31">
        <v>4.8349988571000004</v>
      </c>
      <c r="P148" s="31" t="s">
        <v>26</v>
      </c>
      <c r="Q148" s="17" t="s">
        <v>26</v>
      </c>
      <c r="R148" s="38" t="s">
        <v>632</v>
      </c>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row>
    <row r="149" spans="2:260" s="12" customFormat="1" ht="65.099999999999994" customHeight="1" x14ac:dyDescent="0.25">
      <c r="B149" s="3"/>
      <c r="C149" s="9" t="s">
        <v>259</v>
      </c>
      <c r="D149" s="16" t="s">
        <v>260</v>
      </c>
      <c r="E149" s="16">
        <v>9</v>
      </c>
      <c r="F149" s="15">
        <v>47.75</v>
      </c>
      <c r="G149" s="15">
        <v>32.159999999999997</v>
      </c>
      <c r="H149" s="15">
        <v>16.57</v>
      </c>
      <c r="I149" s="14"/>
      <c r="J149" s="15">
        <v>63.81</v>
      </c>
      <c r="K149" s="15">
        <v>94.98</v>
      </c>
      <c r="L149" s="15">
        <v>145.43</v>
      </c>
      <c r="M149" s="54"/>
      <c r="N149" s="15">
        <v>54.604216792999999</v>
      </c>
      <c r="O149" s="15">
        <v>8.9400709467000006</v>
      </c>
      <c r="P149" s="15" t="s">
        <v>27</v>
      </c>
      <c r="Q149" s="16" t="s">
        <v>27</v>
      </c>
      <c r="R149" s="37" t="s">
        <v>633</v>
      </c>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row>
    <row r="150" spans="2:260" s="12" customFormat="1" ht="65.099999999999994" customHeight="1" x14ac:dyDescent="0.25">
      <c r="B150" s="3"/>
      <c r="C150" s="19" t="s">
        <v>261</v>
      </c>
      <c r="D150" s="17" t="s">
        <v>262</v>
      </c>
      <c r="E150" s="17">
        <v>3</v>
      </c>
      <c r="F150" s="14">
        <v>14.72</v>
      </c>
      <c r="G150" s="14">
        <v>11.96</v>
      </c>
      <c r="H150" s="14">
        <v>9.2100000000000009</v>
      </c>
      <c r="I150" s="14"/>
      <c r="J150" s="14">
        <v>15.28</v>
      </c>
      <c r="K150" s="14">
        <v>20.78</v>
      </c>
      <c r="L150" s="14">
        <v>29.69</v>
      </c>
      <c r="M150" s="54"/>
      <c r="N150" s="14">
        <v>20.793463515999999</v>
      </c>
      <c r="O150" s="31">
        <v>398.69272090000004</v>
      </c>
      <c r="P150" s="31" t="s">
        <v>26</v>
      </c>
      <c r="Q150" s="17" t="s">
        <v>26</v>
      </c>
      <c r="R150" s="38" t="s">
        <v>634</v>
      </c>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row>
    <row r="151" spans="2:260" s="12" customFormat="1" ht="65.099999999999994" customHeight="1" x14ac:dyDescent="0.25">
      <c r="B151" s="3"/>
      <c r="C151" s="9" t="s">
        <v>263</v>
      </c>
      <c r="D151" s="16" t="s">
        <v>264</v>
      </c>
      <c r="E151" s="16">
        <v>0</v>
      </c>
      <c r="F151" s="15">
        <v>18.36</v>
      </c>
      <c r="G151" s="15">
        <v>13.6</v>
      </c>
      <c r="H151" s="15">
        <v>8.85</v>
      </c>
      <c r="I151" s="14"/>
      <c r="J151" s="15">
        <v>19.7</v>
      </c>
      <c r="K151" s="15">
        <v>29.2</v>
      </c>
      <c r="L151" s="15">
        <v>44.58</v>
      </c>
      <c r="M151" s="54"/>
      <c r="N151" s="15">
        <v>20.320035875999999</v>
      </c>
      <c r="O151" s="15">
        <v>64.840884333000005</v>
      </c>
      <c r="P151" s="15" t="s">
        <v>26</v>
      </c>
      <c r="Q151" s="16" t="s">
        <v>26</v>
      </c>
      <c r="R151" s="37" t="s">
        <v>635</v>
      </c>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row>
    <row r="152" spans="2:260" s="12" customFormat="1" ht="65.099999999999994" customHeight="1" x14ac:dyDescent="0.25">
      <c r="B152" s="3"/>
      <c r="C152" s="19" t="s">
        <v>265</v>
      </c>
      <c r="D152" s="17" t="s">
        <v>266</v>
      </c>
      <c r="E152" s="17">
        <v>3</v>
      </c>
      <c r="F152" s="14">
        <v>7.37</v>
      </c>
      <c r="G152" s="14">
        <v>3.03</v>
      </c>
      <c r="H152" s="14">
        <v>-1.3</v>
      </c>
      <c r="I152" s="14"/>
      <c r="J152" s="14">
        <v>8.3699999999999992</v>
      </c>
      <c r="K152" s="14">
        <v>17.04</v>
      </c>
      <c r="L152" s="14">
        <v>31.08</v>
      </c>
      <c r="M152" s="54"/>
      <c r="N152" s="14">
        <v>27.778565436000001</v>
      </c>
      <c r="O152" s="31">
        <v>283.27703538000003</v>
      </c>
      <c r="P152" s="31" t="s">
        <v>26</v>
      </c>
      <c r="Q152" s="17" t="s">
        <v>26</v>
      </c>
      <c r="R152" s="38" t="s">
        <v>636</v>
      </c>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row>
    <row r="153" spans="2:260" s="12" customFormat="1" ht="65.099999999999994" customHeight="1" x14ac:dyDescent="0.25">
      <c r="B153" s="3"/>
      <c r="C153" s="9" t="s">
        <v>267</v>
      </c>
      <c r="D153" s="16" t="s">
        <v>268</v>
      </c>
      <c r="E153" s="16">
        <v>0</v>
      </c>
      <c r="F153" s="15">
        <v>4.42</v>
      </c>
      <c r="G153" s="15">
        <v>3.05</v>
      </c>
      <c r="H153" s="15">
        <v>1.68</v>
      </c>
      <c r="I153" s="14"/>
      <c r="J153" s="15">
        <v>4.88</v>
      </c>
      <c r="K153" s="15">
        <v>7.61</v>
      </c>
      <c r="L153" s="15">
        <v>12.04</v>
      </c>
      <c r="M153" s="54"/>
      <c r="N153" s="15">
        <v>24.929234095000002</v>
      </c>
      <c r="O153" s="15">
        <v>145.87370913999999</v>
      </c>
      <c r="P153" s="15" t="s">
        <v>26</v>
      </c>
      <c r="Q153" s="16" t="s">
        <v>26</v>
      </c>
      <c r="R153" s="37" t="s">
        <v>637</v>
      </c>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row>
    <row r="154" spans="2:260" s="12" customFormat="1" ht="65.099999999999994" customHeight="1" x14ac:dyDescent="0.25">
      <c r="B154" s="3"/>
      <c r="C154" s="19" t="s">
        <v>269</v>
      </c>
      <c r="D154" s="17" t="s">
        <v>270</v>
      </c>
      <c r="E154" s="17">
        <v>6</v>
      </c>
      <c r="F154" s="14">
        <v>1.87</v>
      </c>
      <c r="G154" s="14">
        <v>1.52</v>
      </c>
      <c r="H154" s="14">
        <v>1.18</v>
      </c>
      <c r="I154" s="14"/>
      <c r="J154" s="14">
        <v>1.99</v>
      </c>
      <c r="K154" s="14">
        <v>2.67</v>
      </c>
      <c r="L154" s="14">
        <v>3.78</v>
      </c>
      <c r="M154" s="54"/>
      <c r="N154" s="14">
        <v>36.655732002000001</v>
      </c>
      <c r="O154" s="31">
        <v>6.6235589048000003</v>
      </c>
      <c r="P154" s="31" t="s">
        <v>27</v>
      </c>
      <c r="Q154" s="17" t="s">
        <v>26</v>
      </c>
      <c r="R154" s="38" t="s">
        <v>638</v>
      </c>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row>
    <row r="155" spans="2:260" s="12" customFormat="1" ht="65.099999999999994" customHeight="1" x14ac:dyDescent="0.25">
      <c r="B155" s="3"/>
      <c r="C155" s="9" t="s">
        <v>271</v>
      </c>
      <c r="D155" s="16" t="s">
        <v>272</v>
      </c>
      <c r="E155" s="16">
        <v>0</v>
      </c>
      <c r="F155" s="15">
        <v>27.34</v>
      </c>
      <c r="G155" s="15">
        <v>22.12</v>
      </c>
      <c r="H155" s="15">
        <v>16.91</v>
      </c>
      <c r="I155" s="14"/>
      <c r="J155" s="15">
        <v>28.29</v>
      </c>
      <c r="K155" s="15">
        <v>38.71</v>
      </c>
      <c r="L155" s="15">
        <v>55.58</v>
      </c>
      <c r="M155" s="54"/>
      <c r="N155" s="15">
        <v>21.631238374999999</v>
      </c>
      <c r="O155" s="15">
        <v>337.29151309999997</v>
      </c>
      <c r="P155" s="15" t="s">
        <v>26</v>
      </c>
      <c r="Q155" s="16" t="s">
        <v>26</v>
      </c>
      <c r="R155" s="37" t="s">
        <v>639</v>
      </c>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row>
    <row r="156" spans="2:260" s="12" customFormat="1" ht="65.099999999999994" customHeight="1" x14ac:dyDescent="0.25">
      <c r="B156" s="3"/>
      <c r="C156" s="19" t="s">
        <v>273</v>
      </c>
      <c r="D156" s="17" t="s">
        <v>274</v>
      </c>
      <c r="E156" s="17">
        <v>0</v>
      </c>
      <c r="F156" s="14">
        <v>5.46</v>
      </c>
      <c r="G156" s="14">
        <v>4.2</v>
      </c>
      <c r="H156" s="14">
        <v>2.94</v>
      </c>
      <c r="I156" s="14"/>
      <c r="J156" s="14">
        <v>6.02</v>
      </c>
      <c r="K156" s="14">
        <v>8.5299999999999994</v>
      </c>
      <c r="L156" s="14">
        <v>12.6</v>
      </c>
      <c r="M156" s="54"/>
      <c r="N156" s="14">
        <v>25.728109021000002</v>
      </c>
      <c r="O156" s="31">
        <v>106.95153780999999</v>
      </c>
      <c r="P156" s="31" t="s">
        <v>26</v>
      </c>
      <c r="Q156" s="17" t="s">
        <v>26</v>
      </c>
      <c r="R156" s="38" t="s">
        <v>640</v>
      </c>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row>
    <row r="157" spans="2:260" s="12" customFormat="1" ht="65.099999999999994" customHeight="1" x14ac:dyDescent="0.25">
      <c r="B157" s="3"/>
      <c r="C157" s="9" t="s">
        <v>275</v>
      </c>
      <c r="D157" s="16" t="s">
        <v>276</v>
      </c>
      <c r="E157" s="16">
        <v>0</v>
      </c>
      <c r="F157" s="15">
        <v>6.65</v>
      </c>
      <c r="G157" s="15">
        <v>5.98</v>
      </c>
      <c r="H157" s="15">
        <v>5.31</v>
      </c>
      <c r="I157" s="14"/>
      <c r="J157" s="15">
        <v>6.8</v>
      </c>
      <c r="K157" s="15">
        <v>8.1300000000000008</v>
      </c>
      <c r="L157" s="15">
        <v>10.29</v>
      </c>
      <c r="M157" s="54"/>
      <c r="N157" s="15">
        <v>43.374292812999997</v>
      </c>
      <c r="O157" s="15">
        <v>8.6254105481000014</v>
      </c>
      <c r="P157" s="15" t="s">
        <v>26</v>
      </c>
      <c r="Q157" s="16" t="s">
        <v>26</v>
      </c>
      <c r="R157" s="37" t="s">
        <v>641</v>
      </c>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row>
    <row r="158" spans="2:260" s="12" customFormat="1" ht="65.099999999999994" customHeight="1" x14ac:dyDescent="0.25">
      <c r="B158" s="3"/>
      <c r="C158" s="19" t="s">
        <v>277</v>
      </c>
      <c r="D158" s="17" t="s">
        <v>278</v>
      </c>
      <c r="E158" s="17">
        <v>0</v>
      </c>
      <c r="F158" s="14">
        <v>10.99</v>
      </c>
      <c r="G158" s="14">
        <v>9.8000000000000007</v>
      </c>
      <c r="H158" s="14">
        <v>8.6199999999999992</v>
      </c>
      <c r="I158" s="14"/>
      <c r="J158" s="14">
        <v>11.54</v>
      </c>
      <c r="K158" s="14">
        <v>13.9</v>
      </c>
      <c r="L158" s="14">
        <v>17.73</v>
      </c>
      <c r="M158" s="54"/>
      <c r="N158" s="14">
        <v>29.762851714</v>
      </c>
      <c r="O158" s="31">
        <v>213.56639504</v>
      </c>
      <c r="P158" s="31" t="s">
        <v>26</v>
      </c>
      <c r="Q158" s="17" t="s">
        <v>26</v>
      </c>
      <c r="R158" s="38" t="s">
        <v>642</v>
      </c>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row>
    <row r="159" spans="2:260" s="12" customFormat="1" ht="65.099999999999994" customHeight="1" x14ac:dyDescent="0.25">
      <c r="B159" s="3"/>
      <c r="C159" s="9" t="s">
        <v>279</v>
      </c>
      <c r="D159" s="16" t="s">
        <v>280</v>
      </c>
      <c r="E159" s="16">
        <v>8</v>
      </c>
      <c r="F159" s="15">
        <v>23.87</v>
      </c>
      <c r="G159" s="15">
        <v>22.12</v>
      </c>
      <c r="H159" s="15">
        <v>20.38</v>
      </c>
      <c r="I159" s="14"/>
      <c r="J159" s="15">
        <v>25.88</v>
      </c>
      <c r="K159" s="15">
        <v>29.36</v>
      </c>
      <c r="L159" s="15">
        <v>34.99</v>
      </c>
      <c r="M159" s="54"/>
      <c r="N159" s="15">
        <v>58.545841752999998</v>
      </c>
      <c r="O159" s="15">
        <v>116.42079504</v>
      </c>
      <c r="P159" s="15" t="s">
        <v>27</v>
      </c>
      <c r="Q159" s="16" t="s">
        <v>27</v>
      </c>
      <c r="R159" s="37" t="s">
        <v>643</v>
      </c>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row>
    <row r="160" spans="2:260" s="12" customFormat="1" ht="65.099999999999994" customHeight="1" x14ac:dyDescent="0.25">
      <c r="B160" s="3"/>
      <c r="C160" s="19" t="s">
        <v>486</v>
      </c>
      <c r="D160" s="17" t="s">
        <v>281</v>
      </c>
      <c r="E160" s="17">
        <v>3</v>
      </c>
      <c r="F160" s="14">
        <v>8.8000000000000007</v>
      </c>
      <c r="G160" s="14">
        <v>7.56</v>
      </c>
      <c r="H160" s="14">
        <v>6.32</v>
      </c>
      <c r="I160" s="14"/>
      <c r="J160" s="14">
        <v>9.34</v>
      </c>
      <c r="K160" s="14">
        <v>11.81</v>
      </c>
      <c r="L160" s="14">
        <v>15.81</v>
      </c>
      <c r="M160" s="54"/>
      <c r="N160" s="14">
        <v>43.379118200000001</v>
      </c>
      <c r="O160" s="31">
        <v>30.496348475999998</v>
      </c>
      <c r="P160" s="31" t="s">
        <v>26</v>
      </c>
      <c r="Q160" s="17" t="s">
        <v>26</v>
      </c>
      <c r="R160" s="38" t="s">
        <v>644</v>
      </c>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row>
    <row r="161" spans="2:260" s="12" customFormat="1" ht="65.099999999999994" customHeight="1" x14ac:dyDescent="0.25">
      <c r="B161" s="3"/>
      <c r="C161" s="9" t="s">
        <v>495</v>
      </c>
      <c r="D161" s="16" t="s">
        <v>282</v>
      </c>
      <c r="E161" s="16">
        <v>0</v>
      </c>
      <c r="F161" s="15">
        <v>0.69</v>
      </c>
      <c r="G161" s="15">
        <v>0.16</v>
      </c>
      <c r="H161" s="15">
        <v>-0.36</v>
      </c>
      <c r="I161" s="14"/>
      <c r="J161" s="15">
        <v>0.93</v>
      </c>
      <c r="K161" s="15">
        <v>1.98</v>
      </c>
      <c r="L161" s="15">
        <v>3.69</v>
      </c>
      <c r="M161" s="54"/>
      <c r="N161" s="15">
        <v>23.396913017999999</v>
      </c>
      <c r="O161" s="15">
        <v>7.3746767142999996</v>
      </c>
      <c r="P161" s="15" t="s">
        <v>26</v>
      </c>
      <c r="Q161" s="16" t="s">
        <v>26</v>
      </c>
      <c r="R161" s="37" t="s">
        <v>645</v>
      </c>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row>
    <row r="162" spans="2:260" s="12" customFormat="1" ht="65.099999999999994" customHeight="1" x14ac:dyDescent="0.25">
      <c r="B162" s="3"/>
      <c r="C162" s="19" t="s">
        <v>283</v>
      </c>
      <c r="D162" s="17" t="s">
        <v>284</v>
      </c>
      <c r="E162" s="17">
        <v>5</v>
      </c>
      <c r="F162" s="14">
        <v>113.31</v>
      </c>
      <c r="G162" s="14">
        <v>98.79</v>
      </c>
      <c r="H162" s="14">
        <v>84.27</v>
      </c>
      <c r="I162" s="14"/>
      <c r="J162" s="14">
        <v>125.68</v>
      </c>
      <c r="K162" s="14">
        <v>154.71</v>
      </c>
      <c r="L162" s="14">
        <v>201.69</v>
      </c>
      <c r="M162" s="54"/>
      <c r="N162" s="14">
        <v>56.374009143999999</v>
      </c>
      <c r="O162" s="31">
        <v>17.781700493999999</v>
      </c>
      <c r="P162" s="31" t="s">
        <v>26</v>
      </c>
      <c r="Q162" s="17" t="s">
        <v>27</v>
      </c>
      <c r="R162" s="38" t="s">
        <v>646</v>
      </c>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row>
    <row r="163" spans="2:260" s="12" customFormat="1" ht="65.099999999999994" customHeight="1" x14ac:dyDescent="0.25">
      <c r="B163" s="3"/>
      <c r="C163" s="9" t="s">
        <v>285</v>
      </c>
      <c r="D163" s="16" t="s">
        <v>286</v>
      </c>
      <c r="E163" s="16">
        <v>2</v>
      </c>
      <c r="F163" s="15">
        <v>6.8</v>
      </c>
      <c r="G163" s="15">
        <v>5.99</v>
      </c>
      <c r="H163" s="15">
        <v>5.19</v>
      </c>
      <c r="I163" s="14"/>
      <c r="J163" s="15">
        <v>7</v>
      </c>
      <c r="K163" s="15">
        <v>8.6</v>
      </c>
      <c r="L163" s="15">
        <v>11.2</v>
      </c>
      <c r="M163" s="54"/>
      <c r="N163" s="15">
        <v>46.028470865999999</v>
      </c>
      <c r="O163" s="15">
        <v>9.0592547142999997</v>
      </c>
      <c r="P163" s="15" t="s">
        <v>26</v>
      </c>
      <c r="Q163" s="16" t="s">
        <v>26</v>
      </c>
      <c r="R163" s="37" t="s">
        <v>647</v>
      </c>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row>
    <row r="164" spans="2:260" s="12" customFormat="1" ht="65.099999999999994" customHeight="1" x14ac:dyDescent="0.25">
      <c r="B164" s="3"/>
      <c r="C164" s="19" t="s">
        <v>501</v>
      </c>
      <c r="D164" s="17" t="s">
        <v>287</v>
      </c>
      <c r="E164" s="17">
        <v>3</v>
      </c>
      <c r="F164" s="14">
        <v>15.6</v>
      </c>
      <c r="G164" s="14">
        <v>13.08</v>
      </c>
      <c r="H164" s="14">
        <v>10.56</v>
      </c>
      <c r="I164" s="14"/>
      <c r="J164" s="14">
        <v>16.37</v>
      </c>
      <c r="K164" s="14">
        <v>21.4</v>
      </c>
      <c r="L164" s="14">
        <v>29.55</v>
      </c>
      <c r="M164" s="54"/>
      <c r="N164" s="14">
        <v>28.113960713000001</v>
      </c>
      <c r="O164" s="31">
        <v>95.605998380999992</v>
      </c>
      <c r="P164" s="31" t="s">
        <v>26</v>
      </c>
      <c r="Q164" s="17" t="s">
        <v>26</v>
      </c>
      <c r="R164" s="38" t="s">
        <v>648</v>
      </c>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row>
    <row r="165" spans="2:260" s="12" customFormat="1" ht="65.099999999999994" customHeight="1" x14ac:dyDescent="0.25">
      <c r="B165" s="3"/>
      <c r="C165" s="9" t="s">
        <v>288</v>
      </c>
      <c r="D165" s="16" t="s">
        <v>289</v>
      </c>
      <c r="E165" s="16">
        <v>0</v>
      </c>
      <c r="F165" s="15">
        <v>2.15</v>
      </c>
      <c r="G165" s="15">
        <v>1.59</v>
      </c>
      <c r="H165" s="15">
        <v>1.03</v>
      </c>
      <c r="I165" s="14"/>
      <c r="J165" s="15">
        <v>2.35</v>
      </c>
      <c r="K165" s="15">
        <v>3.46</v>
      </c>
      <c r="L165" s="15">
        <v>5.27</v>
      </c>
      <c r="M165" s="54"/>
      <c r="N165" s="15">
        <v>23.050257375000001</v>
      </c>
      <c r="O165" s="15">
        <v>25.902492762000001</v>
      </c>
      <c r="P165" s="15" t="s">
        <v>26</v>
      </c>
      <c r="Q165" s="16" t="s">
        <v>26</v>
      </c>
      <c r="R165" s="37" t="s">
        <v>649</v>
      </c>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row>
    <row r="166" spans="2:260" s="12" customFormat="1" ht="65.099999999999994" customHeight="1" x14ac:dyDescent="0.25">
      <c r="B166" s="3"/>
      <c r="C166" s="19" t="s">
        <v>487</v>
      </c>
      <c r="D166" s="17" t="s">
        <v>290</v>
      </c>
      <c r="E166" s="17">
        <v>3</v>
      </c>
      <c r="F166" s="14">
        <v>2.81</v>
      </c>
      <c r="G166" s="14">
        <v>1.82</v>
      </c>
      <c r="H166" s="14">
        <v>0.84</v>
      </c>
      <c r="I166" s="14"/>
      <c r="J166" s="14">
        <v>3.02</v>
      </c>
      <c r="K166" s="14">
        <v>4.9800000000000004</v>
      </c>
      <c r="L166" s="14">
        <v>8.16</v>
      </c>
      <c r="M166" s="54"/>
      <c r="N166" s="14">
        <v>26.952401776999999</v>
      </c>
      <c r="O166" s="31">
        <v>66.522751571000001</v>
      </c>
      <c r="P166" s="31" t="s">
        <v>26</v>
      </c>
      <c r="Q166" s="17" t="s">
        <v>26</v>
      </c>
      <c r="R166" s="38" t="s">
        <v>650</v>
      </c>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row>
    <row r="167" spans="2:260" s="12" customFormat="1" ht="65.099999999999994" customHeight="1" x14ac:dyDescent="0.25">
      <c r="B167" s="3"/>
      <c r="C167" s="9" t="s">
        <v>489</v>
      </c>
      <c r="D167" s="16" t="s">
        <v>291</v>
      </c>
      <c r="E167" s="16">
        <v>7</v>
      </c>
      <c r="F167" s="15">
        <v>349</v>
      </c>
      <c r="G167" s="15">
        <v>294.08</v>
      </c>
      <c r="H167" s="15">
        <v>239.17</v>
      </c>
      <c r="I167" s="14"/>
      <c r="J167" s="15">
        <v>361.71</v>
      </c>
      <c r="K167" s="15">
        <v>471.53</v>
      </c>
      <c r="L167" s="15">
        <v>649.24</v>
      </c>
      <c r="M167" s="54"/>
      <c r="N167" s="15">
        <v>61.293365706000003</v>
      </c>
      <c r="O167" s="15">
        <v>7.6554820394999998</v>
      </c>
      <c r="P167" s="15" t="s">
        <v>27</v>
      </c>
      <c r="Q167" s="16" t="s">
        <v>27</v>
      </c>
      <c r="R167" s="37" t="s">
        <v>651</v>
      </c>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row>
    <row r="168" spans="2:260" s="12" customFormat="1" ht="65.099999999999994" customHeight="1" x14ac:dyDescent="0.25">
      <c r="B168" s="3"/>
      <c r="C168" s="19" t="s">
        <v>292</v>
      </c>
      <c r="D168" s="17" t="s">
        <v>293</v>
      </c>
      <c r="E168" s="17">
        <v>3</v>
      </c>
      <c r="F168" s="14">
        <v>59.34</v>
      </c>
      <c r="G168" s="14">
        <v>51.21</v>
      </c>
      <c r="H168" s="14">
        <v>43.08</v>
      </c>
      <c r="I168" s="14"/>
      <c r="J168" s="14">
        <v>61.03</v>
      </c>
      <c r="K168" s="14">
        <v>77.28</v>
      </c>
      <c r="L168" s="14">
        <v>103.58</v>
      </c>
      <c r="M168" s="54"/>
      <c r="N168" s="14">
        <v>39.891569236999999</v>
      </c>
      <c r="O168" s="31">
        <v>976.26446242999998</v>
      </c>
      <c r="P168" s="31" t="s">
        <v>27</v>
      </c>
      <c r="Q168" s="17" t="s">
        <v>26</v>
      </c>
      <c r="R168" s="38" t="s">
        <v>652</v>
      </c>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row>
    <row r="169" spans="2:260" s="12" customFormat="1" ht="65.099999999999994" customHeight="1" x14ac:dyDescent="0.25">
      <c r="B169" s="3"/>
      <c r="C169" s="9" t="s">
        <v>292</v>
      </c>
      <c r="D169" s="16" t="s">
        <v>294</v>
      </c>
      <c r="E169" s="16">
        <v>3</v>
      </c>
      <c r="F169" s="15">
        <v>52.66</v>
      </c>
      <c r="G169" s="15">
        <v>45.38</v>
      </c>
      <c r="H169" s="15">
        <v>38.11</v>
      </c>
      <c r="I169" s="14"/>
      <c r="J169" s="15">
        <v>53.7</v>
      </c>
      <c r="K169" s="15">
        <v>68.239999999999995</v>
      </c>
      <c r="L169" s="15">
        <v>91.76</v>
      </c>
      <c r="M169" s="54"/>
      <c r="N169" s="15">
        <v>38.183346358000001</v>
      </c>
      <c r="O169" s="15">
        <v>2959.2854947000001</v>
      </c>
      <c r="P169" s="15" t="s">
        <v>27</v>
      </c>
      <c r="Q169" s="16" t="s">
        <v>26</v>
      </c>
      <c r="R169" s="37" t="s">
        <v>653</v>
      </c>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row>
    <row r="170" spans="2:260" s="12" customFormat="1" ht="65.099999999999994" customHeight="1" x14ac:dyDescent="0.25">
      <c r="B170" s="3"/>
      <c r="C170" s="19" t="s">
        <v>437</v>
      </c>
      <c r="D170" s="17" t="s">
        <v>295</v>
      </c>
      <c r="E170" s="17">
        <v>6</v>
      </c>
      <c r="F170" s="14">
        <v>11.12</v>
      </c>
      <c r="G170" s="14">
        <v>9.9600000000000009</v>
      </c>
      <c r="H170" s="14">
        <v>8.81</v>
      </c>
      <c r="I170" s="14"/>
      <c r="J170" s="14">
        <v>11.51</v>
      </c>
      <c r="K170" s="14">
        <v>13.81</v>
      </c>
      <c r="L170" s="14">
        <v>17.54</v>
      </c>
      <c r="M170" s="54"/>
      <c r="N170" s="14">
        <v>36.890091857000002</v>
      </c>
      <c r="O170" s="31">
        <v>28.55613181</v>
      </c>
      <c r="P170" s="31" t="s">
        <v>27</v>
      </c>
      <c r="Q170" s="17" t="s">
        <v>26</v>
      </c>
      <c r="R170" s="38" t="s">
        <v>654</v>
      </c>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row>
    <row r="171" spans="2:260" s="12" customFormat="1" ht="65.099999999999994" customHeight="1" x14ac:dyDescent="0.25">
      <c r="B171" s="3"/>
      <c r="C171" s="9" t="s">
        <v>464</v>
      </c>
      <c r="D171" s="16" t="s">
        <v>296</v>
      </c>
      <c r="E171" s="16">
        <v>7</v>
      </c>
      <c r="F171" s="15">
        <v>69.13</v>
      </c>
      <c r="G171" s="15">
        <v>61.94</v>
      </c>
      <c r="H171" s="15">
        <v>54.76</v>
      </c>
      <c r="I171" s="14"/>
      <c r="J171" s="15">
        <v>74.599999999999994</v>
      </c>
      <c r="K171" s="15">
        <v>88.96</v>
      </c>
      <c r="L171" s="15">
        <v>112.2</v>
      </c>
      <c r="M171" s="54"/>
      <c r="N171" s="15">
        <v>59.975829730000001</v>
      </c>
      <c r="O171" s="15">
        <v>644.11577442999999</v>
      </c>
      <c r="P171" s="15" t="s">
        <v>27</v>
      </c>
      <c r="Q171" s="16" t="s">
        <v>27</v>
      </c>
      <c r="R171" s="37" t="s">
        <v>655</v>
      </c>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row>
    <row r="172" spans="2:260" s="12" customFormat="1" ht="65.099999999999994" customHeight="1" x14ac:dyDescent="0.25">
      <c r="B172" s="3"/>
      <c r="C172" s="19" t="s">
        <v>656</v>
      </c>
      <c r="D172" s="17" t="s">
        <v>297</v>
      </c>
      <c r="E172" s="17">
        <v>6</v>
      </c>
      <c r="F172" s="14">
        <v>4.03</v>
      </c>
      <c r="G172" s="14">
        <v>3.31</v>
      </c>
      <c r="H172" s="14">
        <v>2.59</v>
      </c>
      <c r="I172" s="14"/>
      <c r="J172" s="14">
        <v>4.2300000000000004</v>
      </c>
      <c r="K172" s="14">
        <v>5.66</v>
      </c>
      <c r="L172" s="14">
        <v>7.98</v>
      </c>
      <c r="M172" s="54"/>
      <c r="N172" s="14">
        <v>29.233661082000001</v>
      </c>
      <c r="O172" s="31">
        <v>30.490832286</v>
      </c>
      <c r="P172" s="31" t="s">
        <v>27</v>
      </c>
      <c r="Q172" s="17" t="s">
        <v>26</v>
      </c>
      <c r="R172" s="38" t="s">
        <v>657</v>
      </c>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row>
    <row r="173" spans="2:260" s="12" customFormat="1" ht="65.099999999999994" customHeight="1" x14ac:dyDescent="0.25">
      <c r="B173" s="3"/>
      <c r="C173" s="9" t="s">
        <v>461</v>
      </c>
      <c r="D173" s="16" t="s">
        <v>298</v>
      </c>
      <c r="E173" s="16">
        <v>0</v>
      </c>
      <c r="F173" s="15">
        <v>11.6</v>
      </c>
      <c r="G173" s="15">
        <v>9.11</v>
      </c>
      <c r="H173" s="15">
        <v>6.63</v>
      </c>
      <c r="I173" s="14"/>
      <c r="J173" s="15">
        <v>13.09</v>
      </c>
      <c r="K173" s="15">
        <v>18.05</v>
      </c>
      <c r="L173" s="15">
        <v>26.08</v>
      </c>
      <c r="M173" s="54"/>
      <c r="N173" s="15">
        <v>31.858263736000001</v>
      </c>
      <c r="O173" s="15">
        <v>23.431937857000001</v>
      </c>
      <c r="P173" s="15" t="s">
        <v>26</v>
      </c>
      <c r="Q173" s="16" t="s">
        <v>26</v>
      </c>
      <c r="R173" s="37" t="s">
        <v>658</v>
      </c>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row>
    <row r="174" spans="2:260" s="12" customFormat="1" ht="65.099999999999994" customHeight="1" x14ac:dyDescent="0.25">
      <c r="B174" s="3"/>
      <c r="C174" s="19" t="s">
        <v>471</v>
      </c>
      <c r="D174" s="17" t="s">
        <v>299</v>
      </c>
      <c r="E174" s="17">
        <v>3</v>
      </c>
      <c r="F174" s="14">
        <v>5.05</v>
      </c>
      <c r="G174" s="14">
        <v>3.76</v>
      </c>
      <c r="H174" s="14">
        <v>2.48</v>
      </c>
      <c r="I174" s="14"/>
      <c r="J174" s="14">
        <v>5.61</v>
      </c>
      <c r="K174" s="14">
        <v>8.17</v>
      </c>
      <c r="L174" s="14">
        <v>12.32</v>
      </c>
      <c r="M174" s="54"/>
      <c r="N174" s="14">
        <v>28.337107001</v>
      </c>
      <c r="O174" s="31">
        <v>36.356694904999998</v>
      </c>
      <c r="P174" s="31" t="s">
        <v>26</v>
      </c>
      <c r="Q174" s="17" t="s">
        <v>26</v>
      </c>
      <c r="R174" s="38" t="s">
        <v>659</v>
      </c>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row>
    <row r="175" spans="2:260" s="12" customFormat="1" ht="65.099999999999994" customHeight="1" x14ac:dyDescent="0.25">
      <c r="B175" s="3"/>
      <c r="C175" s="9" t="s">
        <v>440</v>
      </c>
      <c r="D175" s="16" t="s">
        <v>301</v>
      </c>
      <c r="E175" s="16">
        <v>0</v>
      </c>
      <c r="F175" s="15">
        <v>47.1</v>
      </c>
      <c r="G175" s="15">
        <v>44.14</v>
      </c>
      <c r="H175" s="15">
        <v>41.19</v>
      </c>
      <c r="I175" s="14"/>
      <c r="J175" s="15">
        <v>49.25</v>
      </c>
      <c r="K175" s="15">
        <v>55.15</v>
      </c>
      <c r="L175" s="15">
        <v>64.709999999999994</v>
      </c>
      <c r="M175" s="54"/>
      <c r="N175" s="15">
        <v>29.633207019</v>
      </c>
      <c r="O175" s="15">
        <v>131.349729</v>
      </c>
      <c r="P175" s="15" t="s">
        <v>26</v>
      </c>
      <c r="Q175" s="16" t="s">
        <v>26</v>
      </c>
      <c r="R175" s="37" t="s">
        <v>660</v>
      </c>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row>
    <row r="176" spans="2:260" s="12" customFormat="1" ht="65.099999999999994" customHeight="1" x14ac:dyDescent="0.25">
      <c r="B176" s="3"/>
      <c r="C176" s="19" t="s">
        <v>452</v>
      </c>
      <c r="D176" s="17" t="s">
        <v>453</v>
      </c>
      <c r="E176" s="17">
        <v>0</v>
      </c>
      <c r="F176" s="14">
        <v>3.46</v>
      </c>
      <c r="G176" s="14">
        <v>2.83</v>
      </c>
      <c r="H176" s="14">
        <v>2.2000000000000002</v>
      </c>
      <c r="I176" s="14"/>
      <c r="J176" s="14">
        <v>3.77</v>
      </c>
      <c r="K176" s="14">
        <v>5.0199999999999996</v>
      </c>
      <c r="L176" s="14">
        <v>7.05</v>
      </c>
      <c r="M176" s="54"/>
      <c r="N176" s="14">
        <v>32.269320731999997</v>
      </c>
      <c r="O176" s="31">
        <v>7.0253232856999999</v>
      </c>
      <c r="P176" s="31" t="s">
        <v>26</v>
      </c>
      <c r="Q176" s="17" t="s">
        <v>26</v>
      </c>
      <c r="R176" s="38" t="s">
        <v>661</v>
      </c>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row>
    <row r="177" spans="2:260" s="12" customFormat="1" ht="65.099999999999994" customHeight="1" x14ac:dyDescent="0.25">
      <c r="B177" s="3"/>
      <c r="C177" s="9" t="s">
        <v>302</v>
      </c>
      <c r="D177" s="16" t="s">
        <v>303</v>
      </c>
      <c r="E177" s="16">
        <v>0</v>
      </c>
      <c r="F177" s="15">
        <v>13.22</v>
      </c>
      <c r="G177" s="15">
        <v>10.23</v>
      </c>
      <c r="H177" s="15">
        <v>7.24</v>
      </c>
      <c r="I177" s="14"/>
      <c r="J177" s="15">
        <v>14.94</v>
      </c>
      <c r="K177" s="15">
        <v>20.91</v>
      </c>
      <c r="L177" s="15">
        <v>30.59</v>
      </c>
      <c r="M177" s="54"/>
      <c r="N177" s="15">
        <v>15.570802885000001</v>
      </c>
      <c r="O177" s="15">
        <v>20.614279048</v>
      </c>
      <c r="P177" s="15" t="s">
        <v>26</v>
      </c>
      <c r="Q177" s="16" t="s">
        <v>26</v>
      </c>
      <c r="R177" s="37" t="s">
        <v>662</v>
      </c>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row>
    <row r="178" spans="2:260" s="12" customFormat="1" ht="65.099999999999994" customHeight="1" x14ac:dyDescent="0.25">
      <c r="B178" s="3"/>
      <c r="C178" s="19" t="s">
        <v>304</v>
      </c>
      <c r="D178" s="17" t="s">
        <v>305</v>
      </c>
      <c r="E178" s="17">
        <v>0</v>
      </c>
      <c r="F178" s="14">
        <v>1.31</v>
      </c>
      <c r="G178" s="14">
        <v>0.96</v>
      </c>
      <c r="H178" s="14">
        <v>0.61</v>
      </c>
      <c r="I178" s="14"/>
      <c r="J178" s="14">
        <v>1.43</v>
      </c>
      <c r="K178" s="14">
        <v>2.12</v>
      </c>
      <c r="L178" s="14">
        <v>3.24</v>
      </c>
      <c r="M178" s="54"/>
      <c r="N178" s="14">
        <v>28.609718914999998</v>
      </c>
      <c r="O178" s="31">
        <v>12.110899</v>
      </c>
      <c r="P178" s="31" t="s">
        <v>26</v>
      </c>
      <c r="Q178" s="17" t="s">
        <v>26</v>
      </c>
      <c r="R178" s="38" t="s">
        <v>663</v>
      </c>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row>
    <row r="179" spans="2:260" s="12" customFormat="1" ht="65.099999999999994" customHeight="1" x14ac:dyDescent="0.25">
      <c r="B179" s="3"/>
      <c r="C179" s="9" t="s">
        <v>456</v>
      </c>
      <c r="D179" s="16" t="s">
        <v>433</v>
      </c>
      <c r="E179" s="16">
        <v>3</v>
      </c>
      <c r="F179" s="15">
        <v>1.1200000000000001</v>
      </c>
      <c r="G179" s="15">
        <v>0.4</v>
      </c>
      <c r="H179" s="15">
        <v>-0.3</v>
      </c>
      <c r="I179" s="14"/>
      <c r="J179" s="15">
        <v>1.31</v>
      </c>
      <c r="K179" s="15">
        <v>2.73</v>
      </c>
      <c r="L179" s="15">
        <v>5.04</v>
      </c>
      <c r="M179" s="54"/>
      <c r="N179" s="15">
        <v>30.162745075</v>
      </c>
      <c r="O179" s="15">
        <v>15.610378761</v>
      </c>
      <c r="P179" s="15" t="s">
        <v>26</v>
      </c>
      <c r="Q179" s="16" t="s">
        <v>26</v>
      </c>
      <c r="R179" s="37" t="s">
        <v>664</v>
      </c>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row>
    <row r="180" spans="2:260" s="12" customFormat="1" ht="65.099999999999994" customHeight="1" x14ac:dyDescent="0.25">
      <c r="B180" s="3"/>
      <c r="C180" s="19" t="s">
        <v>306</v>
      </c>
      <c r="D180" s="17" t="s">
        <v>307</v>
      </c>
      <c r="E180" s="17">
        <v>3</v>
      </c>
      <c r="F180" s="14">
        <v>15.72</v>
      </c>
      <c r="G180" s="14">
        <v>12.74</v>
      </c>
      <c r="H180" s="14">
        <v>9.76</v>
      </c>
      <c r="I180" s="14"/>
      <c r="J180" s="14">
        <v>16.54</v>
      </c>
      <c r="K180" s="14">
        <v>22.49</v>
      </c>
      <c r="L180" s="14">
        <v>32.119999999999997</v>
      </c>
      <c r="M180" s="54"/>
      <c r="N180" s="14">
        <v>24.615766846</v>
      </c>
      <c r="O180" s="31">
        <v>282.13002370999999</v>
      </c>
      <c r="P180" s="31" t="s">
        <v>26</v>
      </c>
      <c r="Q180" s="17" t="s">
        <v>26</v>
      </c>
      <c r="R180" s="38" t="s">
        <v>665</v>
      </c>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row>
    <row r="181" spans="2:260" s="12" customFormat="1" ht="65.099999999999994" customHeight="1" x14ac:dyDescent="0.25">
      <c r="B181" s="3"/>
      <c r="C181" s="9" t="s">
        <v>308</v>
      </c>
      <c r="D181" s="16" t="s">
        <v>309</v>
      </c>
      <c r="E181" s="16">
        <v>0</v>
      </c>
      <c r="F181" s="15">
        <v>0.33</v>
      </c>
      <c r="G181" s="15">
        <v>0.25</v>
      </c>
      <c r="H181" s="15">
        <v>0.18</v>
      </c>
      <c r="I181" s="14"/>
      <c r="J181" s="15">
        <v>0.36</v>
      </c>
      <c r="K181" s="15">
        <v>0.5</v>
      </c>
      <c r="L181" s="15">
        <v>0.74</v>
      </c>
      <c r="M181" s="54"/>
      <c r="N181" s="15">
        <v>40.492507578000001</v>
      </c>
      <c r="O181" s="15">
        <v>8.8804810952000004</v>
      </c>
      <c r="P181" s="15" t="s">
        <v>26</v>
      </c>
      <c r="Q181" s="16" t="s">
        <v>26</v>
      </c>
      <c r="R181" s="37" t="s">
        <v>666</v>
      </c>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row>
    <row r="182" spans="2:260" s="12" customFormat="1" ht="65.099999999999994" customHeight="1" x14ac:dyDescent="0.25">
      <c r="B182" s="3"/>
      <c r="C182" s="19" t="s">
        <v>310</v>
      </c>
      <c r="D182" s="17" t="s">
        <v>311</v>
      </c>
      <c r="E182" s="17">
        <v>0</v>
      </c>
      <c r="F182" s="14">
        <v>3.99</v>
      </c>
      <c r="G182" s="14">
        <v>2.64</v>
      </c>
      <c r="H182" s="14">
        <v>1.3</v>
      </c>
      <c r="I182" s="14"/>
      <c r="J182" s="14">
        <v>4.29</v>
      </c>
      <c r="K182" s="14">
        <v>6.97</v>
      </c>
      <c r="L182" s="14">
        <v>11.32</v>
      </c>
      <c r="M182" s="54"/>
      <c r="N182" s="14">
        <v>24.650547086</v>
      </c>
      <c r="O182" s="31">
        <v>42.618262618999999</v>
      </c>
      <c r="P182" s="31" t="s">
        <v>26</v>
      </c>
      <c r="Q182" s="17" t="s">
        <v>26</v>
      </c>
      <c r="R182" s="38" t="s">
        <v>667</v>
      </c>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row>
    <row r="183" spans="2:260" s="12" customFormat="1" ht="65.099999999999994" customHeight="1" x14ac:dyDescent="0.25">
      <c r="B183" s="3"/>
      <c r="C183" s="9" t="s">
        <v>312</v>
      </c>
      <c r="D183" s="16" t="s">
        <v>313</v>
      </c>
      <c r="E183" s="16">
        <v>0</v>
      </c>
      <c r="F183" s="15">
        <v>33.82</v>
      </c>
      <c r="G183" s="15">
        <v>28.84</v>
      </c>
      <c r="H183" s="15">
        <v>23.87</v>
      </c>
      <c r="I183" s="14"/>
      <c r="J183" s="15">
        <v>35.74</v>
      </c>
      <c r="K183" s="15">
        <v>45.68</v>
      </c>
      <c r="L183" s="15">
        <v>61.77</v>
      </c>
      <c r="M183" s="54"/>
      <c r="N183" s="15">
        <v>21.648979765</v>
      </c>
      <c r="O183" s="15">
        <v>478.79590733000003</v>
      </c>
      <c r="P183" s="15" t="s">
        <v>26</v>
      </c>
      <c r="Q183" s="16" t="s">
        <v>26</v>
      </c>
      <c r="R183" s="37" t="s">
        <v>668</v>
      </c>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row>
    <row r="184" spans="2:260" s="12" customFormat="1" ht="65.099999999999994" customHeight="1" x14ac:dyDescent="0.25">
      <c r="B184" s="3"/>
      <c r="C184" s="19" t="s">
        <v>314</v>
      </c>
      <c r="D184" s="17" t="s">
        <v>315</v>
      </c>
      <c r="E184" s="17">
        <v>3</v>
      </c>
      <c r="F184" s="14">
        <v>6.63</v>
      </c>
      <c r="G184" s="14">
        <v>4.96</v>
      </c>
      <c r="H184" s="14">
        <v>3.3</v>
      </c>
      <c r="I184" s="14"/>
      <c r="J184" s="14">
        <v>7.12</v>
      </c>
      <c r="K184" s="14">
        <v>10.44</v>
      </c>
      <c r="L184" s="14">
        <v>15.82</v>
      </c>
      <c r="M184" s="54"/>
      <c r="N184" s="14">
        <v>33.022261280000002</v>
      </c>
      <c r="O184" s="31">
        <v>33.776351999999996</v>
      </c>
      <c r="P184" s="31" t="s">
        <v>26</v>
      </c>
      <c r="Q184" s="17" t="s">
        <v>26</v>
      </c>
      <c r="R184" s="38" t="s">
        <v>669</v>
      </c>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row>
    <row r="185" spans="2:260" s="12" customFormat="1" ht="65.099999999999994" customHeight="1" x14ac:dyDescent="0.25">
      <c r="B185" s="3"/>
      <c r="C185" s="9" t="s">
        <v>670</v>
      </c>
      <c r="D185" s="16" t="s">
        <v>671</v>
      </c>
      <c r="E185" s="16">
        <v>0</v>
      </c>
      <c r="F185" s="15">
        <v>5.94</v>
      </c>
      <c r="G185" s="15">
        <v>5.0599999999999996</v>
      </c>
      <c r="H185" s="15">
        <v>4.18</v>
      </c>
      <c r="I185" s="14"/>
      <c r="J185" s="15">
        <v>6.46</v>
      </c>
      <c r="K185" s="15">
        <v>8.2100000000000009</v>
      </c>
      <c r="L185" s="15">
        <v>11.05</v>
      </c>
      <c r="M185" s="54"/>
      <c r="N185" s="15">
        <v>31.293239129</v>
      </c>
      <c r="O185" s="15">
        <v>3.7510684286</v>
      </c>
      <c r="P185" s="15" t="s">
        <v>26</v>
      </c>
      <c r="Q185" s="16" t="s">
        <v>26</v>
      </c>
      <c r="R185" s="37" t="s">
        <v>672</v>
      </c>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row>
    <row r="186" spans="2:260" s="12" customFormat="1" ht="65.099999999999994" customHeight="1" x14ac:dyDescent="0.25">
      <c r="B186" s="3"/>
      <c r="C186" s="19" t="s">
        <v>316</v>
      </c>
      <c r="D186" s="17" t="s">
        <v>317</v>
      </c>
      <c r="E186" s="17">
        <v>3</v>
      </c>
      <c r="F186" s="14">
        <v>15.27</v>
      </c>
      <c r="G186" s="14">
        <v>13.16</v>
      </c>
      <c r="H186" s="14">
        <v>11.05</v>
      </c>
      <c r="I186" s="14"/>
      <c r="J186" s="14">
        <v>15.85</v>
      </c>
      <c r="K186" s="14">
        <v>20.059999999999999</v>
      </c>
      <c r="L186" s="14">
        <v>26.88</v>
      </c>
      <c r="M186" s="54"/>
      <c r="N186" s="14">
        <v>25.409621304000002</v>
      </c>
      <c r="O186" s="31">
        <v>333.06351575999997</v>
      </c>
      <c r="P186" s="31" t="s">
        <v>27</v>
      </c>
      <c r="Q186" s="17" t="s">
        <v>26</v>
      </c>
      <c r="R186" s="38" t="s">
        <v>673</v>
      </c>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row>
    <row r="187" spans="2:260" s="12" customFormat="1" ht="65.099999999999994" customHeight="1" x14ac:dyDescent="0.25">
      <c r="B187" s="3"/>
      <c r="C187" s="9" t="s">
        <v>318</v>
      </c>
      <c r="D187" s="16" t="s">
        <v>319</v>
      </c>
      <c r="E187" s="16">
        <v>3</v>
      </c>
      <c r="F187" s="15" t="s">
        <v>115</v>
      </c>
      <c r="G187" s="15" t="s">
        <v>115</v>
      </c>
      <c r="H187" s="15" t="s">
        <v>115</v>
      </c>
      <c r="I187" s="14"/>
      <c r="J187" s="15" t="s">
        <v>115</v>
      </c>
      <c r="K187" s="15" t="s">
        <v>115</v>
      </c>
      <c r="L187" s="15" t="s">
        <v>115</v>
      </c>
      <c r="M187" s="54"/>
      <c r="N187" s="15" t="s">
        <v>115</v>
      </c>
      <c r="O187" s="15" t="s">
        <v>115</v>
      </c>
      <c r="P187" s="15" t="s">
        <v>115</v>
      </c>
      <c r="Q187" s="16" t="s">
        <v>115</v>
      </c>
      <c r="R187" s="37" t="s">
        <v>116</v>
      </c>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row>
    <row r="188" spans="2:260" s="12" customFormat="1" ht="65.099999999999994" customHeight="1" x14ac:dyDescent="0.25">
      <c r="B188" s="3"/>
      <c r="C188" s="19" t="s">
        <v>320</v>
      </c>
      <c r="D188" s="17" t="s">
        <v>490</v>
      </c>
      <c r="E188" s="17">
        <v>0</v>
      </c>
      <c r="F188" s="14">
        <v>7.12</v>
      </c>
      <c r="G188" s="14">
        <v>5.89</v>
      </c>
      <c r="H188" s="14">
        <v>4.66</v>
      </c>
      <c r="I188" s="14"/>
      <c r="J188" s="14">
        <v>8</v>
      </c>
      <c r="K188" s="14">
        <v>10.45</v>
      </c>
      <c r="L188" s="14">
        <v>14.43</v>
      </c>
      <c r="M188" s="54"/>
      <c r="N188" s="14">
        <v>31.870609452</v>
      </c>
      <c r="O188" s="31">
        <v>3.9110687142999998</v>
      </c>
      <c r="P188" s="31" t="s">
        <v>26</v>
      </c>
      <c r="Q188" s="17" t="s">
        <v>26</v>
      </c>
      <c r="R188" s="38" t="s">
        <v>674</v>
      </c>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row>
    <row r="189" spans="2:260" s="12" customFormat="1" ht="65.099999999999994" customHeight="1" x14ac:dyDescent="0.25">
      <c r="B189" s="3"/>
      <c r="C189" s="9" t="s">
        <v>320</v>
      </c>
      <c r="D189" s="16" t="s">
        <v>321</v>
      </c>
      <c r="E189" s="16">
        <v>0</v>
      </c>
      <c r="F189" s="15">
        <v>6.63</v>
      </c>
      <c r="G189" s="15">
        <v>5.8</v>
      </c>
      <c r="H189" s="15">
        <v>4.9800000000000004</v>
      </c>
      <c r="I189" s="14"/>
      <c r="J189" s="15">
        <v>6.97</v>
      </c>
      <c r="K189" s="15">
        <v>8.61</v>
      </c>
      <c r="L189" s="15">
        <v>11.27</v>
      </c>
      <c r="M189" s="54"/>
      <c r="N189" s="15">
        <v>31.716049146</v>
      </c>
      <c r="O189" s="15">
        <v>22.417704142999998</v>
      </c>
      <c r="P189" s="15" t="s">
        <v>26</v>
      </c>
      <c r="Q189" s="16" t="s">
        <v>26</v>
      </c>
      <c r="R189" s="37" t="s">
        <v>675</v>
      </c>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row>
    <row r="190" spans="2:260" s="12" customFormat="1" ht="65.099999999999994" customHeight="1" x14ac:dyDescent="0.25">
      <c r="B190" s="3"/>
      <c r="C190" s="19" t="s">
        <v>320</v>
      </c>
      <c r="D190" s="17" t="s">
        <v>322</v>
      </c>
      <c r="E190" s="17">
        <v>0</v>
      </c>
      <c r="F190" s="14">
        <v>33.4</v>
      </c>
      <c r="G190" s="14">
        <v>28.71</v>
      </c>
      <c r="H190" s="14">
        <v>24.03</v>
      </c>
      <c r="I190" s="14"/>
      <c r="J190" s="14">
        <v>35.22</v>
      </c>
      <c r="K190" s="14">
        <v>44.58</v>
      </c>
      <c r="L190" s="14">
        <v>59.74</v>
      </c>
      <c r="M190" s="54"/>
      <c r="N190" s="14">
        <v>30.434119797000001</v>
      </c>
      <c r="O190" s="31">
        <v>107.70144108999999</v>
      </c>
      <c r="P190" s="31" t="s">
        <v>26</v>
      </c>
      <c r="Q190" s="17" t="s">
        <v>26</v>
      </c>
      <c r="R190" s="38" t="s">
        <v>676</v>
      </c>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row>
    <row r="191" spans="2:260" s="12" customFormat="1" ht="65.099999999999994" customHeight="1" x14ac:dyDescent="0.25">
      <c r="B191" s="3"/>
      <c r="C191" s="9" t="s">
        <v>323</v>
      </c>
      <c r="D191" s="16" t="s">
        <v>448</v>
      </c>
      <c r="E191" s="16">
        <v>0</v>
      </c>
      <c r="F191" s="15">
        <v>12.93</v>
      </c>
      <c r="G191" s="15">
        <v>12.19</v>
      </c>
      <c r="H191" s="15">
        <v>11.45</v>
      </c>
      <c r="I191" s="14"/>
      <c r="J191" s="15">
        <v>13.26</v>
      </c>
      <c r="K191" s="15">
        <v>14.73</v>
      </c>
      <c r="L191" s="15">
        <v>17.11</v>
      </c>
      <c r="M191" s="54"/>
      <c r="N191" s="15">
        <v>22.916728000999999</v>
      </c>
      <c r="O191" s="15">
        <v>4.3391350952000005</v>
      </c>
      <c r="P191" s="15" t="s">
        <v>26</v>
      </c>
      <c r="Q191" s="16" t="s">
        <v>26</v>
      </c>
      <c r="R191" s="37" t="s">
        <v>677</v>
      </c>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row>
    <row r="192" spans="2:260" s="12" customFormat="1" ht="65.099999999999994" customHeight="1" x14ac:dyDescent="0.25">
      <c r="B192" s="3"/>
      <c r="C192" s="19" t="s">
        <v>300</v>
      </c>
      <c r="D192" s="17" t="s">
        <v>324</v>
      </c>
      <c r="E192" s="17">
        <v>0</v>
      </c>
      <c r="F192" s="14">
        <v>25.52</v>
      </c>
      <c r="G192" s="14">
        <v>23.75</v>
      </c>
      <c r="H192" s="14">
        <v>21.99</v>
      </c>
      <c r="I192" s="14"/>
      <c r="J192" s="14">
        <v>26.47</v>
      </c>
      <c r="K192" s="14">
        <v>29.99</v>
      </c>
      <c r="L192" s="14">
        <v>35.68</v>
      </c>
      <c r="M192" s="54"/>
      <c r="N192" s="14">
        <v>23.361080061999999</v>
      </c>
      <c r="O192" s="31">
        <v>193.34170313999999</v>
      </c>
      <c r="P192" s="31" t="s">
        <v>26</v>
      </c>
      <c r="Q192" s="17" t="s">
        <v>26</v>
      </c>
      <c r="R192" s="38" t="s">
        <v>678</v>
      </c>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row>
    <row r="193" spans="2:260" s="12" customFormat="1" ht="65.099999999999994" customHeight="1" x14ac:dyDescent="0.25">
      <c r="B193" s="3"/>
      <c r="C193" s="9" t="s">
        <v>325</v>
      </c>
      <c r="D193" s="16" t="s">
        <v>326</v>
      </c>
      <c r="E193" s="16">
        <v>3</v>
      </c>
      <c r="F193" s="15">
        <v>19.14</v>
      </c>
      <c r="G193" s="15">
        <v>16.61</v>
      </c>
      <c r="H193" s="15">
        <v>14.09</v>
      </c>
      <c r="I193" s="14"/>
      <c r="J193" s="15">
        <v>20.329999999999998</v>
      </c>
      <c r="K193" s="15">
        <v>25.37</v>
      </c>
      <c r="L193" s="15">
        <v>33.53</v>
      </c>
      <c r="M193" s="54"/>
      <c r="N193" s="15">
        <v>39.54268999</v>
      </c>
      <c r="O193" s="15">
        <v>43.412275285999996</v>
      </c>
      <c r="P193" s="15" t="s">
        <v>27</v>
      </c>
      <c r="Q193" s="16" t="s">
        <v>26</v>
      </c>
      <c r="R193" s="37" t="s">
        <v>679</v>
      </c>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row>
    <row r="194" spans="2:260" s="12" customFormat="1" ht="65.099999999999994" customHeight="1" x14ac:dyDescent="0.25">
      <c r="B194" s="3"/>
      <c r="C194" s="19" t="s">
        <v>327</v>
      </c>
      <c r="D194" s="17" t="s">
        <v>328</v>
      </c>
      <c r="E194" s="17">
        <v>3</v>
      </c>
      <c r="F194" s="14">
        <v>4.3600000000000003</v>
      </c>
      <c r="G194" s="14">
        <v>3.97</v>
      </c>
      <c r="H194" s="14">
        <v>3.58</v>
      </c>
      <c r="I194" s="14"/>
      <c r="J194" s="14">
        <v>4.5</v>
      </c>
      <c r="K194" s="14">
        <v>5.27</v>
      </c>
      <c r="L194" s="14">
        <v>6.53</v>
      </c>
      <c r="M194" s="54"/>
      <c r="N194" s="14">
        <v>31.308554127000001</v>
      </c>
      <c r="O194" s="31">
        <v>3.8535996190000001</v>
      </c>
      <c r="P194" s="31" t="s">
        <v>26</v>
      </c>
      <c r="Q194" s="17" t="s">
        <v>26</v>
      </c>
      <c r="R194" s="38" t="s">
        <v>680</v>
      </c>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row>
    <row r="195" spans="2:260" s="12" customFormat="1" ht="65.099999999999994" customHeight="1" x14ac:dyDescent="0.25">
      <c r="B195" s="3"/>
      <c r="C195" s="9" t="s">
        <v>329</v>
      </c>
      <c r="D195" s="16" t="s">
        <v>330</v>
      </c>
      <c r="E195" s="16">
        <v>6</v>
      </c>
      <c r="F195" s="15">
        <v>11.52</v>
      </c>
      <c r="G195" s="15">
        <v>8.82</v>
      </c>
      <c r="H195" s="15">
        <v>6.12</v>
      </c>
      <c r="I195" s="14"/>
      <c r="J195" s="15">
        <v>12.48</v>
      </c>
      <c r="K195" s="15">
        <v>17.87</v>
      </c>
      <c r="L195" s="15">
        <v>26.6</v>
      </c>
      <c r="M195" s="54"/>
      <c r="N195" s="15">
        <v>30.838952811999999</v>
      </c>
      <c r="O195" s="15">
        <v>18.791565286000001</v>
      </c>
      <c r="P195" s="15" t="s">
        <v>27</v>
      </c>
      <c r="Q195" s="16" t="s">
        <v>26</v>
      </c>
      <c r="R195" s="37" t="s">
        <v>681</v>
      </c>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row>
    <row r="196" spans="2:260" s="12" customFormat="1" ht="65.099999999999994" customHeight="1" x14ac:dyDescent="0.25">
      <c r="B196" s="3"/>
      <c r="C196" s="19" t="s">
        <v>331</v>
      </c>
      <c r="D196" s="17" t="s">
        <v>332</v>
      </c>
      <c r="E196" s="17">
        <v>0</v>
      </c>
      <c r="F196" s="14">
        <v>4.6500000000000004</v>
      </c>
      <c r="G196" s="14">
        <v>3.7</v>
      </c>
      <c r="H196" s="14">
        <v>2.75</v>
      </c>
      <c r="I196" s="14"/>
      <c r="J196" s="14">
        <v>5.14</v>
      </c>
      <c r="K196" s="14">
        <v>7.03</v>
      </c>
      <c r="L196" s="14">
        <v>10.1</v>
      </c>
      <c r="M196" s="54"/>
      <c r="N196" s="14">
        <v>31.482157698999998</v>
      </c>
      <c r="O196" s="31">
        <v>142.34979352000002</v>
      </c>
      <c r="P196" s="31" t="s">
        <v>26</v>
      </c>
      <c r="Q196" s="17" t="s">
        <v>26</v>
      </c>
      <c r="R196" s="38" t="s">
        <v>682</v>
      </c>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row>
    <row r="197" spans="2:260" s="12" customFormat="1" ht="65.099999999999994" customHeight="1" x14ac:dyDescent="0.25">
      <c r="B197" s="3"/>
      <c r="C197" s="9" t="s">
        <v>333</v>
      </c>
      <c r="D197" s="16" t="s">
        <v>334</v>
      </c>
      <c r="E197" s="16">
        <v>3</v>
      </c>
      <c r="F197" s="15">
        <v>5.58</v>
      </c>
      <c r="G197" s="15">
        <v>1.91</v>
      </c>
      <c r="H197" s="15">
        <v>-1.74</v>
      </c>
      <c r="I197" s="14"/>
      <c r="J197" s="15">
        <v>6.29</v>
      </c>
      <c r="K197" s="15">
        <v>13.61</v>
      </c>
      <c r="L197" s="15">
        <v>25.46</v>
      </c>
      <c r="M197" s="54"/>
      <c r="N197" s="15">
        <v>23.973003607999999</v>
      </c>
      <c r="O197" s="15">
        <v>138.36929323999999</v>
      </c>
      <c r="P197" s="15" t="s">
        <v>26</v>
      </c>
      <c r="Q197" s="16" t="s">
        <v>26</v>
      </c>
      <c r="R197" s="37" t="s">
        <v>683</v>
      </c>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row>
    <row r="198" spans="2:260" s="12" customFormat="1" ht="65.099999999999994" customHeight="1" x14ac:dyDescent="0.25">
      <c r="B198" s="3"/>
      <c r="C198" s="19" t="s">
        <v>684</v>
      </c>
      <c r="D198" s="17" t="s">
        <v>685</v>
      </c>
      <c r="E198" s="17">
        <v>3</v>
      </c>
      <c r="F198" s="14">
        <v>47.78</v>
      </c>
      <c r="G198" s="14">
        <v>40.36</v>
      </c>
      <c r="H198" s="14">
        <v>32.950000000000003</v>
      </c>
      <c r="I198" s="14"/>
      <c r="J198" s="14">
        <v>49.96</v>
      </c>
      <c r="K198" s="14">
        <v>64.78</v>
      </c>
      <c r="L198" s="14">
        <v>88.77</v>
      </c>
      <c r="M198" s="54"/>
      <c r="N198" s="14">
        <v>51.452963037000004</v>
      </c>
      <c r="O198" s="31">
        <v>2.5657273338</v>
      </c>
      <c r="P198" s="31" t="s">
        <v>26</v>
      </c>
      <c r="Q198" s="17" t="s">
        <v>26</v>
      </c>
      <c r="R198" s="38" t="s">
        <v>686</v>
      </c>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row>
    <row r="199" spans="2:260" s="12" customFormat="1" ht="65.099999999999994" customHeight="1" x14ac:dyDescent="0.25">
      <c r="B199" s="3"/>
      <c r="C199" s="9" t="s">
        <v>335</v>
      </c>
      <c r="D199" s="16" t="s">
        <v>336</v>
      </c>
      <c r="E199" s="16">
        <v>4</v>
      </c>
      <c r="F199" s="15">
        <v>16.84</v>
      </c>
      <c r="G199" s="15">
        <v>14.94</v>
      </c>
      <c r="H199" s="15">
        <v>13.05</v>
      </c>
      <c r="I199" s="14"/>
      <c r="J199" s="15">
        <v>17.77</v>
      </c>
      <c r="K199" s="15">
        <v>21.55</v>
      </c>
      <c r="L199" s="15">
        <v>27.67</v>
      </c>
      <c r="M199" s="54"/>
      <c r="N199" s="15">
        <v>46.202339422999998</v>
      </c>
      <c r="O199" s="15">
        <v>55.631962142999996</v>
      </c>
      <c r="P199" s="15" t="s">
        <v>27</v>
      </c>
      <c r="Q199" s="16" t="s">
        <v>26</v>
      </c>
      <c r="R199" s="37" t="s">
        <v>687</v>
      </c>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row>
    <row r="200" spans="2:260" s="12" customFormat="1" ht="65.099999999999994" customHeight="1" x14ac:dyDescent="0.25">
      <c r="B200" s="3"/>
      <c r="C200" s="19" t="s">
        <v>337</v>
      </c>
      <c r="D200" s="17" t="s">
        <v>338</v>
      </c>
      <c r="E200" s="17">
        <v>3</v>
      </c>
      <c r="F200" s="14">
        <v>16.760000000000002</v>
      </c>
      <c r="G200" s="14">
        <v>13.02</v>
      </c>
      <c r="H200" s="14">
        <v>9.2799999999999994</v>
      </c>
      <c r="I200" s="14"/>
      <c r="J200" s="14">
        <v>17.66</v>
      </c>
      <c r="K200" s="14">
        <v>25.13</v>
      </c>
      <c r="L200" s="14">
        <v>37.229999999999997</v>
      </c>
      <c r="M200" s="54"/>
      <c r="N200" s="14">
        <v>26.611447578</v>
      </c>
      <c r="O200" s="31">
        <v>331.55500566999996</v>
      </c>
      <c r="P200" s="31" t="s">
        <v>26</v>
      </c>
      <c r="Q200" s="17" t="s">
        <v>26</v>
      </c>
      <c r="R200" s="38" t="s">
        <v>688</v>
      </c>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row>
    <row r="201" spans="2:260" s="12" customFormat="1" ht="65.099999999999994" customHeight="1" x14ac:dyDescent="0.25">
      <c r="B201" s="3"/>
      <c r="C201" s="9" t="s">
        <v>339</v>
      </c>
      <c r="D201" s="16" t="s">
        <v>340</v>
      </c>
      <c r="E201" s="16">
        <v>6</v>
      </c>
      <c r="F201" s="15">
        <v>52.1</v>
      </c>
      <c r="G201" s="15">
        <v>44.64</v>
      </c>
      <c r="H201" s="15">
        <v>37.18</v>
      </c>
      <c r="I201" s="14"/>
      <c r="J201" s="15">
        <v>58.47</v>
      </c>
      <c r="K201" s="15">
        <v>73.38</v>
      </c>
      <c r="L201" s="15">
        <v>97.51</v>
      </c>
      <c r="M201" s="54"/>
      <c r="N201" s="15">
        <v>55.988742756000001</v>
      </c>
      <c r="O201" s="15">
        <v>80.357924874999995</v>
      </c>
      <c r="P201" s="15" t="s">
        <v>26</v>
      </c>
      <c r="Q201" s="16" t="s">
        <v>27</v>
      </c>
      <c r="R201" s="37" t="s">
        <v>689</v>
      </c>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row>
    <row r="202" spans="2:260" s="12" customFormat="1" ht="65.099999999999994" customHeight="1" x14ac:dyDescent="0.25">
      <c r="B202" s="3"/>
      <c r="C202" s="19" t="s">
        <v>341</v>
      </c>
      <c r="D202" s="17" t="s">
        <v>342</v>
      </c>
      <c r="E202" s="17">
        <v>0</v>
      </c>
      <c r="F202" s="14">
        <v>42.87</v>
      </c>
      <c r="G202" s="14">
        <v>36.9</v>
      </c>
      <c r="H202" s="14">
        <v>30.93</v>
      </c>
      <c r="I202" s="14"/>
      <c r="J202" s="14">
        <v>46.25</v>
      </c>
      <c r="K202" s="14">
        <v>58.18</v>
      </c>
      <c r="L202" s="14">
        <v>77.5</v>
      </c>
      <c r="M202" s="54"/>
      <c r="N202" s="14">
        <v>26.866380619000001</v>
      </c>
      <c r="O202" s="31">
        <v>27.564661858000001</v>
      </c>
      <c r="P202" s="31" t="s">
        <v>26</v>
      </c>
      <c r="Q202" s="17" t="s">
        <v>26</v>
      </c>
      <c r="R202" s="38" t="s">
        <v>690</v>
      </c>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row>
    <row r="203" spans="2:260" s="12" customFormat="1" ht="65.099999999999994" customHeight="1" x14ac:dyDescent="0.25">
      <c r="B203" s="3"/>
      <c r="C203" s="9" t="s">
        <v>343</v>
      </c>
      <c r="D203" s="16" t="s">
        <v>344</v>
      </c>
      <c r="E203" s="16">
        <v>6</v>
      </c>
      <c r="F203" s="15">
        <v>10.54</v>
      </c>
      <c r="G203" s="15">
        <v>8.49</v>
      </c>
      <c r="H203" s="15">
        <v>6.44</v>
      </c>
      <c r="I203" s="14"/>
      <c r="J203" s="15">
        <v>10.83</v>
      </c>
      <c r="K203" s="15">
        <v>14.92</v>
      </c>
      <c r="L203" s="15">
        <v>21.55</v>
      </c>
      <c r="M203" s="54"/>
      <c r="N203" s="15">
        <v>51.063582238999999</v>
      </c>
      <c r="O203" s="15">
        <v>23.768073234999999</v>
      </c>
      <c r="P203" s="15" t="s">
        <v>27</v>
      </c>
      <c r="Q203" s="16" t="s">
        <v>26</v>
      </c>
      <c r="R203" s="37" t="s">
        <v>691</v>
      </c>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row>
    <row r="204" spans="2:260" s="12" customFormat="1" ht="65.099999999999994" customHeight="1" x14ac:dyDescent="0.25">
      <c r="B204" s="3"/>
      <c r="C204" s="19" t="s">
        <v>345</v>
      </c>
      <c r="D204" s="17" t="s">
        <v>346</v>
      </c>
      <c r="E204" s="17">
        <v>10</v>
      </c>
      <c r="F204" s="14">
        <v>46.1</v>
      </c>
      <c r="G204" s="14">
        <v>43.15</v>
      </c>
      <c r="H204" s="14">
        <v>40.21</v>
      </c>
      <c r="I204" s="14"/>
      <c r="J204" s="14">
        <v>48.42</v>
      </c>
      <c r="K204" s="14">
        <v>54.3</v>
      </c>
      <c r="L204" s="14">
        <v>63.82</v>
      </c>
      <c r="M204" s="54"/>
      <c r="N204" s="14">
        <v>76.167533925000001</v>
      </c>
      <c r="O204" s="31">
        <v>398.92090967000001</v>
      </c>
      <c r="P204" s="31" t="s">
        <v>27</v>
      </c>
      <c r="Q204" s="17" t="s">
        <v>27</v>
      </c>
      <c r="R204" s="38" t="s">
        <v>692</v>
      </c>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row>
    <row r="205" spans="2:260" s="12" customFormat="1" ht="65.099999999999994" customHeight="1" x14ac:dyDescent="0.25">
      <c r="B205" s="3"/>
      <c r="C205" s="9" t="s">
        <v>347</v>
      </c>
      <c r="D205" s="16" t="s">
        <v>496</v>
      </c>
      <c r="E205" s="16">
        <v>0</v>
      </c>
      <c r="F205" s="15">
        <v>13.15</v>
      </c>
      <c r="G205" s="15">
        <v>12.13</v>
      </c>
      <c r="H205" s="15">
        <v>11.12</v>
      </c>
      <c r="I205" s="14"/>
      <c r="J205" s="15">
        <v>13.63</v>
      </c>
      <c r="K205" s="15">
        <v>15.65</v>
      </c>
      <c r="L205" s="15">
        <v>18.93</v>
      </c>
      <c r="M205" s="54"/>
      <c r="N205" s="15">
        <v>25.751819017999999</v>
      </c>
      <c r="O205" s="15">
        <v>2.6350132381</v>
      </c>
      <c r="P205" s="15" t="s">
        <v>26</v>
      </c>
      <c r="Q205" s="16" t="s">
        <v>26</v>
      </c>
      <c r="R205" s="37" t="s">
        <v>693</v>
      </c>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row>
    <row r="206" spans="2:260" s="12" customFormat="1" ht="65.099999999999994" customHeight="1" x14ac:dyDescent="0.25">
      <c r="B206" s="3"/>
      <c r="C206" s="19" t="s">
        <v>347</v>
      </c>
      <c r="D206" s="17" t="s">
        <v>348</v>
      </c>
      <c r="E206" s="17">
        <v>3</v>
      </c>
      <c r="F206" s="14">
        <v>13.6</v>
      </c>
      <c r="G206" s="14">
        <v>12.55</v>
      </c>
      <c r="H206" s="14">
        <v>11.5</v>
      </c>
      <c r="I206" s="14"/>
      <c r="J206" s="14">
        <v>14.35</v>
      </c>
      <c r="K206" s="14">
        <v>16.440000000000001</v>
      </c>
      <c r="L206" s="14">
        <v>19.84</v>
      </c>
      <c r="M206" s="54"/>
      <c r="N206" s="14">
        <v>27.286069318999999</v>
      </c>
      <c r="O206" s="31">
        <v>5.6796985238</v>
      </c>
      <c r="P206" s="31" t="s">
        <v>27</v>
      </c>
      <c r="Q206" s="17" t="s">
        <v>26</v>
      </c>
      <c r="R206" s="38" t="s">
        <v>694</v>
      </c>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row>
    <row r="207" spans="2:260" s="12" customFormat="1" ht="65.099999999999994" customHeight="1" x14ac:dyDescent="0.25">
      <c r="B207" s="3"/>
      <c r="C207" s="9" t="s">
        <v>347</v>
      </c>
      <c r="D207" s="16" t="s">
        <v>349</v>
      </c>
      <c r="E207" s="16">
        <v>6</v>
      </c>
      <c r="F207" s="15">
        <v>40.07</v>
      </c>
      <c r="G207" s="15">
        <v>36.909999999999997</v>
      </c>
      <c r="H207" s="15">
        <v>33.75</v>
      </c>
      <c r="I207" s="14"/>
      <c r="J207" s="15">
        <v>41.36</v>
      </c>
      <c r="K207" s="15">
        <v>47.67</v>
      </c>
      <c r="L207" s="15">
        <v>57.89</v>
      </c>
      <c r="M207" s="54"/>
      <c r="N207" s="15">
        <v>28.445231916000001</v>
      </c>
      <c r="O207" s="15">
        <v>137.24108061999999</v>
      </c>
      <c r="P207" s="15" t="s">
        <v>27</v>
      </c>
      <c r="Q207" s="16" t="s">
        <v>26</v>
      </c>
      <c r="R207" s="37" t="s">
        <v>695</v>
      </c>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row>
    <row r="208" spans="2:260" s="12" customFormat="1" ht="65.099999999999994" customHeight="1" x14ac:dyDescent="0.25">
      <c r="B208" s="3"/>
      <c r="C208" s="19" t="s">
        <v>350</v>
      </c>
      <c r="D208" s="17" t="s">
        <v>351</v>
      </c>
      <c r="E208" s="17">
        <v>9</v>
      </c>
      <c r="F208" s="14">
        <v>284.17</v>
      </c>
      <c r="G208" s="14">
        <v>262.60000000000002</v>
      </c>
      <c r="H208" s="14">
        <v>241.03</v>
      </c>
      <c r="I208" s="14"/>
      <c r="J208" s="14">
        <v>309.32</v>
      </c>
      <c r="K208" s="14">
        <v>352.45</v>
      </c>
      <c r="L208" s="14">
        <v>422.24</v>
      </c>
      <c r="M208" s="54"/>
      <c r="N208" s="14">
        <v>62.411625495000003</v>
      </c>
      <c r="O208" s="31">
        <v>43.244053692000001</v>
      </c>
      <c r="P208" s="31" t="s">
        <v>27</v>
      </c>
      <c r="Q208" s="17" t="s">
        <v>27</v>
      </c>
      <c r="R208" s="38" t="s">
        <v>696</v>
      </c>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row>
    <row r="209" spans="2:260" s="12" customFormat="1" ht="65.099999999999994" customHeight="1" x14ac:dyDescent="0.25">
      <c r="B209" s="3"/>
      <c r="C209" s="9" t="s">
        <v>352</v>
      </c>
      <c r="D209" s="16" t="s">
        <v>353</v>
      </c>
      <c r="E209" s="16">
        <v>2</v>
      </c>
      <c r="F209" s="15">
        <v>5.2</v>
      </c>
      <c r="G209" s="15">
        <v>3.25</v>
      </c>
      <c r="H209" s="15">
        <v>1.3</v>
      </c>
      <c r="I209" s="14"/>
      <c r="J209" s="15">
        <v>5.66</v>
      </c>
      <c r="K209" s="15">
        <v>9.5500000000000007</v>
      </c>
      <c r="L209" s="15">
        <v>15.85</v>
      </c>
      <c r="M209" s="54"/>
      <c r="N209" s="15">
        <v>29.681193206</v>
      </c>
      <c r="O209" s="15">
        <v>17.848841381</v>
      </c>
      <c r="P209" s="15" t="s">
        <v>26</v>
      </c>
      <c r="Q209" s="16" t="s">
        <v>26</v>
      </c>
      <c r="R209" s="37" t="s">
        <v>697</v>
      </c>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row>
    <row r="210" spans="2:260" s="12" customFormat="1" ht="65.099999999999994" customHeight="1" x14ac:dyDescent="0.25">
      <c r="B210" s="3"/>
      <c r="C210" s="19" t="s">
        <v>354</v>
      </c>
      <c r="D210" s="17" t="s">
        <v>355</v>
      </c>
      <c r="E210" s="17">
        <v>3</v>
      </c>
      <c r="F210" s="14">
        <v>37.54</v>
      </c>
      <c r="G210" s="14">
        <v>30.28</v>
      </c>
      <c r="H210" s="14">
        <v>23.02</v>
      </c>
      <c r="I210" s="14"/>
      <c r="J210" s="14">
        <v>41.31</v>
      </c>
      <c r="K210" s="14">
        <v>55.82</v>
      </c>
      <c r="L210" s="14">
        <v>79.3</v>
      </c>
      <c r="M210" s="54"/>
      <c r="N210" s="14">
        <v>29.661586609</v>
      </c>
      <c r="O210" s="31">
        <v>26.342854332999998</v>
      </c>
      <c r="P210" s="31" t="s">
        <v>27</v>
      </c>
      <c r="Q210" s="17" t="s">
        <v>26</v>
      </c>
      <c r="R210" s="38" t="s">
        <v>698</v>
      </c>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row>
    <row r="211" spans="2:260" s="12" customFormat="1" ht="65.099999999999994" customHeight="1" x14ac:dyDescent="0.25">
      <c r="B211" s="3"/>
      <c r="C211" s="9" t="s">
        <v>356</v>
      </c>
      <c r="D211" s="16" t="s">
        <v>357</v>
      </c>
      <c r="E211" s="16">
        <v>6</v>
      </c>
      <c r="F211" s="15">
        <v>30.56</v>
      </c>
      <c r="G211" s="15">
        <v>28.27</v>
      </c>
      <c r="H211" s="15">
        <v>25.98</v>
      </c>
      <c r="I211" s="14"/>
      <c r="J211" s="15">
        <v>33.03</v>
      </c>
      <c r="K211" s="15">
        <v>37.6</v>
      </c>
      <c r="L211" s="15">
        <v>45.01</v>
      </c>
      <c r="M211" s="54"/>
      <c r="N211" s="15">
        <v>47.544598456999999</v>
      </c>
      <c r="O211" s="15">
        <v>223.48026276000002</v>
      </c>
      <c r="P211" s="15" t="s">
        <v>26</v>
      </c>
      <c r="Q211" s="16" t="s">
        <v>27</v>
      </c>
      <c r="R211" s="37" t="s">
        <v>699</v>
      </c>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row>
    <row r="212" spans="2:260" s="12" customFormat="1" ht="65.099999999999994" customHeight="1" x14ac:dyDescent="0.25">
      <c r="B212" s="3"/>
      <c r="C212" s="19" t="s">
        <v>358</v>
      </c>
      <c r="D212" s="17" t="s">
        <v>359</v>
      </c>
      <c r="E212" s="17">
        <v>3</v>
      </c>
      <c r="F212" s="14">
        <v>21.16</v>
      </c>
      <c r="G212" s="14">
        <v>15.12</v>
      </c>
      <c r="H212" s="14">
        <v>9.09</v>
      </c>
      <c r="I212" s="14"/>
      <c r="J212" s="14">
        <v>23.46</v>
      </c>
      <c r="K212" s="14">
        <v>35.520000000000003</v>
      </c>
      <c r="L212" s="14">
        <v>55.04</v>
      </c>
      <c r="M212" s="54"/>
      <c r="N212" s="14">
        <v>32.385545379</v>
      </c>
      <c r="O212" s="31">
        <v>162.08833876</v>
      </c>
      <c r="P212" s="31" t="s">
        <v>26</v>
      </c>
      <c r="Q212" s="17" t="s">
        <v>26</v>
      </c>
      <c r="R212" s="38" t="s">
        <v>700</v>
      </c>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row>
    <row r="213" spans="2:260" s="12" customFormat="1" ht="65.099999999999994" customHeight="1" x14ac:dyDescent="0.25">
      <c r="B213" s="3"/>
      <c r="C213" s="9" t="s">
        <v>360</v>
      </c>
      <c r="D213" s="16" t="s">
        <v>361</v>
      </c>
      <c r="E213" s="16">
        <v>9</v>
      </c>
      <c r="F213" s="15">
        <v>65.709999999999994</v>
      </c>
      <c r="G213" s="15">
        <v>58.57</v>
      </c>
      <c r="H213" s="15">
        <v>51.43</v>
      </c>
      <c r="I213" s="14"/>
      <c r="J213" s="15">
        <v>68.150000000000006</v>
      </c>
      <c r="K213" s="15">
        <v>82.42</v>
      </c>
      <c r="L213" s="15">
        <v>105.52</v>
      </c>
      <c r="M213" s="54"/>
      <c r="N213" s="15">
        <v>72.504873533999998</v>
      </c>
      <c r="O213" s="15">
        <v>87.967928215000001</v>
      </c>
      <c r="P213" s="15" t="s">
        <v>27</v>
      </c>
      <c r="Q213" s="16" t="s">
        <v>27</v>
      </c>
      <c r="R213" s="37" t="s">
        <v>701</v>
      </c>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row>
    <row r="214" spans="2:260" s="12" customFormat="1" ht="65.099999999999994" customHeight="1" x14ac:dyDescent="0.25">
      <c r="B214" s="3"/>
      <c r="C214" s="19" t="s">
        <v>362</v>
      </c>
      <c r="D214" s="17" t="s">
        <v>363</v>
      </c>
      <c r="E214" s="17">
        <v>6</v>
      </c>
      <c r="F214" s="14">
        <v>18.010000000000002</v>
      </c>
      <c r="G214" s="14">
        <v>15.87</v>
      </c>
      <c r="H214" s="14">
        <v>13.73</v>
      </c>
      <c r="I214" s="14"/>
      <c r="J214" s="14">
        <v>20.05</v>
      </c>
      <c r="K214" s="14">
        <v>24.32</v>
      </c>
      <c r="L214" s="14">
        <v>31.23</v>
      </c>
      <c r="M214" s="54"/>
      <c r="N214" s="14">
        <v>52.658290231999999</v>
      </c>
      <c r="O214" s="31">
        <v>187.85286590000001</v>
      </c>
      <c r="P214" s="31" t="s">
        <v>26</v>
      </c>
      <c r="Q214" s="17" t="s">
        <v>27</v>
      </c>
      <c r="R214" s="38" t="s">
        <v>702</v>
      </c>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row>
    <row r="215" spans="2:260" s="12" customFormat="1" ht="65.099999999999994" customHeight="1" x14ac:dyDescent="0.25">
      <c r="B215" s="3"/>
      <c r="C215" s="9" t="s">
        <v>364</v>
      </c>
      <c r="D215" s="16" t="s">
        <v>365</v>
      </c>
      <c r="E215" s="16">
        <v>3</v>
      </c>
      <c r="F215" s="15">
        <v>35.35</v>
      </c>
      <c r="G215" s="15">
        <v>29.69</v>
      </c>
      <c r="H215" s="15">
        <v>24.04</v>
      </c>
      <c r="I215" s="14"/>
      <c r="J215" s="15">
        <v>38.82</v>
      </c>
      <c r="K215" s="15">
        <v>50.12</v>
      </c>
      <c r="L215" s="15">
        <v>68.41</v>
      </c>
      <c r="M215" s="54"/>
      <c r="N215" s="15">
        <v>33.399563266000001</v>
      </c>
      <c r="O215" s="15">
        <v>280.37073348000001</v>
      </c>
      <c r="P215" s="15" t="s">
        <v>27</v>
      </c>
      <c r="Q215" s="16" t="s">
        <v>26</v>
      </c>
      <c r="R215" s="37" t="s">
        <v>703</v>
      </c>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row>
    <row r="216" spans="2:260" s="12" customFormat="1" ht="65.099999999999994" customHeight="1" x14ac:dyDescent="0.25">
      <c r="B216" s="3"/>
      <c r="C216" s="19" t="s">
        <v>366</v>
      </c>
      <c r="D216" s="17" t="s">
        <v>367</v>
      </c>
      <c r="E216" s="17">
        <v>1</v>
      </c>
      <c r="F216" s="14">
        <v>10.43</v>
      </c>
      <c r="G216" s="14">
        <v>8.5299999999999994</v>
      </c>
      <c r="H216" s="14">
        <v>6.64</v>
      </c>
      <c r="I216" s="14"/>
      <c r="J216" s="14">
        <v>11.47</v>
      </c>
      <c r="K216" s="14">
        <v>15.25</v>
      </c>
      <c r="L216" s="14">
        <v>21.38</v>
      </c>
      <c r="M216" s="54"/>
      <c r="N216" s="14">
        <v>22.529151378000002</v>
      </c>
      <c r="O216" s="31">
        <v>26.026866286000001</v>
      </c>
      <c r="P216" s="31" t="s">
        <v>26</v>
      </c>
      <c r="Q216" s="17" t="s">
        <v>26</v>
      </c>
      <c r="R216" s="38" t="s">
        <v>704</v>
      </c>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row>
    <row r="217" spans="2:260" s="12" customFormat="1" ht="65.099999999999994" customHeight="1" x14ac:dyDescent="0.25">
      <c r="B217" s="3"/>
      <c r="C217" s="9" t="s">
        <v>368</v>
      </c>
      <c r="D217" s="16" t="s">
        <v>369</v>
      </c>
      <c r="E217" s="16">
        <v>6</v>
      </c>
      <c r="F217" s="15">
        <v>15.52</v>
      </c>
      <c r="G217" s="15">
        <v>13.24</v>
      </c>
      <c r="H217" s="15">
        <v>10.97</v>
      </c>
      <c r="I217" s="14"/>
      <c r="J217" s="15">
        <v>16.21</v>
      </c>
      <c r="K217" s="15">
        <v>20.75</v>
      </c>
      <c r="L217" s="15">
        <v>28.11</v>
      </c>
      <c r="M217" s="54"/>
      <c r="N217" s="15">
        <v>26.726929375000001</v>
      </c>
      <c r="O217" s="15">
        <v>23.322810904999997</v>
      </c>
      <c r="P217" s="15" t="s">
        <v>27</v>
      </c>
      <c r="Q217" s="16" t="s">
        <v>26</v>
      </c>
      <c r="R217" s="37" t="s">
        <v>705</v>
      </c>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row>
    <row r="218" spans="2:260" s="12" customFormat="1" ht="65.099999999999994" customHeight="1" x14ac:dyDescent="0.25">
      <c r="B218" s="3"/>
      <c r="C218" s="19" t="s">
        <v>370</v>
      </c>
      <c r="D218" s="17" t="s">
        <v>371</v>
      </c>
      <c r="E218" s="17">
        <v>3</v>
      </c>
      <c r="F218" s="14">
        <v>34.130000000000003</v>
      </c>
      <c r="G218" s="14">
        <v>28.98</v>
      </c>
      <c r="H218" s="14">
        <v>23.84</v>
      </c>
      <c r="I218" s="14"/>
      <c r="J218" s="14">
        <v>35.46</v>
      </c>
      <c r="K218" s="14">
        <v>45.74</v>
      </c>
      <c r="L218" s="14">
        <v>62.38</v>
      </c>
      <c r="M218" s="54"/>
      <c r="N218" s="14">
        <v>22.061303466999998</v>
      </c>
      <c r="O218" s="31">
        <v>476.78832510000001</v>
      </c>
      <c r="P218" s="31" t="s">
        <v>27</v>
      </c>
      <c r="Q218" s="17" t="s">
        <v>26</v>
      </c>
      <c r="R218" s="38" t="s">
        <v>706</v>
      </c>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row>
    <row r="219" spans="2:260" s="12" customFormat="1" ht="65.099999999999994" customHeight="1" x14ac:dyDescent="0.25">
      <c r="B219" s="3"/>
      <c r="C219" s="9" t="s">
        <v>372</v>
      </c>
      <c r="D219" s="16" t="s">
        <v>373</v>
      </c>
      <c r="E219" s="16">
        <v>2</v>
      </c>
      <c r="F219" s="15">
        <v>4.99</v>
      </c>
      <c r="G219" s="15">
        <v>4.34</v>
      </c>
      <c r="H219" s="15">
        <v>3.7</v>
      </c>
      <c r="I219" s="14"/>
      <c r="J219" s="15">
        <v>5.19</v>
      </c>
      <c r="K219" s="15">
        <v>6.47</v>
      </c>
      <c r="L219" s="15">
        <v>8.5500000000000007</v>
      </c>
      <c r="M219" s="54"/>
      <c r="N219" s="15">
        <v>24.499865367999998</v>
      </c>
      <c r="O219" s="15">
        <v>15.010668619</v>
      </c>
      <c r="P219" s="15" t="s">
        <v>26</v>
      </c>
      <c r="Q219" s="16" t="s">
        <v>26</v>
      </c>
      <c r="R219" s="37" t="s">
        <v>707</v>
      </c>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row>
    <row r="220" spans="2:260" s="12" customFormat="1" ht="65.099999999999994" customHeight="1" x14ac:dyDescent="0.25">
      <c r="B220" s="3"/>
      <c r="C220" s="19" t="s">
        <v>374</v>
      </c>
      <c r="D220" s="17" t="s">
        <v>375</v>
      </c>
      <c r="E220" s="17">
        <v>0</v>
      </c>
      <c r="F220" s="14">
        <v>52.74</v>
      </c>
      <c r="G220" s="14">
        <v>49.01</v>
      </c>
      <c r="H220" s="14">
        <v>45.29</v>
      </c>
      <c r="I220" s="14"/>
      <c r="J220" s="14">
        <v>55.3</v>
      </c>
      <c r="K220" s="14">
        <v>62.74</v>
      </c>
      <c r="L220" s="14">
        <v>74.790000000000006</v>
      </c>
      <c r="M220" s="54"/>
      <c r="N220" s="14">
        <v>22.411806473999999</v>
      </c>
      <c r="O220" s="31">
        <v>23.002775429</v>
      </c>
      <c r="P220" s="31" t="s">
        <v>26</v>
      </c>
      <c r="Q220" s="17" t="s">
        <v>26</v>
      </c>
      <c r="R220" s="38" t="s">
        <v>708</v>
      </c>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row>
    <row r="221" spans="2:260" s="12" customFormat="1" ht="65.099999999999994" customHeight="1" x14ac:dyDescent="0.25">
      <c r="B221" s="3"/>
      <c r="C221" s="9" t="s">
        <v>376</v>
      </c>
      <c r="D221" s="16" t="s">
        <v>377</v>
      </c>
      <c r="E221" s="16">
        <v>0</v>
      </c>
      <c r="F221" s="15">
        <v>5.46</v>
      </c>
      <c r="G221" s="15">
        <v>4.6100000000000003</v>
      </c>
      <c r="H221" s="15">
        <v>3.77</v>
      </c>
      <c r="I221" s="14"/>
      <c r="J221" s="15">
        <v>5.91</v>
      </c>
      <c r="K221" s="15">
        <v>7.59</v>
      </c>
      <c r="L221" s="15">
        <v>10.32</v>
      </c>
      <c r="M221" s="54"/>
      <c r="N221" s="15">
        <v>26.621374040999999</v>
      </c>
      <c r="O221" s="15">
        <v>5.3935390951999995</v>
      </c>
      <c r="P221" s="15" t="s">
        <v>26</v>
      </c>
      <c r="Q221" s="16" t="s">
        <v>26</v>
      </c>
      <c r="R221" s="37" t="s">
        <v>709</v>
      </c>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row>
    <row r="222" spans="2:260" s="12" customFormat="1" ht="65.099999999999994" customHeight="1" x14ac:dyDescent="0.25">
      <c r="B222" s="3"/>
      <c r="C222" s="19" t="s">
        <v>376</v>
      </c>
      <c r="D222" s="17" t="s">
        <v>378</v>
      </c>
      <c r="E222" s="17">
        <v>0</v>
      </c>
      <c r="F222" s="14">
        <v>5.56</v>
      </c>
      <c r="G222" s="14">
        <v>4.53</v>
      </c>
      <c r="H222" s="14">
        <v>3.5</v>
      </c>
      <c r="I222" s="14"/>
      <c r="J222" s="14">
        <v>6.13</v>
      </c>
      <c r="K222" s="14">
        <v>8.18</v>
      </c>
      <c r="L222" s="14">
        <v>11.51</v>
      </c>
      <c r="M222" s="54"/>
      <c r="N222" s="14">
        <v>23.320325992000001</v>
      </c>
      <c r="O222" s="31">
        <v>94.589813952</v>
      </c>
      <c r="P222" s="31" t="s">
        <v>26</v>
      </c>
      <c r="Q222" s="17" t="s">
        <v>26</v>
      </c>
      <c r="R222" s="38" t="s">
        <v>710</v>
      </c>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row>
    <row r="223" spans="2:260" s="12" customFormat="1" ht="65.099999999999994" customHeight="1" x14ac:dyDescent="0.25">
      <c r="B223" s="3"/>
      <c r="C223" s="9" t="s">
        <v>379</v>
      </c>
      <c r="D223" s="16" t="s">
        <v>380</v>
      </c>
      <c r="E223" s="16">
        <v>0</v>
      </c>
      <c r="F223" s="15">
        <v>62.64</v>
      </c>
      <c r="G223" s="15">
        <v>56.27</v>
      </c>
      <c r="H223" s="15">
        <v>49.91</v>
      </c>
      <c r="I223" s="14"/>
      <c r="J223" s="15">
        <v>64.430000000000007</v>
      </c>
      <c r="K223" s="15">
        <v>77.150000000000006</v>
      </c>
      <c r="L223" s="15">
        <v>97.74</v>
      </c>
      <c r="M223" s="54"/>
      <c r="N223" s="15">
        <v>32.558860385999999</v>
      </c>
      <c r="O223" s="15">
        <v>2251.2719038</v>
      </c>
      <c r="P223" s="15" t="s">
        <v>26</v>
      </c>
      <c r="Q223" s="16" t="s">
        <v>26</v>
      </c>
      <c r="R223" s="37" t="s">
        <v>711</v>
      </c>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row>
    <row r="224" spans="2:260" s="12" customFormat="1" ht="65.099999999999994" customHeight="1" x14ac:dyDescent="0.25">
      <c r="B224" s="3"/>
      <c r="C224" s="19" t="s">
        <v>381</v>
      </c>
      <c r="D224" s="17" t="s">
        <v>382</v>
      </c>
      <c r="E224" s="17">
        <v>0</v>
      </c>
      <c r="F224" s="14">
        <v>14.8</v>
      </c>
      <c r="G224" s="14">
        <v>13.04</v>
      </c>
      <c r="H224" s="14">
        <v>11.28</v>
      </c>
      <c r="I224" s="14"/>
      <c r="J224" s="14">
        <v>15.81</v>
      </c>
      <c r="K224" s="14">
        <v>19.32</v>
      </c>
      <c r="L224" s="14">
        <v>25.01</v>
      </c>
      <c r="M224" s="54"/>
      <c r="N224" s="14">
        <v>25.883471776</v>
      </c>
      <c r="O224" s="31">
        <v>7.5562475237999998</v>
      </c>
      <c r="P224" s="31" t="s">
        <v>26</v>
      </c>
      <c r="Q224" s="17" t="s">
        <v>26</v>
      </c>
      <c r="R224" s="38" t="s">
        <v>712</v>
      </c>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row>
    <row r="225" spans="2:260" s="12" customFormat="1" ht="65.099999999999994" customHeight="1" x14ac:dyDescent="0.25">
      <c r="B225" s="3"/>
      <c r="C225" s="9" t="s">
        <v>383</v>
      </c>
      <c r="D225" s="16" t="s">
        <v>384</v>
      </c>
      <c r="E225" s="16">
        <v>3</v>
      </c>
      <c r="F225" s="15">
        <v>2.74</v>
      </c>
      <c r="G225" s="15">
        <v>1.34</v>
      </c>
      <c r="H225" s="15">
        <v>-0.04</v>
      </c>
      <c r="I225" s="14"/>
      <c r="J225" s="15">
        <v>2.98</v>
      </c>
      <c r="K225" s="15">
        <v>5.76</v>
      </c>
      <c r="L225" s="15">
        <v>10.27</v>
      </c>
      <c r="M225" s="54"/>
      <c r="N225" s="15">
        <v>26.197237450999999</v>
      </c>
      <c r="O225" s="15">
        <v>193.59455048000001</v>
      </c>
      <c r="P225" s="15" t="s">
        <v>26</v>
      </c>
      <c r="Q225" s="16" t="s">
        <v>26</v>
      </c>
      <c r="R225" s="37" t="s">
        <v>713</v>
      </c>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row>
    <row r="226" spans="2:260" s="12" customFormat="1" ht="65.099999999999994" customHeight="1" x14ac:dyDescent="0.25">
      <c r="B226" s="3"/>
      <c r="C226" s="19" t="s">
        <v>385</v>
      </c>
      <c r="D226" s="17" t="s">
        <v>386</v>
      </c>
      <c r="E226" s="17">
        <v>4</v>
      </c>
      <c r="F226" s="14">
        <v>31.5</v>
      </c>
      <c r="G226" s="14">
        <v>27.23</v>
      </c>
      <c r="H226" s="14">
        <v>22.97</v>
      </c>
      <c r="I226" s="14"/>
      <c r="J226" s="14">
        <v>32.590000000000003</v>
      </c>
      <c r="K226" s="14">
        <v>41.11</v>
      </c>
      <c r="L226" s="14">
        <v>54.9</v>
      </c>
      <c r="M226" s="54"/>
      <c r="N226" s="14">
        <v>18.472391391999999</v>
      </c>
      <c r="O226" s="31">
        <v>568.22316799999999</v>
      </c>
      <c r="P226" s="31" t="s">
        <v>27</v>
      </c>
      <c r="Q226" s="17" t="s">
        <v>26</v>
      </c>
      <c r="R226" s="38" t="s">
        <v>714</v>
      </c>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row>
    <row r="227" spans="2:260" s="12" customFormat="1" ht="65.099999999999994" customHeight="1" x14ac:dyDescent="0.25">
      <c r="B227" s="3"/>
      <c r="C227" s="9" t="s">
        <v>387</v>
      </c>
      <c r="D227" s="16" t="s">
        <v>388</v>
      </c>
      <c r="E227" s="16">
        <v>3</v>
      </c>
      <c r="F227" s="15">
        <v>13.07</v>
      </c>
      <c r="G227" s="15">
        <v>10.220000000000001</v>
      </c>
      <c r="H227" s="15">
        <v>7.38</v>
      </c>
      <c r="I227" s="14"/>
      <c r="J227" s="15">
        <v>14.13</v>
      </c>
      <c r="K227" s="15">
        <v>19.809999999999999</v>
      </c>
      <c r="L227" s="15">
        <v>29.01</v>
      </c>
      <c r="M227" s="54"/>
      <c r="N227" s="15">
        <v>27.252712223</v>
      </c>
      <c r="O227" s="15">
        <v>28.547828856999999</v>
      </c>
      <c r="P227" s="15" t="s">
        <v>26</v>
      </c>
      <c r="Q227" s="16" t="s">
        <v>26</v>
      </c>
      <c r="R227" s="37" t="s">
        <v>715</v>
      </c>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row>
    <row r="228" spans="2:260" s="12" customFormat="1" ht="65.099999999999994" customHeight="1" x14ac:dyDescent="0.25">
      <c r="B228" s="3"/>
      <c r="C228" s="19" t="s">
        <v>389</v>
      </c>
      <c r="D228" s="17" t="s">
        <v>390</v>
      </c>
      <c r="E228" s="17">
        <v>0</v>
      </c>
      <c r="F228" s="14">
        <v>18.64</v>
      </c>
      <c r="G228" s="14">
        <v>15.08</v>
      </c>
      <c r="H228" s="14">
        <v>11.53</v>
      </c>
      <c r="I228" s="14"/>
      <c r="J228" s="14">
        <v>20.13</v>
      </c>
      <c r="K228" s="14">
        <v>27.23</v>
      </c>
      <c r="L228" s="14">
        <v>38.72</v>
      </c>
      <c r="M228" s="54"/>
      <c r="N228" s="14">
        <v>17.568863149999999</v>
      </c>
      <c r="O228" s="31">
        <v>111.27963119</v>
      </c>
      <c r="P228" s="31" t="s">
        <v>26</v>
      </c>
      <c r="Q228" s="17" t="s">
        <v>26</v>
      </c>
      <c r="R228" s="38" t="s">
        <v>716</v>
      </c>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row>
    <row r="229" spans="2:260" s="12" customFormat="1" ht="65.099999999999994" customHeight="1" x14ac:dyDescent="0.25">
      <c r="B229" s="3"/>
      <c r="C229" s="9" t="s">
        <v>391</v>
      </c>
      <c r="D229" s="16" t="s">
        <v>392</v>
      </c>
      <c r="E229" s="16">
        <v>0</v>
      </c>
      <c r="F229" s="15">
        <v>12.12</v>
      </c>
      <c r="G229" s="15">
        <v>10.65</v>
      </c>
      <c r="H229" s="15">
        <v>9.18</v>
      </c>
      <c r="I229" s="14"/>
      <c r="J229" s="15">
        <v>13.03</v>
      </c>
      <c r="K229" s="15">
        <v>15.96</v>
      </c>
      <c r="L229" s="15">
        <v>20.71</v>
      </c>
      <c r="M229" s="54"/>
      <c r="N229" s="15">
        <v>26.303515072</v>
      </c>
      <c r="O229" s="15">
        <v>45.938804286</v>
      </c>
      <c r="P229" s="15" t="s">
        <v>26</v>
      </c>
      <c r="Q229" s="16" t="s">
        <v>26</v>
      </c>
      <c r="R229" s="37" t="s">
        <v>717</v>
      </c>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row>
    <row r="230" spans="2:260" s="12" customFormat="1" ht="65.099999999999994" customHeight="1" x14ac:dyDescent="0.25">
      <c r="B230" s="3"/>
      <c r="C230" s="19" t="s">
        <v>393</v>
      </c>
      <c r="D230" s="17" t="s">
        <v>394</v>
      </c>
      <c r="E230" s="17">
        <v>3</v>
      </c>
      <c r="F230" s="14">
        <v>45.06</v>
      </c>
      <c r="G230" s="14">
        <v>41.43</v>
      </c>
      <c r="H230" s="14">
        <v>37.81</v>
      </c>
      <c r="I230" s="14"/>
      <c r="J230" s="14">
        <v>47.08</v>
      </c>
      <c r="K230" s="14">
        <v>54.32</v>
      </c>
      <c r="L230" s="14">
        <v>66.05</v>
      </c>
      <c r="M230" s="54"/>
      <c r="N230" s="14">
        <v>42.761327166999997</v>
      </c>
      <c r="O230" s="31">
        <v>726.23766680999995</v>
      </c>
      <c r="P230" s="31" t="s">
        <v>26</v>
      </c>
      <c r="Q230" s="17" t="s">
        <v>26</v>
      </c>
      <c r="R230" s="38" t="s">
        <v>718</v>
      </c>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row>
    <row r="231" spans="2:260" s="12" customFormat="1" ht="65.099999999999994" customHeight="1" x14ac:dyDescent="0.25">
      <c r="B231" s="3"/>
      <c r="C231" s="9" t="s">
        <v>395</v>
      </c>
      <c r="D231" s="16" t="s">
        <v>396</v>
      </c>
      <c r="E231" s="16">
        <v>3</v>
      </c>
      <c r="F231" s="15">
        <v>6.18</v>
      </c>
      <c r="G231" s="15">
        <v>5.17</v>
      </c>
      <c r="H231" s="15">
        <v>4.17</v>
      </c>
      <c r="I231" s="14"/>
      <c r="J231" s="15">
        <v>6.37</v>
      </c>
      <c r="K231" s="15">
        <v>8.3699999999999992</v>
      </c>
      <c r="L231" s="15">
        <v>11.61</v>
      </c>
      <c r="M231" s="54"/>
      <c r="N231" s="15">
        <v>21.307875161999998</v>
      </c>
      <c r="O231" s="15">
        <v>10.343705142000001</v>
      </c>
      <c r="P231" s="15" t="s">
        <v>26</v>
      </c>
      <c r="Q231" s="16" t="s">
        <v>26</v>
      </c>
      <c r="R231" s="37" t="s">
        <v>719</v>
      </c>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row>
    <row r="232" spans="2:260" s="12" customFormat="1" ht="65.099999999999994" customHeight="1" x14ac:dyDescent="0.25">
      <c r="B232" s="3"/>
      <c r="C232" s="19" t="s">
        <v>397</v>
      </c>
      <c r="D232" s="17" t="s">
        <v>398</v>
      </c>
      <c r="E232" s="17">
        <v>0</v>
      </c>
      <c r="F232" s="14" t="s">
        <v>115</v>
      </c>
      <c r="G232" s="14" t="s">
        <v>115</v>
      </c>
      <c r="H232" s="14" t="s">
        <v>115</v>
      </c>
      <c r="I232" s="14"/>
      <c r="J232" s="14" t="s">
        <v>115</v>
      </c>
      <c r="K232" s="14" t="s">
        <v>115</v>
      </c>
      <c r="L232" s="14" t="s">
        <v>115</v>
      </c>
      <c r="M232" s="54"/>
      <c r="N232" s="14" t="s">
        <v>115</v>
      </c>
      <c r="O232" s="31" t="s">
        <v>115</v>
      </c>
      <c r="P232" s="31" t="s">
        <v>115</v>
      </c>
      <c r="Q232" s="17" t="s">
        <v>115</v>
      </c>
      <c r="R232" s="38" t="s">
        <v>116</v>
      </c>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row>
    <row r="233" spans="2:260" s="12" customFormat="1" ht="65.099999999999994" customHeight="1" x14ac:dyDescent="0.25">
      <c r="B233" s="3"/>
      <c r="C233" s="9" t="s">
        <v>399</v>
      </c>
      <c r="D233" s="16" t="s">
        <v>400</v>
      </c>
      <c r="E233" s="16">
        <v>3</v>
      </c>
      <c r="F233" s="15">
        <v>8.6300000000000008</v>
      </c>
      <c r="G233" s="15">
        <v>6.2</v>
      </c>
      <c r="H233" s="15">
        <v>3.77</v>
      </c>
      <c r="I233" s="14"/>
      <c r="J233" s="15">
        <v>9.19</v>
      </c>
      <c r="K233" s="15">
        <v>14.04</v>
      </c>
      <c r="L233" s="15">
        <v>21.89</v>
      </c>
      <c r="M233" s="54"/>
      <c r="N233" s="15">
        <v>26.076806185999999</v>
      </c>
      <c r="O233" s="15">
        <v>75.203589475999991</v>
      </c>
      <c r="P233" s="15" t="s">
        <v>26</v>
      </c>
      <c r="Q233" s="16" t="s">
        <v>26</v>
      </c>
      <c r="R233" s="37" t="s">
        <v>720</v>
      </c>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row>
    <row r="234" spans="2:260" s="12" customFormat="1" ht="65.099999999999994" customHeight="1" x14ac:dyDescent="0.25">
      <c r="B234" s="3"/>
      <c r="C234" s="19" t="s">
        <v>434</v>
      </c>
      <c r="D234" s="17" t="s">
        <v>435</v>
      </c>
      <c r="E234" s="17">
        <v>7</v>
      </c>
      <c r="F234" s="14">
        <v>10.5</v>
      </c>
      <c r="G234" s="14">
        <v>9.94</v>
      </c>
      <c r="H234" s="14">
        <v>9.39</v>
      </c>
      <c r="I234" s="14"/>
      <c r="J234" s="14">
        <v>11.66</v>
      </c>
      <c r="K234" s="14">
        <v>12.76</v>
      </c>
      <c r="L234" s="14">
        <v>14.54</v>
      </c>
      <c r="M234" s="54"/>
      <c r="N234" s="14">
        <v>72.125790393000003</v>
      </c>
      <c r="O234" s="31">
        <v>8.085929568100001</v>
      </c>
      <c r="P234" s="31" t="s">
        <v>27</v>
      </c>
      <c r="Q234" s="17" t="s">
        <v>27</v>
      </c>
      <c r="R234" s="38" t="s">
        <v>721</v>
      </c>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row>
    <row r="235" spans="2:260" s="12" customFormat="1" ht="65.099999999999994" customHeight="1" x14ac:dyDescent="0.25">
      <c r="B235" s="3"/>
      <c r="C235" s="9" t="s">
        <v>457</v>
      </c>
      <c r="D235" s="16" t="s">
        <v>458</v>
      </c>
      <c r="E235" s="16">
        <v>0</v>
      </c>
      <c r="F235" s="15">
        <v>92.11</v>
      </c>
      <c r="G235" s="15">
        <v>84.46</v>
      </c>
      <c r="H235" s="15">
        <v>76.819999999999993</v>
      </c>
      <c r="I235" s="14"/>
      <c r="J235" s="15">
        <v>94.15</v>
      </c>
      <c r="K235" s="15">
        <v>109.43</v>
      </c>
      <c r="L235" s="15">
        <v>134.16999999999999</v>
      </c>
      <c r="M235" s="54"/>
      <c r="N235" s="15">
        <v>21.880454104999998</v>
      </c>
      <c r="O235" s="15">
        <v>41.453417179999995</v>
      </c>
      <c r="P235" s="15" t="s">
        <v>26</v>
      </c>
      <c r="Q235" s="16" t="s">
        <v>26</v>
      </c>
      <c r="R235" s="37" t="s">
        <v>722</v>
      </c>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row>
    <row r="236" spans="2:260" s="12" customFormat="1" ht="65.099999999999994" customHeight="1" x14ac:dyDescent="0.25">
      <c r="B236" s="3"/>
      <c r="C236" s="19" t="s">
        <v>723</v>
      </c>
      <c r="D236" s="17" t="s">
        <v>724</v>
      </c>
      <c r="E236" s="17">
        <v>6</v>
      </c>
      <c r="F236" s="14">
        <v>123.19</v>
      </c>
      <c r="G236" s="14">
        <v>119.25</v>
      </c>
      <c r="H236" s="14">
        <v>115.31</v>
      </c>
      <c r="I236" s="14"/>
      <c r="J236" s="14">
        <v>124.38</v>
      </c>
      <c r="K236" s="14">
        <v>132.25</v>
      </c>
      <c r="L236" s="14">
        <v>145</v>
      </c>
      <c r="M236" s="54"/>
      <c r="N236" s="14">
        <v>50.729267780000001</v>
      </c>
      <c r="O236" s="31">
        <v>6.0829248166999994</v>
      </c>
      <c r="P236" s="31" t="s">
        <v>27</v>
      </c>
      <c r="Q236" s="17" t="s">
        <v>26</v>
      </c>
      <c r="R236" s="38" t="s">
        <v>725</v>
      </c>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row>
    <row r="237" spans="2:260" s="12" customFormat="1" ht="65.099999999999994" customHeight="1" x14ac:dyDescent="0.25">
      <c r="B237" s="3"/>
      <c r="C237" s="9" t="s">
        <v>726</v>
      </c>
      <c r="D237" s="16" t="s">
        <v>727</v>
      </c>
      <c r="E237" s="16">
        <v>0</v>
      </c>
      <c r="F237" s="15">
        <v>129.72999999999999</v>
      </c>
      <c r="G237" s="15">
        <v>119.15</v>
      </c>
      <c r="H237" s="15">
        <v>108.58</v>
      </c>
      <c r="I237" s="14"/>
      <c r="J237" s="15">
        <v>132.30000000000001</v>
      </c>
      <c r="K237" s="15">
        <v>153.44</v>
      </c>
      <c r="L237" s="15">
        <v>187.65</v>
      </c>
      <c r="M237" s="54"/>
      <c r="N237" s="15">
        <v>20.741270310000001</v>
      </c>
      <c r="O237" s="15">
        <v>1.1283605324000001</v>
      </c>
      <c r="P237" s="15" t="s">
        <v>26</v>
      </c>
      <c r="Q237" s="16" t="s">
        <v>26</v>
      </c>
      <c r="R237" s="37" t="s">
        <v>728</v>
      </c>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row>
    <row r="238" spans="2:260" s="12" customFormat="1" ht="65.099999999999994" customHeight="1" x14ac:dyDescent="0.25">
      <c r="B238" s="3"/>
      <c r="C238" s="19" t="s">
        <v>465</v>
      </c>
      <c r="D238" s="17" t="s">
        <v>466</v>
      </c>
      <c r="E238" s="17">
        <v>3</v>
      </c>
      <c r="F238" s="14">
        <v>128.87</v>
      </c>
      <c r="G238" s="14">
        <v>116.29</v>
      </c>
      <c r="H238" s="14">
        <v>103.71</v>
      </c>
      <c r="I238" s="14"/>
      <c r="J238" s="14">
        <v>134.08000000000001</v>
      </c>
      <c r="K238" s="14">
        <v>159.22999999999999</v>
      </c>
      <c r="L238" s="14">
        <v>199.93</v>
      </c>
      <c r="M238" s="54"/>
      <c r="N238" s="14">
        <v>24.450233231999999</v>
      </c>
      <c r="O238" s="31">
        <v>5.2550084957000003</v>
      </c>
      <c r="P238" s="31" t="s">
        <v>27</v>
      </c>
      <c r="Q238" s="17" t="s">
        <v>26</v>
      </c>
      <c r="R238" s="38" t="s">
        <v>729</v>
      </c>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row>
    <row r="239" spans="2:260" s="12" customFormat="1" ht="65.099999999999994" customHeight="1" x14ac:dyDescent="0.25">
      <c r="B239" s="3"/>
      <c r="C239" s="9" t="s">
        <v>476</v>
      </c>
      <c r="D239" s="16" t="s">
        <v>477</v>
      </c>
      <c r="E239" s="16">
        <v>0</v>
      </c>
      <c r="F239" s="15">
        <v>179.26</v>
      </c>
      <c r="G239" s="15">
        <v>164.91</v>
      </c>
      <c r="H239" s="15">
        <v>150.56</v>
      </c>
      <c r="I239" s="14"/>
      <c r="J239" s="15">
        <v>183.8</v>
      </c>
      <c r="K239" s="15">
        <v>212.49</v>
      </c>
      <c r="L239" s="15">
        <v>258.92</v>
      </c>
      <c r="M239" s="54"/>
      <c r="N239" s="15">
        <v>21.461178942</v>
      </c>
      <c r="O239" s="15">
        <v>12.935389621000001</v>
      </c>
      <c r="P239" s="15" t="s">
        <v>26</v>
      </c>
      <c r="Q239" s="16" t="s">
        <v>26</v>
      </c>
      <c r="R239" s="37" t="s">
        <v>730</v>
      </c>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row>
    <row r="240" spans="2:260" s="12" customFormat="1" ht="65.099999999999994" customHeight="1" x14ac:dyDescent="0.25">
      <c r="B240" s="3"/>
      <c r="C240" s="19" t="s">
        <v>454</v>
      </c>
      <c r="D240" s="17" t="s">
        <v>455</v>
      </c>
      <c r="E240" s="17">
        <v>10</v>
      </c>
      <c r="F240" s="14">
        <v>43.62</v>
      </c>
      <c r="G240" s="14">
        <v>39.5</v>
      </c>
      <c r="H240" s="14">
        <v>35.39</v>
      </c>
      <c r="I240" s="14"/>
      <c r="J240" s="14">
        <v>46.73</v>
      </c>
      <c r="K240" s="14">
        <v>54.95</v>
      </c>
      <c r="L240" s="14">
        <v>68.27</v>
      </c>
      <c r="M240" s="54"/>
      <c r="N240" s="14">
        <v>59.848692759999999</v>
      </c>
      <c r="O240" s="31">
        <v>3.0961818257</v>
      </c>
      <c r="P240" s="31" t="s">
        <v>27</v>
      </c>
      <c r="Q240" s="17" t="s">
        <v>27</v>
      </c>
      <c r="R240" s="38" t="s">
        <v>731</v>
      </c>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row>
    <row r="241" spans="2:260" s="12" customFormat="1" ht="65.099999999999994" customHeight="1" x14ac:dyDescent="0.25">
      <c r="B241" s="3"/>
      <c r="C241" s="9" t="s">
        <v>478</v>
      </c>
      <c r="D241" s="16" t="s">
        <v>479</v>
      </c>
      <c r="E241" s="16">
        <v>7</v>
      </c>
      <c r="F241" s="15">
        <v>110.78</v>
      </c>
      <c r="G241" s="15">
        <v>106.58</v>
      </c>
      <c r="H241" s="15">
        <v>102.39</v>
      </c>
      <c r="I241" s="14"/>
      <c r="J241" s="15">
        <v>114.7</v>
      </c>
      <c r="K241" s="15">
        <v>123.08</v>
      </c>
      <c r="L241" s="15">
        <v>136.63999999999999</v>
      </c>
      <c r="M241" s="54"/>
      <c r="N241" s="15">
        <v>70.840835944999995</v>
      </c>
      <c r="O241" s="15">
        <v>4.6535625780999998</v>
      </c>
      <c r="P241" s="15" t="s">
        <v>27</v>
      </c>
      <c r="Q241" s="16" t="s">
        <v>27</v>
      </c>
      <c r="R241" s="37" t="s">
        <v>732</v>
      </c>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row>
    <row r="242" spans="2:260" s="12" customFormat="1" ht="65.099999999999994" customHeight="1" x14ac:dyDescent="0.25">
      <c r="B242" s="3"/>
      <c r="C242" s="19" t="s">
        <v>401</v>
      </c>
      <c r="D242" s="17" t="s">
        <v>402</v>
      </c>
      <c r="E242" s="17">
        <v>10</v>
      </c>
      <c r="F242" s="14">
        <v>95.11</v>
      </c>
      <c r="G242" s="14">
        <v>84.41</v>
      </c>
      <c r="H242" s="14">
        <v>73.72</v>
      </c>
      <c r="I242" s="14"/>
      <c r="J242" s="14">
        <v>102.46</v>
      </c>
      <c r="K242" s="14">
        <v>123.84</v>
      </c>
      <c r="L242" s="14">
        <v>158.44999999999999</v>
      </c>
      <c r="M242" s="54"/>
      <c r="N242" s="14">
        <v>57.803207909000001</v>
      </c>
      <c r="O242" s="31">
        <v>8.0750533271000009</v>
      </c>
      <c r="P242" s="31" t="s">
        <v>27</v>
      </c>
      <c r="Q242" s="17" t="s">
        <v>27</v>
      </c>
      <c r="R242" s="38" t="s">
        <v>733</v>
      </c>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row>
    <row r="243" spans="2:260" s="12" customFormat="1" ht="65.099999999999994" customHeight="1" x14ac:dyDescent="0.25">
      <c r="B243" s="3"/>
      <c r="C243" s="9" t="s">
        <v>403</v>
      </c>
      <c r="D243" s="16" t="s">
        <v>404</v>
      </c>
      <c r="E243" s="16">
        <v>10</v>
      </c>
      <c r="F243" s="15">
        <v>53.91</v>
      </c>
      <c r="G243" s="15">
        <v>47.47</v>
      </c>
      <c r="H243" s="15">
        <v>41.03</v>
      </c>
      <c r="I243" s="14"/>
      <c r="J243" s="15">
        <v>59.64</v>
      </c>
      <c r="K243" s="15">
        <v>72.510000000000005</v>
      </c>
      <c r="L243" s="15">
        <v>93.35</v>
      </c>
      <c r="M243" s="54"/>
      <c r="N243" s="15">
        <v>55.021393123999999</v>
      </c>
      <c r="O243" s="15">
        <v>13.064983206000001</v>
      </c>
      <c r="P243" s="15" t="s">
        <v>27</v>
      </c>
      <c r="Q243" s="16" t="s">
        <v>27</v>
      </c>
      <c r="R243" s="37" t="s">
        <v>734</v>
      </c>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row>
    <row r="244" spans="2:260" s="12" customFormat="1" ht="65.099999999999994" customHeight="1" x14ac:dyDescent="0.25">
      <c r="B244" s="3"/>
      <c r="C244" s="19" t="s">
        <v>443</v>
      </c>
      <c r="D244" s="17" t="s">
        <v>444</v>
      </c>
      <c r="E244" s="17">
        <v>10</v>
      </c>
      <c r="F244" s="14">
        <v>35.65</v>
      </c>
      <c r="G244" s="14">
        <v>32.47</v>
      </c>
      <c r="H244" s="14">
        <v>29.29</v>
      </c>
      <c r="I244" s="14"/>
      <c r="J244" s="14">
        <v>40.93</v>
      </c>
      <c r="K244" s="14">
        <v>47.28</v>
      </c>
      <c r="L244" s="14">
        <v>57.57</v>
      </c>
      <c r="M244" s="54"/>
      <c r="N244" s="14">
        <v>57.811434841000001</v>
      </c>
      <c r="O244" s="31">
        <v>5.9406181628999999</v>
      </c>
      <c r="P244" s="31" t="s">
        <v>27</v>
      </c>
      <c r="Q244" s="17" t="s">
        <v>27</v>
      </c>
      <c r="R244" s="38" t="s">
        <v>735</v>
      </c>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row>
    <row r="245" spans="2:260" s="12" customFormat="1" ht="65.099999999999994" customHeight="1" x14ac:dyDescent="0.25">
      <c r="B245" s="3"/>
      <c r="C245" s="9" t="s">
        <v>405</v>
      </c>
      <c r="D245" s="16" t="s">
        <v>406</v>
      </c>
      <c r="E245" s="16">
        <v>7</v>
      </c>
      <c r="F245" s="15">
        <v>145.82</v>
      </c>
      <c r="G245" s="15">
        <v>140.91</v>
      </c>
      <c r="H245" s="15">
        <v>136.01</v>
      </c>
      <c r="I245" s="14"/>
      <c r="J245" s="15">
        <v>156.5</v>
      </c>
      <c r="K245" s="15">
        <v>166.3</v>
      </c>
      <c r="L245" s="15">
        <v>182.16</v>
      </c>
      <c r="M245" s="54"/>
      <c r="N245" s="15">
        <v>66.930786921999996</v>
      </c>
      <c r="O245" s="15">
        <v>14.415870959999999</v>
      </c>
      <c r="P245" s="15" t="s">
        <v>27</v>
      </c>
      <c r="Q245" s="16" t="s">
        <v>27</v>
      </c>
      <c r="R245" s="37" t="s">
        <v>736</v>
      </c>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row>
    <row r="246" spans="2:260" s="12" customFormat="1" ht="65.099999999999994" customHeight="1" x14ac:dyDescent="0.25">
      <c r="B246" s="3"/>
      <c r="C246" s="19" t="s">
        <v>737</v>
      </c>
      <c r="D246" s="17" t="s">
        <v>738</v>
      </c>
      <c r="E246" s="17">
        <v>7</v>
      </c>
      <c r="F246" s="14">
        <v>123.32</v>
      </c>
      <c r="G246" s="14">
        <v>118.68</v>
      </c>
      <c r="H246" s="14">
        <v>114.05</v>
      </c>
      <c r="I246" s="14"/>
      <c r="J246" s="14">
        <v>127.98</v>
      </c>
      <c r="K246" s="14">
        <v>137.25</v>
      </c>
      <c r="L246" s="14">
        <v>152.25</v>
      </c>
      <c r="M246" s="54"/>
      <c r="N246" s="14">
        <v>69.824067908999993</v>
      </c>
      <c r="O246" s="31">
        <v>3.2338838095</v>
      </c>
      <c r="P246" s="31" t="s">
        <v>27</v>
      </c>
      <c r="Q246" s="17" t="s">
        <v>27</v>
      </c>
      <c r="R246" s="38" t="s">
        <v>739</v>
      </c>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row>
    <row r="247" spans="2:260" s="12" customFormat="1" ht="65.099999999999994" customHeight="1" x14ac:dyDescent="0.25">
      <c r="B247" s="3"/>
      <c r="C247" s="9" t="s">
        <v>407</v>
      </c>
      <c r="D247" s="16" t="s">
        <v>408</v>
      </c>
      <c r="E247" s="16">
        <v>3</v>
      </c>
      <c r="F247" s="15">
        <v>114.68</v>
      </c>
      <c r="G247" s="15">
        <v>103.24</v>
      </c>
      <c r="H247" s="15">
        <v>91.8</v>
      </c>
      <c r="I247" s="14"/>
      <c r="J247" s="15">
        <v>120.39</v>
      </c>
      <c r="K247" s="15">
        <v>143.26</v>
      </c>
      <c r="L247" s="15">
        <v>180.28</v>
      </c>
      <c r="M247" s="54"/>
      <c r="N247" s="15">
        <v>21.821444197000002</v>
      </c>
      <c r="O247" s="15">
        <v>11.225808643000001</v>
      </c>
      <c r="P247" s="15" t="s">
        <v>26</v>
      </c>
      <c r="Q247" s="16" t="s">
        <v>26</v>
      </c>
      <c r="R247" s="37" t="s">
        <v>740</v>
      </c>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row>
    <row r="248" spans="2:260" s="12" customFormat="1" ht="65.099999999999994" customHeight="1" x14ac:dyDescent="0.25">
      <c r="B248" s="3"/>
      <c r="C248" s="19" t="s">
        <v>449</v>
      </c>
      <c r="D248" s="17" t="s">
        <v>450</v>
      </c>
      <c r="E248" s="17">
        <v>10</v>
      </c>
      <c r="F248" s="14">
        <v>80</v>
      </c>
      <c r="G248" s="14">
        <v>70.959999999999994</v>
      </c>
      <c r="H248" s="14">
        <v>61.92</v>
      </c>
      <c r="I248" s="14"/>
      <c r="J248" s="14">
        <v>86</v>
      </c>
      <c r="K248" s="14">
        <v>104.07</v>
      </c>
      <c r="L248" s="14">
        <v>133.32</v>
      </c>
      <c r="M248" s="54"/>
      <c r="N248" s="14">
        <v>58.585027097999998</v>
      </c>
      <c r="O248" s="31">
        <v>3.2414940142999997</v>
      </c>
      <c r="P248" s="31" t="s">
        <v>27</v>
      </c>
      <c r="Q248" s="17" t="s">
        <v>27</v>
      </c>
      <c r="R248" s="38" t="s">
        <v>741</v>
      </c>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row>
    <row r="249" spans="2:260" s="12" customFormat="1" ht="65.099999999999994" customHeight="1" x14ac:dyDescent="0.25">
      <c r="B249" s="3"/>
      <c r="C249" s="9" t="s">
        <v>409</v>
      </c>
      <c r="D249" s="16" t="s">
        <v>410</v>
      </c>
      <c r="E249" s="16">
        <v>3</v>
      </c>
      <c r="F249" s="15">
        <v>171.85</v>
      </c>
      <c r="G249" s="15">
        <v>157.96</v>
      </c>
      <c r="H249" s="15">
        <v>144.08000000000001</v>
      </c>
      <c r="I249" s="14"/>
      <c r="J249" s="15">
        <v>175.66</v>
      </c>
      <c r="K249" s="15">
        <v>203.42</v>
      </c>
      <c r="L249" s="15">
        <v>248.35</v>
      </c>
      <c r="M249" s="54"/>
      <c r="N249" s="15">
        <v>21.290087092</v>
      </c>
      <c r="O249" s="15">
        <v>1406.4898777000001</v>
      </c>
      <c r="P249" s="15" t="s">
        <v>26</v>
      </c>
      <c r="Q249" s="16" t="s">
        <v>26</v>
      </c>
      <c r="R249" s="37" t="s">
        <v>742</v>
      </c>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row>
    <row r="250" spans="2:260" s="12" customFormat="1" ht="65.099999999999994" customHeight="1" x14ac:dyDescent="0.25">
      <c r="B250" s="3"/>
      <c r="C250" s="19" t="s">
        <v>480</v>
      </c>
      <c r="D250" s="17" t="s">
        <v>481</v>
      </c>
      <c r="E250" s="17">
        <v>1</v>
      </c>
      <c r="F250" s="14">
        <v>119.02</v>
      </c>
      <c r="G250" s="14">
        <v>106.95</v>
      </c>
      <c r="H250" s="14">
        <v>94.89</v>
      </c>
      <c r="I250" s="14"/>
      <c r="J250" s="14">
        <v>122.21</v>
      </c>
      <c r="K250" s="14">
        <v>146.33000000000001</v>
      </c>
      <c r="L250" s="14">
        <v>185.37</v>
      </c>
      <c r="M250" s="54"/>
      <c r="N250" s="14">
        <v>22.657083358000001</v>
      </c>
      <c r="O250" s="31">
        <v>3.2088659499999999</v>
      </c>
      <c r="P250" s="31" t="s">
        <v>26</v>
      </c>
      <c r="Q250" s="17" t="s">
        <v>26</v>
      </c>
      <c r="R250" s="38" t="s">
        <v>743</v>
      </c>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row>
    <row r="251" spans="2:260" s="12" customFormat="1" ht="65.099999999999994" customHeight="1" x14ac:dyDescent="0.25">
      <c r="B251" s="3"/>
      <c r="C251" s="9" t="s">
        <v>493</v>
      </c>
      <c r="D251" s="16" t="s">
        <v>494</v>
      </c>
      <c r="E251" s="16">
        <v>6</v>
      </c>
      <c r="F251" s="15">
        <v>102.87</v>
      </c>
      <c r="G251" s="15">
        <v>89.05</v>
      </c>
      <c r="H251" s="15">
        <v>75.23</v>
      </c>
      <c r="I251" s="14"/>
      <c r="J251" s="15">
        <v>105.48</v>
      </c>
      <c r="K251" s="15">
        <v>133.11000000000001</v>
      </c>
      <c r="L251" s="15">
        <v>177.83</v>
      </c>
      <c r="M251" s="54"/>
      <c r="N251" s="15">
        <v>50.944216148000002</v>
      </c>
      <c r="O251" s="15">
        <v>3.4136546729000004</v>
      </c>
      <c r="P251" s="15" t="s">
        <v>27</v>
      </c>
      <c r="Q251" s="16" t="s">
        <v>26</v>
      </c>
      <c r="R251" s="37" t="s">
        <v>744</v>
      </c>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row>
    <row r="252" spans="2:260" s="12" customFormat="1" ht="65.099999999999994" customHeight="1" x14ac:dyDescent="0.25">
      <c r="B252" s="3"/>
      <c r="C252" s="19" t="s">
        <v>411</v>
      </c>
      <c r="D252" s="17" t="s">
        <v>412</v>
      </c>
      <c r="E252" s="17">
        <v>7</v>
      </c>
      <c r="F252" s="14">
        <v>461.05</v>
      </c>
      <c r="G252" s="14">
        <v>442.97</v>
      </c>
      <c r="H252" s="14">
        <v>424.89</v>
      </c>
      <c r="I252" s="14"/>
      <c r="J252" s="14">
        <v>479.85</v>
      </c>
      <c r="K252" s="14">
        <v>516</v>
      </c>
      <c r="L252" s="14">
        <v>574.51</v>
      </c>
      <c r="M252" s="54"/>
      <c r="N252" s="14">
        <v>68.616327819000006</v>
      </c>
      <c r="O252" s="31">
        <v>103.97040296999999</v>
      </c>
      <c r="P252" s="31" t="s">
        <v>27</v>
      </c>
      <c r="Q252" s="17" t="s">
        <v>27</v>
      </c>
      <c r="R252" s="38" t="s">
        <v>745</v>
      </c>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row>
    <row r="253" spans="2:260" s="12" customFormat="1" ht="65.099999999999994" customHeight="1" x14ac:dyDescent="0.25">
      <c r="B253" s="3"/>
      <c r="C253" s="9" t="s">
        <v>497</v>
      </c>
      <c r="D253" s="16" t="s">
        <v>498</v>
      </c>
      <c r="E253" s="16">
        <v>7</v>
      </c>
      <c r="F253" s="15">
        <v>66.27</v>
      </c>
      <c r="G253" s="15">
        <v>57.74</v>
      </c>
      <c r="H253" s="15">
        <v>49.21</v>
      </c>
      <c r="I253" s="14"/>
      <c r="J253" s="15">
        <v>68.56</v>
      </c>
      <c r="K253" s="15">
        <v>85.61</v>
      </c>
      <c r="L253" s="15">
        <v>113.21</v>
      </c>
      <c r="M253" s="54"/>
      <c r="N253" s="15">
        <v>55.442194755000003</v>
      </c>
      <c r="O253" s="15">
        <v>2.6810569562</v>
      </c>
      <c r="P253" s="15" t="s">
        <v>27</v>
      </c>
      <c r="Q253" s="16" t="s">
        <v>26</v>
      </c>
      <c r="R253" s="37" t="s">
        <v>746</v>
      </c>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row>
    <row r="254" spans="2:260" s="12" customFormat="1" ht="65.099999999999994" customHeight="1" x14ac:dyDescent="0.25">
      <c r="B254" s="3"/>
      <c r="C254" s="19" t="s">
        <v>413</v>
      </c>
      <c r="D254" s="17" t="s">
        <v>414</v>
      </c>
      <c r="E254" s="17">
        <v>3</v>
      </c>
      <c r="F254" s="14">
        <v>98.8</v>
      </c>
      <c r="G254" s="14">
        <v>82.36</v>
      </c>
      <c r="H254" s="14">
        <v>65.92</v>
      </c>
      <c r="I254" s="14"/>
      <c r="J254" s="14">
        <v>103.25</v>
      </c>
      <c r="K254" s="14">
        <v>136.12</v>
      </c>
      <c r="L254" s="14">
        <v>189.32</v>
      </c>
      <c r="M254" s="54"/>
      <c r="N254" s="14">
        <v>24.310158874999999</v>
      </c>
      <c r="O254" s="31">
        <v>1485.3541144999999</v>
      </c>
      <c r="P254" s="31" t="s">
        <v>26</v>
      </c>
      <c r="Q254" s="17" t="s">
        <v>26</v>
      </c>
      <c r="R254" s="38" t="s">
        <v>747</v>
      </c>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row>
    <row r="255" spans="2:260" s="12" customFormat="1" ht="65.099999999999994" customHeight="1" x14ac:dyDescent="0.25">
      <c r="B255" s="3"/>
      <c r="C255" s="9" t="s">
        <v>415</v>
      </c>
      <c r="D255" s="16" t="s">
        <v>416</v>
      </c>
      <c r="E255" s="16">
        <v>0</v>
      </c>
      <c r="F255" s="15">
        <v>180.67</v>
      </c>
      <c r="G255" s="15">
        <v>165.87</v>
      </c>
      <c r="H255" s="15">
        <v>151.08000000000001</v>
      </c>
      <c r="I255" s="14"/>
      <c r="J255" s="15">
        <v>184.7</v>
      </c>
      <c r="K255" s="15">
        <v>214.28</v>
      </c>
      <c r="L255" s="15">
        <v>262.16000000000003</v>
      </c>
      <c r="M255" s="54"/>
      <c r="N255" s="15">
        <v>21.126190948000001</v>
      </c>
      <c r="O255" s="15">
        <v>148.02399364000001</v>
      </c>
      <c r="P255" s="15" t="s">
        <v>26</v>
      </c>
      <c r="Q255" s="16" t="s">
        <v>26</v>
      </c>
      <c r="R255" s="37" t="s">
        <v>748</v>
      </c>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row>
    <row r="256" spans="2:260" s="12" customFormat="1" ht="65.099999999999994" customHeight="1" x14ac:dyDescent="0.25">
      <c r="B256" s="3"/>
      <c r="C256" s="19" t="s">
        <v>417</v>
      </c>
      <c r="D256" s="17" t="s">
        <v>418</v>
      </c>
      <c r="E256" s="17">
        <v>0</v>
      </c>
      <c r="F256" s="14">
        <v>124.99</v>
      </c>
      <c r="G256" s="14">
        <v>102.06</v>
      </c>
      <c r="H256" s="14">
        <v>79.14</v>
      </c>
      <c r="I256" s="14"/>
      <c r="J256" s="14">
        <v>128.38</v>
      </c>
      <c r="K256" s="14">
        <v>174.22</v>
      </c>
      <c r="L256" s="14">
        <v>248.41</v>
      </c>
      <c r="M256" s="54"/>
      <c r="N256" s="14">
        <v>22.544083227000002</v>
      </c>
      <c r="O256" s="31">
        <v>61.250330624</v>
      </c>
      <c r="P256" s="31" t="s">
        <v>26</v>
      </c>
      <c r="Q256" s="17" t="s">
        <v>26</v>
      </c>
      <c r="R256" s="38" t="s">
        <v>749</v>
      </c>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row>
    <row r="257" spans="2:260" s="12" customFormat="1" ht="65.099999999999994" customHeight="1" x14ac:dyDescent="0.25">
      <c r="B257" s="3"/>
      <c r="C257" s="9" t="s">
        <v>472</v>
      </c>
      <c r="D257" s="16" t="s">
        <v>473</v>
      </c>
      <c r="E257" s="16">
        <v>0</v>
      </c>
      <c r="F257" s="15">
        <v>173.68</v>
      </c>
      <c r="G257" s="15">
        <v>139.47999999999999</v>
      </c>
      <c r="H257" s="15">
        <v>105.29</v>
      </c>
      <c r="I257" s="14"/>
      <c r="J257" s="15">
        <v>178.63</v>
      </c>
      <c r="K257" s="15">
        <v>247.01</v>
      </c>
      <c r="L257" s="15">
        <v>357.67</v>
      </c>
      <c r="M257" s="54"/>
      <c r="N257" s="15">
        <v>22.40571671</v>
      </c>
      <c r="O257" s="15">
        <v>17.252590447999999</v>
      </c>
      <c r="P257" s="15" t="s">
        <v>26</v>
      </c>
      <c r="Q257" s="16" t="s">
        <v>26</v>
      </c>
      <c r="R257" s="37" t="s">
        <v>750</v>
      </c>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row>
    <row r="258" spans="2:260" s="12" customFormat="1" ht="65.099999999999994" customHeight="1" x14ac:dyDescent="0.25">
      <c r="B258" s="3"/>
      <c r="C258" s="19" t="s">
        <v>474</v>
      </c>
      <c r="D258" s="17" t="s">
        <v>475</v>
      </c>
      <c r="E258" s="17">
        <v>0</v>
      </c>
      <c r="F258" s="14">
        <v>51.75</v>
      </c>
      <c r="G258" s="14">
        <v>42.77</v>
      </c>
      <c r="H258" s="14">
        <v>33.79</v>
      </c>
      <c r="I258" s="14"/>
      <c r="J258" s="14">
        <v>53.7</v>
      </c>
      <c r="K258" s="14">
        <v>71.650000000000006</v>
      </c>
      <c r="L258" s="14">
        <v>100.7</v>
      </c>
      <c r="M258" s="54"/>
      <c r="N258" s="14">
        <v>24.100823996999999</v>
      </c>
      <c r="O258" s="31">
        <v>10.242674655</v>
      </c>
      <c r="P258" s="31" t="s">
        <v>26</v>
      </c>
      <c r="Q258" s="17" t="s">
        <v>26</v>
      </c>
      <c r="R258" s="38" t="s">
        <v>751</v>
      </c>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row>
    <row r="259" spans="2:260" s="12" customFormat="1" ht="65.099999999999994" customHeight="1" x14ac:dyDescent="0.25">
      <c r="B259" s="3"/>
      <c r="C259" s="9" t="s">
        <v>419</v>
      </c>
      <c r="D259" s="16" t="s">
        <v>420</v>
      </c>
      <c r="E259" s="16">
        <v>8</v>
      </c>
      <c r="F259" s="15">
        <v>76.150000000000006</v>
      </c>
      <c r="G259" s="15">
        <v>73.790000000000006</v>
      </c>
      <c r="H259" s="15">
        <v>71.430000000000007</v>
      </c>
      <c r="I259" s="14"/>
      <c r="J259" s="15">
        <v>77.98</v>
      </c>
      <c r="K259" s="15">
        <v>82.69</v>
      </c>
      <c r="L259" s="15">
        <v>90.32</v>
      </c>
      <c r="M259" s="54"/>
      <c r="N259" s="15">
        <v>55.018781494000002</v>
      </c>
      <c r="O259" s="15">
        <v>26.121156256999999</v>
      </c>
      <c r="P259" s="15" t="s">
        <v>27</v>
      </c>
      <c r="Q259" s="16" t="s">
        <v>27</v>
      </c>
      <c r="R259" s="37" t="s">
        <v>752</v>
      </c>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row>
    <row r="260" spans="2:260" s="12" customFormat="1" ht="65.099999999999994" customHeight="1" x14ac:dyDescent="0.25">
      <c r="B260" s="3"/>
      <c r="C260" s="19" t="s">
        <v>421</v>
      </c>
      <c r="D260" s="17" t="s">
        <v>422</v>
      </c>
      <c r="E260" s="17">
        <v>7</v>
      </c>
      <c r="F260" s="14">
        <v>56.08</v>
      </c>
      <c r="G260" s="14">
        <v>54.09</v>
      </c>
      <c r="H260" s="14">
        <v>52.11</v>
      </c>
      <c r="I260" s="14"/>
      <c r="J260" s="14">
        <v>57.62</v>
      </c>
      <c r="K260" s="14">
        <v>61.58</v>
      </c>
      <c r="L260" s="14">
        <v>68</v>
      </c>
      <c r="M260" s="54"/>
      <c r="N260" s="14">
        <v>68.190879194999994</v>
      </c>
      <c r="O260" s="31">
        <v>13.138960037999999</v>
      </c>
      <c r="P260" s="31" t="s">
        <v>27</v>
      </c>
      <c r="Q260" s="17" t="s">
        <v>27</v>
      </c>
      <c r="R260" s="38" t="s">
        <v>753</v>
      </c>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row>
    <row r="261" spans="2:260" s="12" customFormat="1" ht="65.099999999999994" customHeight="1" x14ac:dyDescent="0.25">
      <c r="B261" s="3"/>
      <c r="C261" s="9" t="s">
        <v>423</v>
      </c>
      <c r="D261" s="16" t="s">
        <v>424</v>
      </c>
      <c r="E261" s="16">
        <v>9</v>
      </c>
      <c r="F261" s="15">
        <v>126.08</v>
      </c>
      <c r="G261" s="15">
        <v>118.79</v>
      </c>
      <c r="H261" s="15">
        <v>111.51</v>
      </c>
      <c r="I261" s="14"/>
      <c r="J261" s="15">
        <v>131.37</v>
      </c>
      <c r="K261" s="15">
        <v>145.93</v>
      </c>
      <c r="L261" s="15">
        <v>169.5</v>
      </c>
      <c r="M261" s="54"/>
      <c r="N261" s="15">
        <v>59.678892044000001</v>
      </c>
      <c r="O261" s="15">
        <v>17.986642004</v>
      </c>
      <c r="P261" s="15" t="s">
        <v>27</v>
      </c>
      <c r="Q261" s="16" t="s">
        <v>27</v>
      </c>
      <c r="R261" s="37" t="s">
        <v>754</v>
      </c>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row>
    <row r="262" spans="2:260" s="12" customFormat="1" ht="65.099999999999994" customHeight="1" x14ac:dyDescent="0.25">
      <c r="B262" s="3"/>
      <c r="C262" s="19" t="s">
        <v>755</v>
      </c>
      <c r="D262" s="17" t="s">
        <v>756</v>
      </c>
      <c r="E262" s="17">
        <v>3</v>
      </c>
      <c r="F262" s="14">
        <v>47.74</v>
      </c>
      <c r="G262" s="14">
        <v>43.29</v>
      </c>
      <c r="H262" s="14">
        <v>38.85</v>
      </c>
      <c r="I262" s="14"/>
      <c r="J262" s="14">
        <v>48.95</v>
      </c>
      <c r="K262" s="14">
        <v>57.83</v>
      </c>
      <c r="L262" s="14">
        <v>72.209999999999994</v>
      </c>
      <c r="M262" s="54"/>
      <c r="N262" s="14">
        <v>21.023673183</v>
      </c>
      <c r="O262" s="31">
        <v>3.5500231176000003</v>
      </c>
      <c r="P262" s="31" t="s">
        <v>26</v>
      </c>
      <c r="Q262" s="17" t="s">
        <v>26</v>
      </c>
      <c r="R262" s="38" t="s">
        <v>757</v>
      </c>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row>
    <row r="263" spans="2:260" s="12" customFormat="1" ht="65.099999999999994" customHeight="1" x14ac:dyDescent="0.25">
      <c r="B263" s="3"/>
      <c r="C263" s="9" t="s">
        <v>425</v>
      </c>
      <c r="D263" s="16" t="s">
        <v>426</v>
      </c>
      <c r="E263" s="16">
        <v>3</v>
      </c>
      <c r="F263" s="15">
        <v>69.73</v>
      </c>
      <c r="G263" s="15">
        <v>50.58</v>
      </c>
      <c r="H263" s="15">
        <v>31.43</v>
      </c>
      <c r="I263" s="14"/>
      <c r="J263" s="15">
        <v>73.23</v>
      </c>
      <c r="K263" s="15">
        <v>111.52</v>
      </c>
      <c r="L263" s="15">
        <v>173.48</v>
      </c>
      <c r="M263" s="54"/>
      <c r="N263" s="15">
        <v>23.734381738</v>
      </c>
      <c r="O263" s="15">
        <v>11.986880044999999</v>
      </c>
      <c r="P263" s="15" t="s">
        <v>26</v>
      </c>
      <c r="Q263" s="16" t="s">
        <v>26</v>
      </c>
      <c r="R263" s="37" t="s">
        <v>758</v>
      </c>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row>
    <row r="264" spans="2:260" s="12" customFormat="1" ht="65.099999999999994" customHeight="1" x14ac:dyDescent="0.25">
      <c r="B264" s="3"/>
      <c r="C264" s="19" t="s">
        <v>462</v>
      </c>
      <c r="D264" s="17" t="s">
        <v>463</v>
      </c>
      <c r="E264" s="17">
        <v>0</v>
      </c>
      <c r="F264" s="14">
        <v>144.04</v>
      </c>
      <c r="G264" s="14">
        <v>132.46</v>
      </c>
      <c r="H264" s="14">
        <v>120.89</v>
      </c>
      <c r="I264" s="14"/>
      <c r="J264" s="14">
        <v>146.69</v>
      </c>
      <c r="K264" s="14">
        <v>169.83</v>
      </c>
      <c r="L264" s="14">
        <v>207.28</v>
      </c>
      <c r="M264" s="54"/>
      <c r="N264" s="14">
        <v>21.399067486</v>
      </c>
      <c r="O264" s="31">
        <v>19.001544615</v>
      </c>
      <c r="P264" s="31" t="s">
        <v>26</v>
      </c>
      <c r="Q264" s="17" t="s">
        <v>26</v>
      </c>
      <c r="R264" s="38" t="s">
        <v>759</v>
      </c>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row>
    <row r="265" spans="2:260" s="12" customFormat="1" ht="65.099999999999994" customHeight="1" x14ac:dyDescent="0.25">
      <c r="B265" s="3"/>
      <c r="C265" s="9" t="s">
        <v>491</v>
      </c>
      <c r="D265" s="16" t="s">
        <v>492</v>
      </c>
      <c r="E265" s="16">
        <v>7</v>
      </c>
      <c r="F265" s="15">
        <v>17.53</v>
      </c>
      <c r="G265" s="15">
        <v>16.86</v>
      </c>
      <c r="H265" s="15">
        <v>16.2</v>
      </c>
      <c r="I265" s="14"/>
      <c r="J265" s="15">
        <v>18.079999999999998</v>
      </c>
      <c r="K265" s="15">
        <v>19.399999999999999</v>
      </c>
      <c r="L265" s="15">
        <v>21.54</v>
      </c>
      <c r="M265" s="54"/>
      <c r="N265" s="15">
        <v>70.310577198999994</v>
      </c>
      <c r="O265" s="15">
        <v>2.3328427419</v>
      </c>
      <c r="P265" s="15" t="s">
        <v>27</v>
      </c>
      <c r="Q265" s="16" t="s">
        <v>27</v>
      </c>
      <c r="R265" s="37" t="s">
        <v>760</v>
      </c>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row>
    <row r="266" spans="2:260" s="12" customFormat="1" ht="65.099999999999994" customHeight="1" x14ac:dyDescent="0.25">
      <c r="B266" s="3"/>
      <c r="C266" s="19" t="s">
        <v>427</v>
      </c>
      <c r="D266" s="17" t="s">
        <v>428</v>
      </c>
      <c r="E266" s="17">
        <v>0</v>
      </c>
      <c r="F266" s="14">
        <v>17.98</v>
      </c>
      <c r="G266" s="14">
        <v>16.489999999999998</v>
      </c>
      <c r="H266" s="14">
        <v>15</v>
      </c>
      <c r="I266" s="14"/>
      <c r="J266" s="14">
        <v>18.38</v>
      </c>
      <c r="K266" s="14">
        <v>21.35</v>
      </c>
      <c r="L266" s="14">
        <v>26.16</v>
      </c>
      <c r="M266" s="54"/>
      <c r="N266" s="14">
        <v>21.427114865</v>
      </c>
      <c r="O266" s="31">
        <v>49.453604700999996</v>
      </c>
      <c r="P266" s="31" t="s">
        <v>26</v>
      </c>
      <c r="Q266" s="17" t="s">
        <v>26</v>
      </c>
      <c r="R266" s="38" t="s">
        <v>761</v>
      </c>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row>
    <row r="267" spans="2:260" s="12" customFormat="1" ht="65.099999999999994" customHeight="1" x14ac:dyDescent="0.25">
      <c r="B267" s="3"/>
      <c r="C267" s="9" t="s">
        <v>429</v>
      </c>
      <c r="D267" s="16" t="s">
        <v>430</v>
      </c>
      <c r="E267" s="16">
        <v>10</v>
      </c>
      <c r="F267" s="15">
        <v>21.62</v>
      </c>
      <c r="G267" s="15">
        <v>20.63</v>
      </c>
      <c r="H267" s="15">
        <v>19.64</v>
      </c>
      <c r="I267" s="14"/>
      <c r="J267" s="15">
        <v>22.6</v>
      </c>
      <c r="K267" s="15">
        <v>24.57</v>
      </c>
      <c r="L267" s="15">
        <v>27.77</v>
      </c>
      <c r="M267" s="54"/>
      <c r="N267" s="15">
        <v>64.346160617999999</v>
      </c>
      <c r="O267" s="15">
        <v>21.856929564999998</v>
      </c>
      <c r="P267" s="15" t="s">
        <v>27</v>
      </c>
      <c r="Q267" s="16" t="s">
        <v>27</v>
      </c>
      <c r="R267" s="37" t="s">
        <v>762</v>
      </c>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row>
    <row r="268" spans="2:260" s="12" customFormat="1" ht="65.099999999999994" customHeight="1" x14ac:dyDescent="0.25">
      <c r="B268" s="3"/>
      <c r="C268" s="19" t="s">
        <v>431</v>
      </c>
      <c r="D268" s="17" t="s">
        <v>432</v>
      </c>
      <c r="E268" s="17">
        <v>6</v>
      </c>
      <c r="F268" s="14">
        <v>22.1</v>
      </c>
      <c r="G268" s="14">
        <v>20.71</v>
      </c>
      <c r="H268" s="14">
        <v>19.329999999999998</v>
      </c>
      <c r="I268" s="14"/>
      <c r="J268" s="14">
        <v>22.85</v>
      </c>
      <c r="K268" s="14">
        <v>25.61</v>
      </c>
      <c r="L268" s="14">
        <v>30.09</v>
      </c>
      <c r="M268" s="54"/>
      <c r="N268" s="14">
        <v>60.139037846000001</v>
      </c>
      <c r="O268" s="31">
        <v>29.239925934999999</v>
      </c>
      <c r="P268" s="31" t="s">
        <v>26</v>
      </c>
      <c r="Q268" s="17" t="s">
        <v>27</v>
      </c>
      <c r="R268" s="38" t="s">
        <v>763</v>
      </c>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row>
    <row r="269" spans="2:260" s="12" customFormat="1" ht="65.099999999999994" customHeight="1" x14ac:dyDescent="0.25">
      <c r="B269" s="3"/>
      <c r="C269" s="9" t="s">
        <v>499</v>
      </c>
      <c r="D269" s="16" t="s">
        <v>500</v>
      </c>
      <c r="E269" s="16">
        <v>10</v>
      </c>
      <c r="F269" s="15">
        <v>30.62</v>
      </c>
      <c r="G269" s="15">
        <v>28.8</v>
      </c>
      <c r="H269" s="15">
        <v>26.99</v>
      </c>
      <c r="I269" s="14"/>
      <c r="J269" s="15">
        <v>31.95</v>
      </c>
      <c r="K269" s="15">
        <v>35.57</v>
      </c>
      <c r="L269" s="15">
        <v>41.44</v>
      </c>
      <c r="M269" s="54"/>
      <c r="N269" s="15">
        <v>65.477718271000001</v>
      </c>
      <c r="O269" s="15">
        <v>4.2835107629000007</v>
      </c>
      <c r="P269" s="15" t="s">
        <v>27</v>
      </c>
      <c r="Q269" s="16" t="s">
        <v>27</v>
      </c>
      <c r="R269" s="37" t="s">
        <v>764</v>
      </c>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row>
    <row r="270" spans="2:260" s="12" customFormat="1" ht="65.099999999999994" customHeight="1" x14ac:dyDescent="0.25">
      <c r="B270" s="3"/>
      <c r="C270" s="19"/>
      <c r="D270" s="17"/>
      <c r="E270" s="17"/>
      <c r="F270" s="14"/>
      <c r="G270" s="14"/>
      <c r="H270" s="14"/>
      <c r="I270" s="14"/>
      <c r="J270" s="14"/>
      <c r="K270" s="14"/>
      <c r="L270" s="14"/>
      <c r="M270" s="54"/>
      <c r="N270" s="14"/>
      <c r="O270" s="31"/>
      <c r="P270" s="31"/>
      <c r="Q270" s="17"/>
      <c r="R270" s="38"/>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row>
    <row r="271" spans="2:260" s="12" customFormat="1" ht="65.099999999999994" customHeight="1" x14ac:dyDescent="0.25">
      <c r="B271" s="3"/>
      <c r="C271" s="9"/>
      <c r="D271" s="16"/>
      <c r="E271" s="16"/>
      <c r="F271" s="15"/>
      <c r="G271" s="15"/>
      <c r="H271" s="15"/>
      <c r="I271" s="14"/>
      <c r="J271" s="15"/>
      <c r="K271" s="15"/>
      <c r="L271" s="15"/>
      <c r="M271" s="54"/>
      <c r="N271" s="15"/>
      <c r="O271" s="15"/>
      <c r="P271" s="15"/>
      <c r="Q271" s="16"/>
      <c r="R271" s="37"/>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row>
    <row r="272" spans="2:260" s="12" customFormat="1" ht="65.099999999999994" customHeight="1" x14ac:dyDescent="0.25">
      <c r="B272" s="3"/>
      <c r="C272" s="19"/>
      <c r="D272" s="17"/>
      <c r="E272" s="17"/>
      <c r="F272" s="14"/>
      <c r="G272" s="14"/>
      <c r="H272" s="14"/>
      <c r="I272" s="14"/>
      <c r="J272" s="14"/>
      <c r="K272" s="14"/>
      <c r="L272" s="14"/>
      <c r="M272" s="54"/>
      <c r="N272" s="14"/>
      <c r="O272" s="31"/>
      <c r="P272" s="31"/>
      <c r="Q272" s="17"/>
      <c r="R272" s="38"/>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row>
    <row r="273" spans="2:260" s="12" customFormat="1" ht="65.099999999999994" customHeight="1" x14ac:dyDescent="0.25">
      <c r="B273" s="3"/>
      <c r="C273" s="9"/>
      <c r="D273" s="16"/>
      <c r="E273" s="16"/>
      <c r="F273" s="15"/>
      <c r="G273" s="15"/>
      <c r="H273" s="15"/>
      <c r="I273" s="14"/>
      <c r="J273" s="15"/>
      <c r="K273" s="15"/>
      <c r="L273" s="15"/>
      <c r="M273" s="54"/>
      <c r="N273" s="15"/>
      <c r="O273" s="15"/>
      <c r="P273" s="15"/>
      <c r="Q273" s="16"/>
      <c r="R273" s="37"/>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row>
    <row r="274" spans="2:260" s="12" customFormat="1" ht="65.099999999999994" customHeight="1" x14ac:dyDescent="0.25">
      <c r="B274" s="3"/>
      <c r="C274" s="19"/>
      <c r="D274" s="17"/>
      <c r="E274" s="17"/>
      <c r="F274" s="14"/>
      <c r="G274" s="14"/>
      <c r="H274" s="14"/>
      <c r="I274" s="14"/>
      <c r="J274" s="14"/>
      <c r="K274" s="14"/>
      <c r="L274" s="14"/>
      <c r="M274" s="54"/>
      <c r="N274" s="14"/>
      <c r="O274" s="31"/>
      <c r="P274" s="31"/>
      <c r="Q274" s="17"/>
      <c r="R274" s="38"/>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row>
    <row r="275" spans="2:260" s="12" customFormat="1" ht="65.099999999999994" customHeight="1" x14ac:dyDescent="0.25">
      <c r="B275" s="3"/>
      <c r="C275" s="9"/>
      <c r="D275" s="16"/>
      <c r="E275" s="16"/>
      <c r="F275" s="15"/>
      <c r="G275" s="15"/>
      <c r="H275" s="15"/>
      <c r="I275" s="14"/>
      <c r="J275" s="15"/>
      <c r="K275" s="15"/>
      <c r="L275" s="15"/>
      <c r="M275" s="54"/>
      <c r="N275" s="15"/>
      <c r="O275" s="15"/>
      <c r="P275" s="15"/>
      <c r="Q275" s="16"/>
      <c r="R275" s="37"/>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row>
    <row r="276" spans="2:260" s="12" customFormat="1" ht="65.099999999999994" customHeight="1" x14ac:dyDescent="0.25">
      <c r="B276" s="3"/>
      <c r="C276" s="19"/>
      <c r="D276" s="17"/>
      <c r="E276" s="17"/>
      <c r="F276" s="14"/>
      <c r="G276" s="14"/>
      <c r="H276" s="14"/>
      <c r="I276" s="14"/>
      <c r="J276" s="14"/>
      <c r="K276" s="14"/>
      <c r="L276" s="14"/>
      <c r="M276" s="54"/>
      <c r="N276" s="14"/>
      <c r="O276" s="31"/>
      <c r="P276" s="31"/>
      <c r="Q276" s="17"/>
      <c r="R276" s="38"/>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row>
    <row r="277" spans="2:260" s="12" customFormat="1" ht="65.099999999999994" customHeight="1" x14ac:dyDescent="0.25">
      <c r="B277" s="3"/>
      <c r="C277" s="9"/>
      <c r="D277" s="16"/>
      <c r="E277" s="16"/>
      <c r="F277" s="15"/>
      <c r="G277" s="15"/>
      <c r="H277" s="15"/>
      <c r="I277" s="14"/>
      <c r="J277" s="15"/>
      <c r="K277" s="15"/>
      <c r="L277" s="15"/>
      <c r="M277" s="54"/>
      <c r="N277" s="15"/>
      <c r="O277" s="15"/>
      <c r="P277" s="15"/>
      <c r="Q277" s="16"/>
      <c r="R277" s="37"/>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row>
    <row r="278" spans="2:260" s="12" customFormat="1" ht="65.099999999999994" customHeight="1" x14ac:dyDescent="0.25">
      <c r="B278" s="3"/>
      <c r="C278" s="19"/>
      <c r="D278" s="17"/>
      <c r="E278" s="17"/>
      <c r="F278" s="14"/>
      <c r="G278" s="14"/>
      <c r="H278" s="14"/>
      <c r="I278" s="14"/>
      <c r="J278" s="14"/>
      <c r="K278" s="14"/>
      <c r="L278" s="14"/>
      <c r="M278" s="54"/>
      <c r="N278" s="14"/>
      <c r="O278" s="31"/>
      <c r="P278" s="31"/>
      <c r="Q278" s="17"/>
      <c r="R278" s="38"/>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row>
    <row r="279" spans="2:260" s="12" customFormat="1" ht="65.099999999999994" customHeight="1" x14ac:dyDescent="0.25">
      <c r="B279" s="3"/>
      <c r="C279" s="9"/>
      <c r="D279" s="16"/>
      <c r="E279" s="16"/>
      <c r="F279" s="15"/>
      <c r="G279" s="15"/>
      <c r="H279" s="15"/>
      <c r="I279" s="14"/>
      <c r="J279" s="15"/>
      <c r="K279" s="15"/>
      <c r="L279" s="15"/>
      <c r="M279" s="54"/>
      <c r="N279" s="15"/>
      <c r="O279" s="15"/>
      <c r="P279" s="15"/>
      <c r="Q279" s="16"/>
      <c r="R279" s="37"/>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row>
    <row r="280" spans="2:260" s="12" customFormat="1" ht="65.099999999999994" customHeight="1" x14ac:dyDescent="0.25">
      <c r="B280" s="3"/>
      <c r="C280" s="19"/>
      <c r="D280" s="17"/>
      <c r="E280" s="17"/>
      <c r="F280" s="14"/>
      <c r="G280" s="14"/>
      <c r="H280" s="14"/>
      <c r="I280" s="14"/>
      <c r="J280" s="14"/>
      <c r="K280" s="14"/>
      <c r="L280" s="14"/>
      <c r="M280" s="54"/>
      <c r="N280" s="14"/>
      <c r="O280" s="31"/>
      <c r="P280" s="31"/>
      <c r="Q280" s="17"/>
      <c r="R280" s="38"/>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row>
    <row r="281" spans="2:260" s="12" customFormat="1" ht="65.099999999999994" customHeight="1" x14ac:dyDescent="0.25">
      <c r="B281" s="3"/>
      <c r="C281" s="9"/>
      <c r="D281" s="16"/>
      <c r="E281" s="16"/>
      <c r="F281" s="15"/>
      <c r="G281" s="15"/>
      <c r="H281" s="15"/>
      <c r="I281" s="14"/>
      <c r="J281" s="15"/>
      <c r="K281" s="15"/>
      <c r="L281" s="15"/>
      <c r="M281" s="54"/>
      <c r="N281" s="15"/>
      <c r="O281" s="15"/>
      <c r="P281" s="15"/>
      <c r="Q281" s="16"/>
      <c r="R281" s="37"/>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row>
    <row r="282" spans="2:260" s="12" customFormat="1" ht="65.099999999999994" customHeight="1" x14ac:dyDescent="0.25">
      <c r="B282" s="3"/>
      <c r="C282" s="19"/>
      <c r="D282" s="17"/>
      <c r="E282" s="17"/>
      <c r="F282" s="14"/>
      <c r="G282" s="14"/>
      <c r="H282" s="14"/>
      <c r="I282" s="14"/>
      <c r="J282" s="14"/>
      <c r="K282" s="14"/>
      <c r="L282" s="14"/>
      <c r="M282" s="54"/>
      <c r="N282" s="14"/>
      <c r="O282" s="31"/>
      <c r="P282" s="31"/>
      <c r="Q282" s="17"/>
      <c r="R282" s="38"/>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row>
    <row r="283" spans="2:260" s="12" customFormat="1" ht="65.099999999999994" customHeight="1" x14ac:dyDescent="0.25">
      <c r="B283" s="3"/>
      <c r="C283" s="9"/>
      <c r="D283" s="16"/>
      <c r="E283" s="16"/>
      <c r="F283" s="15"/>
      <c r="G283" s="15"/>
      <c r="H283" s="15"/>
      <c r="I283" s="14"/>
      <c r="J283" s="15"/>
      <c r="K283" s="15"/>
      <c r="L283" s="15"/>
      <c r="M283" s="54"/>
      <c r="N283" s="15"/>
      <c r="O283" s="15"/>
      <c r="P283" s="15"/>
      <c r="Q283" s="16"/>
      <c r="R283" s="37"/>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row>
    <row r="284" spans="2:260" s="12" customFormat="1" ht="65.099999999999994" customHeight="1" x14ac:dyDescent="0.25">
      <c r="B284" s="3"/>
      <c r="C284" s="19"/>
      <c r="D284" s="17"/>
      <c r="E284" s="17"/>
      <c r="F284" s="14"/>
      <c r="G284" s="14"/>
      <c r="H284" s="14"/>
      <c r="I284" s="14"/>
      <c r="J284" s="14"/>
      <c r="K284" s="14"/>
      <c r="L284" s="14"/>
      <c r="M284" s="54"/>
      <c r="N284" s="14"/>
      <c r="O284" s="31"/>
      <c r="P284" s="31"/>
      <c r="Q284" s="17"/>
      <c r="R284" s="38"/>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row>
    <row r="285" spans="2:260" s="12" customFormat="1" ht="65.099999999999994" customHeight="1" x14ac:dyDescent="0.25">
      <c r="B285" s="3"/>
      <c r="C285" s="9"/>
      <c r="D285" s="16"/>
      <c r="E285" s="16"/>
      <c r="F285" s="15"/>
      <c r="G285" s="15"/>
      <c r="H285" s="15"/>
      <c r="I285" s="14"/>
      <c r="J285" s="15"/>
      <c r="K285" s="15"/>
      <c r="L285" s="15"/>
      <c r="M285" s="54"/>
      <c r="N285" s="15"/>
      <c r="O285" s="15"/>
      <c r="P285" s="15"/>
      <c r="Q285" s="16"/>
      <c r="R285" s="37"/>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row>
    <row r="286" spans="2:260" s="12" customFormat="1" ht="65.099999999999994" customHeight="1" x14ac:dyDescent="0.25">
      <c r="B286" s="3"/>
      <c r="C286" s="19"/>
      <c r="D286" s="17"/>
      <c r="E286" s="17"/>
      <c r="F286" s="14"/>
      <c r="G286" s="14"/>
      <c r="H286" s="14"/>
      <c r="I286" s="14"/>
      <c r="J286" s="14"/>
      <c r="K286" s="14"/>
      <c r="L286" s="14"/>
      <c r="M286" s="54"/>
      <c r="N286" s="14"/>
      <c r="O286" s="31"/>
      <c r="P286" s="31"/>
      <c r="Q286" s="17"/>
      <c r="R286" s="38"/>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row>
    <row r="287" spans="2:260" s="12" customFormat="1" ht="65.099999999999994" customHeight="1" x14ac:dyDescent="0.25">
      <c r="B287" s="3"/>
      <c r="C287" s="9"/>
      <c r="D287" s="16"/>
      <c r="E287" s="16"/>
      <c r="F287" s="15"/>
      <c r="G287" s="15"/>
      <c r="H287" s="15"/>
      <c r="I287" s="14"/>
      <c r="J287" s="15"/>
      <c r="K287" s="15"/>
      <c r="L287" s="15"/>
      <c r="M287" s="54"/>
      <c r="N287" s="15"/>
      <c r="O287" s="15"/>
      <c r="P287" s="15"/>
      <c r="Q287" s="16"/>
      <c r="R287" s="37"/>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row>
    <row r="288" spans="2:260" s="12" customFormat="1" ht="65.099999999999994" customHeight="1" x14ac:dyDescent="0.25">
      <c r="B288" s="3"/>
      <c r="C288" s="19"/>
      <c r="D288" s="17"/>
      <c r="E288" s="17"/>
      <c r="F288" s="14"/>
      <c r="G288" s="14"/>
      <c r="H288" s="14"/>
      <c r="I288" s="14"/>
      <c r="J288" s="14"/>
      <c r="K288" s="14"/>
      <c r="L288" s="14"/>
      <c r="M288" s="54"/>
      <c r="N288" s="14"/>
      <c r="O288" s="31"/>
      <c r="P288" s="31"/>
      <c r="Q288" s="17"/>
      <c r="R288" s="38"/>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row>
    <row r="289" spans="2:260" s="12" customFormat="1" ht="65.099999999999994" customHeight="1" x14ac:dyDescent="0.25">
      <c r="B289" s="3"/>
      <c r="C289" s="9"/>
      <c r="D289" s="16"/>
      <c r="E289" s="16"/>
      <c r="F289" s="15"/>
      <c r="G289" s="15"/>
      <c r="H289" s="15"/>
      <c r="I289" s="14"/>
      <c r="J289" s="15"/>
      <c r="K289" s="15"/>
      <c r="L289" s="15"/>
      <c r="M289" s="54"/>
      <c r="N289" s="15"/>
      <c r="O289" s="15"/>
      <c r="P289" s="15"/>
      <c r="Q289" s="16"/>
      <c r="R289" s="37"/>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row>
    <row r="290" spans="2:260" s="12" customFormat="1" ht="65.099999999999994" customHeight="1" x14ac:dyDescent="0.25">
      <c r="B290" s="3"/>
      <c r="C290" s="19"/>
      <c r="D290" s="17"/>
      <c r="E290" s="17"/>
      <c r="F290" s="14"/>
      <c r="G290" s="14"/>
      <c r="H290" s="14"/>
      <c r="I290" s="14"/>
      <c r="J290" s="14"/>
      <c r="K290" s="14"/>
      <c r="L290" s="14"/>
      <c r="M290" s="54"/>
      <c r="N290" s="14"/>
      <c r="O290" s="31"/>
      <c r="P290" s="31"/>
      <c r="Q290" s="17"/>
      <c r="R290" s="38"/>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row>
    <row r="291" spans="2:260" s="12" customFormat="1" ht="65.099999999999994" customHeight="1" x14ac:dyDescent="0.25">
      <c r="B291" s="3"/>
      <c r="C291" s="9"/>
      <c r="D291" s="16"/>
      <c r="E291" s="16"/>
      <c r="F291" s="15"/>
      <c r="G291" s="15"/>
      <c r="H291" s="15"/>
      <c r="I291" s="14"/>
      <c r="J291" s="15"/>
      <c r="K291" s="15"/>
      <c r="L291" s="15"/>
      <c r="M291" s="54"/>
      <c r="N291" s="15"/>
      <c r="O291" s="15"/>
      <c r="P291" s="15"/>
      <c r="Q291" s="16"/>
      <c r="R291" s="37"/>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row>
    <row r="292" spans="2:260" s="12" customFormat="1" ht="65.099999999999994" customHeight="1" x14ac:dyDescent="0.25">
      <c r="B292" s="3"/>
      <c r="C292" s="19"/>
      <c r="D292" s="17"/>
      <c r="E292" s="17"/>
      <c r="F292" s="14"/>
      <c r="G292" s="14"/>
      <c r="H292" s="14"/>
      <c r="I292" s="14"/>
      <c r="J292" s="14"/>
      <c r="K292" s="14"/>
      <c r="L292" s="14"/>
      <c r="M292" s="54"/>
      <c r="N292" s="14"/>
      <c r="O292" s="31"/>
      <c r="P292" s="31"/>
      <c r="Q292" s="17"/>
      <c r="R292" s="38"/>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row>
    <row r="293" spans="2:260" s="12" customFormat="1" ht="65.099999999999994" customHeight="1" x14ac:dyDescent="0.25">
      <c r="B293" s="3"/>
      <c r="C293" s="9"/>
      <c r="D293" s="16"/>
      <c r="E293" s="16"/>
      <c r="F293" s="15"/>
      <c r="G293" s="15"/>
      <c r="H293" s="15"/>
      <c r="I293" s="14"/>
      <c r="J293" s="15"/>
      <c r="K293" s="15"/>
      <c r="L293" s="15"/>
      <c r="M293" s="54"/>
      <c r="N293" s="15"/>
      <c r="O293" s="15"/>
      <c r="P293" s="15"/>
      <c r="Q293" s="16"/>
      <c r="R293" s="37"/>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row>
    <row r="294" spans="2:260" s="12" customFormat="1" ht="65.099999999999994" customHeight="1" x14ac:dyDescent="0.25">
      <c r="B294" s="3"/>
      <c r="C294" s="19"/>
      <c r="D294" s="17"/>
      <c r="E294" s="17"/>
      <c r="F294" s="14"/>
      <c r="G294" s="14"/>
      <c r="H294" s="14"/>
      <c r="I294" s="14"/>
      <c r="J294" s="14"/>
      <c r="K294" s="14"/>
      <c r="L294" s="14"/>
      <c r="M294" s="54"/>
      <c r="N294" s="14"/>
      <c r="O294" s="31"/>
      <c r="P294" s="31"/>
      <c r="Q294" s="17"/>
      <c r="R294" s="38"/>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row>
    <row r="295" spans="2:260" s="12" customFormat="1" ht="65.099999999999994" customHeight="1" x14ac:dyDescent="0.25">
      <c r="B295" s="3"/>
      <c r="C295" s="9"/>
      <c r="D295" s="16"/>
      <c r="E295" s="16"/>
      <c r="F295" s="15"/>
      <c r="G295" s="15"/>
      <c r="H295" s="15"/>
      <c r="I295" s="14"/>
      <c r="J295" s="15"/>
      <c r="K295" s="15"/>
      <c r="L295" s="15"/>
      <c r="M295" s="54"/>
      <c r="N295" s="15"/>
      <c r="O295" s="15"/>
      <c r="P295" s="15"/>
      <c r="Q295" s="16"/>
      <c r="R295" s="37"/>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row>
    <row r="296" spans="2:260" s="12" customFormat="1" ht="65.099999999999994" customHeight="1" x14ac:dyDescent="0.25">
      <c r="B296" s="3"/>
      <c r="C296" s="19"/>
      <c r="D296" s="17"/>
      <c r="E296" s="17"/>
      <c r="F296" s="14"/>
      <c r="G296" s="14"/>
      <c r="H296" s="14"/>
      <c r="I296" s="14"/>
      <c r="J296" s="14"/>
      <c r="K296" s="14"/>
      <c r="L296" s="14"/>
      <c r="M296" s="54"/>
      <c r="N296" s="14"/>
      <c r="O296" s="31"/>
      <c r="P296" s="31"/>
      <c r="Q296" s="17"/>
      <c r="R296" s="38"/>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row>
    <row r="297" spans="2:260" s="12" customFormat="1" ht="65.099999999999994" customHeight="1" x14ac:dyDescent="0.25">
      <c r="B297" s="3"/>
      <c r="C297" s="9"/>
      <c r="D297" s="16"/>
      <c r="E297" s="16"/>
      <c r="F297" s="15"/>
      <c r="G297" s="15"/>
      <c r="H297" s="15"/>
      <c r="I297" s="14"/>
      <c r="J297" s="15"/>
      <c r="K297" s="15"/>
      <c r="L297" s="15"/>
      <c r="M297" s="54"/>
      <c r="N297" s="15"/>
      <c r="O297" s="15"/>
      <c r="P297" s="15"/>
      <c r="Q297" s="16"/>
      <c r="R297" s="37"/>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row>
    <row r="298" spans="2:260" s="12" customFormat="1" ht="65.099999999999994" customHeight="1" x14ac:dyDescent="0.25">
      <c r="B298" s="3"/>
      <c r="C298" s="19"/>
      <c r="D298" s="17"/>
      <c r="E298" s="17"/>
      <c r="F298" s="14"/>
      <c r="G298" s="14"/>
      <c r="H298" s="14"/>
      <c r="I298" s="14"/>
      <c r="J298" s="14"/>
      <c r="K298" s="14"/>
      <c r="L298" s="14"/>
      <c r="M298" s="54"/>
      <c r="N298" s="14"/>
      <c r="O298" s="31"/>
      <c r="P298" s="31"/>
      <c r="Q298" s="17"/>
      <c r="R298" s="38"/>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row>
    <row r="299" spans="2:260" s="12" customFormat="1" ht="65.099999999999994" customHeight="1" x14ac:dyDescent="0.25">
      <c r="B299" s="3"/>
      <c r="C299" s="9"/>
      <c r="D299" s="16"/>
      <c r="E299" s="16"/>
      <c r="F299" s="15"/>
      <c r="G299" s="15"/>
      <c r="H299" s="15"/>
      <c r="I299" s="14"/>
      <c r="J299" s="15"/>
      <c r="K299" s="15"/>
      <c r="L299" s="15"/>
      <c r="M299" s="54"/>
      <c r="N299" s="15"/>
      <c r="O299" s="15"/>
      <c r="P299" s="15"/>
      <c r="Q299" s="16"/>
      <c r="R299" s="37"/>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row>
    <row r="300" spans="2:260" s="12" customFormat="1" ht="65.099999999999994" customHeight="1" x14ac:dyDescent="0.25">
      <c r="B300" s="3"/>
      <c r="C300" s="19"/>
      <c r="D300" s="17"/>
      <c r="E300" s="17"/>
      <c r="F300" s="14"/>
      <c r="G300" s="14"/>
      <c r="H300" s="14"/>
      <c r="I300" s="14"/>
      <c r="J300" s="14"/>
      <c r="K300" s="14"/>
      <c r="L300" s="14"/>
      <c r="M300" s="54"/>
      <c r="N300" s="14"/>
      <c r="O300" s="31"/>
      <c r="P300" s="31"/>
      <c r="Q300" s="17"/>
      <c r="R300" s="38"/>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row>
    <row r="301" spans="2:260" s="12" customFormat="1" ht="65.099999999999994" customHeight="1" x14ac:dyDescent="0.25">
      <c r="B301" s="3"/>
      <c r="C301" s="9"/>
      <c r="D301" s="16"/>
      <c r="E301" s="16"/>
      <c r="F301" s="15"/>
      <c r="G301" s="15"/>
      <c r="H301" s="15"/>
      <c r="I301" s="14"/>
      <c r="J301" s="15"/>
      <c r="K301" s="15"/>
      <c r="L301" s="15"/>
      <c r="M301" s="54"/>
      <c r="N301" s="15"/>
      <c r="O301" s="15"/>
      <c r="P301" s="15"/>
      <c r="Q301" s="16"/>
      <c r="R301" s="37"/>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row>
    <row r="302" spans="2:260" s="12" customFormat="1" ht="65.099999999999994" customHeight="1" x14ac:dyDescent="0.25">
      <c r="B302" s="11"/>
      <c r="C302" s="19"/>
      <c r="D302" s="17"/>
      <c r="E302" s="17"/>
      <c r="F302" s="14"/>
      <c r="G302" s="14"/>
      <c r="H302" s="14"/>
      <c r="I302" s="14"/>
      <c r="J302" s="14"/>
      <c r="K302" s="14"/>
      <c r="L302" s="14"/>
      <c r="M302" s="54"/>
      <c r="N302" s="14"/>
      <c r="O302" s="31"/>
      <c r="P302" s="31"/>
      <c r="Q302" s="17"/>
      <c r="R302" s="38"/>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row>
    <row r="303" spans="2:260" s="12" customFormat="1" ht="65.099999999999994" customHeight="1" x14ac:dyDescent="0.25">
      <c r="B303" s="11"/>
      <c r="C303" s="9"/>
      <c r="D303" s="16"/>
      <c r="E303" s="16"/>
      <c r="F303" s="15"/>
      <c r="G303" s="15"/>
      <c r="H303" s="15"/>
      <c r="I303" s="14"/>
      <c r="J303" s="15"/>
      <c r="K303" s="15"/>
      <c r="L303" s="15"/>
      <c r="M303" s="54"/>
      <c r="N303" s="15"/>
      <c r="O303" s="15"/>
      <c r="P303" s="15"/>
      <c r="Q303" s="16"/>
      <c r="R303" s="37"/>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row>
    <row r="304" spans="2:260" s="12" customFormat="1" ht="65.099999999999994" customHeight="1" x14ac:dyDescent="0.25">
      <c r="B304" s="11"/>
      <c r="C304" s="19"/>
      <c r="D304" s="17"/>
      <c r="E304" s="17"/>
      <c r="F304" s="14"/>
      <c r="G304" s="14"/>
      <c r="H304" s="14"/>
      <c r="I304" s="14"/>
      <c r="J304" s="14"/>
      <c r="K304" s="14"/>
      <c r="L304" s="14"/>
      <c r="M304" s="54"/>
      <c r="N304" s="14"/>
      <c r="O304" s="31"/>
      <c r="P304" s="31"/>
      <c r="Q304" s="17"/>
      <c r="R304" s="38"/>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row>
    <row r="305" spans="2:260" s="12" customFormat="1" ht="65.099999999999994" customHeight="1" x14ac:dyDescent="0.25">
      <c r="B305" s="11"/>
      <c r="C305" s="9"/>
      <c r="D305" s="16"/>
      <c r="E305" s="16"/>
      <c r="F305" s="15"/>
      <c r="G305" s="15"/>
      <c r="H305" s="15"/>
      <c r="I305" s="14"/>
      <c r="J305" s="15"/>
      <c r="K305" s="15"/>
      <c r="L305" s="15"/>
      <c r="M305" s="54"/>
      <c r="N305" s="15"/>
      <c r="O305" s="15"/>
      <c r="P305" s="15"/>
      <c r="Q305" s="16"/>
      <c r="R305" s="37"/>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row>
    <row r="306" spans="2:260" s="12" customFormat="1" ht="65.099999999999994" customHeight="1" x14ac:dyDescent="0.25">
      <c r="B306" s="11"/>
      <c r="C306" s="19"/>
      <c r="D306" s="17"/>
      <c r="E306" s="17"/>
      <c r="F306" s="14"/>
      <c r="G306" s="14"/>
      <c r="H306" s="14"/>
      <c r="I306" s="14"/>
      <c r="J306" s="14"/>
      <c r="K306" s="14"/>
      <c r="L306" s="14"/>
      <c r="M306" s="54"/>
      <c r="N306" s="14"/>
      <c r="O306" s="31"/>
      <c r="P306" s="31"/>
      <c r="Q306" s="17"/>
      <c r="R306" s="38"/>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row>
    <row r="307" spans="2:260" s="12" customFormat="1" ht="65.099999999999994" customHeight="1" x14ac:dyDescent="0.25">
      <c r="B307" s="11"/>
      <c r="C307" s="9"/>
      <c r="D307" s="16"/>
      <c r="E307" s="16"/>
      <c r="F307" s="15"/>
      <c r="G307" s="15"/>
      <c r="H307" s="15"/>
      <c r="I307" s="14"/>
      <c r="J307" s="15"/>
      <c r="K307" s="15"/>
      <c r="L307" s="15"/>
      <c r="M307" s="54"/>
      <c r="N307" s="15"/>
      <c r="O307" s="15"/>
      <c r="P307" s="15"/>
      <c r="Q307" s="16"/>
      <c r="R307" s="37"/>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row>
    <row r="308" spans="2:260" s="12" customFormat="1" ht="65.099999999999994" customHeight="1" x14ac:dyDescent="0.25">
      <c r="B308" s="11"/>
      <c r="C308" s="19"/>
      <c r="D308" s="17"/>
      <c r="E308" s="17"/>
      <c r="F308" s="14"/>
      <c r="G308" s="14"/>
      <c r="H308" s="14"/>
      <c r="I308" s="14"/>
      <c r="J308" s="14"/>
      <c r="K308" s="14"/>
      <c r="L308" s="14"/>
      <c r="M308" s="54"/>
      <c r="N308" s="14"/>
      <c r="O308" s="31"/>
      <c r="P308" s="31"/>
      <c r="Q308" s="17"/>
      <c r="R308" s="38"/>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row>
    <row r="309" spans="2:260" s="12" customFormat="1" ht="65.099999999999994" customHeight="1" x14ac:dyDescent="0.25">
      <c r="B309" s="11"/>
      <c r="C309" s="9"/>
      <c r="D309" s="16"/>
      <c r="E309" s="16"/>
      <c r="F309" s="15"/>
      <c r="G309" s="15"/>
      <c r="H309" s="15"/>
      <c r="I309" s="14"/>
      <c r="J309" s="15"/>
      <c r="K309" s="15"/>
      <c r="L309" s="15"/>
      <c r="M309" s="54"/>
      <c r="N309" s="15"/>
      <c r="O309" s="15"/>
      <c r="P309" s="15"/>
      <c r="Q309" s="16"/>
      <c r="R309" s="37"/>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row>
    <row r="310" spans="2:260" s="12" customFormat="1" ht="65.099999999999994" customHeight="1" x14ac:dyDescent="0.25">
      <c r="B310" s="11"/>
      <c r="C310" s="19"/>
      <c r="D310" s="17"/>
      <c r="E310" s="17"/>
      <c r="F310" s="14"/>
      <c r="G310" s="14"/>
      <c r="H310" s="14"/>
      <c r="I310" s="14"/>
      <c r="J310" s="14"/>
      <c r="K310" s="14"/>
      <c r="L310" s="14"/>
      <c r="M310" s="54"/>
      <c r="N310" s="14"/>
      <c r="O310" s="31"/>
      <c r="P310" s="31"/>
      <c r="Q310" s="17"/>
      <c r="R310" s="38"/>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row>
    <row r="311" spans="2:260" s="12" customFormat="1" ht="65.099999999999994" customHeight="1" x14ac:dyDescent="0.25">
      <c r="B311" s="11"/>
      <c r="C311" s="9"/>
      <c r="D311" s="16"/>
      <c r="E311" s="16"/>
      <c r="F311" s="15"/>
      <c r="G311" s="15"/>
      <c r="H311" s="15"/>
      <c r="I311" s="14"/>
      <c r="J311" s="15"/>
      <c r="K311" s="15"/>
      <c r="L311" s="15"/>
      <c r="M311" s="54"/>
      <c r="N311" s="15"/>
      <c r="O311" s="15"/>
      <c r="P311" s="15"/>
      <c r="Q311" s="16"/>
      <c r="R311" s="37"/>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row>
    <row r="312" spans="2:260" s="12" customFormat="1" ht="65.099999999999994" customHeight="1" x14ac:dyDescent="0.25">
      <c r="B312" s="11"/>
      <c r="C312" s="19"/>
      <c r="D312" s="17"/>
      <c r="E312" s="17"/>
      <c r="F312" s="14"/>
      <c r="G312" s="14"/>
      <c r="H312" s="14"/>
      <c r="I312" s="14"/>
      <c r="J312" s="14"/>
      <c r="K312" s="14"/>
      <c r="L312" s="14"/>
      <c r="M312" s="54"/>
      <c r="N312" s="14"/>
      <c r="O312" s="31"/>
      <c r="P312" s="31"/>
      <c r="Q312" s="17"/>
      <c r="R312" s="38"/>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row>
    <row r="313" spans="2:260" s="12" customFormat="1" ht="65.099999999999994" customHeight="1" x14ac:dyDescent="0.25">
      <c r="B313" s="11"/>
      <c r="C313" s="9"/>
      <c r="D313" s="16"/>
      <c r="E313" s="16"/>
      <c r="F313" s="15"/>
      <c r="G313" s="15"/>
      <c r="H313" s="15"/>
      <c r="I313" s="14"/>
      <c r="J313" s="15"/>
      <c r="K313" s="15"/>
      <c r="L313" s="15"/>
      <c r="M313" s="54"/>
      <c r="N313" s="15"/>
      <c r="O313" s="15"/>
      <c r="P313" s="15"/>
      <c r="Q313" s="16"/>
      <c r="R313" s="37"/>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row>
    <row r="314" spans="2:260" s="12" customFormat="1" ht="65.099999999999994" customHeight="1" x14ac:dyDescent="0.25">
      <c r="B314" s="11"/>
      <c r="C314" s="19"/>
      <c r="D314" s="17"/>
      <c r="E314" s="17"/>
      <c r="F314" s="14"/>
      <c r="G314" s="14"/>
      <c r="H314" s="14"/>
      <c r="I314" s="14"/>
      <c r="J314" s="14"/>
      <c r="K314" s="14"/>
      <c r="L314" s="14"/>
      <c r="M314" s="54"/>
      <c r="N314" s="14"/>
      <c r="O314" s="31"/>
      <c r="P314" s="31"/>
      <c r="Q314" s="17"/>
      <c r="R314" s="38"/>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row>
    <row r="315" spans="2:260" s="12" customFormat="1" ht="65.099999999999994" customHeight="1" x14ac:dyDescent="0.25">
      <c r="B315" s="11"/>
      <c r="C315" s="9"/>
      <c r="D315" s="16"/>
      <c r="E315" s="16"/>
      <c r="F315" s="15"/>
      <c r="G315" s="15"/>
      <c r="H315" s="15"/>
      <c r="I315" s="14"/>
      <c r="J315" s="15"/>
      <c r="K315" s="15"/>
      <c r="L315" s="15"/>
      <c r="M315" s="54"/>
      <c r="N315" s="15"/>
      <c r="O315" s="15"/>
      <c r="P315" s="15"/>
      <c r="Q315" s="16"/>
      <c r="R315" s="37"/>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row>
    <row r="316" spans="2:260" s="12" customFormat="1" ht="65.099999999999994" customHeight="1" x14ac:dyDescent="0.25">
      <c r="B316" s="11"/>
      <c r="C316" s="19"/>
      <c r="D316" s="17"/>
      <c r="E316" s="17"/>
      <c r="F316" s="14"/>
      <c r="G316" s="14"/>
      <c r="H316" s="14"/>
      <c r="I316" s="14"/>
      <c r="J316" s="14"/>
      <c r="K316" s="14"/>
      <c r="L316" s="14"/>
      <c r="M316" s="54"/>
      <c r="N316" s="14"/>
      <c r="O316" s="31"/>
      <c r="P316" s="31"/>
      <c r="Q316" s="17"/>
      <c r="R316" s="38"/>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row>
    <row r="317" spans="2:260" s="12" customFormat="1" ht="65.099999999999994" customHeight="1" x14ac:dyDescent="0.25">
      <c r="B317" s="11"/>
      <c r="C317" s="9"/>
      <c r="D317" s="16"/>
      <c r="E317" s="16"/>
      <c r="F317" s="15"/>
      <c r="G317" s="15"/>
      <c r="H317" s="15"/>
      <c r="I317" s="14"/>
      <c r="J317" s="15"/>
      <c r="K317" s="15"/>
      <c r="L317" s="15"/>
      <c r="M317" s="54"/>
      <c r="N317" s="15"/>
      <c r="O317" s="15"/>
      <c r="P317" s="15"/>
      <c r="Q317" s="16"/>
      <c r="R317" s="37"/>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row>
    <row r="318" spans="2:260" s="12" customFormat="1" ht="65.099999999999994" customHeight="1" x14ac:dyDescent="0.25">
      <c r="B318" s="11"/>
      <c r="C318" s="19"/>
      <c r="D318" s="17"/>
      <c r="E318" s="17"/>
      <c r="F318" s="14"/>
      <c r="G318" s="14"/>
      <c r="H318" s="14"/>
      <c r="I318" s="14"/>
      <c r="J318" s="14"/>
      <c r="K318" s="14"/>
      <c r="L318" s="14"/>
      <c r="M318" s="54"/>
      <c r="N318" s="14"/>
      <c r="O318" s="31"/>
      <c r="P318" s="31"/>
      <c r="Q318" s="17"/>
      <c r="R318" s="38"/>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row>
    <row r="319" spans="2:260" s="12" customFormat="1" ht="65.099999999999994" customHeight="1" x14ac:dyDescent="0.25">
      <c r="B319" s="11"/>
      <c r="C319" s="9"/>
      <c r="D319" s="16"/>
      <c r="E319" s="16"/>
      <c r="F319" s="15"/>
      <c r="G319" s="15"/>
      <c r="H319" s="15"/>
      <c r="I319" s="14"/>
      <c r="J319" s="15"/>
      <c r="K319" s="15"/>
      <c r="L319" s="15"/>
      <c r="M319" s="54"/>
      <c r="N319" s="15"/>
      <c r="O319" s="15"/>
      <c r="P319" s="15"/>
      <c r="Q319" s="16"/>
      <c r="R319" s="37"/>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row>
    <row r="320" spans="2:260" s="12" customFormat="1" ht="65.099999999999994" customHeight="1" x14ac:dyDescent="0.25">
      <c r="B320" s="11"/>
      <c r="C320" s="19"/>
      <c r="D320" s="17"/>
      <c r="E320" s="17"/>
      <c r="F320" s="14"/>
      <c r="G320" s="14"/>
      <c r="H320" s="14"/>
      <c r="I320" s="14"/>
      <c r="J320" s="14"/>
      <c r="K320" s="14"/>
      <c r="L320" s="14"/>
      <c r="M320" s="54"/>
      <c r="N320" s="14"/>
      <c r="O320" s="31"/>
      <c r="P320" s="31"/>
      <c r="Q320" s="17"/>
      <c r="R320" s="38"/>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row>
    <row r="321" spans="2:260" s="12" customFormat="1" ht="65.099999999999994" customHeight="1" x14ac:dyDescent="0.25">
      <c r="B321" s="11"/>
      <c r="C321" s="9"/>
      <c r="D321" s="16"/>
      <c r="E321" s="16"/>
      <c r="F321" s="15"/>
      <c r="G321" s="15"/>
      <c r="H321" s="15"/>
      <c r="I321" s="14"/>
      <c r="J321" s="15"/>
      <c r="K321" s="15"/>
      <c r="L321" s="15"/>
      <c r="M321" s="54"/>
      <c r="N321" s="15"/>
      <c r="O321" s="15"/>
      <c r="P321" s="15"/>
      <c r="Q321" s="16"/>
      <c r="R321" s="37"/>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row>
    <row r="322" spans="2:260" s="12" customFormat="1" ht="65.099999999999994" customHeight="1" x14ac:dyDescent="0.25">
      <c r="B322" s="11"/>
      <c r="C322" s="19"/>
      <c r="D322" s="17"/>
      <c r="E322" s="17"/>
      <c r="F322" s="14"/>
      <c r="G322" s="14"/>
      <c r="H322" s="14"/>
      <c r="I322" s="14"/>
      <c r="J322" s="14"/>
      <c r="K322" s="14"/>
      <c r="L322" s="14"/>
      <c r="M322" s="54"/>
      <c r="N322" s="14"/>
      <c r="O322" s="31"/>
      <c r="P322" s="31"/>
      <c r="Q322" s="17"/>
      <c r="R322" s="38"/>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row>
    <row r="323" spans="2:260" s="12" customFormat="1" ht="65.099999999999994" customHeight="1" x14ac:dyDescent="0.25">
      <c r="B323" s="11"/>
      <c r="C323" s="9"/>
      <c r="D323" s="16"/>
      <c r="E323" s="16"/>
      <c r="F323" s="15"/>
      <c r="G323" s="15"/>
      <c r="H323" s="15"/>
      <c r="I323" s="14"/>
      <c r="J323" s="15"/>
      <c r="K323" s="15"/>
      <c r="L323" s="15"/>
      <c r="M323" s="54"/>
      <c r="N323" s="15"/>
      <c r="O323" s="15"/>
      <c r="P323" s="15"/>
      <c r="Q323" s="16"/>
      <c r="R323" s="37"/>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row>
    <row r="324" spans="2:260" s="12" customFormat="1" ht="65.099999999999994" customHeight="1" x14ac:dyDescent="0.25">
      <c r="B324" s="11"/>
      <c r="C324" s="19"/>
      <c r="D324" s="17"/>
      <c r="E324" s="17"/>
      <c r="F324" s="14"/>
      <c r="G324" s="14"/>
      <c r="H324" s="14"/>
      <c r="I324" s="14"/>
      <c r="J324" s="14"/>
      <c r="K324" s="14"/>
      <c r="L324" s="14"/>
      <c r="M324" s="54"/>
      <c r="N324" s="14"/>
      <c r="O324" s="31"/>
      <c r="P324" s="31"/>
      <c r="Q324" s="17"/>
      <c r="R324" s="38"/>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row>
    <row r="325" spans="2:260" s="12" customFormat="1" ht="65.099999999999994" customHeight="1" x14ac:dyDescent="0.25">
      <c r="B325" s="11"/>
      <c r="C325" s="9"/>
      <c r="D325" s="16"/>
      <c r="E325" s="16"/>
      <c r="F325" s="15"/>
      <c r="G325" s="15"/>
      <c r="H325" s="15"/>
      <c r="I325" s="14"/>
      <c r="J325" s="15"/>
      <c r="K325" s="15"/>
      <c r="L325" s="15"/>
      <c r="M325" s="54"/>
      <c r="N325" s="15"/>
      <c r="O325" s="15"/>
      <c r="P325" s="15"/>
      <c r="Q325" s="16"/>
      <c r="R325" s="37"/>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row>
    <row r="326" spans="2:260" s="12" customFormat="1" ht="65.099999999999994" customHeight="1" x14ac:dyDescent="0.25">
      <c r="B326" s="11"/>
      <c r="C326" s="19"/>
      <c r="D326" s="17"/>
      <c r="E326" s="17"/>
      <c r="F326" s="14"/>
      <c r="G326" s="14"/>
      <c r="H326" s="14"/>
      <c r="I326" s="14"/>
      <c r="J326" s="14"/>
      <c r="K326" s="14"/>
      <c r="L326" s="14"/>
      <c r="M326" s="54"/>
      <c r="N326" s="14"/>
      <c r="O326" s="31"/>
      <c r="P326" s="31"/>
      <c r="Q326" s="17"/>
      <c r="R326" s="38"/>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row>
    <row r="327" spans="2:260" s="12" customFormat="1" ht="65.099999999999994" customHeight="1" x14ac:dyDescent="0.25">
      <c r="B327" s="11"/>
      <c r="C327" s="9"/>
      <c r="D327" s="16"/>
      <c r="E327" s="16"/>
      <c r="F327" s="15"/>
      <c r="G327" s="15"/>
      <c r="H327" s="15"/>
      <c r="I327" s="14"/>
      <c r="J327" s="15"/>
      <c r="K327" s="15"/>
      <c r="L327" s="15"/>
      <c r="M327" s="54"/>
      <c r="N327" s="15"/>
      <c r="O327" s="15"/>
      <c r="P327" s="15"/>
      <c r="Q327" s="16"/>
      <c r="R327" s="37"/>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row>
    <row r="328" spans="2:260" s="12" customFormat="1" ht="65.099999999999994" customHeight="1" x14ac:dyDescent="0.25">
      <c r="B328" s="11"/>
      <c r="C328" s="19"/>
      <c r="D328" s="17"/>
      <c r="E328" s="17"/>
      <c r="F328" s="14"/>
      <c r="G328" s="14"/>
      <c r="H328" s="14"/>
      <c r="I328" s="14"/>
      <c r="J328" s="14"/>
      <c r="K328" s="14"/>
      <c r="L328" s="14"/>
      <c r="M328" s="54"/>
      <c r="N328" s="14"/>
      <c r="O328" s="31"/>
      <c r="P328" s="31"/>
      <c r="Q328" s="17"/>
      <c r="R328" s="38"/>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row>
    <row r="329" spans="2:260" s="12" customFormat="1" ht="65.099999999999994" customHeight="1" x14ac:dyDescent="0.25">
      <c r="B329" s="11"/>
      <c r="C329" s="9"/>
      <c r="D329" s="16"/>
      <c r="E329" s="16"/>
      <c r="F329" s="15"/>
      <c r="G329" s="15"/>
      <c r="H329" s="15"/>
      <c r="I329" s="14"/>
      <c r="J329" s="15"/>
      <c r="K329" s="15"/>
      <c r="L329" s="15"/>
      <c r="M329" s="54"/>
      <c r="N329" s="15"/>
      <c r="O329" s="15"/>
      <c r="P329" s="15"/>
      <c r="Q329" s="16"/>
      <c r="R329" s="37"/>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row>
    <row r="330" spans="2:260" s="12" customFormat="1" ht="65.099999999999994" customHeight="1" x14ac:dyDescent="0.25">
      <c r="B330" s="11"/>
      <c r="C330" s="19"/>
      <c r="D330" s="17"/>
      <c r="E330" s="17"/>
      <c r="F330" s="14"/>
      <c r="G330" s="14"/>
      <c r="H330" s="14"/>
      <c r="I330" s="14"/>
      <c r="J330" s="14"/>
      <c r="K330" s="14"/>
      <c r="L330" s="14"/>
      <c r="M330" s="54"/>
      <c r="N330" s="14"/>
      <c r="O330" s="31"/>
      <c r="P330" s="31"/>
      <c r="Q330" s="17"/>
      <c r="R330" s="38"/>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row>
    <row r="331" spans="2:260" s="12" customFormat="1" ht="65.099999999999994" customHeight="1" x14ac:dyDescent="0.25">
      <c r="B331" s="11"/>
      <c r="C331" s="9"/>
      <c r="D331" s="16"/>
      <c r="E331" s="16"/>
      <c r="F331" s="15"/>
      <c r="G331" s="15"/>
      <c r="H331" s="15"/>
      <c r="I331" s="14"/>
      <c r="J331" s="15"/>
      <c r="K331" s="15"/>
      <c r="L331" s="15"/>
      <c r="M331" s="54"/>
      <c r="N331" s="15"/>
      <c r="O331" s="15"/>
      <c r="P331" s="15"/>
      <c r="Q331" s="16"/>
      <c r="R331" s="37"/>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row>
    <row r="332" spans="2:260" s="12" customFormat="1" ht="65.099999999999994" customHeight="1" x14ac:dyDescent="0.25">
      <c r="B332" s="11"/>
      <c r="C332" s="19"/>
      <c r="D332" s="17"/>
      <c r="E332" s="17"/>
      <c r="F332" s="14"/>
      <c r="G332" s="14"/>
      <c r="H332" s="14"/>
      <c r="I332" s="14"/>
      <c r="J332" s="14"/>
      <c r="K332" s="14"/>
      <c r="L332" s="14"/>
      <c r="M332" s="54"/>
      <c r="N332" s="14"/>
      <c r="O332" s="31"/>
      <c r="P332" s="31"/>
      <c r="Q332" s="17"/>
      <c r="R332" s="38"/>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row>
    <row r="333" spans="2:260" s="12" customFormat="1" ht="65.099999999999994" customHeight="1" x14ac:dyDescent="0.25">
      <c r="B333" s="11"/>
      <c r="C333" s="9"/>
      <c r="D333" s="16"/>
      <c r="E333" s="16"/>
      <c r="F333" s="15"/>
      <c r="G333" s="15"/>
      <c r="H333" s="15"/>
      <c r="I333" s="14"/>
      <c r="J333" s="15"/>
      <c r="K333" s="15"/>
      <c r="L333" s="15"/>
      <c r="M333" s="54"/>
      <c r="N333" s="15"/>
      <c r="O333" s="15"/>
      <c r="P333" s="15"/>
      <c r="Q333" s="16"/>
      <c r="R333" s="37"/>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row>
    <row r="334" spans="2:260" s="12" customFormat="1" ht="65.099999999999994" customHeight="1" x14ac:dyDescent="0.25">
      <c r="B334" s="11"/>
      <c r="C334" s="19"/>
      <c r="D334" s="17"/>
      <c r="E334" s="17"/>
      <c r="F334" s="14"/>
      <c r="G334" s="14"/>
      <c r="H334" s="14"/>
      <c r="I334" s="14"/>
      <c r="J334" s="14"/>
      <c r="K334" s="14"/>
      <c r="L334" s="14"/>
      <c r="M334" s="54"/>
      <c r="N334" s="14"/>
      <c r="O334" s="31"/>
      <c r="P334" s="31"/>
      <c r="Q334" s="17"/>
      <c r="R334" s="38"/>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row>
    <row r="335" spans="2:260" s="12" customFormat="1" ht="65.099999999999994" customHeight="1" x14ac:dyDescent="0.25">
      <c r="B335" s="11"/>
      <c r="C335" s="9"/>
      <c r="D335" s="16"/>
      <c r="E335" s="16"/>
      <c r="F335" s="15"/>
      <c r="G335" s="15"/>
      <c r="H335" s="15"/>
      <c r="I335" s="14"/>
      <c r="J335" s="15"/>
      <c r="K335" s="15"/>
      <c r="L335" s="15"/>
      <c r="M335" s="54"/>
      <c r="N335" s="15"/>
      <c r="O335" s="15"/>
      <c r="P335" s="15"/>
      <c r="Q335" s="16"/>
      <c r="R335" s="37"/>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row>
    <row r="336" spans="2:260" s="12" customFormat="1" ht="65.099999999999994" customHeight="1" x14ac:dyDescent="0.25">
      <c r="B336" s="11"/>
      <c r="C336" s="19"/>
      <c r="D336" s="17"/>
      <c r="E336" s="17"/>
      <c r="F336" s="14"/>
      <c r="G336" s="14"/>
      <c r="H336" s="14"/>
      <c r="I336" s="14"/>
      <c r="J336" s="14"/>
      <c r="K336" s="14"/>
      <c r="L336" s="14"/>
      <c r="M336" s="54"/>
      <c r="N336" s="14"/>
      <c r="O336" s="31"/>
      <c r="P336" s="31"/>
      <c r="Q336" s="17"/>
      <c r="R336" s="38"/>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row>
    <row r="337" spans="2:260" s="12" customFormat="1" ht="65.099999999999994" customHeight="1" x14ac:dyDescent="0.25">
      <c r="B337" s="11"/>
      <c r="C337" s="9"/>
      <c r="D337" s="16"/>
      <c r="E337" s="16"/>
      <c r="F337" s="15"/>
      <c r="G337" s="15"/>
      <c r="H337" s="15"/>
      <c r="I337" s="14"/>
      <c r="J337" s="15"/>
      <c r="K337" s="15"/>
      <c r="L337" s="15"/>
      <c r="M337" s="54"/>
      <c r="N337" s="15"/>
      <c r="O337" s="15"/>
      <c r="P337" s="15"/>
      <c r="Q337" s="16"/>
      <c r="R337" s="37"/>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row>
    <row r="338" spans="2:260" s="12" customFormat="1" ht="65.099999999999994" customHeight="1" x14ac:dyDescent="0.25">
      <c r="B338" s="11"/>
      <c r="C338" s="19"/>
      <c r="D338" s="17"/>
      <c r="E338" s="17"/>
      <c r="F338" s="14"/>
      <c r="G338" s="14"/>
      <c r="H338" s="14"/>
      <c r="I338" s="14"/>
      <c r="J338" s="14"/>
      <c r="K338" s="14"/>
      <c r="L338" s="14"/>
      <c r="M338" s="54"/>
      <c r="N338" s="14"/>
      <c r="O338" s="31"/>
      <c r="P338" s="31"/>
      <c r="Q338" s="17"/>
      <c r="R338" s="38"/>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row>
    <row r="339" spans="2:260" s="12" customFormat="1" ht="65.099999999999994" customHeight="1" x14ac:dyDescent="0.25">
      <c r="B339" s="11"/>
      <c r="C339" s="9"/>
      <c r="D339" s="16"/>
      <c r="E339" s="16"/>
      <c r="F339" s="15"/>
      <c r="G339" s="15"/>
      <c r="H339" s="15"/>
      <c r="I339" s="14"/>
      <c r="J339" s="15"/>
      <c r="K339" s="15"/>
      <c r="L339" s="15"/>
      <c r="M339" s="54"/>
      <c r="N339" s="15"/>
      <c r="O339" s="15"/>
      <c r="P339" s="15"/>
      <c r="Q339" s="16"/>
      <c r="R339" s="37"/>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row>
    <row r="340" spans="2:260" s="12" customFormat="1" ht="65.099999999999994" customHeight="1" x14ac:dyDescent="0.25">
      <c r="B340" s="11"/>
      <c r="C340" s="19"/>
      <c r="D340" s="17"/>
      <c r="E340" s="17"/>
      <c r="F340" s="14"/>
      <c r="G340" s="14"/>
      <c r="H340" s="14"/>
      <c r="I340" s="14"/>
      <c r="J340" s="14"/>
      <c r="K340" s="14"/>
      <c r="L340" s="14"/>
      <c r="M340" s="54"/>
      <c r="N340" s="14"/>
      <c r="O340" s="31"/>
      <c r="P340" s="31"/>
      <c r="Q340" s="17"/>
      <c r="R340" s="38"/>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row>
    <row r="341" spans="2:260" s="12" customFormat="1" ht="65.099999999999994" customHeight="1" x14ac:dyDescent="0.25">
      <c r="B341" s="11"/>
      <c r="C341" s="9"/>
      <c r="D341" s="16"/>
      <c r="E341" s="16"/>
      <c r="F341" s="15"/>
      <c r="G341" s="15"/>
      <c r="H341" s="15"/>
      <c r="I341" s="14"/>
      <c r="J341" s="15"/>
      <c r="K341" s="15"/>
      <c r="L341" s="15"/>
      <c r="M341" s="54"/>
      <c r="N341" s="15"/>
      <c r="O341" s="15"/>
      <c r="P341" s="15"/>
      <c r="Q341" s="16"/>
      <c r="R341" s="37"/>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row>
    <row r="342" spans="2:260" s="12" customFormat="1" ht="65.099999999999994" customHeight="1" x14ac:dyDescent="0.25">
      <c r="B342" s="11"/>
      <c r="C342" s="19"/>
      <c r="D342" s="17"/>
      <c r="E342" s="17"/>
      <c r="F342" s="14"/>
      <c r="G342" s="14"/>
      <c r="H342" s="14"/>
      <c r="I342" s="14"/>
      <c r="J342" s="14"/>
      <c r="K342" s="14"/>
      <c r="L342" s="14"/>
      <c r="M342" s="54"/>
      <c r="N342" s="14"/>
      <c r="O342" s="31"/>
      <c r="P342" s="31"/>
      <c r="Q342" s="17"/>
      <c r="R342" s="38"/>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row>
    <row r="343" spans="2:260" s="12" customFormat="1" ht="65.099999999999994" customHeight="1" x14ac:dyDescent="0.25">
      <c r="B343" s="11"/>
      <c r="C343" s="9"/>
      <c r="D343" s="16"/>
      <c r="E343" s="16"/>
      <c r="F343" s="15"/>
      <c r="G343" s="15"/>
      <c r="H343" s="15"/>
      <c r="I343" s="14"/>
      <c r="J343" s="15"/>
      <c r="K343" s="15"/>
      <c r="L343" s="15"/>
      <c r="M343" s="54"/>
      <c r="N343" s="15"/>
      <c r="O343" s="15"/>
      <c r="P343" s="15"/>
      <c r="Q343" s="16"/>
      <c r="R343" s="37"/>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row>
    <row r="344" spans="2:260" s="12" customFormat="1" ht="65.099999999999994" customHeight="1" x14ac:dyDescent="0.25">
      <c r="B344" s="11"/>
      <c r="C344" s="19"/>
      <c r="D344" s="17"/>
      <c r="E344" s="17"/>
      <c r="F344" s="14"/>
      <c r="G344" s="14"/>
      <c r="H344" s="14"/>
      <c r="I344" s="14"/>
      <c r="J344" s="14"/>
      <c r="K344" s="14"/>
      <c r="L344" s="14"/>
      <c r="M344" s="54"/>
      <c r="N344" s="14"/>
      <c r="O344" s="31"/>
      <c r="P344" s="31"/>
      <c r="Q344" s="17"/>
      <c r="R344" s="38"/>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row>
    <row r="345" spans="2:260" s="12" customFormat="1" ht="65.099999999999994" customHeight="1" x14ac:dyDescent="0.25">
      <c r="B345" s="11"/>
      <c r="C345" s="9"/>
      <c r="D345" s="16"/>
      <c r="E345" s="16"/>
      <c r="F345" s="15"/>
      <c r="G345" s="15"/>
      <c r="H345" s="15"/>
      <c r="I345" s="14"/>
      <c r="J345" s="15"/>
      <c r="K345" s="15"/>
      <c r="L345" s="15"/>
      <c r="M345" s="54"/>
      <c r="N345" s="15"/>
      <c r="O345" s="15"/>
      <c r="P345" s="15"/>
      <c r="Q345" s="16"/>
      <c r="R345" s="37"/>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row>
    <row r="346" spans="2:260" s="12" customFormat="1" ht="65.099999999999994" customHeight="1" x14ac:dyDescent="0.25">
      <c r="B346" s="11"/>
      <c r="C346" s="19"/>
      <c r="D346" s="17"/>
      <c r="E346" s="17"/>
      <c r="F346" s="14"/>
      <c r="G346" s="14"/>
      <c r="H346" s="14"/>
      <c r="I346" s="14"/>
      <c r="J346" s="14"/>
      <c r="K346" s="14"/>
      <c r="L346" s="14"/>
      <c r="M346" s="54"/>
      <c r="N346" s="14"/>
      <c r="O346" s="31"/>
      <c r="P346" s="31"/>
      <c r="Q346" s="17"/>
      <c r="R346" s="38"/>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row>
    <row r="347" spans="2:260" s="12" customFormat="1" ht="65.099999999999994" customHeight="1" x14ac:dyDescent="0.25">
      <c r="B347" s="11"/>
      <c r="C347" s="9"/>
      <c r="D347" s="16"/>
      <c r="E347" s="16"/>
      <c r="F347" s="15"/>
      <c r="G347" s="15"/>
      <c r="H347" s="15"/>
      <c r="I347" s="14"/>
      <c r="J347" s="15"/>
      <c r="K347" s="15"/>
      <c r="L347" s="15"/>
      <c r="M347" s="54"/>
      <c r="N347" s="15"/>
      <c r="O347" s="15"/>
      <c r="P347" s="15"/>
      <c r="Q347" s="16"/>
      <c r="R347" s="37"/>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row>
    <row r="348" spans="2:260" s="12" customFormat="1" ht="65.099999999999994" customHeight="1" x14ac:dyDescent="0.25">
      <c r="B348" s="11"/>
      <c r="C348" s="19"/>
      <c r="D348" s="17"/>
      <c r="E348" s="17"/>
      <c r="F348" s="14"/>
      <c r="G348" s="14"/>
      <c r="H348" s="14"/>
      <c r="I348" s="14"/>
      <c r="J348" s="14"/>
      <c r="K348" s="14"/>
      <c r="L348" s="14"/>
      <c r="M348" s="54"/>
      <c r="N348" s="14"/>
      <c r="O348" s="31"/>
      <c r="P348" s="31"/>
      <c r="Q348" s="17"/>
      <c r="R348" s="38"/>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row>
    <row r="349" spans="2:260" s="12" customFormat="1" ht="65.099999999999994" customHeight="1" x14ac:dyDescent="0.25">
      <c r="B349" s="11"/>
      <c r="C349" s="9"/>
      <c r="D349" s="16"/>
      <c r="E349" s="16"/>
      <c r="F349" s="15"/>
      <c r="G349" s="15"/>
      <c r="H349" s="15"/>
      <c r="I349" s="14"/>
      <c r="J349" s="15"/>
      <c r="K349" s="15"/>
      <c r="L349" s="15"/>
      <c r="M349" s="54"/>
      <c r="N349" s="15"/>
      <c r="O349" s="15"/>
      <c r="P349" s="15"/>
      <c r="Q349" s="16"/>
      <c r="R349" s="37"/>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row>
    <row r="350" spans="2:260" s="12" customFormat="1" ht="65.099999999999994" customHeight="1" x14ac:dyDescent="0.25">
      <c r="B350" s="11"/>
      <c r="C350" s="19"/>
      <c r="D350" s="17"/>
      <c r="E350" s="17"/>
      <c r="F350" s="14"/>
      <c r="G350" s="14"/>
      <c r="H350" s="14"/>
      <c r="I350" s="14"/>
      <c r="J350" s="14"/>
      <c r="K350" s="14"/>
      <c r="L350" s="14"/>
      <c r="M350" s="54"/>
      <c r="N350" s="14"/>
      <c r="O350" s="31"/>
      <c r="P350" s="31"/>
      <c r="Q350" s="17"/>
      <c r="R350" s="38"/>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row>
    <row r="351" spans="2:260" s="12" customFormat="1" ht="65.099999999999994" customHeight="1" x14ac:dyDescent="0.25">
      <c r="B351" s="11"/>
      <c r="C351" s="9"/>
      <c r="D351" s="16"/>
      <c r="E351" s="16"/>
      <c r="F351" s="15"/>
      <c r="G351" s="15"/>
      <c r="H351" s="15"/>
      <c r="I351" s="14"/>
      <c r="J351" s="15"/>
      <c r="K351" s="15"/>
      <c r="L351" s="15"/>
      <c r="M351" s="54"/>
      <c r="N351" s="15"/>
      <c r="O351" s="15"/>
      <c r="P351" s="15"/>
      <c r="Q351" s="16"/>
      <c r="R351" s="37"/>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row>
    <row r="352" spans="2:260" s="12" customFormat="1" ht="65.099999999999994" customHeight="1" x14ac:dyDescent="0.25">
      <c r="B352" s="11"/>
      <c r="C352" s="19"/>
      <c r="D352" s="17"/>
      <c r="E352" s="17"/>
      <c r="F352" s="14"/>
      <c r="G352" s="14"/>
      <c r="H352" s="14"/>
      <c r="I352" s="14"/>
      <c r="J352" s="14"/>
      <c r="K352" s="14"/>
      <c r="L352" s="14"/>
      <c r="M352" s="54"/>
      <c r="N352" s="14"/>
      <c r="O352" s="31"/>
      <c r="P352" s="31"/>
      <c r="Q352" s="17"/>
      <c r="R352" s="38"/>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row>
    <row r="353" spans="2:260" s="12" customFormat="1" x14ac:dyDescent="0.25">
      <c r="B353" s="11"/>
      <c r="C353" s="1"/>
      <c r="D353" s="1"/>
      <c r="E353" s="1"/>
      <c r="F353" s="1"/>
      <c r="G353" s="1"/>
      <c r="H353" s="1"/>
      <c r="I353" s="1"/>
      <c r="J353" s="1"/>
      <c r="K353" s="1"/>
      <c r="L353" s="1"/>
      <c r="M353" s="55"/>
      <c r="N353" s="1"/>
      <c r="O353" s="18"/>
      <c r="P353" s="18"/>
      <c r="Q353" s="1"/>
      <c r="R353" s="1"/>
      <c r="S353" s="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row>
    <row r="354" spans="2:260" s="12" customFormat="1" x14ac:dyDescent="0.25">
      <c r="B354" s="11"/>
      <c r="C354" s="1"/>
      <c r="D354" s="1"/>
      <c r="E354" s="1"/>
      <c r="F354" s="1"/>
      <c r="G354" s="1"/>
      <c r="H354" s="1"/>
      <c r="I354" s="1"/>
      <c r="J354" s="1"/>
      <c r="K354" s="1"/>
      <c r="L354" s="1"/>
      <c r="M354" s="1"/>
      <c r="N354" s="1"/>
      <c r="O354" s="18"/>
      <c r="P354" s="18"/>
      <c r="Q354" s="1"/>
      <c r="R354" s="1"/>
      <c r="S354" s="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row>
    <row r="355" spans="2:260" s="12" customFormat="1" x14ac:dyDescent="0.25">
      <c r="B355" s="11"/>
      <c r="C355" s="1"/>
      <c r="D355" s="1"/>
      <c r="E355" s="1"/>
      <c r="F355" s="1"/>
      <c r="G355" s="1"/>
      <c r="H355" s="1"/>
      <c r="I355" s="1"/>
      <c r="J355" s="1"/>
      <c r="K355" s="1"/>
      <c r="L355" s="1"/>
      <c r="M355" s="1"/>
      <c r="N355" s="1"/>
      <c r="O355" s="18"/>
      <c r="P355" s="18"/>
      <c r="Q355" s="1"/>
      <c r="R355" s="1"/>
      <c r="S355" s="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row>
    <row r="356" spans="2:260" s="12" customFormat="1" x14ac:dyDescent="0.25">
      <c r="B356" s="11"/>
      <c r="C356" s="1"/>
      <c r="D356" s="1"/>
      <c r="E356" s="1"/>
      <c r="F356" s="1"/>
      <c r="G356" s="1"/>
      <c r="H356" s="1"/>
      <c r="I356" s="1"/>
      <c r="J356" s="1"/>
      <c r="K356" s="1"/>
      <c r="L356" s="1"/>
      <c r="M356" s="1"/>
      <c r="N356" s="1"/>
      <c r="O356" s="18"/>
      <c r="P356" s="18"/>
      <c r="Q356" s="1"/>
      <c r="R356" s="1"/>
      <c r="S356" s="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row>
    <row r="357" spans="2:260" s="12" customFormat="1" x14ac:dyDescent="0.25">
      <c r="B357" s="11"/>
      <c r="C357" s="1"/>
      <c r="D357" s="1"/>
      <c r="E357" s="1"/>
      <c r="F357" s="1"/>
      <c r="G357" s="1"/>
      <c r="H357" s="1"/>
      <c r="I357" s="1"/>
      <c r="J357" s="1"/>
      <c r="K357" s="1"/>
      <c r="L357" s="1"/>
      <c r="M357" s="1"/>
      <c r="N357" s="1"/>
      <c r="O357" s="18"/>
      <c r="P357" s="18"/>
      <c r="Q357" s="1"/>
      <c r="R357" s="1"/>
      <c r="S357" s="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row>
    <row r="358" spans="2:260" s="12" customFormat="1" x14ac:dyDescent="0.25">
      <c r="B358" s="11"/>
      <c r="C358" s="1"/>
      <c r="D358" s="1"/>
      <c r="E358" s="1"/>
      <c r="F358" s="1"/>
      <c r="G358" s="1"/>
      <c r="H358" s="1"/>
      <c r="I358" s="1"/>
      <c r="J358" s="1"/>
      <c r="K358" s="1"/>
      <c r="L358" s="1"/>
      <c r="M358" s="1"/>
      <c r="N358" s="1"/>
      <c r="O358" s="18"/>
      <c r="P358" s="18"/>
      <c r="Q358" s="1"/>
      <c r="R358" s="1"/>
      <c r="S358" s="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row>
    <row r="359" spans="2:260" s="12" customFormat="1" x14ac:dyDescent="0.25">
      <c r="B359" s="11"/>
      <c r="C359" s="1"/>
      <c r="D359" s="1"/>
      <c r="E359" s="1"/>
      <c r="F359" s="1"/>
      <c r="G359" s="1"/>
      <c r="H359" s="1"/>
      <c r="I359" s="1"/>
      <c r="J359" s="1"/>
      <c r="K359" s="1"/>
      <c r="L359" s="1"/>
      <c r="M359" s="1"/>
      <c r="N359" s="1"/>
      <c r="O359" s="18"/>
      <c r="P359" s="18"/>
      <c r="Q359" s="1"/>
      <c r="R359" s="1"/>
      <c r="S359" s="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row>
    <row r="360" spans="2:260" s="12" customFormat="1" x14ac:dyDescent="0.25">
      <c r="B360" s="11"/>
      <c r="C360" s="1"/>
      <c r="D360" s="1"/>
      <c r="E360" s="1"/>
      <c r="F360" s="1"/>
      <c r="G360" s="1"/>
      <c r="H360" s="1"/>
      <c r="I360" s="1"/>
      <c r="J360" s="1"/>
      <c r="K360" s="1"/>
      <c r="L360" s="1"/>
      <c r="M360" s="1"/>
      <c r="N360" s="1"/>
      <c r="O360" s="18"/>
      <c r="P360" s="18"/>
      <c r="Q360" s="1"/>
      <c r="R360" s="1"/>
      <c r="S360" s="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row>
    <row r="361" spans="2:260" s="12" customFormat="1" ht="15" customHeight="1" x14ac:dyDescent="0.25">
      <c r="B361" s="11"/>
      <c r="C361" s="1"/>
      <c r="D361" s="1"/>
      <c r="E361" s="1"/>
      <c r="F361" s="1"/>
      <c r="G361" s="1"/>
      <c r="H361" s="1"/>
      <c r="I361" s="1"/>
      <c r="J361" s="1"/>
      <c r="K361" s="1"/>
      <c r="L361" s="1"/>
      <c r="M361" s="1"/>
      <c r="N361" s="1"/>
      <c r="O361" s="18"/>
      <c r="P361" s="18"/>
      <c r="Q361" s="1"/>
      <c r="R361" s="1"/>
      <c r="S361" s="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row>
    <row r="362" spans="2:260" s="12" customFormat="1" ht="15" customHeight="1" x14ac:dyDescent="0.25">
      <c r="B362" s="11"/>
      <c r="C362" s="1"/>
      <c r="D362" s="1"/>
      <c r="E362" s="1"/>
      <c r="F362" s="1"/>
      <c r="G362" s="1"/>
      <c r="H362" s="1"/>
      <c r="I362" s="1"/>
      <c r="J362" s="1"/>
      <c r="K362" s="1"/>
      <c r="L362" s="1"/>
      <c r="M362" s="1"/>
      <c r="N362" s="1"/>
      <c r="O362" s="18"/>
      <c r="P362" s="18"/>
      <c r="Q362" s="1"/>
      <c r="R362" s="1"/>
      <c r="S362" s="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row>
    <row r="363" spans="2:260" s="12" customFormat="1" ht="15" customHeight="1" x14ac:dyDescent="0.25">
      <c r="B363" s="11"/>
      <c r="C363" s="1"/>
      <c r="D363" s="1"/>
      <c r="E363" s="1"/>
      <c r="F363" s="1"/>
      <c r="G363" s="1"/>
      <c r="H363" s="1"/>
      <c r="I363" s="1"/>
      <c r="J363" s="1"/>
      <c r="K363" s="1"/>
      <c r="L363" s="1"/>
      <c r="M363" s="1"/>
      <c r="N363" s="1"/>
      <c r="O363" s="18"/>
      <c r="P363" s="18"/>
      <c r="Q363" s="1"/>
      <c r="R363" s="1"/>
      <c r="S363" s="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row>
    <row r="364" spans="2:260" s="12" customFormat="1" ht="15" customHeight="1" x14ac:dyDescent="0.25">
      <c r="B364" s="11"/>
      <c r="C364" s="1"/>
      <c r="D364" s="1"/>
      <c r="E364" s="1"/>
      <c r="F364" s="1"/>
      <c r="G364" s="1"/>
      <c r="H364" s="1"/>
      <c r="I364" s="1"/>
      <c r="J364" s="1"/>
      <c r="K364" s="1"/>
      <c r="L364" s="1"/>
      <c r="M364" s="1"/>
      <c r="N364" s="1"/>
      <c r="O364" s="18"/>
      <c r="P364" s="18"/>
      <c r="Q364" s="1"/>
      <c r="R364" s="1"/>
      <c r="S364" s="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row>
    <row r="365" spans="2:260" s="12" customFormat="1" ht="15" customHeight="1" x14ac:dyDescent="0.25">
      <c r="B365" s="11"/>
      <c r="C365" s="1"/>
      <c r="D365" s="1"/>
      <c r="E365" s="1"/>
      <c r="F365" s="1"/>
      <c r="G365" s="1"/>
      <c r="H365" s="1"/>
      <c r="I365" s="1"/>
      <c r="J365" s="1"/>
      <c r="K365" s="1"/>
      <c r="L365" s="1"/>
      <c r="M365" s="1"/>
      <c r="N365" s="1"/>
      <c r="O365" s="18"/>
      <c r="P365" s="18"/>
      <c r="Q365" s="1"/>
      <c r="R365" s="1"/>
      <c r="S365" s="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row>
    <row r="366" spans="2:260" s="12" customFormat="1" ht="15" customHeight="1" x14ac:dyDescent="0.25">
      <c r="B366" s="11"/>
      <c r="C366" s="1"/>
      <c r="D366" s="1"/>
      <c r="E366" s="1"/>
      <c r="F366" s="1"/>
      <c r="G366" s="1"/>
      <c r="H366" s="1"/>
      <c r="I366" s="1"/>
      <c r="J366" s="1"/>
      <c r="K366" s="1"/>
      <c r="L366" s="1"/>
      <c r="M366" s="1"/>
      <c r="N366" s="1"/>
      <c r="O366" s="18"/>
      <c r="P366" s="18"/>
      <c r="Q366" s="1"/>
      <c r="R366" s="1"/>
      <c r="S366" s="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row>
    <row r="367" spans="2:260" s="12" customFormat="1" ht="15" customHeight="1" x14ac:dyDescent="0.25">
      <c r="B367" s="11"/>
      <c r="C367" s="1"/>
      <c r="D367" s="1"/>
      <c r="E367" s="1"/>
      <c r="F367" s="1"/>
      <c r="G367" s="1"/>
      <c r="H367" s="1"/>
      <c r="I367" s="1"/>
      <c r="J367" s="1"/>
      <c r="K367" s="1"/>
      <c r="L367" s="1"/>
      <c r="M367" s="1"/>
      <c r="N367" s="1"/>
      <c r="O367" s="18"/>
      <c r="P367" s="18"/>
      <c r="Q367" s="1"/>
      <c r="R367" s="1"/>
      <c r="S367" s="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row>
    <row r="368" spans="2:260" s="12" customFormat="1" ht="15" customHeight="1" x14ac:dyDescent="0.25">
      <c r="B368" s="11"/>
      <c r="C368" s="1"/>
      <c r="D368" s="1"/>
      <c r="E368" s="1"/>
      <c r="F368" s="1"/>
      <c r="G368" s="1"/>
      <c r="H368" s="1"/>
      <c r="I368" s="1"/>
      <c r="J368" s="1"/>
      <c r="K368" s="1"/>
      <c r="L368" s="1"/>
      <c r="M368" s="1"/>
      <c r="N368" s="1"/>
      <c r="O368" s="18"/>
      <c r="P368" s="18"/>
      <c r="Q368" s="1"/>
      <c r="R368" s="1"/>
      <c r="S368" s="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row>
    <row r="369" spans="2:260" s="12" customFormat="1" ht="15" customHeight="1" x14ac:dyDescent="0.25">
      <c r="B369" s="11"/>
      <c r="C369" s="1"/>
      <c r="D369" s="1"/>
      <c r="E369" s="1"/>
      <c r="F369" s="1"/>
      <c r="G369" s="1"/>
      <c r="H369" s="1"/>
      <c r="I369" s="1"/>
      <c r="J369" s="1"/>
      <c r="K369" s="1"/>
      <c r="L369" s="1"/>
      <c r="M369" s="1"/>
      <c r="N369" s="1"/>
      <c r="O369" s="18"/>
      <c r="P369" s="18"/>
      <c r="Q369" s="1"/>
      <c r="R369" s="1"/>
      <c r="S369" s="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row>
    <row r="370" spans="2:260" s="12" customFormat="1" ht="15" customHeight="1" x14ac:dyDescent="0.25">
      <c r="B370" s="11"/>
      <c r="C370" s="1"/>
      <c r="D370" s="1"/>
      <c r="E370" s="1"/>
      <c r="F370" s="1"/>
      <c r="G370" s="1"/>
      <c r="H370" s="1"/>
      <c r="I370" s="1"/>
      <c r="J370" s="1"/>
      <c r="K370" s="1"/>
      <c r="L370" s="1"/>
      <c r="M370" s="1"/>
      <c r="N370" s="1"/>
      <c r="O370" s="18"/>
      <c r="P370" s="18"/>
      <c r="Q370" s="1"/>
      <c r="R370" s="1"/>
      <c r="S370" s="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row>
    <row r="371" spans="2:260" s="12" customFormat="1" ht="15" customHeight="1" x14ac:dyDescent="0.25">
      <c r="B371" s="11"/>
      <c r="C371" s="1"/>
      <c r="D371" s="1"/>
      <c r="E371" s="1"/>
      <c r="F371" s="1"/>
      <c r="G371" s="1"/>
      <c r="H371" s="1"/>
      <c r="I371" s="1"/>
      <c r="J371" s="1"/>
      <c r="K371" s="1"/>
      <c r="L371" s="1"/>
      <c r="M371" s="1"/>
      <c r="N371" s="1"/>
      <c r="O371" s="18"/>
      <c r="P371" s="18"/>
      <c r="Q371" s="1"/>
      <c r="R371" s="1"/>
      <c r="S371" s="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row>
    <row r="372" spans="2:260" s="12" customFormat="1" ht="15" customHeight="1" x14ac:dyDescent="0.25">
      <c r="B372" s="11"/>
      <c r="C372" s="1"/>
      <c r="D372" s="1"/>
      <c r="E372" s="1"/>
      <c r="F372" s="1"/>
      <c r="G372" s="1"/>
      <c r="H372" s="1"/>
      <c r="I372" s="1"/>
      <c r="J372" s="1"/>
      <c r="K372" s="1"/>
      <c r="L372" s="1"/>
      <c r="M372" s="1"/>
      <c r="N372" s="1"/>
      <c r="O372" s="18"/>
      <c r="P372" s="18"/>
      <c r="Q372" s="1"/>
      <c r="R372" s="1"/>
      <c r="S372" s="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row>
    <row r="373" spans="2:260" s="12" customFormat="1" ht="15" customHeight="1" x14ac:dyDescent="0.25">
      <c r="B373" s="11"/>
      <c r="C373" s="1"/>
      <c r="D373" s="1"/>
      <c r="E373" s="1"/>
      <c r="F373" s="1"/>
      <c r="G373" s="1"/>
      <c r="H373" s="1"/>
      <c r="I373" s="1"/>
      <c r="J373" s="1"/>
      <c r="K373" s="1"/>
      <c r="L373" s="1"/>
      <c r="M373" s="1"/>
      <c r="N373" s="1"/>
      <c r="O373" s="18"/>
      <c r="P373" s="18"/>
      <c r="Q373" s="1"/>
      <c r="R373" s="1"/>
      <c r="S373" s="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row>
    <row r="374" spans="2:260" s="12" customFormat="1" ht="15" customHeight="1" x14ac:dyDescent="0.25">
      <c r="B374" s="11"/>
      <c r="C374" s="1"/>
      <c r="D374" s="1"/>
      <c r="E374" s="1"/>
      <c r="F374" s="1"/>
      <c r="G374" s="1"/>
      <c r="H374" s="1"/>
      <c r="I374" s="1"/>
      <c r="J374" s="1"/>
      <c r="K374" s="1"/>
      <c r="L374" s="1"/>
      <c r="M374" s="1"/>
      <c r="N374" s="1"/>
      <c r="O374" s="18"/>
      <c r="P374" s="18"/>
      <c r="Q374" s="1"/>
      <c r="R374" s="1"/>
      <c r="S374" s="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row>
    <row r="375" spans="2:260" s="12" customFormat="1" ht="15" customHeight="1" x14ac:dyDescent="0.25">
      <c r="B375" s="11"/>
      <c r="C375" s="1"/>
      <c r="D375" s="1"/>
      <c r="E375" s="1"/>
      <c r="F375" s="1"/>
      <c r="G375" s="1"/>
      <c r="H375" s="1"/>
      <c r="I375" s="1"/>
      <c r="J375" s="1"/>
      <c r="K375" s="1"/>
      <c r="L375" s="1"/>
      <c r="M375" s="1"/>
      <c r="N375" s="1"/>
      <c r="O375" s="18"/>
      <c r="P375" s="18"/>
      <c r="Q375" s="1"/>
      <c r="R375" s="1"/>
      <c r="S375" s="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row>
    <row r="376" spans="2:260" s="12" customFormat="1" ht="15" customHeight="1" x14ac:dyDescent="0.25">
      <c r="B376" s="11"/>
      <c r="C376" s="1"/>
      <c r="D376" s="1"/>
      <c r="E376" s="1"/>
      <c r="F376" s="1"/>
      <c r="G376" s="1"/>
      <c r="H376" s="1"/>
      <c r="I376" s="1"/>
      <c r="J376" s="1"/>
      <c r="K376" s="1"/>
      <c r="L376" s="1"/>
      <c r="M376" s="1"/>
      <c r="N376" s="1"/>
      <c r="O376" s="18"/>
      <c r="P376" s="18"/>
      <c r="Q376" s="1"/>
      <c r="R376" s="1"/>
      <c r="S376" s="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row>
    <row r="377" spans="2:260" s="12" customFormat="1" ht="15" customHeight="1" x14ac:dyDescent="0.25">
      <c r="B377" s="11"/>
      <c r="C377" s="1"/>
      <c r="D377" s="1"/>
      <c r="E377" s="1"/>
      <c r="F377" s="1"/>
      <c r="G377" s="1"/>
      <c r="H377" s="1"/>
      <c r="I377" s="1"/>
      <c r="J377" s="1"/>
      <c r="K377" s="1"/>
      <c r="L377" s="1"/>
      <c r="M377" s="1"/>
      <c r="N377" s="1"/>
      <c r="O377" s="18"/>
      <c r="P377" s="18"/>
      <c r="Q377" s="1"/>
      <c r="R377" s="1"/>
      <c r="S377" s="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row>
    <row r="378" spans="2:260" s="12" customFormat="1" ht="15" customHeight="1" x14ac:dyDescent="0.25">
      <c r="B378" s="11"/>
      <c r="C378" s="1"/>
      <c r="D378" s="1"/>
      <c r="E378" s="1"/>
      <c r="F378" s="1"/>
      <c r="G378" s="1"/>
      <c r="H378" s="1"/>
      <c r="I378" s="1"/>
      <c r="J378" s="1"/>
      <c r="K378" s="1"/>
      <c r="L378" s="1"/>
      <c r="M378" s="1"/>
      <c r="N378" s="1"/>
      <c r="O378" s="18"/>
      <c r="P378" s="18"/>
      <c r="Q378" s="1"/>
      <c r="R378" s="1"/>
      <c r="S378" s="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row>
    <row r="379" spans="2:260" s="12" customFormat="1" ht="15" customHeight="1" x14ac:dyDescent="0.25">
      <c r="B379" s="11"/>
      <c r="C379" s="1"/>
      <c r="D379" s="1"/>
      <c r="E379" s="1"/>
      <c r="F379" s="1"/>
      <c r="G379" s="1"/>
      <c r="H379" s="1"/>
      <c r="I379" s="1"/>
      <c r="J379" s="1"/>
      <c r="K379" s="1"/>
      <c r="L379" s="1"/>
      <c r="M379" s="1"/>
      <c r="N379" s="1"/>
      <c r="O379" s="18"/>
      <c r="P379" s="18"/>
      <c r="Q379" s="1"/>
      <c r="R379" s="1"/>
      <c r="S379" s="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row>
    <row r="380" spans="2:260" s="12" customFormat="1" ht="15" customHeight="1" x14ac:dyDescent="0.25">
      <c r="B380" s="11"/>
      <c r="C380" s="1"/>
      <c r="D380" s="1"/>
      <c r="E380" s="1"/>
      <c r="F380" s="1"/>
      <c r="G380" s="1"/>
      <c r="H380" s="1"/>
      <c r="I380" s="1"/>
      <c r="J380" s="1"/>
      <c r="K380" s="1"/>
      <c r="L380" s="1"/>
      <c r="M380" s="1"/>
      <c r="N380" s="1"/>
      <c r="O380" s="18"/>
      <c r="P380" s="18"/>
      <c r="Q380" s="1"/>
      <c r="R380" s="1"/>
      <c r="S380" s="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row>
    <row r="381" spans="2:260" s="12" customFormat="1" ht="15" customHeight="1" x14ac:dyDescent="0.25">
      <c r="B381" s="11"/>
      <c r="C381" s="1"/>
      <c r="D381" s="1"/>
      <c r="E381" s="1"/>
      <c r="F381" s="1"/>
      <c r="G381" s="1"/>
      <c r="H381" s="1"/>
      <c r="I381" s="1"/>
      <c r="J381" s="1"/>
      <c r="K381" s="1"/>
      <c r="L381" s="1"/>
      <c r="M381" s="1"/>
      <c r="N381" s="1"/>
      <c r="O381" s="18"/>
      <c r="P381" s="18"/>
      <c r="Q381" s="1"/>
      <c r="R381" s="1"/>
      <c r="S381" s="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row>
    <row r="382" spans="2:260" s="12" customFormat="1" ht="15" customHeight="1" x14ac:dyDescent="0.25">
      <c r="B382" s="11"/>
      <c r="C382" s="1"/>
      <c r="D382" s="1"/>
      <c r="E382" s="1"/>
      <c r="F382" s="1"/>
      <c r="G382" s="1"/>
      <c r="H382" s="1"/>
      <c r="I382" s="1"/>
      <c r="J382" s="1"/>
      <c r="K382" s="1"/>
      <c r="L382" s="1"/>
      <c r="M382" s="1"/>
      <c r="N382" s="1"/>
      <c r="O382" s="18"/>
      <c r="P382" s="18"/>
      <c r="Q382" s="1"/>
      <c r="R382" s="1"/>
      <c r="S382" s="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row>
    <row r="383" spans="2:260" s="12" customFormat="1" ht="15" customHeight="1" x14ac:dyDescent="0.25">
      <c r="B383" s="11"/>
      <c r="C383" s="1"/>
      <c r="D383" s="1"/>
      <c r="E383" s="1"/>
      <c r="F383" s="1"/>
      <c r="G383" s="1"/>
      <c r="H383" s="1"/>
      <c r="I383" s="1"/>
      <c r="J383" s="1"/>
      <c r="K383" s="1"/>
      <c r="L383" s="1"/>
      <c r="M383" s="1"/>
      <c r="N383" s="1"/>
      <c r="O383" s="18"/>
      <c r="P383" s="18"/>
      <c r="Q383" s="1"/>
      <c r="R383" s="1"/>
      <c r="S383" s="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row>
    <row r="384" spans="2:260" s="12" customFormat="1" ht="15" customHeight="1" x14ac:dyDescent="0.25">
      <c r="B384" s="11"/>
      <c r="C384" s="1"/>
      <c r="D384" s="1"/>
      <c r="E384" s="1"/>
      <c r="F384" s="1"/>
      <c r="G384" s="1"/>
      <c r="H384" s="1"/>
      <c r="I384" s="1"/>
      <c r="J384" s="1"/>
      <c r="K384" s="1"/>
      <c r="L384" s="1"/>
      <c r="M384" s="1"/>
      <c r="N384" s="1"/>
      <c r="O384" s="18"/>
      <c r="P384" s="18"/>
      <c r="Q384" s="1"/>
      <c r="R384" s="1"/>
      <c r="S384" s="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row>
    <row r="385" spans="2:260" s="12" customFormat="1" ht="15" customHeight="1" x14ac:dyDescent="0.25">
      <c r="B385" s="11"/>
      <c r="C385" s="1"/>
      <c r="D385" s="1"/>
      <c r="E385" s="1"/>
      <c r="F385" s="1"/>
      <c r="G385" s="1"/>
      <c r="H385" s="1"/>
      <c r="I385" s="1"/>
      <c r="J385" s="1"/>
      <c r="K385" s="1"/>
      <c r="L385" s="1"/>
      <c r="M385" s="1"/>
      <c r="N385" s="1"/>
      <c r="O385" s="18"/>
      <c r="P385" s="18"/>
      <c r="Q385" s="1"/>
      <c r="R385" s="1"/>
      <c r="S385" s="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row>
    <row r="386" spans="2:260" s="12" customFormat="1" ht="15" customHeight="1" x14ac:dyDescent="0.25">
      <c r="B386" s="11"/>
      <c r="C386" s="1"/>
      <c r="D386" s="1"/>
      <c r="E386" s="1"/>
      <c r="F386" s="1"/>
      <c r="G386" s="1"/>
      <c r="H386" s="1"/>
      <c r="I386" s="1"/>
      <c r="J386" s="1"/>
      <c r="K386" s="1"/>
      <c r="L386" s="1"/>
      <c r="M386" s="1"/>
      <c r="N386" s="1"/>
      <c r="O386" s="18"/>
      <c r="P386" s="18"/>
      <c r="Q386" s="1"/>
      <c r="R386" s="1"/>
      <c r="S386" s="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row>
    <row r="387" spans="2:260" s="12" customFormat="1" ht="15" customHeight="1" x14ac:dyDescent="0.25">
      <c r="B387" s="11"/>
      <c r="C387" s="1"/>
      <c r="D387" s="1"/>
      <c r="E387" s="1"/>
      <c r="F387" s="1"/>
      <c r="G387" s="1"/>
      <c r="H387" s="1"/>
      <c r="I387" s="1"/>
      <c r="J387" s="1"/>
      <c r="K387" s="1"/>
      <c r="L387" s="1"/>
      <c r="M387" s="1"/>
      <c r="N387" s="1"/>
      <c r="O387" s="18"/>
      <c r="P387" s="18"/>
      <c r="Q387" s="1"/>
      <c r="R387" s="1"/>
      <c r="S387" s="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row>
    <row r="388" spans="2:260" s="12" customFormat="1" ht="15" customHeight="1" x14ac:dyDescent="0.25">
      <c r="B388" s="11"/>
      <c r="C388" s="1"/>
      <c r="D388" s="1"/>
      <c r="E388" s="1"/>
      <c r="F388" s="1"/>
      <c r="G388" s="1"/>
      <c r="H388" s="1"/>
      <c r="I388" s="1"/>
      <c r="J388" s="1"/>
      <c r="K388" s="1"/>
      <c r="L388" s="1"/>
      <c r="M388" s="1"/>
      <c r="N388" s="1"/>
      <c r="O388" s="18"/>
      <c r="P388" s="18"/>
      <c r="Q388" s="1"/>
      <c r="R388" s="1"/>
      <c r="S388" s="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row>
    <row r="389" spans="2:260" s="12" customFormat="1" ht="15" customHeight="1" x14ac:dyDescent="0.25">
      <c r="B389" s="11"/>
      <c r="C389" s="1"/>
      <c r="D389" s="1"/>
      <c r="E389" s="1"/>
      <c r="F389" s="1"/>
      <c r="G389" s="1"/>
      <c r="H389" s="1"/>
      <c r="I389" s="1"/>
      <c r="J389" s="1"/>
      <c r="K389" s="1"/>
      <c r="L389" s="1"/>
      <c r="M389" s="1"/>
      <c r="N389" s="1"/>
      <c r="O389" s="18"/>
      <c r="P389" s="18"/>
      <c r="Q389" s="1"/>
      <c r="R389" s="1"/>
      <c r="S389" s="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row>
    <row r="390" spans="2:260" s="12" customFormat="1" ht="15" customHeight="1" x14ac:dyDescent="0.25">
      <c r="B390" s="11"/>
      <c r="C390" s="1"/>
      <c r="D390" s="1"/>
      <c r="E390" s="1"/>
      <c r="F390" s="1"/>
      <c r="G390" s="1"/>
      <c r="H390" s="1"/>
      <c r="I390" s="1"/>
      <c r="J390" s="1"/>
      <c r="K390" s="1"/>
      <c r="L390" s="1"/>
      <c r="M390" s="1"/>
      <c r="N390" s="1"/>
      <c r="O390" s="18"/>
      <c r="P390" s="18"/>
      <c r="Q390" s="1"/>
      <c r="R390" s="1"/>
      <c r="S390" s="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row>
    <row r="391" spans="2:260" s="12" customFormat="1" ht="15" customHeight="1" x14ac:dyDescent="0.25">
      <c r="B391" s="11"/>
      <c r="C391" s="1"/>
      <c r="D391" s="1"/>
      <c r="E391" s="1"/>
      <c r="F391" s="1"/>
      <c r="G391" s="1"/>
      <c r="H391" s="1"/>
      <c r="I391" s="1"/>
      <c r="J391" s="1"/>
      <c r="K391" s="1"/>
      <c r="L391" s="1"/>
      <c r="M391" s="1"/>
      <c r="N391" s="1"/>
      <c r="O391" s="18"/>
      <c r="P391" s="18"/>
      <c r="Q391" s="1"/>
      <c r="R391" s="1"/>
      <c r="S391" s="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row>
    <row r="392" spans="2:260" s="12" customFormat="1" ht="15" customHeight="1" x14ac:dyDescent="0.25">
      <c r="B392" s="11"/>
      <c r="C392" s="1"/>
      <c r="D392" s="1"/>
      <c r="E392" s="1"/>
      <c r="F392" s="1"/>
      <c r="G392" s="1"/>
      <c r="H392" s="1"/>
      <c r="I392" s="1"/>
      <c r="J392" s="1"/>
      <c r="K392" s="1"/>
      <c r="L392" s="1"/>
      <c r="M392" s="1"/>
      <c r="N392" s="1"/>
      <c r="O392" s="18"/>
      <c r="P392" s="18"/>
      <c r="Q392" s="1"/>
      <c r="R392" s="1"/>
      <c r="S392" s="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row>
    <row r="393" spans="2:260" s="12" customFormat="1" ht="15" customHeight="1" x14ac:dyDescent="0.25">
      <c r="B393" s="11"/>
      <c r="C393" s="1"/>
      <c r="D393" s="1"/>
      <c r="E393" s="1"/>
      <c r="F393" s="1"/>
      <c r="G393" s="1"/>
      <c r="H393" s="1"/>
      <c r="I393" s="1"/>
      <c r="J393" s="1"/>
      <c r="K393" s="1"/>
      <c r="L393" s="1"/>
      <c r="M393" s="1"/>
      <c r="N393" s="1"/>
      <c r="O393" s="18"/>
      <c r="P393" s="18"/>
      <c r="Q393" s="1"/>
      <c r="R393" s="1"/>
      <c r="S393" s="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row>
    <row r="394" spans="2:260" s="12" customFormat="1" ht="15" customHeight="1" x14ac:dyDescent="0.25">
      <c r="B394" s="11"/>
      <c r="C394" s="1"/>
      <c r="D394" s="1"/>
      <c r="E394" s="1"/>
      <c r="F394" s="1"/>
      <c r="G394" s="1"/>
      <c r="H394" s="1"/>
      <c r="I394" s="1"/>
      <c r="J394" s="1"/>
      <c r="K394" s="1"/>
      <c r="L394" s="1"/>
      <c r="M394" s="1"/>
      <c r="N394" s="1"/>
      <c r="O394" s="18"/>
      <c r="P394" s="18"/>
      <c r="Q394" s="1"/>
      <c r="R394" s="1"/>
      <c r="S394" s="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row>
    <row r="395" spans="2:260" s="12" customFormat="1" ht="15" customHeight="1" x14ac:dyDescent="0.25">
      <c r="B395" s="11"/>
      <c r="C395" s="1"/>
      <c r="D395" s="1"/>
      <c r="E395" s="1"/>
      <c r="F395" s="1"/>
      <c r="G395" s="1"/>
      <c r="H395" s="1"/>
      <c r="I395" s="1"/>
      <c r="J395" s="1"/>
      <c r="K395" s="1"/>
      <c r="L395" s="1"/>
      <c r="M395" s="1"/>
      <c r="N395" s="1"/>
      <c r="O395" s="18"/>
      <c r="P395" s="18"/>
      <c r="Q395" s="1"/>
      <c r="R395" s="1"/>
      <c r="S395" s="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row>
    <row r="396" spans="2:260" s="12" customFormat="1" ht="15" customHeight="1" x14ac:dyDescent="0.25">
      <c r="B396" s="11"/>
      <c r="C396" s="1"/>
      <c r="D396" s="1"/>
      <c r="E396" s="1"/>
      <c r="F396" s="1"/>
      <c r="G396" s="1"/>
      <c r="H396" s="1"/>
      <c r="I396" s="1"/>
      <c r="J396" s="1"/>
      <c r="K396" s="1"/>
      <c r="L396" s="1"/>
      <c r="M396" s="1"/>
      <c r="N396" s="1"/>
      <c r="O396" s="18"/>
      <c r="P396" s="18"/>
      <c r="Q396" s="1"/>
      <c r="R396" s="1"/>
      <c r="S396" s="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row>
  </sheetData>
  <sheetProtection selectLockedCells="1" selectUnlockedCells="1"/>
  <sortState xmlns:xlrd2="http://schemas.microsoft.com/office/spreadsheetml/2017/richdata2" ref="C17:R290">
    <sortCondition ref="C17:C290"/>
  </sortState>
  <mergeCells count="5">
    <mergeCell ref="F16:H16"/>
    <mergeCell ref="J16:L16"/>
    <mergeCell ref="C16:D16"/>
    <mergeCell ref="C11:R11"/>
    <mergeCell ref="C12:R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56"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t="str">
        <f>_xlfn.XLOOKUP($E5,Tendencias!$D$17:$D$352,Tendencias!$R$17:$R$352)</f>
        <v>VALE3 está em clara tendência de baixa pelas médias de 21 e 200 dias e segue em movimento de baixa. Abaixo dos 61,4 pode buscar suportes 57,42 ou 53,44. Teria sinal de repique altista fechando acima dos 64,43 mirando resistências em 74,27 ou 82,22.</v>
      </c>
      <c r="F7" s="57">
        <f>_xlfn.XLOOKUP($E5,Tendencias!$D$17:$D$352,Tendencias!$E$17:$E$352)</f>
        <v>0</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Gilberto Coelho</cp:lastModifiedBy>
  <cp:lastPrinted>2026-10-26T23:36:59Z</cp:lastPrinted>
  <dcterms:created xsi:type="dcterms:W3CDTF">2020-05-21T15:06:06Z</dcterms:created>
  <dcterms:modified xsi:type="dcterms:W3CDTF">2026-10-28T00:25:49Z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