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1" documentId="8_{BBC70EB2-9298-4049-ACE0-44C1A200538F}" xr6:coauthVersionLast="47" xr6:coauthVersionMax="47" xr10:uidLastSave="{7B404B59-71E7-47CB-8FBC-CF1186C4921B}"/>
  <bookViews>
    <workbookView xWindow="540" yWindow="495" windowWidth="20115" windowHeight="12900" xr2:uid="{00000000-000D-0000-FFFF-FFFF00000000}"/>
  </bookViews>
  <sheets>
    <sheet name="Tendencias" sheetId="1" r:id="rId1"/>
    <sheet name="Consulta" sheetId="2" r:id="rId2"/>
  </sheets>
  <definedNames>
    <definedName name="_xlnm.Print_Area" localSheetId="0">Tendencias!$C$11:$R$422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W16" i="1" l="1"/>
  <c r="X18" i="1"/>
  <c r="W18" i="1" s="1"/>
  <c r="W10" i="1"/>
  <c r="U9" i="1"/>
  <c r="X7" i="1"/>
  <c r="W7" i="1"/>
  <c r="W3" i="1" l="1"/>
  <c r="U10" i="1"/>
  <c r="Y4" i="1" s="1"/>
  <c r="X10" i="1"/>
  <c r="X3" i="1" s="1"/>
  <c r="W9" i="1"/>
  <c r="Z7" i="1"/>
  <c r="W8" i="1" s="1"/>
  <c r="Y3" i="1" l="1"/>
  <c r="X8" i="1"/>
</calcChain>
</file>

<file path=xl/sharedStrings.xml><?xml version="1.0" encoding="utf-8"?>
<sst xmlns="http://schemas.openxmlformats.org/spreadsheetml/2006/main" count="1648" uniqueCount="944">
  <si>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</si>
  <si>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</si>
  <si>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</si>
  <si>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</si>
  <si>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</si>
  <si>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</si>
  <si>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</si>
  <si>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</si>
  <si>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</si>
  <si>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</si>
  <si>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</si>
  <si>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</si>
  <si>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</si>
  <si>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</si>
  <si>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</si>
  <si>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</si>
  <si>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</si>
  <si>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</si>
  <si>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</si>
  <si>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</si>
  <si>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</si>
  <si>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</si>
  <si>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</si>
  <si>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</si>
  <si>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</si>
  <si>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</si>
  <si>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</si>
  <si>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</si>
  <si>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</si>
  <si>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</si>
  <si>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</si>
  <si>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</si>
  <si>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Alibaba Group Holding Ltd</t>
  </si>
  <si>
    <t>BABA34</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</si>
  <si>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</si>
  <si>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</si>
  <si>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</si>
  <si>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</si>
  <si>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</si>
  <si>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</si>
  <si>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</si>
  <si>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</si>
  <si>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</si>
  <si>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</si>
  <si>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</si>
  <si>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</si>
  <si>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</si>
  <si>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</si>
  <si>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</si>
  <si>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</si>
  <si>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</si>
  <si>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</si>
  <si>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</si>
  <si>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</si>
  <si>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</si>
  <si>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</si>
  <si>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</si>
  <si>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</si>
  <si>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</si>
  <si>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</si>
  <si>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</si>
  <si>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</si>
  <si>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</si>
  <si>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Azevedo</t>
  </si>
  <si>
    <t>AZEV3</t>
  </si>
  <si>
    <t>Azzas 2154</t>
  </si>
  <si>
    <t>AZZA3</t>
  </si>
  <si>
    <t>B3</t>
  </si>
  <si>
    <t>B3SA3</t>
  </si>
  <si>
    <t>Banco BMG</t>
  </si>
  <si>
    <t>BMGB4</t>
  </si>
  <si>
    <t>Banrisul</t>
  </si>
  <si>
    <t>BRSR6</t>
  </si>
  <si>
    <t>BBSeguridade</t>
  </si>
  <si>
    <t>BBSE3</t>
  </si>
  <si>
    <t>Bemobi Tech</t>
  </si>
  <si>
    <t>BMOB3</t>
  </si>
  <si>
    <t>Berkshire Hathaway Inc</t>
  </si>
  <si>
    <t>BERK34</t>
  </si>
  <si>
    <t>Blau</t>
  </si>
  <si>
    <t>BLAU3</t>
  </si>
  <si>
    <t>Boa Safra</t>
  </si>
  <si>
    <t>SOJA3</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</si>
  <si>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</si>
  <si>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</si>
  <si>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</si>
  <si>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</si>
  <si>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</si>
  <si>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</si>
  <si>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</si>
  <si>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</si>
  <si>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</si>
  <si>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</si>
  <si>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</si>
  <si>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</si>
  <si>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</si>
  <si>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</si>
  <si>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</si>
  <si>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</si>
  <si>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</si>
  <si>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</si>
  <si>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</si>
  <si>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</si>
  <si>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</si>
  <si>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</si>
  <si>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</si>
  <si>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</si>
  <si>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</si>
  <si>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</si>
  <si>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</si>
  <si>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</si>
  <si>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</si>
  <si>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</si>
  <si>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</si>
  <si>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</si>
  <si>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</si>
  <si>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</si>
  <si>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</si>
  <si>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</si>
  <si>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</si>
  <si>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</si>
  <si>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</si>
  <si>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</si>
  <si>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</si>
  <si>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</si>
  <si>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</si>
  <si>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</si>
  <si>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</si>
  <si>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</si>
  <si>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</si>
  <si>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</si>
  <si>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</si>
  <si>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</si>
  <si>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</si>
  <si>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</si>
  <si>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</si>
  <si>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</si>
  <si>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</si>
  <si>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</si>
  <si>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</si>
  <si>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Dell Inc</t>
  </si>
  <si>
    <t>D1EL34</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</si>
  <si>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</si>
  <si>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</si>
  <si>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</si>
  <si>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</si>
  <si>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</si>
  <si>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</si>
  <si>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</si>
  <si>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</si>
  <si>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</si>
  <si>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</si>
  <si>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</si>
  <si>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</si>
  <si>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</si>
  <si>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</si>
  <si>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</si>
  <si>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</si>
  <si>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</si>
  <si>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</si>
  <si>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</si>
  <si>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</si>
  <si>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</si>
  <si>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</si>
  <si>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</si>
  <si>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</si>
  <si>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</si>
  <si>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</si>
  <si>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</si>
  <si>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</si>
  <si>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</si>
  <si>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</si>
  <si>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</si>
  <si>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</si>
  <si>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</si>
  <si>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</si>
  <si>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</si>
  <si>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</si>
  <si>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</si>
  <si>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</si>
  <si>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</si>
  <si>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</si>
  <si>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</si>
  <si>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</si>
  <si>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</si>
  <si>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</si>
  <si>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</si>
  <si>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</si>
  <si>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</si>
  <si>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</si>
  <si>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</si>
  <si>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</si>
  <si>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</si>
  <si>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</si>
  <si>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</si>
  <si>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</si>
  <si>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</si>
  <si>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</si>
  <si>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</si>
  <si>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</si>
  <si>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</si>
  <si>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Iochp-Maxion</t>
  </si>
  <si>
    <t>MYPK3</t>
  </si>
  <si>
    <t>Irani</t>
  </si>
  <si>
    <t>RANI3</t>
  </si>
  <si>
    <t>Irbbrasil Re</t>
  </si>
  <si>
    <t>IRBR3</t>
  </si>
  <si>
    <t>Isa Energia</t>
  </si>
  <si>
    <t>ISAE4</t>
  </si>
  <si>
    <t>Itausa</t>
  </si>
  <si>
    <t>ITSA4</t>
  </si>
  <si>
    <t>ItauUnibanco</t>
  </si>
  <si>
    <t>ITUB3</t>
  </si>
  <si>
    <t>ITUB4</t>
  </si>
  <si>
    <t>Jallesmachad</t>
  </si>
  <si>
    <t>JALL3</t>
  </si>
  <si>
    <t>JBS Nv</t>
  </si>
  <si>
    <t>JBSS32</t>
  </si>
  <si>
    <t>JHSF Part</t>
  </si>
  <si>
    <t>JHSF3</t>
  </si>
  <si>
    <t>Jpmorgan Chase &amp; Co</t>
  </si>
  <si>
    <t>JPMC34</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</si>
  <si>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</si>
  <si>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</si>
  <si>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</si>
  <si>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</si>
  <si>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</si>
  <si>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</si>
  <si>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</si>
  <si>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</si>
  <si>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</si>
  <si>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</si>
  <si>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</si>
  <si>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</si>
  <si>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</si>
  <si>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</si>
  <si>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</si>
  <si>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</si>
  <si>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</si>
  <si>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</si>
  <si>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</si>
  <si>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</si>
  <si>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</si>
  <si>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</si>
  <si>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</si>
  <si>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</si>
  <si>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</si>
  <si>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</si>
  <si>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</si>
  <si>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Marvell Technology Group Ltd</t>
  </si>
  <si>
    <t>M2RV34</t>
  </si>
  <si>
    <t>Meliuz</t>
  </si>
  <si>
    <t>CASH3</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</si>
  <si>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</si>
  <si>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</si>
  <si>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</si>
  <si>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</si>
  <si>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</si>
  <si>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</si>
  <si>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</si>
  <si>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</si>
  <si>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</si>
  <si>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</si>
  <si>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</si>
  <si>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</si>
  <si>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</si>
  <si>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</si>
  <si>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</si>
  <si>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</si>
  <si>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</si>
  <si>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</si>
  <si>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</si>
  <si>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</si>
  <si>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</si>
  <si>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</si>
  <si>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</si>
  <si>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</si>
  <si>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Multilaser</t>
  </si>
  <si>
    <t>MLAS3</t>
  </si>
  <si>
    <t>Multiplan</t>
  </si>
  <si>
    <t>MULT3</t>
  </si>
  <si>
    <t>Natura</t>
  </si>
  <si>
    <t>NATU3</t>
  </si>
  <si>
    <t>Netflix, Inc</t>
  </si>
  <si>
    <t>NFLX34</t>
  </si>
  <si>
    <t>Nu Holdings Ltd.</t>
  </si>
  <si>
    <t>ROXO34</t>
  </si>
  <si>
    <t>Nvidia Corp</t>
  </si>
  <si>
    <t>NVDC34</t>
  </si>
  <si>
    <t>OPCT3</t>
  </si>
  <si>
    <t>Oncoclinicas</t>
  </si>
  <si>
    <t>ONCO3</t>
  </si>
  <si>
    <t>Oracle Corp</t>
  </si>
  <si>
    <t>ORCL34</t>
  </si>
  <si>
    <t>Oranjebtc</t>
  </si>
  <si>
    <t>OBTC3</t>
  </si>
  <si>
    <t>ORVR3</t>
  </si>
  <si>
    <t>P.Acucar-Cbd</t>
  </si>
  <si>
    <t>PCAR3</t>
  </si>
  <si>
    <t>PGMN3</t>
  </si>
  <si>
    <t>P2LT34</t>
  </si>
  <si>
    <t>Petrobras</t>
  </si>
  <si>
    <t>PETR3</t>
  </si>
  <si>
    <t>PETR4</t>
  </si>
  <si>
    <t>RECV3</t>
  </si>
  <si>
    <t>PRIO3</t>
  </si>
  <si>
    <t>AUAU3</t>
  </si>
  <si>
    <t>PINE4</t>
  </si>
  <si>
    <t>PLPL3</t>
  </si>
  <si>
    <t>Paypal</t>
  </si>
  <si>
    <t>PSSA3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</si>
  <si>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</si>
  <si>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</si>
  <si>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</si>
  <si>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</si>
  <si>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</si>
  <si>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</si>
  <si>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</si>
  <si>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</si>
  <si>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</si>
  <si>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</si>
  <si>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</si>
  <si>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</si>
  <si>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</si>
  <si>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</si>
  <si>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</si>
  <si>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</si>
  <si>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</si>
  <si>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</si>
  <si>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</si>
  <si>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</si>
  <si>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</si>
  <si>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</si>
  <si>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</si>
  <si>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</si>
  <si>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</si>
  <si>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Schulz</t>
  </si>
  <si>
    <t>SHUL4</t>
  </si>
  <si>
    <t>Ser Educa</t>
  </si>
  <si>
    <t>SEER3</t>
  </si>
  <si>
    <t>Sid Nacional</t>
  </si>
  <si>
    <t>CSNA3</t>
  </si>
  <si>
    <t>Simpar</t>
  </si>
  <si>
    <t>SIMH3</t>
  </si>
  <si>
    <t>SLC Agricola</t>
  </si>
  <si>
    <t>SLCE3</t>
  </si>
  <si>
    <t>Smart Fit</t>
  </si>
  <si>
    <t>SMFT3</t>
  </si>
  <si>
    <t>Space Exploration Technologies Corp</t>
  </si>
  <si>
    <t>SPCX34</t>
  </si>
  <si>
    <t>Stoneco Ltd.</t>
  </si>
  <si>
    <t>STOC34</t>
  </si>
  <si>
    <t>Strategy Inc</t>
  </si>
  <si>
    <t>M2ST34</t>
  </si>
  <si>
    <t>Suzano S.A.</t>
  </si>
  <si>
    <t>SUZB3</t>
  </si>
  <si>
    <t>Taesa</t>
  </si>
  <si>
    <t>TAEE4</t>
  </si>
  <si>
    <t>TAEE11</t>
  </si>
  <si>
    <t>Taiwan Semiconductor Manufacturing Co Ltd</t>
  </si>
  <si>
    <t>TSMC34</t>
  </si>
  <si>
    <t>Taurus Armas</t>
  </si>
  <si>
    <t>TASA4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</si>
  <si>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</si>
  <si>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</si>
  <si>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</si>
  <si>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</si>
  <si>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</si>
  <si>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</si>
  <si>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</si>
  <si>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</si>
  <si>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</si>
  <si>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</si>
  <si>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</si>
  <si>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</si>
  <si>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</si>
  <si>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</si>
  <si>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</si>
  <si>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</si>
  <si>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</si>
  <si>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</si>
  <si>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</si>
  <si>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</si>
  <si>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</si>
  <si>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</si>
  <si>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</si>
  <si>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USIM3</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</si>
  <si>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</si>
  <si>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</si>
  <si>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</si>
  <si>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</si>
  <si>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</si>
  <si>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</si>
  <si>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</si>
  <si>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</si>
  <si>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</si>
  <si>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</si>
  <si>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</si>
  <si>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</si>
  <si>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</si>
  <si>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</si>
  <si>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</si>
  <si>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</si>
  <si>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</si>
  <si>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</si>
  <si>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</si>
  <si>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</si>
  <si>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</si>
  <si>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</si>
  <si>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</si>
  <si>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Hashdex Btcn</t>
  </si>
  <si>
    <t>BITH11</t>
  </si>
  <si>
    <t>Hashdex Eth</t>
  </si>
  <si>
    <t>ETHE11</t>
  </si>
  <si>
    <t>Hashdex Nci</t>
  </si>
  <si>
    <t>HASH11</t>
  </si>
  <si>
    <t>Investo Wrld</t>
  </si>
  <si>
    <t>WRLD11</t>
  </si>
  <si>
    <t>Investoutil</t>
  </si>
  <si>
    <t>UTLL11</t>
  </si>
  <si>
    <t>Ishares Bova Ci</t>
  </si>
  <si>
    <t>BOVA11</t>
  </si>
  <si>
    <t>Ishares S&amp;P 500</t>
  </si>
  <si>
    <t>IVVB11</t>
  </si>
  <si>
    <t>iShares Silver Trust</t>
  </si>
  <si>
    <t>BSLV39</t>
  </si>
  <si>
    <t>Ishares Smal Ci</t>
  </si>
  <si>
    <t>SMAL11</t>
  </si>
  <si>
    <t>It Now Ibov</t>
  </si>
  <si>
    <t>BOVV11</t>
  </si>
  <si>
    <t>It Now Idiv</t>
  </si>
  <si>
    <t>DIVO11</t>
  </si>
  <si>
    <t>It Now SP BR</t>
  </si>
  <si>
    <t>SPXR11</t>
  </si>
  <si>
    <t>It Now Spxi</t>
  </si>
  <si>
    <t>SPXI11</t>
  </si>
  <si>
    <t>It Now Teck</t>
  </si>
  <si>
    <t>TECK11</t>
  </si>
  <si>
    <t>Nuibovhighbt</t>
  </si>
  <si>
    <t>HIGH11</t>
  </si>
  <si>
    <t>Qr Bitcoin</t>
  </si>
  <si>
    <t>QBTC11</t>
  </si>
  <si>
    <t>Trend Europa</t>
  </si>
  <si>
    <t>EURP11</t>
  </si>
  <si>
    <t>Trend Ibovx</t>
  </si>
  <si>
    <t>BOVX11</t>
  </si>
  <si>
    <t>Trend Nasdaq</t>
  </si>
  <si>
    <t>NASD11</t>
  </si>
  <si>
    <t>Trend Ouro</t>
  </si>
  <si>
    <t>GOLD11</t>
  </si>
  <si>
    <t>LJQQ3</t>
  </si>
  <si>
    <t>BB Etf Dolar</t>
  </si>
  <si>
    <t>DOLA11</t>
  </si>
  <si>
    <t>Paranapanema</t>
  </si>
  <si>
    <t>PMAM3</t>
  </si>
  <si>
    <t>ITSA3</t>
  </si>
  <si>
    <t>Petrorecsa</t>
  </si>
  <si>
    <t>Asml Holding Nv</t>
  </si>
  <si>
    <t>ASML34</t>
  </si>
  <si>
    <t>Porto Seguro</t>
  </si>
  <si>
    <t>Cruzeiro Edu</t>
  </si>
  <si>
    <t>CSED3</t>
  </si>
  <si>
    <t>Petzcobasi</t>
  </si>
  <si>
    <t>Mitre Realty</t>
  </si>
  <si>
    <t>MTRE3</t>
  </si>
  <si>
    <t>Investo Chip</t>
  </si>
  <si>
    <t>CHIP11</t>
  </si>
  <si>
    <t>Azul</t>
  </si>
  <si>
    <t>AZUL3</t>
  </si>
  <si>
    <t>RENT4</t>
  </si>
  <si>
    <t>SANB4</t>
  </si>
  <si>
    <t>iShares Bitcoin Trust</t>
  </si>
  <si>
    <t>IBIT39</t>
  </si>
  <si>
    <t>CMIG3</t>
  </si>
  <si>
    <t>Positivo Tec</t>
  </si>
  <si>
    <t>POSI3</t>
  </si>
  <si>
    <t>Etf BV Coin</t>
  </si>
  <si>
    <t>COIN11</t>
  </si>
  <si>
    <t>KLBN3</t>
  </si>
  <si>
    <t>Quero-Quero</t>
  </si>
  <si>
    <t>BB Etf Ibov</t>
  </si>
  <si>
    <t>BBOV11</t>
  </si>
  <si>
    <t>Fundo Buena Vista II Fundo de Índice</t>
  </si>
  <si>
    <t>QQQI11</t>
  </si>
  <si>
    <t>Hbr Realty</t>
  </si>
  <si>
    <t>HBRE3</t>
  </si>
  <si>
    <t>Pine</t>
  </si>
  <si>
    <t>Pactual Ibov</t>
  </si>
  <si>
    <t>IBOB11</t>
  </si>
  <si>
    <t>Freeport-Mcmoran Inc</t>
  </si>
  <si>
    <t>FCXO34</t>
  </si>
  <si>
    <t>Petrorio</t>
  </si>
  <si>
    <t>Uber Technologies, Inc</t>
  </si>
  <si>
    <t>U1BE34</t>
  </si>
  <si>
    <t>B Index Defe</t>
  </si>
  <si>
    <t>BDEF11</t>
  </si>
  <si>
    <t>BTG Sphedge</t>
  </si>
  <si>
    <t>SPBZ11</t>
  </si>
  <si>
    <t>Btgteva Auvp</t>
  </si>
  <si>
    <t>AUVP11</t>
  </si>
  <si>
    <t>Investogps&amp;P</t>
  </si>
  <si>
    <t>GPUS11</t>
  </si>
  <si>
    <t>Allied</t>
  </si>
  <si>
    <t>ALLD3</t>
  </si>
  <si>
    <t>Bank Of America Corp</t>
  </si>
  <si>
    <t>BOAC34</t>
  </si>
  <si>
    <t>Helbor</t>
  </si>
  <si>
    <t>HBOR3</t>
  </si>
  <si>
    <t>Nike, Inc</t>
  </si>
  <si>
    <t>NIKE34</t>
  </si>
  <si>
    <t>Planoeplano</t>
  </si>
  <si>
    <t>SANB3</t>
  </si>
  <si>
    <t>Syn Prop Tec</t>
  </si>
  <si>
    <t>SYNE3</t>
  </si>
  <si>
    <t>Investovwra</t>
  </si>
  <si>
    <t>VWRA11</t>
  </si>
  <si>
    <t>It Now Ifnc Fundo de Indice</t>
  </si>
  <si>
    <t>FIND11</t>
  </si>
  <si>
    <t>It Now Small</t>
  </si>
  <si>
    <t>SMAC11</t>
  </si>
  <si>
    <t>Etf Brad Bov</t>
  </si>
  <si>
    <t>BOVB11</t>
  </si>
  <si>
    <t>Etf BV Spyi</t>
  </si>
  <si>
    <t>SPYI11</t>
  </si>
  <si>
    <t>Ishares Eqwe</t>
  </si>
  <si>
    <t>EWBZ11</t>
  </si>
  <si>
    <t>AZEV4</t>
  </si>
  <si>
    <t>Coinbase Global, Inc</t>
  </si>
  <si>
    <t>C2OI34</t>
  </si>
  <si>
    <t>Crowdstrike Hldg Inc</t>
  </si>
  <si>
    <t>C2RW34</t>
  </si>
  <si>
    <t>Fortinet, Inc</t>
  </si>
  <si>
    <t>F1TN34</t>
  </si>
  <si>
    <t>Gafisa</t>
  </si>
  <si>
    <t>GFSA3</t>
  </si>
  <si>
    <t>Mater Dei</t>
  </si>
  <si>
    <t>MATD3</t>
  </si>
  <si>
    <t>Melnick</t>
  </si>
  <si>
    <t>MELK3</t>
  </si>
  <si>
    <t>Mercantil</t>
  </si>
  <si>
    <t>BMEB4</t>
  </si>
  <si>
    <t>Palo Alto Networks, Inc</t>
  </si>
  <si>
    <t>P2AN34</t>
  </si>
  <si>
    <t>Profarma</t>
  </si>
  <si>
    <t>PFRM3</t>
  </si>
  <si>
    <t>Romi</t>
  </si>
  <si>
    <t>ROMI3</t>
  </si>
  <si>
    <t>Trisul</t>
  </si>
  <si>
    <t>TRIS3</t>
  </si>
  <si>
    <t>B Index Brew</t>
  </si>
  <si>
    <t>BREW11</t>
  </si>
  <si>
    <t>Investobter</t>
  </si>
  <si>
    <t>BTER11</t>
  </si>
  <si>
    <t>iShares 20 Year Treasury</t>
  </si>
  <si>
    <t>BTLT39</t>
  </si>
  <si>
    <t>Coca Cola Co</t>
  </si>
  <si>
    <t>COCA34</t>
  </si>
  <si>
    <t>B Index Cicl</t>
  </si>
  <si>
    <t>BCIC11</t>
  </si>
  <si>
    <t>It Now Imat</t>
  </si>
  <si>
    <t>MATB11</t>
  </si>
  <si>
    <t>It Now Util</t>
  </si>
  <si>
    <t>UTLI11</t>
  </si>
  <si>
    <t>Datadog, Inc</t>
  </si>
  <si>
    <t>D1DG34</t>
  </si>
  <si>
    <t>Booking Hldg Inc</t>
  </si>
  <si>
    <t>BKNG34</t>
  </si>
  <si>
    <t>Orizon</t>
  </si>
  <si>
    <t>Sk Hynix Inc.</t>
  </si>
  <si>
    <t>SKHY34</t>
  </si>
  <si>
    <t>Viveo</t>
  </si>
  <si>
    <t>VVEO3</t>
  </si>
  <si>
    <t>Trend Us Tec</t>
  </si>
  <si>
    <t>UTEC11</t>
  </si>
  <si>
    <t>Oceanpact</t>
  </si>
  <si>
    <t>Qualcomm Inc</t>
  </si>
  <si>
    <t>QCOM34</t>
  </si>
  <si>
    <t>Rbinvestoetf</t>
  </si>
  <si>
    <t>QLBR11</t>
  </si>
  <si>
    <t>Automob</t>
  </si>
  <si>
    <t>AMOB3</t>
  </si>
  <si>
    <t>Pague Menos</t>
  </si>
  <si>
    <t>Btgp Bzeq</t>
  </si>
  <si>
    <t>BZEQ11</t>
  </si>
  <si>
    <t>iShares Core S&amp;P 500 Index</t>
  </si>
  <si>
    <t>BIVB39</t>
  </si>
  <si>
    <t>Trend China</t>
  </si>
  <si>
    <t>XINA11</t>
  </si>
  <si>
    <t>Trend Small</t>
  </si>
  <si>
    <t>XCAP11</t>
  </si>
  <si>
    <t>BRAP3</t>
  </si>
  <si>
    <t>Celesc</t>
  </si>
  <si>
    <t>CLSC4</t>
  </si>
  <si>
    <t>INBR34</t>
  </si>
  <si>
    <t>PAGS34</t>
  </si>
  <si>
    <t>Palantir Technologies Inc</t>
  </si>
  <si>
    <t>Recrusul</t>
  </si>
  <si>
    <t>RCSL4</t>
  </si>
  <si>
    <t>SAPR3</t>
  </si>
  <si>
    <t>TASA3</t>
  </si>
  <si>
    <t>Walmart Inc</t>
  </si>
  <si>
    <t>WALM34</t>
  </si>
  <si>
    <t>Ishares Cap5</t>
  </si>
  <si>
    <t>CAPE11</t>
  </si>
  <si>
    <t>Ishares Ibrx Indice Brasil</t>
  </si>
  <si>
    <t>BRAX11</t>
  </si>
  <si>
    <t>iShares S&amp;P 500 Growth Index</t>
  </si>
  <si>
    <t>BIVW39</t>
  </si>
  <si>
    <t>TTEN3 está em tendência de baixa pela média de 200 dias, a parece ter completado movimento de repique de alta de curto prazo e pode estar retomando o movimento baixista. Abaixo dos 13,56 pode seguir em queda na direção dos suportes 9,97 ou 8,7. Teria sinal de repique altista fechando acima dos 14,05 mirando resistências em 16,57 ou 20,65. O IFR sobrecomprado alerta realizações se perder 13,56.</t>
  </si>
  <si>
    <t>ABCB4 está em tendência de alta pelas médias de 21 e 200 dias, mas começa a dar sinal de possível realização. Abaixo dos 29,52 poderia realizar na direção dos suportes 24,52 ou 22,81. Caso supere os 30,05 retomaria sinal de alta com projeções nos 33,46 ou 38,99.</t>
  </si>
  <si>
    <t>A1MD34 está em tendência de alta no longo prazo, teve uma correção no curto prazo, mas pode estar retomando sinal de altas. Acima dos 350,02 pode buscar 421,75 ou 478,5. Abaixo dos 329,92 retomaria sinal de realização mirando suportes em 301,54 ou 273,16.</t>
  </si>
  <si>
    <t>Akamai Technologies, Inc</t>
  </si>
  <si>
    <t>A1KA34</t>
  </si>
  <si>
    <t>A1KA34 está em tendência de baixa pelas médias de 21 e 200 dias, mas começa a dar sinais de repiques de alta. Acima dos 38,24 teria sinal de repique altista mirando resistências nos 52,3 ou 62,2. Já uma perda dos 36,28 traria de volta o sinal de baixa projetando de 31,32 a 26,37.</t>
  </si>
  <si>
    <t>BABA34 está em clara tendência de baixa pelas médias de 21 e 200 dias e segue em movimento de baixa. Abaixo dos 18,58 pode buscar suportes 17,9 ou 17,23. Teria sinal de repique altista fechando acima dos 19,11 mirando resistências em 20,75 ou 22,09. O IFR sobrevendido alerta para recuperações se superar 19,11</t>
  </si>
  <si>
    <t>ALLD3 está em tendência de alta pelas médias de 21 e 200 dias e vai mantendo sinal de força altista. Acima dos 7,11 pode buscar projeções nos 8,85 ou 11,68. Teria sinal de realização na perda dos 6,86 mirando os 4,28 ou 3,4. O IFR sobrecomprado alerta realizações se perder 6,86.</t>
  </si>
  <si>
    <t>ALOS3 está em tendência de alta pelas médias de 21 e 200 dias, mas começa a dar sinal de possível realização. Abaixo dos 35,05 poderia realizar na direção dos suportes 28,37 ou 25,93. Caso supere os 36,26 retomaria sinal de alta com projeções nos 41,13 ou 49,02. O IFR sobrecomprado alerta realizações se perder 35,05.</t>
  </si>
  <si>
    <t>ALPA4 está em tendência de alta pelas médias de 21 e 200 dias, mas começa a dar sinal de possível realização. Abaixo dos 17,37 poderia realizar na direção dos suportes 13,13 ou 11,41. Caso supere os 18,68 retomaria sinal de alta com projeções nos 22,1 ou 27,65.</t>
  </si>
  <si>
    <t>GOGL34 está em clara tendência de baixa pelas médias de 21 e 200 dias e segue em movimento de baixa. Abaixo dos 138,58 pode buscar suportes 134,12 ou 129,66. Teria sinal de repique altista fechando acima dos 141,2 mirando resistências em 153 ou 161,91.</t>
  </si>
  <si>
    <t>ALUP11 está em tendência de alta pelas médias de 21 e 200 dias e vai mantendo sinal de força altista. Acima dos 39,14 pode buscar projeções nos 40,95 ou 46,87. Teria sinal de realização na perda dos 38,25 mirando os 31,36 ou 28,39. O IFR sobrecomprado alerta realizações se perder 38,25.</t>
  </si>
  <si>
    <t>AMZO34 está em tendência de alta pelas médias de 21 e 200 dias e vai mantendo sinal de força altista. Acima dos 66,61 pode buscar projeções nos 69,37 ou 73,85. Teria sinal de realização na perda dos 65,12 mirando os 62,13 ou 60,74.</t>
  </si>
  <si>
    <t>ABEV3 está em tendência de alta pelas médias de 21 e 200 dias, mas começa a dar sinal de possível realização. Abaixo dos 16,56 poderia realizar na direção dos suportes 15,08 ou 14,49. Caso supere os 16,97 retomaria sinal de alta com projeções nos 18,13 ou 20,02.</t>
  </si>
  <si>
    <t>AMER3 está em tendência de alta pelas médias de 21 e 200 dias, mas começa a dar sinal de possível realização. Abaixo dos 6,26 poderia realizar na direção dos suportes 4,87 ou 4,05. Caso supere os 7,5 retomaria sinal de alta com projeções nos 9,12 ou 11,75.</t>
  </si>
  <si>
    <t>ANIM3 está em tendência de alta pelas médias de 21 e 200 dias, mas começa a dar sinal de possível realização. Abaixo dos 4,96 poderia realizar na direção dos suportes 2,79 ou 1,85. Caso supere os 5,83 retomaria sinal de alta com projeções nos 7,7 ou 10,74.</t>
  </si>
  <si>
    <t>AAPL34 está em tendência de alta pelas médias de 21 e 200 dias e vai mantendo sinal de força altista. Acima dos 86,96 pode buscar projeções nos 89,4 ou 93,81. Teria sinal de realização na perda dos 84,9 mirando os 82,25 ou 80,04.</t>
  </si>
  <si>
    <t>ARML3 está em tendência de alta pelas médias de 21 e 200 dias, mas começa a dar sinal de possível realização. Abaixo dos 6,76 poderia realizar na direção dos suportes 3,85 ou 2,8. Caso supere os 7,23 retomaria sinal de alta com projeções nos 9,31 ou 12,69. O IFR sobrecomprado alerta realizações se perder 6,76.</t>
  </si>
  <si>
    <t>ASML34 está em tendência de alta no longo prazo, teve uma correção no curto prazo, mas pode estar retomando sinal de altas. Acima dos 154,06 pode buscar 178,08 ou 197,36. Abaixo dos 152,18 retomaria sinal de realização mirando suportes em 146,88 ou 137,23.</t>
  </si>
  <si>
    <t>ASAI3 está em tendência de alta pelas médias de 21 e 200 dias, mas começa a dar sinal de possível realização. Abaixo dos 13,78 poderia realizar na direção dos suportes 10,05 ou 8,75. Caso supere os 14,23 retomaria sinal de alta com projeções nos 16,81 ou 20,99. O IFR sobrecomprado alerta realizações se perder 13,78.</t>
  </si>
  <si>
    <t>AURA33 está em tendência de alta pelas médias de 21 e 200 dias e vai mantendo sinal de força altista. Acima dos 144,28 pode buscar projeções nos 154,55 ou 167,24. Teria sinal de realização na perda dos 134 mirando os 127,65 ou 121,3.</t>
  </si>
  <si>
    <t>AURE3 está em tendência de alta pelas médias de 21 e 200 dias e vai mantendo sinal de força altista. Acima dos 15,65 pode buscar projeções nos 16,36 ou 18,9. Teria sinal de realização na perda dos 15,13 mirando os 12,24 ou 10,96.</t>
  </si>
  <si>
    <t>AMOB3 está em tendência de alta pelas médias de 21 e 200 dias, mas começa a dar sinal de possível realização. Abaixo dos 15,81 poderia realizar na direção dos suportes 11,83 ou 10,06. Caso supere os 17,55 retomaria sinal de alta com projeções nos 21,08 ou 26,8.</t>
  </si>
  <si>
    <t>AXIA3 está em tendência de alta pelas médias de 21 e 200 dias, mas começa a dar sinal de possível realização. Abaixo dos 58,58 poderia realizar na direção dos suportes 53,75 ou 51,21. Caso supere os 59,84 retomaria sinal de alta com projeções nos 61,96 ou 67,03.</t>
  </si>
  <si>
    <t>AXIA7 está em tendência de alta pelas médias de 21 e 200 dias, mas começa a dar sinal de possível realização. Abaixo dos 58,95 poderia realizar na direção dos suportes 54,05 ou 51,48. Caso supere os 60,4 retomaria sinal de alta com projeções nos 62,35 ou 67,47.</t>
  </si>
  <si>
    <t>AZEV3 está em tendência de alta pelas médias de 21 e 200 dias e vai mantendo sinal de força altista. Acima dos 17,23 pode buscar projeções nos 23,96 ou 34,85. Teria sinal de realização na perda dos 13,16 mirando os 6,34 ou 2,97. O padrão de volume favorece a alta. O IFR sobrecomprado alerta realizações se perder 13,16.</t>
  </si>
  <si>
    <t>AZEV4 está em tendência de baixa pelas médias de 21 e 200 dias, mas começa a dar sinais de repiques de alta. Acima dos 1,22 teria sinal de repique altista mirando resistências nos 1,62 ou 1,93. Já uma perda dos 1,11 traria de volta o sinal de baixa projetando de 0,95 a 0,79.</t>
  </si>
  <si>
    <t>AZUL3 está em clara tendência de baixa pelas médias de 21 e 200 dias e segue em movimento de baixa. Abaixo dos 15,87 pode buscar suportes 14,5 ou 13,13. Teria sinal de repique altista fechando acima dos 16,66 mirando resistências em 20,29 ou 23,02. O IFR sobrevendido alerta para recuperações se superar 16,66</t>
  </si>
  <si>
    <t>AZZA3 está em tendência de alta pelas médias de 21 e 200 dias, mas começa a dar sinal de possível realização. Abaixo dos 25,5 poderia realizar na direção dos suportes 14,39 ou 10,18. Caso supere os 28 retomaria sinal de alta com projeções nos 36,41 ou 50,02.</t>
  </si>
  <si>
    <t>B3SA3 está em tendência de alta pelas médias de 21 e 200 dias, mas começa a dar sinal de possível realização. Abaixo dos 23,36 poderia realizar na direção dos suportes 17,53 ou 15,44. Caso supere os 24,28 retomaria sinal de alta com projeções nos 28,45 ou 35,2. O IFR sobrecomprado alerta realizações se perder 23,36.</t>
  </si>
  <si>
    <t>BMGB4 está em tendência de alta pelas médias de 21 e 200 dias e vai mantendo sinal de força altista. Acima dos 7,3 pode buscar projeções nos 8,2 ou 9,66. Teria sinal de realização na perda dos 7,17 mirando os 5,84 ou 5,38. O IFR sobrecomprado alerta realizações se perder 7,17.</t>
  </si>
  <si>
    <t>BOAC34 está em tendência de baixa pelas médias de 21 e 200 dias, mas começa a dar sinais de repiques de alta. Acima dos 64,31 teria sinal de repique altista mirando resistências nos 74 ou 81,28. Já uma perda dos 62,21 traria de volta o sinal de baixa projetando de 58,56 a 54,92. O IFR sobrevendido alerta para recuperações se superar 64,31</t>
  </si>
  <si>
    <t>BRSR6 está em tendência de alta pelas médias de 21 e 200 dias, mas começa a dar sinal de possível realização. Abaixo dos 18,03 poderia realizar na direção dos suportes 14,98 ou 13,71. Caso supere os 19,08 retomaria sinal de alta com projeções nos 21,61 ou 25,71.</t>
  </si>
  <si>
    <t>BBSE3 está em tendência de alta pelas médias de 21 e 200 dias e vai mantendo sinal de força altista. Acima dos 42,75 pode buscar projeções nos 45,53 ou 50,04. Teria sinal de realização na perda dos 42,06 mirando os 38,24 ou 36,84.</t>
  </si>
  <si>
    <t>BMOB3 está em tendência de alta pelas médias de 21 e 200 dias e vai mantendo sinal de força altista. Acima dos 34,8 pode buscar projeções nos 39,62 ou 47,42. Teria sinal de realização na perda dos 32,87 mirando os 27 ou 24,58. O IFR sobrecomprado alerta realizações se perder 32,87.</t>
  </si>
  <si>
    <t>BERK34 está em tendência de alta pelas médias de 21 e 200 dias e vai mantendo sinal de força altista. Acima dos 136,84 pode buscar projeções nos 144,44 ou 156,74. Teria sinal de realização na perda dos 135,21 mirando os 124,54 ou 120,73. O padrão de volume favorece a alta.</t>
  </si>
  <si>
    <t>BLAU3 está em tendência de alta pelas médias de 21 e 200 dias, mas começa a dar sinal de possível realização. Abaixo dos 12,42 poderia realizar na direção dos suportes 10 ou 9,05. Caso supere os 13,07 retomaria sinal de alta com projeções nos 14,96 ou 18,03.</t>
  </si>
  <si>
    <t>SOJA3 está em tendência de alta pelas médias de 21 e 200 dias, mas começa a dar sinal de possível realização. Abaixo dos 8,17 poderia realizar na direção dos suportes 7,4 ou 6,95. Caso supere os 8,44 retomaria sinal de alta com projeções nos 8,84 ou 9,72.</t>
  </si>
  <si>
    <t>BKNG34 está em clara tendência de baixa pelas médias de 21 e 200 dias e segue em movimento de baixa. Abaixo dos 4,4 pode buscar suportes 4,22 ou 4,04. Teria sinal de repique altista fechando acima dos 4,72 mirando resistências em 4,97 ou 5,32.</t>
  </si>
  <si>
    <t>BRBI11 está em tendência de alta pelas médias de 21 e 200 dias, mas começa a dar sinal de possível realização. Abaixo dos 18,63 poderia realizar na direção dos suportes 14,32 ou 12,73. Caso supere os 19,44 retomaria sinal de alta com projeções nos 22,6 ou 27,72.</t>
  </si>
  <si>
    <t>BBDC3 está em tendência de alta pelas médias de 21 e 200 dias e vai mantendo sinal de força altista. Acima dos 18,45 pode buscar projeções nos 19,89 ou 22,81. Teria sinal de realização na perda dos 18,15 mirando os 15,16 ou 13,69.</t>
  </si>
  <si>
    <t>BBDC4 está em tendência de alta pelas médias de 21 e 200 dias, mas começa a dar sinal de possível realização. Abaixo dos 20,53 poderia realizar na direção dos suportes 17,18 ou 15,5. Caso supere os 20,96 retomaria sinal de alta com projeções nos 22,61 ou 25,96.</t>
  </si>
  <si>
    <t>BRAP3 está em clara tendência de baixa pelas médias de 21 e 200 dias e segue em movimento de baixa. Abaixo dos 17,68 pode buscar suportes 17,26 ou 16,85. Teria sinal de repique altista fechando acima dos 18,5 mirando resistências em 19,01 ou 19,83.</t>
  </si>
  <si>
    <t>BRAP4 está em clara tendência de baixa pelas médias de 21 e 200 dias e segue em movimento de baixa. Abaixo dos 19,42 pode buscar suportes 18,71 ou 18,01. Teria sinal de repique altista fechando acima dos 20,06 mirando resistências em 21,69 ou 23,09. O IFR sobrevendido alerta para recuperações se superar 20,06</t>
  </si>
  <si>
    <t>SAUD3 está em tendência de alta pelas médias de 21 e 200 dias, mas começa a dar sinal de possível realização. Abaixo dos 15,32 poderia realizar na direção dos suportes 12,76 ou 11,69. Caso supere os 16,2 retomaria sinal de alta com projeções nos 18,32 ou 21,76.</t>
  </si>
  <si>
    <t>BBAS3 está em tendência de alta pelas médias de 21 e 200 dias, mas começa a dar sinal de possível realização. Abaixo dos 23,98 poderia realizar na direção dos suportes 21,18 ou 19,32. Caso supere os 24,57 retomaria sinal de alta com projeções nos 27,19 ou 30,9.</t>
  </si>
  <si>
    <t>AGRO3 está em tendência de baixa pela média de 200 dias, a parece ter completado movimento de repique de alta de curto prazo e pode estar retomando o movimento baixista. Abaixo dos 18,52 pode seguir em queda na direção dos suportes 17,41 ou 16,81. Teria sinal de repique altista fechando acima dos 19,35 mirando resistências em 20,54 ou 22,48.</t>
  </si>
  <si>
    <t>BRKM5 está em clara tendência de baixa pelas médias de 21 e 200 dias e segue em movimento de baixa. Abaixo dos 4,05 pode buscar suportes 3,65 ou 3,33. Teria sinal de repique altista fechando acima dos 4,18 mirando resistências em 4,68 ou 5,31.</t>
  </si>
  <si>
    <t>BRAV3 está em tendência de alta pelas médias de 21 e 200 dias e vai mantendo sinal de força altista. Acima dos 21,57 pode buscar projeções nos 24,2 ou 28,47. Teria sinal de realização na perda dos 20,74 mirando os 17,3 ou 15,98. O padrão de volume favorece a alta. O IFR sobrecomprado alerta realizações se perder 20,74.</t>
  </si>
  <si>
    <t>AVGO34 está em tendência de baixa pelas médias de 21 e 200 dias, mas começa a dar sinais de repiques de alta. Acima dos 24,44 teria sinal de repique altista mirando resistências nos 27,13 ou 29,2. Já uma perda dos 23,77 traria de volta o sinal de baixa projetando de 22,73 a 21,69.</t>
  </si>
  <si>
    <t>BPAC11 está em tendência de alta pelas médias de 21 e 200 dias, mas começa a dar sinal de possível realização. Abaixo dos 79,76 poderia realizar na direção dos suportes 61,72 ou 54,65. Caso supere os 84,59 retomaria sinal de alta com projeções nos 98,72 ou 121,59.</t>
  </si>
  <si>
    <t>CXSE3 está em tendência de alta pelas médias de 21 e 200 dias e vai mantendo sinal de força altista. Acima dos 21,96 pode buscar projeções nos 23,36 ou 25,64. Teria sinal de realização na perda dos 21,08 mirando os 19,68 ou 18,97. O padrão de volume favorece a alta.</t>
  </si>
  <si>
    <t>CAML3 está em tendência de alta pelas médias de 21 e 200 dias, mas começa a dar sinal de possível realização. Abaixo dos 6,5 poderia realizar na direção dos suportes 4,97 ou 4,25. Caso supere os 6,86 retomaria sinal de alta com projeções nos 7,27 ou 8,69.</t>
  </si>
  <si>
    <t>BHIA3 está em tendência de baixa pela média de 200 dias, a parece ter completado movimento de repique de alta de curto prazo e pode estar retomando o movimento baixista. Abaixo dos 1,38 pode seguir em queda na direção dos suportes 0,88 ou 0,62. Teria sinal de repique altista fechando acima dos 1,7 mirando resistências em 2,2 ou 3,02.</t>
  </si>
  <si>
    <t>CBAV3 apesar de estar em tendência de alta no longo prazo pela média de 200 dias, no curto prazo está em realização. Abaixo dos 11,22 pode seguir em baixa no curto prazo mirando suportes em 11,09 ou 10,99. Teria sinal de retomada altista fechando acima dos 11,39 mirando resistências em 11,57 ou 11,87.</t>
  </si>
  <si>
    <t>CEAB3 está em tendência de alta pelas médias de 21 e 200 dias, mas começa a dar sinal de possível realização. Abaixo dos 13,7 poderia realizar na direção dos suportes 9,07 ou 7,37. Caso supere os 14,57 retomaria sinal de alta com projeções nos 17,96 ou 23,46. O IFR sobrecomprado alerta realizações se perder 13,7.</t>
  </si>
  <si>
    <t>CLSC4 está em tendência de alta pelas médias de 21 e 200 dias e vai mantendo sinal de força altista. Acima dos 197,01 pode buscar projeções nos 222,92 ou 264,86. Teria sinal de realização na perda dos 189,44 mirando os 155,07 ou 142,11. O padrão de volume favorece a alta. O IFR sobrecomprado alerta realizações se perder 189,44.</t>
  </si>
  <si>
    <t>CMIG3 está em tendência de alta pelas médias de 21 e 200 dias, mas começa a dar sinal de possível realização. Abaixo dos 17,56 poderia realizar na direção dos suportes 16,32 ou 15,6. Caso supere os 17,95 retomaria sinal de alta com projeções nos 18,62 ou 20,04.</t>
  </si>
  <si>
    <t>CMIG4 está em tendência de alta pelas médias de 21 e 200 dias, mas começa a dar sinal de possível realização. Abaixo dos 11,59 poderia realizar na direção dos suportes 10,73 ou 10,23. Caso supere os 11,9 retomaria sinal de alta com projeções nos 12,33 ou 13,31.</t>
  </si>
  <si>
    <t>Check Point Software Technologies Ltd</t>
  </si>
  <si>
    <t>C1HK34</t>
  </si>
  <si>
    <t>C1HK34 apesar de estar em tendência de baixa no longo prazo pela média de 200 dias, no curto prazo está com sinal de recuperação favorecendo repiques de alta. Acima dos 59,88 pode seguir repique altista na direção resistências nos 61,07 ou 65,26. Caso perca os 59,87 teria sinal de baixa projetando de 54,29 a 52,19. O padrão de volume favorece a alta.</t>
  </si>
  <si>
    <t>COCA34 está em tendência de alta pelas médias de 21 e 200 dias, mas começa a dar sinal de possível realização. Abaixo dos 77,51 poderia realizar na direção dos suportes 70,58 ou 67,87. Caso supere os 79,35 retomaria sinal de alta com projeções nos 84,76 ou 93,53.</t>
  </si>
  <si>
    <t>COGN3 está em tendência de alta pelas médias de 21 e 200 dias, mas começa a dar sinal de possível realização. Abaixo dos 3,01 poderia realizar na direção dos suportes 2,08 ou 1,69. Caso supere os 3,31 retomaria sinal de alta com projeções nos 4,07 ou 5,3.</t>
  </si>
  <si>
    <t>C2OI34 está em tendência de baixa pelas médias de 21 e 200 dias, mas começa a dar sinais de repiques de alta. Acima dos 36,25 teria sinal de repique altista mirando resistências nos 42,08 ou 47,5. Já uma perda dos 33,3 traria de volta o sinal de baixa projetando de 30,58 a 27,87.</t>
  </si>
  <si>
    <t>CSMG3 está em tendência de alta pelas médias de 21 e 200 dias, mas começa a dar sinal de possível realização. Abaixo dos 62,58 poderia realizar na direção dos suportes 54,91 ou 51,37. Caso supere os 66,35 retomaria sinal de alta com projeções nos 73,41 ou 84,85.</t>
  </si>
  <si>
    <t>CPLE3 está em tendência de alta pelas médias de 21 e 200 dias, mas começa a dar sinal de possível realização. Abaixo dos 17,13 poderia realizar na direção dos suportes 15,53 ou 14,76. Caso supere os 18 retomaria sinal de alta com projeções nos 19,52 ou 21,99.</t>
  </si>
  <si>
    <t>CSAN3 está em tendência de alta pelas médias de 21 e 200 dias, mas começa a dar sinal de possível realização. Abaixo dos 5,05 poderia realizar na direção dos suportes 3,65 ou 3,08. Caso supere os 5,47 retomaria sinal de alta com projeções nos 6,59 ou 8,41.</t>
  </si>
  <si>
    <t>CPFE3 está em tendência de alta pelas médias de 21 e 200 dias, mas começa a dar sinal de possível realização. Abaixo dos 49,28 poderia realizar na direção dos suportes 43,47 ou 40,54. Caso supere os 50,44 retomaria sinal de alta com projeções nos 52,92 ou 58,76.</t>
  </si>
  <si>
    <t>C2RW34 está em tendência de alta no longo prazo, teve uma correção no curto prazo, mas pode estar retomando sinal de altas. Acima dos 55,64 pode buscar 64,97 ou 73,8. Abaixo dos 50,68 retomaria sinal de realização mirando suportes em 46,26 ou 41,84.</t>
  </si>
  <si>
    <t>CSED3 está em tendência de alta pelas médias de 21 e 200 dias, mas começa a dar sinal de possível realização. Abaixo dos 6,79 poderia realizar na direção dos suportes 4,85 ou 4,12. Caso supere os 7,2 retomaria sinal de alta com projeções nos 8,65 ou 11.</t>
  </si>
  <si>
    <t>CMIN3 está em clara tendência de baixa pelas médias de 21 e 200 dias e segue em movimento de baixa. Abaixo dos 4,93 pode buscar suportes 4,7 ou 4,51. Teria sinal de repique altista fechando acima dos 5,04 mirando resistências em 5,3 ou 5,67.</t>
  </si>
  <si>
    <t>CURY3 está em tendência de alta pelas médias de 21 e 200 dias, mas começa a dar sinal de possível realização. Abaixo dos 32,24 poderia realizar na direção dos suportes 26,63 ou 23,98. Caso supere os 35,19 retomaria sinal de alta com projeções nos 40,48 ou 49,04.</t>
  </si>
  <si>
    <t>CVCB3 está em tendência de baixa pela média de 200 dias, a parece ter completado movimento de repique de alta de curto prazo e pode estar retomando o movimento baixista. Abaixo dos 1,53 pode seguir em queda na direção dos suportes 1,33 ou 1,2. Teria sinal de repique altista fechando acima dos 1,73 mirando resistências em 1,97 ou 2,37.</t>
  </si>
  <si>
    <t>CYRE3 está em tendência de alta pelas médias de 21 e 200 dias, mas começa a dar sinal de possível realização. Abaixo dos 34,06 poderia realizar na direção dos suportes 26,14 ou 23,12. Caso supere os 35,91 retomaria sinal de alta com projeções nos 41,94 ou 51,71.</t>
  </si>
  <si>
    <t>CYRE4 está em tendência de alta pelas médias de 21 e 200 dias, mas começa a dar sinal de possível realização. Abaixo dos 31,96 poderia realizar na direção dos suportes 24,86 ou 22,09. Caso supere os 33,81 retomaria sinal de alta com projeções nos 39,34 ou 48,29.</t>
  </si>
  <si>
    <t>DASA3 está em tendência de alta pelas médias de 21 e 200 dias, mas começa a dar sinal de possível realização. Abaixo dos 5,4 poderia realizar na direção dos suportes 3,21 ou 2,41. Caso supere os 5,79 retomaria sinal de alta com projeções nos 7,38 ou 9,96.</t>
  </si>
  <si>
    <t>D1DG34 está em tendência de alta no longo prazo, teve uma correção no curto prazo, mas pode estar retomando sinal de altas. Acima dos 139,56 pode buscar 146,85 ou 160,95. Abaixo dos 124,03 retomaria sinal de realização mirando suportes em 116,97 ou 109,92.</t>
  </si>
  <si>
    <t>D1EL34 está em tendência de alta no longo prazo, teve uma correção no curto prazo, mas pode estar retomando sinal de altas. Acima dos 100,77 pode buscar 119,08 ou 137,98. Abaixo dos 96,71 retomaria sinal de realização mirando suportes em 88,49 ou 79,03.</t>
  </si>
  <si>
    <t>DESK3 apesar de estar em tendência de alta no longo prazo pela média de 200 dias, no curto prazo está em realização. Abaixo dos 19,24 pode seguir em baixa no curto prazo mirando suportes em 18,94 ou 18,69. Teria sinal de retomada altista fechando acima dos 19,43 mirando resistências em 19,73 ou 20,21.</t>
  </si>
  <si>
    <t>DXCO3 está em tendência de alta pelas médias de 21 e 200 dias e vai mantendo sinal de força altista. Acima dos 8,47 pode buscar projeções nos 10,29 ou 13,24. Teria sinal de realização na perda dos 8,18 mirando os 5,52 ou 4,6. O padrão de volume favorece a alta. O IFR sobrecomprado alerta realizações se perder 8,18.</t>
  </si>
  <si>
    <t>PNVL3 está em tendência de alta pelas médias de 21 e 200 dias, mas começa a dar sinal de possível realização. Abaixo dos 15,75 poderia realizar na direção dos suportes 11,83 ou 10,45. Caso supere os 16,29 retomaria sinal de alta com projeções nos 19,04 ou 23,5.</t>
  </si>
  <si>
    <t>DIRR3 apesar de estar em tendência de baixa no longo prazo pela média de 200 dias, no curto prazo está com sinal de recuperação favorecendo repiques de alta. Acima dos 11,69 pode seguir repique altista na direção resistências nos 12,37 ou 14,1. Caso perca os 11,35 teria sinal de baixa projetando de 9,56 a 8,69.</t>
  </si>
  <si>
    <t>ECOR3 está em tendência de alta pelas médias de 21 e 200 dias, mas começa a dar sinal de possível realização. Abaixo dos 12,93 poderia realizar na direção dos suportes 8,4 ou 6,4. Caso supere os 13,93 retomaria sinal de alta com projeções nos 14,87 ou 18,86.</t>
  </si>
  <si>
    <t>LILY34 está em tendência de alta pelas médias de 21 e 200 dias, mas começa a dar sinal de possível realização. Abaixo dos 210,93 poderia realizar na direção dos suportes 188,6 ou 179,28. Caso supere os 218,74 retomaria sinal de alta com projeções nos 237,36 ou 267,5.</t>
  </si>
  <si>
    <t>EMBJ3 está em tendência de alta no longo prazo, teve uma correção no curto prazo, mas pode estar retomando sinal de altas. Acima dos 92,45 pode buscar 102,25 ou 110,98. Abaixo dos 88,12 retomaria sinal de realização mirando suportes em 83,75 ou 79,38.</t>
  </si>
  <si>
    <t>ENGI11 está em tendência de alta pelas médias de 21 e 200 dias, mas começa a dar sinal de possível realização. Abaixo dos 65,48 poderia realizar na direção dos suportes 50,51 ou 44,78. Caso supere os 69,05 retomaria sinal de alta com projeções nos 80,5 ou 99,04.</t>
  </si>
  <si>
    <t>ENEV3 está em tendência de alta pelas médias de 21 e 200 dias e vai mantendo sinal de força altista. Acima dos 32,42 pode buscar projeções nos 36,05 ou 41,93. Teria sinal de realização na perda dos 31,49 mirando os 26,54 ou 24,72. O IFR sobrecomprado alerta realizações se perder 31,49.</t>
  </si>
  <si>
    <t>EGIE3 está em tendência de baixa pela média de 200 dias, a parece ter completado movimento de repique de alta de curto prazo e pode estar retomando o movimento baixista. Abaixo dos 30,9 pode seguir em queda na direção dos suportes 28,74 ou 27,39. Teria sinal de repique altista fechando acima dos 31,51 mirando resistências em 33,1 ou 35,79.</t>
  </si>
  <si>
    <t>Enjoei</t>
  </si>
  <si>
    <t>ENJU3</t>
  </si>
  <si>
    <t>ENJU3 está em tendência de baixa pela média de 200 dias, a parece ter completado movimento de repique de alta de curto prazo e pode estar retomando o movimento baixista. Abaixo dos 7,76 pode seguir em queda na direção dos suportes 6,9 ou 6,43. Teria sinal de repique altista fechando acima dos 8,41 mirando resistências em 9,34 ou 10,85.</t>
  </si>
  <si>
    <t>EQTL3 está em tendência de alta pelas médias de 21 e 200 dias, mas começa a dar sinal de possível realização. Abaixo dos 48,21 poderia realizar na direção dos suportes 38,91 ou 35,09. Caso supere os 51,26 retomaria sinal de alta com projeções nos 58,89 ou 71,24.</t>
  </si>
  <si>
    <t>Eucatex</t>
  </si>
  <si>
    <t>EUCA4</t>
  </si>
  <si>
    <t>EUCA4 está em tendência de alta pelas médias de 21 e 200 dias, mas começa a dar sinal de possível realização. Abaixo dos 25,36 poderia realizar na direção dos suportes 21,23 ou 19,47. Caso supere os 26,9 retomaria sinal de alta com projeções nos 30,4 ou 36,07.</t>
  </si>
  <si>
    <t>EVEN3 apesar de estar em tendência de baixa no longo prazo pela média de 200 dias, no curto prazo está com sinal de recuperação favorecendo repiques de alta. Acima dos 5,98 pode seguir repique altista na direção resistências nos 6,3 ou 7,57. Caso perca os 5,79 teria sinal de baixa projetando de 4,23 a 3,59.</t>
  </si>
  <si>
    <t>EZTC3 está em tendência de alta pelas médias de 21 e 200 dias e vai mantendo sinal de força altista. Acima dos 20,09 pode buscar projeções nos 24,32 ou 31,17. Teria sinal de realização na perda dos 18,92 mirando os 13,24 ou 11,12. O IFR sobrecomprado alerta realizações se perder 18,92.</t>
  </si>
  <si>
    <t>FESA4 está em tendência de baixa pela média de 200 dias, a parece ter completado movimento de repique de alta de curto prazo e pode estar retomando o movimento baixista. Abaixo dos 6,35 pode seguir em queda na direção dos suportes 5,26 ou 4,79. Teria sinal de repique altista fechando acima dos 6,76 mirando resistências em 7,68 ou 9,18.</t>
  </si>
  <si>
    <t>FLRY3 está em tendência de alta pelas médias de 21 e 200 dias, mas começa a dar sinal de possível realização. Abaixo dos 27,87 poderia realizar na direção dos suportes 21,31 ou 19,04. Caso supere os 28,65 retomaria sinal de alta com projeções nos 33,18 ou 40,52. O IFR sobrecomprado alerta realizações se perder 27,87.</t>
  </si>
  <si>
    <t>F1TN34 está em tendência de alta no longo prazo, teve uma correção no curto prazo, mas pode estar retomando sinal de altas. Acima dos 73,57 pode buscar 81,99 ou 90,12. Abaixo dos 68,82 retomaria sinal de realização mirando suportes em 64,75 ou 60,68.</t>
  </si>
  <si>
    <t>FRAS3 está em tendência de alta pelas médias de 21 e 200 dias e vai mantendo sinal de força altista. Acima dos 29,62 pode buscar projeções nos 34,23 ou 41,69. Teria sinal de realização na perda dos 29,1 mirando os 22,16 ou 19,85. O padrão de volume favorece a alta. O IFR sobrecomprado alerta realizações se perder 29,1.</t>
  </si>
  <si>
    <t>FCXO34 apesar de estar em tendência de alta no longo prazo pela média de 200 dias, no curto prazo está em realização. Abaixo dos 111,75 pode seguir em baixa no curto prazo mirando suportes em 106,81 ou 101,87. Teria sinal de retomada altista fechando acima dos 115,65 mirando resistências em 127,73 ou 137,6.</t>
  </si>
  <si>
    <t>GFSA3 está em tendência de baixa pela média de 200 dias, a parece ter completado movimento de repique de alta de curto prazo e pode estar retomando o movimento baixista. Abaixo dos 0,37 pode seguir em queda na direção dos suportes 0,22 ou 0,12. Teria sinal de repique altista fechando acima dos 0,4 mirando resistências em 0,54 ou 0,73.</t>
  </si>
  <si>
    <t>Gen Digital Inc</t>
  </si>
  <si>
    <t>S1YM34</t>
  </si>
  <si>
    <t>S1YM34 apesar de estar em tendência de baixa no longo prazo pela média de 200 dias, no curto prazo está com sinal de recuperação favorecendo repiques de alta. Acima dos 121,76 pode seguir repique altista na direção resistências nos 137,62 ou 155,78. Caso perca os 121,76 teria sinal de baixa projetando de 108,23 a 99,14.</t>
  </si>
  <si>
    <t>GGBR3</t>
  </si>
  <si>
    <t>GGBR3 está em tendência de alta pelas médias de 21 e 200 dias e vai mantendo sinal de força altista. Acima dos 22,65 pode buscar projeções nos 23,37 ou 25,08. Teria sinal de realização na perda dos 22,08 mirando os 20,6 ou 19,74. O padrão de volume favorece a alta.</t>
  </si>
  <si>
    <t>GGBR4 está em tendência de alta pelas médias de 21 e 200 dias e vai mantendo sinal de força altista. Acima dos 27,13 pode buscar projeções nos 29,03 ou 32,12. Teria sinal de realização na perda dos 26,11 mirando os 24,04 ou 23,08.</t>
  </si>
  <si>
    <t>GOAU4 está em tendência de alta pelas médias de 21 e 200 dias e vai mantendo sinal de força altista. Acima dos 12,23 pode buscar projeções nos 13,15 ou 14,64. Teria sinal de realização na perda dos 11,82 mirando os 10,74 ou 10,27. O padrão de volume favorece a alta.</t>
  </si>
  <si>
    <t>GGPS3 está em tendência de alta pelas médias de 21 e 200 dias, mas começa a dar sinal de possível realização. Abaixo dos 15,9 poderia realizar na direção dos suportes 12,03 ou 10,1. Caso supere os 16,63 retomaria sinal de alta com projeções nos 18,25 ou 22,09.</t>
  </si>
  <si>
    <t>GRND3 está em tendência de alta pelas médias de 21 e 200 dias, mas começa a dar sinal de possível realização. Abaixo dos 4,65 poderia realizar na direção dos suportes 3,73 ou 3,38. Caso supere os 4,85 retomaria sinal de alta com projeções nos 5,54 ou 6,66.</t>
  </si>
  <si>
    <t>GMAT3 está em tendência de alta pelas médias de 21 e 200 dias, mas começa a dar sinal de possível realização. Abaixo dos 5,4 poderia realizar na direção dos suportes 4,79 ou 4,47. Caso supere os 5,82 retomaria sinal de alta com projeções nos 6,45 ou 7,48.</t>
  </si>
  <si>
    <t>SBFG3 está em tendência de alta pelas médias de 21 e 200 dias, mas começa a dar sinal de possível realização. Abaixo dos 11,41 poderia realizar na direção dos suportes 7,5 ou 6,04. Caso supere os 12,21 retomaria sinal de alta com projeções nos 15,12 ou 19,83.</t>
  </si>
  <si>
    <t>HBRE3 está em tendência de alta pelas médias de 21 e 200 dias, mas começa a dar sinal de possível realização. Abaixo dos 3,14 poderia realizar na direção dos suportes 2,48 ou 2,16. Caso supere os 3,5 retomaria sinal de alta com projeções nos 4,13 ou 5,15.</t>
  </si>
  <si>
    <t>HBOR3 está em tendência de alta pelas médias de 21 e 200 dias, mas começa a dar sinal de possível realização. Abaixo dos 2,41 poderia realizar na direção dos suportes 2,02 ou 1,77. Caso supere os 2,8 retomaria sinal de alta com projeções nos 3,28 ou 4,06.</t>
  </si>
  <si>
    <t>HBSA3 está em tendência de alta pelas médias de 21 e 200 dias, mas começa a dar sinal de possível realização. Abaixo dos 4 poderia realizar na direção dos suportes 3,27 ou 2,99. Caso supere os 4,16 retomaria sinal de alta com projeções nos 4,71 ou 5,6.</t>
  </si>
  <si>
    <t>HYPE3 está em tendência de alta pelas médias de 21 e 200 dias, mas começa a dar sinal de possível realização. Abaixo dos 26,57 poderia realizar na direção dos suportes 23,7 ou 21,75. Caso supere os 27,51 retomaria sinal de alta com projeções nos 30 ou 33,89.</t>
  </si>
  <si>
    <t>IGTI11 está em tendência de alta pelas médias de 21 e 200 dias, mas começa a dar sinal de possível realização. Abaixo dos 31,81 poderia realizar na direção dos suportes 25,59 ou 23,17. Caso supere os 33,42 retomaria sinal de alta com projeções nos 38,25 ou 46,08.</t>
  </si>
  <si>
    <t>ITLC34 está em tendência de alta pelas médias de 21 e 200 dias e vai mantendo sinal de força altista. Acima dos 78,34 pode buscar projeções nos 111,1 ou 133,81. Teria sinal de realização na perda dos 74,34 mirando os 62,98 ou 51,62. O IFR sobrevendido alerta para recuperações se superar 111,1</t>
  </si>
  <si>
    <t>INTB3 está em tendência de alta pelas médias de 21 e 200 dias, mas começa a dar sinal de possível realização. Abaixo dos 19,45 poderia realizar na direção dos suportes 13,76 ou 11,81. Caso supere os 20,06 retomaria sinal de alta com projeções nos 23,95 ou 30,25.</t>
  </si>
  <si>
    <t>INBR34 está em tendência de alta pelas médias de 21 e 200 dias, mas começa a dar sinal de possível realização. Abaixo dos 35,4 poderia realizar na direção dos suportes 25,89 ou 21,99. Caso supere os 38,51 retomaria sinal de alta com projeções nos 46,3 ou 58,92.</t>
  </si>
  <si>
    <t>MYPK3 está em tendência de alta pelas médias de 21 e 200 dias, mas começa a dar sinal de possível realização. Abaixo dos 11,58 poderia realizar na direção dos suportes 8,92 ou 7,92. Caso supere os 12,13 retomaria sinal de alta com projeções nos 14,11 ou 17,32. O IFR sobrecomprado alerta realizações se perder 11,58.</t>
  </si>
  <si>
    <t>RANI3 está em tendência de baixa pela média de 200 dias, a parece ter completado movimento de repique de alta de curto prazo e pode estar retomando o movimento baixista. Abaixo dos 8,06 pode seguir em queda na direção dos suportes 7,68 ou 7,43. Teria sinal de repique altista fechando acima dos 8,47 mirando resistências em 8,95 ou 9,74.</t>
  </si>
  <si>
    <t>IRBR3 está em tendência de alta pelas médias de 21 e 200 dias, mas começa a dar sinal de possível realização. Abaixo dos 66,73 poderia realizar na direção dos suportes 58,49 ou 54,46. Caso supere os 71,5 retomaria sinal de alta com projeções nos 79,54 ou 92,55.</t>
  </si>
  <si>
    <t>ISAE4 está em tendência de alta pelas médias de 21 e 200 dias, mas começa a dar sinal de possível realização. Abaixo dos 28,9 poderia realizar na direção dos suportes 26,34 ou 25,13. Caso supere os 29,4 retomaria sinal de alta com projeções nos 30,25 ou 32,66.</t>
  </si>
  <si>
    <t>ITSA3 está em tendência de alta pelas médias de 21 e 200 dias, mas começa a dar sinal de possível realização. Abaixo dos 15,63 poderia realizar na direção dos suportes 14,01 ou 13,2. Caso supere os 15,97 retomaria sinal de alta com projeções nos 16,6 ou 18,2.</t>
  </si>
  <si>
    <t>ITSA4 está em tendência de alta pelas médias de 21 e 200 dias, mas começa a dar sinal de possível realização. Abaixo dos 15,53 poderia realizar na direção dos suportes 13,79 ou 12,91. Caso supere os 15,91 retomaria sinal de alta com projeções nos 16,63 ou 18,38.</t>
  </si>
  <si>
    <t>ITUB3 está em tendência de alta pelas médias de 21 e 200 dias e vai mantendo sinal de força altista. Acima dos 53,6 pode buscar projeções nos 55,43 ou 61,51. Teria sinal de realização na perda dos 52,94 mirando os 45,58 ou 42,53.</t>
  </si>
  <si>
    <t>ITUB4 está em tendência de alta pelas médias de 21 e 200 dias e vai mantendo sinal de força altista. Acima dos 49,43 pode buscar projeções nos 50,85 ou 56,63. Teria sinal de realização na perda dos 48,6 mirando os 41,49 ou 38,59.</t>
  </si>
  <si>
    <t>JALL3 está em tendência de alta pelas médias de 21 e 200 dias, mas começa a dar sinal de possível realização. Abaixo dos 2,95 poderia realizar na direção dos suportes 2,25 ou 1,96. Caso supere os 3,18 retomaria sinal de alta com projeções nos 3,75 ou 4,68.</t>
  </si>
  <si>
    <t>JBSS32 está em tendência de baixa pela média de 200 dias, a parece ter completado movimento de repique de alta de curto prazo e pode estar retomando o movimento baixista. Abaixo dos 62,6 pode seguir em queda na direção dos suportes 55,44 ou 51,74. Teria sinal de repique altista fechando acima dos 64,1 mirando resistências em 67,39 ou 74,77.</t>
  </si>
  <si>
    <t>JHSF3 está em tendência de alta pelas médias de 21 e 200 dias e vai mantendo sinal de força altista. Acima dos 14,73 pode buscar projeções nos 16,89 ou 20,4. Teria sinal de realização na perda dos 13,97 mirando os 11,22 ou 10,13. O padrão de volume favorece a alta.</t>
  </si>
  <si>
    <t>JPMC34 está em tendência de alta no longo prazo, teve uma correção no curto prazo, mas pode estar retomando sinal de altas. Acima dos 169,52 pode buscar 178,41 ou 188,18. Abaixo dos 167,38 retomaria sinal de realização mirando suportes em 162,6 ou 157,71.</t>
  </si>
  <si>
    <t>JSLG3 está em tendência de alta pelas médias de 21 e 200 dias e vai mantendo sinal de força altista. Acima dos 12,84 pode buscar projeções nos 16,89 ou 23,45. Teria sinal de realização na perda dos 11,61 mirando os 6,28 ou 4,25. O IFR sobrecomprado alerta realizações se perder 11,61.</t>
  </si>
  <si>
    <t>KEPL3 está em tendência de baixa pela média de 200 dias, a parece ter completado movimento de repique de alta de curto prazo e pode estar retomando o movimento baixista. Abaixo dos 7,45 pode seguir em queda na direção dos suportes 6,36 ou 5,83. Teria sinal de repique altista fechando acima dos 8,06 mirando resistências em 9,11 ou 10,81.</t>
  </si>
  <si>
    <t>KLBN3 está em clara tendência de baixa pelas médias de 21 e 200 dias e segue em movimento de baixa. Abaixo dos 3,65 pode buscar suportes 3,53 ou 3,41. Teria sinal de repique altista fechando acima dos 3,77 mirando resistências em 4,03 ou 4,26.</t>
  </si>
  <si>
    <t>KLBN4 está em clara tendência de baixa pelas médias de 21 e 200 dias e segue em movimento de baixa. Abaixo dos 3,61 pode buscar suportes 3,53 ou 3,44. Teria sinal de repique altista fechando acima dos 3,69 mirando resistências em 3,82 ou 3,99.</t>
  </si>
  <si>
    <t>KLBN11 está em clara tendência de baixa pelas médias de 21 e 200 dias e segue em movimento de baixa. Abaixo dos 17,84 pode buscar suportes 17,41 ou 16,98. Teria sinal de repique altista fechando acima dos 18,51 mirando resistências em 19,22 ou 20,07.</t>
  </si>
  <si>
    <t>LAVV3 está em tendência de alta pelas médias de 21 e 200 dias, mas começa a dar sinal de possível realização. Abaixo dos 15,46 poderia realizar na direção dos suportes 9,95 ou 8,01. Caso supere os 16,2 retomaria sinal de alta com projeções nos 20,06 ou 26,31. O IFR sobrecomprado alerta realizações se perder 15,46.</t>
  </si>
  <si>
    <t>LIGT3 está em clara tendência de baixa pelas médias de 21 e 200 dias e segue em movimento de baixa. Abaixo dos 3,62 pode buscar suportes 3,3 ou 3,03. Teria sinal de repique altista fechando acima dos 3,84 mirando resistências em 4,15 ou 4,67.</t>
  </si>
  <si>
    <t>RENT3 está em tendência de alta pelas médias de 21 e 200 dias, mas começa a dar sinal de possível realização. Abaixo dos 51,91 poderia realizar na direção dos suportes 36,83 ou 31,25. Caso supere os 54,87 retomaria sinal de alta com projeções nos 66,01 ou 84,05. O IFR sobrecomprado alerta realizações se perder 51,91.</t>
  </si>
  <si>
    <t>RENT4 está em tendência de alta pelas médias de 21 e 200 dias e vai mantendo sinal de força altista. Acima dos 53,79 pode buscar projeções nos 64,99 ou 83,12. Teria sinal de realização na perda dos 50,29 mirando os 35,66 ou 30,05. O IFR sobrecomprado alerta realizações se perder 50,29.</t>
  </si>
  <si>
    <t>LOGG3 está em tendência de alta pelas médias de 21 e 200 dias, mas começa a dar sinal de possível realização. Abaixo dos 30,24 poderia realizar na direção dos suportes 24,08 ou 21,77. Caso supere os 31,53 retomaria sinal de alta com projeções nos 36,13 ou 43,58.</t>
  </si>
  <si>
    <t>LREN3 está em tendência de alta pelas médias de 21 e 200 dias, mas começa a dar sinal de possível realização. Abaixo dos 14,58 poderia realizar na direção dos suportes 10,89 ou 9,57. Caso supere os 15,16 retomaria sinal de alta com projeções nos 17,79 ou 22,06.</t>
  </si>
  <si>
    <t>LWSA3 está em tendência de alta pelas médias de 21 e 200 dias, mas começa a dar sinal de possível realização. Abaixo dos 5,44 poderia realizar na direção dos suportes 3,83 ou 3,21. Caso supere os 5,83 retomaria sinal de alta com projeções nos 7,06 ou 9,06.</t>
  </si>
  <si>
    <t>MDIA3 está em tendência de baixa pela média de 200 dias, a parece ter completado movimento de repique de alta de curto prazo e pode estar retomando o movimento baixista. Abaixo dos 19,24 pode seguir em queda na direção dos suportes 16,02 ou 14,51. Teria sinal de repique altista fechando acima dos 20,9 mirando resistências em 23,91 ou 28,79.</t>
  </si>
  <si>
    <t>MGLU3 está em tendência de alta pelas médias de 21 e 200 dias, mas começa a dar sinal de possível realização. Abaixo dos 12,83 poderia realizar na direção dos suportes 5,78 ou 3,26. Caso supere os 13,93 retomaria sinal de alta com projeções nos 18,96 ou 27,11. O IFR sobrecomprado alerta realizações se perder 12,83.</t>
  </si>
  <si>
    <t>POMO3 está em tendência de baixa pela média de 200 dias, a parece ter completado movimento de repique de alta de curto prazo e pode estar retomando o movimento baixista. Abaixo dos 4,35 pode seguir em queda na direção dos suportes 3,83 ou 3,57. Teria sinal de repique altista fechando acima dos 4,65 mirando resistências em 5,15 ou 5,97.</t>
  </si>
  <si>
    <t>POMO4 está em tendência de baixa pela média de 200 dias, a parece ter completado movimento de repique de alta de curto prazo e pode estar retomando o movimento baixista. Abaixo dos 4,65 pode seguir em queda na direção dos suportes 4,03 ou 3,73. Teria sinal de repique altista fechando acima dos 5 mirando resistências em 5,59 ou 6,56.</t>
  </si>
  <si>
    <t>MBRF3 está em tendência de alta pelas médias de 21 e 200 dias e vai mantendo sinal de força altista. Acima dos 19,3 pode buscar projeções nos 21,08 ou 23,97. Teria sinal de realização na perda dos 18,24 mirando os 16,41 ou 15,51.</t>
  </si>
  <si>
    <t>M2RV34 está em tendência de alta no longo prazo, teve uma correção no curto prazo, mas pode estar retomando sinal de altas. Acima dos 125 pode buscar 149,35 ou 171,26. Abaixo dos 113,89 retomaria sinal de realização mirando suportes em 102,93 ou 91,97.</t>
  </si>
  <si>
    <t>MATD3 está em tendência de alta pelas médias de 21 e 200 dias, mas começa a dar sinal de possível realização. Abaixo dos 6,21 poderia realizar na direção dos suportes 4,87 ou 4,25. Caso supere os 6,41 retomaria sinal de alta com projeções nos 6,85 ou 8,07.</t>
  </si>
  <si>
    <t>CASH3 está em tendência de alta no longo prazo, teve uma correção no curto prazo, mas pode estar retomando sinal de altas. Acima dos 5,18 pode buscar 5,58 ou 6,02. Abaixo dos 4,86 retomaria sinal de realização mirando suportes em 4,63 ou 4,41.</t>
  </si>
  <si>
    <t>MELK3 está em tendência de baixa pela média de 200 dias, a parece ter completado movimento de repique de alta de curto prazo e pode estar retomando o movimento baixista. Abaixo dos 3,24 pode seguir em queda na direção dos suportes 2,9 ou 2,66. Teria sinal de repique altista fechando acima dos 3,34 mirando resistências em 3,66 ou 4,12.</t>
  </si>
  <si>
    <t>MELI34 está em tendência de baixa pela média de 200 dias, a parece ter completado movimento de repique de alta de curto prazo e pode estar retomando o movimento baixista. Abaixo dos 77,23 pode seguir em queda na direção dos suportes 72,56 ou 70,4. Teria sinal de repique altista fechando acima dos 79,54 mirando resistências em 83,85 ou 90,83.</t>
  </si>
  <si>
    <t>BMEB4 está em tendência de alta pelas médias de 21 e 200 dias e vai mantendo sinal de força altista. Acima dos 83,68 pode buscar projeções nos 100,47 ou 127,65. Teria sinal de realização na perda dos 79,9 mirando os 56,5 ou 48,1. O padrão de volume favorece a alta. O IFR sobrecomprado alerta realizações se perder 79,9.</t>
  </si>
  <si>
    <t>M1TA34 está em tendência de alta no longo prazo, teve uma correção no curto prazo, mas pode estar retomando sinal de altas. Acima dos 129,31 pode buscar 144,64 ou 158,52. Abaixo dos 122,18 retomaria sinal de realização mirando suportes em 115,23 ou 108,29.</t>
  </si>
  <si>
    <t>LEVE3 está em tendência de alta pelas médias de 21 e 200 dias, mas começa a dar sinal de possível realização. Abaixo dos 38,33 poderia realizar na direção dos suportes 32,66 ou 30,67. Caso supere os 39,08 retomaria sinal de alta com projeções nos 43,04 ou 49,46. O IFR sobrecomprado alerta realizações se perder 38,33.</t>
  </si>
  <si>
    <t>MUTC34 está em tendência de alta no longo prazo, teve uma correção no curto prazo, mas pode estar retomando sinal de altas. Acima dos 776,88 pode buscar 969,27 ou 1119,89. Abaixo dos 725,54 retomaria sinal de realização mirando suportes em 650,22 ou 574,91.</t>
  </si>
  <si>
    <t>MSFT34 está em tendência de alta pelas médias de 21 e 200 dias, mas começa a dar sinal de possível realização. Abaixo dos 109,67 poderia realizar na direção dos suportes 105,82 ou 102,96. Caso supere os 111,88 retomaria sinal de alta com projeções nos 115,06 ou 120,77.</t>
  </si>
  <si>
    <t>MILS3 está em tendência de alta pelas médias de 21 e 200 dias, mas começa a dar sinal de possível realização. Abaixo dos 16,18 poderia realizar na direção dos suportes 15,86 ou 15,72. Caso supere os 16,31 retomaria sinal de alta com projeções nos 16,58 ou 17,03. O IFR sobrecomprado alerta realizações se perder 16,18.</t>
  </si>
  <si>
    <t>BEEF3 está em tendência de alta pelas médias de 21 e 200 dias, mas começa a dar sinal de possível realização. Abaixo dos 4,26 poderia realizar na direção dos suportes 3,81 ou 3,52. Caso supere os 4,37 retomaria sinal de alta com projeções nos 4,74 ou 5,31.</t>
  </si>
  <si>
    <t>MTRE3 está em tendência de alta pelas médias de 21 e 200 dias, mas começa a dar sinal de possível realização. Abaixo dos 3,8 poderia realizar na direção dos suportes 3,28 ou 3,03. Caso supere os 3,92 retomaria sinal de alta com projeções nos 4,08 ou 4,57.</t>
  </si>
  <si>
    <t>M1RN34 está em tendência de alta pelas médias de 21 e 200 dias e vai mantendo sinal de força altista. Acima dos 63,81 pode buscar projeções nos 75,03 ou 93,19. Teria sinal de realização na perda dos 60,18 mirando os 45,65 ou 40,03. O padrão de volume favorece a alta.</t>
  </si>
  <si>
    <t>MOTV3 está em tendência de alta pelas médias de 21 e 200 dias, mas começa a dar sinal de possível realização. Abaixo dos 20,31 poderia realizar na direção dos suportes 16,25 ou 14,83. Caso supere os 20,83 retomaria sinal de alta com projeções nos 23,66 ou 28,24. O IFR sobrecomprado alerta realizações se perder 20,31.</t>
  </si>
  <si>
    <t>MDNE3 está em tendência de alta pelas médias de 21 e 200 dias, mas começa a dar sinal de possível realização. Abaixo dos 30,26 poderia realizar na direção dos suportes 23,89 ou 21,06. Caso supere os 33,02 retomaria sinal de alta com projeções nos 38,66 ou 47,79.</t>
  </si>
  <si>
    <t>MOVI3 está em tendência de alta pelas médias de 21 e 200 dias, mas começa a dar sinal de possível realização. Abaixo dos 17,92 poderia realizar na direção dos suportes 8,31 ou 4,54. Caso supere os 20,48 retomaria sinal de alta com projeções nos 28 ou 40,17. O IFR sobrecomprado alerta realizações se perder 17,92.</t>
  </si>
  <si>
    <t>MRVE3 está em tendência de alta pelas médias de 21 e 200 dias, mas começa a dar sinal de possível realização. Abaixo dos 8,05 poderia realizar na direção dos suportes 5,07 ou 3,99. Caso supere os 8,55 retomaria sinal de alta com projeções nos 10,7 ou 14,18. O IFR sobrecomprado alerta realizações se perder 8,05.</t>
  </si>
  <si>
    <t>MLAS3 está em tendência de alta pelas médias de 21 e 200 dias e vai mantendo sinal de força altista. Acima dos 2,63 pode buscar projeções nos 3,14 ou 3,97. Teria sinal de realização na perda dos 2,53 mirando os 1,8 ou 1,54. O padrão de volume favorece a alta. O IFR sobrecomprado alerta realizações se perder 2,53.</t>
  </si>
  <si>
    <t>MULT3 está em tendência de alta pelas médias de 21 e 200 dias, mas começa a dar sinal de possível realização. Abaixo dos 37,19 poderia realizar na direção dos suportes 29,88 ou 26,94. Caso supere os 39,38 retomaria sinal de alta com projeções nos 45,25 ou 54,75.</t>
  </si>
  <si>
    <t>NATU3 está em tendência de baixa pela média de 200 dias, a parece ter completado movimento de repique de alta de curto prazo e pode estar retomando o movimento baixista. Abaixo dos 7,51 pode seguir em queda na direção dos suportes 6,42 ou 5,85. Teria sinal de repique altista fechando acima dos 7,73 mirando resistências em 8,26 ou 9,39.</t>
  </si>
  <si>
    <t>NFLX34 está em clara tendência de baixa pelas médias de 21 e 200 dias e segue em movimento de baixa. Abaixo dos 6,42 pode buscar suportes 6,09 ou 5,76. Teria sinal de repique altista fechando acima dos 6,75 mirando resistências em 7,48 ou 8,13.</t>
  </si>
  <si>
    <t>NIKE34 apesar de estar em tendência de baixa no longo prazo pela média de 200 dias, no curto prazo está com sinal de recuperação favorecendo repiques de alta. Acima dos 96,2 pode seguir repique altista na direção resistências nos 105,16 ou 119,66. Caso perca os 93,91 teria sinal de baixa projetando de 81,7 a 77,21.</t>
  </si>
  <si>
    <t>ROXO34 está em tendência de alta pelas médias de 21 e 200 dias e vai mantendo sinal de força altista. Acima dos 12,93 pode buscar projeções nos 13,37 ou 15,17. Teria sinal de realização na perda dos 12,65 mirando os 10,45 ou 9,54.</t>
  </si>
  <si>
    <t>NVDC34 está em tendência de alta no longo prazo, teve uma correção no curto prazo, mas pode estar retomando sinal de altas. Acima dos 23,28 pode buscar 25,88 ou 28,12. Abaixo dos 22,24 retomaria sinal de realização mirando suportes em 21,11 ou 19,99.</t>
  </si>
  <si>
    <t>OPCT3 apesar de estar em tendência de baixa no longo prazo pela média de 200 dias, no curto prazo está com sinal de recuperação favorecendo repiques de alta. Acima dos 10,1 pode seguir repique altista na direção resistências nos 10,92 ou 12,66. Caso perca os 9,66 teria sinal de baixa projetando de 8,09 a 7,21. O padrão de volume favorece a alta.</t>
  </si>
  <si>
    <t>ONCO3 está em clara tendência de baixa pelas médias de 21 e 200 dias e segue em movimento de baixa. Abaixo dos 0,97 pode buscar suportes 0,86 ou 0,76. Teria sinal de repique altista fechando acima dos 1,07 mirando resistências em 1,3 ou 1,5.</t>
  </si>
  <si>
    <t>ORCL34 está em clara tendência de baixa pelas médias de 21 e 200 dias e segue em movimento de baixa. Abaixo dos 106,9 pode buscar suportes 100,72 ou 94,55. Teria sinal de repique altista fechando acima dos 111,75 mirando resistências em 126,88 ou 139,22.</t>
  </si>
  <si>
    <t>OBTC3 está em tendência de alta no longo prazo, teve uma correção no curto prazo, mas pode estar retomando sinal de altas. Acima dos 7,15 pode buscar 8,45 ou 9,67. Abaixo dos 6,98 retomaria sinal de realização mirando suportes em 6,47 ou 5,85.</t>
  </si>
  <si>
    <t>ORVR3 está em tendência de alta pelas médias de 21 e 200 dias, mas começa a dar sinal de possível realização. Abaixo dos 20,31 poderia realizar na direção dos suportes 16,08 ou 14,2. Caso supere os 20,91 retomaria sinal de alta com projeções nos 22,15 ou 25,9.</t>
  </si>
  <si>
    <t>PCAR3 apesar de estar em tendência de alta no longo prazo pela média de 200 dias, no curto prazo está em realização. Abaixo dos 2,8 pode seguir em baixa no curto prazo mirando suportes em 2,47 ou 2,15. Teria sinal de retomada altista fechando acima dos 3,21 mirando resistências em 3,85 ou 4,49.</t>
  </si>
  <si>
    <t>PAGS34 está em tendência de alta pelas médias de 21 e 200 dias, mas começa a dar sinal de possível realização. Abaixo dos 11,47 poderia realizar na direção dos suportes 9,04 ou 8,13. Caso supere os 11,98 retomaria sinal de alta com projeções nos 13,79 ou 16,73. O IFR sobrecomprado alerta realizações se perder 11,47.</t>
  </si>
  <si>
    <t>PGMN3 está em tendência de alta pelas médias de 21 e 200 dias, mas começa a dar sinal de possível realização. Abaixo dos 5,55 poderia realizar na direção dos suportes 3,27 ou 2,46. Caso supere os 5,89 retomaria sinal de alta com projeções nos 7,5 ou 10,12. O IFR sobrecomprado alerta realizações se perder 5,55.</t>
  </si>
  <si>
    <t>P2LT34 está em tendência de alta pelas médias de 21 e 200 dias e vai mantendo sinal de força altista. Acima dos 352,02 pode buscar projeções nos 377,03 ou 417,5. Teria sinal de realização na perda dos 311,55 mirando os 299,04 ou 286,53.</t>
  </si>
  <si>
    <t>P2AN34 está em tendência de alta no longo prazo, teve uma correção no curto prazo, mas pode estar retomando sinal de altas. Acima dos 29,62 pode buscar 35,74 ou 40,37. Abaixo dos 28,24 retomaria sinal de realização mirando suportes em 25,92 ou 23,6.</t>
  </si>
  <si>
    <t>PMAM3 está em clara tendência de baixa pelas médias de 21 e 200 dias e segue em movimento de baixa. Abaixo dos 0,37 pode buscar suportes 0,33 ou 0,28. Teria sinal de repique altista fechando acima dos 0,38 mirando resistências em 0,48 ou 0,57.</t>
  </si>
  <si>
    <t>PETR3 está em tendência de alta pelas médias de 21 e 200 dias, mas começa a dar sinal de possível realização. Abaixo dos 64,48 poderia realizar na direção dos suportes 52,74 ou 48,49. Caso supere os 66,49 retomaria sinal de alta com projeções nos 74,98 ou 88,73.</t>
  </si>
  <si>
    <t>PETR4 está em tendência de alta pelas médias de 21 e 200 dias, mas começa a dar sinal de possível realização. Abaixo dos 57,75 poderia realizar na direção dos suportes 47,89 ou 44,24. Caso supere os 59,68 retomaria sinal de alta com projeções nos 66,96 ou 78,75.</t>
  </si>
  <si>
    <t>RECV3 está em tendência de alta pelas médias de 21 e 200 dias, mas começa a dar sinal de possível realização. Abaixo dos 12,24 poderia realizar na direção dos suportes 10,47 ou 9,74. Caso supere os 12,82 retomaria sinal de alta com projeções nos 14,27 ou 16,62.</t>
  </si>
  <si>
    <t>PRIO3 está em tendência de alta pelas médias de 21 e 200 dias e vai mantendo sinal de força altista. Acima dos 72,11 pode buscar projeções nos 80,16 ou 93,19. Teria sinal de realização na perda dos 70,11 mirando os 59,08 ou 55,05. O IFR sobrecomprado alerta realizações se perder 70,11.</t>
  </si>
  <si>
    <t>AUAU3 está em tendência de alta pelas médias de 21 e 200 dias e vai mantendo sinal de força altista. Acima dos 5,37 pode buscar projeções nos 6,21 ou 7,57. Teria sinal de realização na perda dos 5,17 mirando os 4,01 ou 3,58. O IFR sobrecomprado alerta realizações se perder 5,17.</t>
  </si>
  <si>
    <t>PINE4 está em tendência de alta pelas médias de 21 e 200 dias e vai mantendo sinal de força altista. Acima dos 17,71 pode buscar projeções nos 21,65 ou 28,04. Teria sinal de realização na perda dos 16,52 mirando os 11,32 ou 9,34. O padrão de volume favorece a alta. O IFR sobrecomprado alerta realizações se perder 16,52.</t>
  </si>
  <si>
    <t>PLPL3 está em tendência de baixa pela média de 200 dias, a parece ter completado movimento de repique de alta de curto prazo e pode estar retomando o movimento baixista. Abaixo dos 7,97 pode seguir em queda na direção dos suportes 6,52 ou 5,69. Teria sinal de repique altista fechando acima dos 8,33 mirando resistências em 9,2 ou 10,85.</t>
  </si>
  <si>
    <t>PSSA3 está em tendência de alta pelas médias de 21 e 200 dias, mas começa a dar sinal de possível realização. Abaixo dos 51,7 poderia realizar na direção dos suportes 46,58 ou 44,29. Caso supere os 53,97 retomaria sinal de alta com projeções nos 58,53 ou 65,92.</t>
  </si>
  <si>
    <t>POSI3 está em tendência de alta pelas médias de 21 e 200 dias, mas começa a dar sinal de possível realização. Abaixo dos 4,89 poderia realizar na direção dos suportes 3,41 ou 2,85. Caso supere os 5,21 retomaria sinal de alta com projeções nos 6,32 ou 8,12.</t>
  </si>
  <si>
    <t>PRNR3 está em tendência de alta pelas médias de 21 e 200 dias e vai mantendo sinal de força altista. Acima dos 20,97 pode buscar projeções nos 22,89 ou 25,86. Teria sinal de realização na perda dos 20,36 mirando os 18,07 ou 16,58.</t>
  </si>
  <si>
    <t>PFRM3 está em tendência de alta pelas médias de 21 e 200 dias e vai mantendo sinal de força altista. Acima dos 9,56 pode buscar projeções nos 11,14 ou 13,7. Teria sinal de realização na perda dos 9,29 mirando os 7 ou 6,2. O padrão de volume favorece a alta. O IFR sobrecomprado alerta realizações se perder 9,29.</t>
  </si>
  <si>
    <t>QCOM34 apesar de estar em tendência de alta no longo prazo pela média de 200 dias, no curto prazo está em realização. Abaixo dos 71,33 pode seguir em baixa no curto prazo mirando suportes em 65,86 ou 60,4. Teria sinal de retomada altista fechando acima dos 75 mirando resistências em 89 ou 99,92.</t>
  </si>
  <si>
    <t>QUAL3 está em tendência de alta pelas médias de 21 e 200 dias, mas começa a dar sinal de possível realização. Abaixo dos 2,08 poderia realizar na direção dos suportes 1,52 ou 1,23. Caso supere os 2,24 retomaria sinal de alta com projeções nos 2,43 ou 2,99.</t>
  </si>
  <si>
    <t>LJQQ3 está em tendência de alta pelas médias de 21 e 200 dias, mas começa a dar sinal de possível realização. Abaixo dos 2,87 poderia realizar na direção dos suportes 1,22 ou 0,59. Caso supere os 3,25 retomaria sinal de alta com projeções nos 4,5 ou 6,53.</t>
  </si>
  <si>
    <t>RADL3 está em tendência de alta pelas médias de 21 e 200 dias, mas começa a dar sinal de possível realização. Abaixo dos 20,89 poderia realizar na direção dos suportes 17,47 ou 15,72. Caso supere os 22,12 retomaria sinal de alta com projeções nos 23,12 ou 26,61.</t>
  </si>
  <si>
    <t>RAIZ4 apesar de estar em tendência de baixa no longo prazo pela média de 200 dias, no curto prazo está com sinal de recuperação favorecendo repiques de alta. Acima dos 0,45 pode seguir repique altista na direção resistências nos 0,56 ou 0,74. Caso perca os 0,4 teria sinal de baixa projetando de 0,27 a 0,21. O IFR sobrecomprado alerta realizações se perder 0,4.</t>
  </si>
  <si>
    <t>RAPT4 está em tendência de alta pelas médias de 21 e 200 dias, mas começa a dar sinal de possível realização. Abaixo dos 7,98 poderia realizar na direção dos suportes 4,64 ou 3,49. Caso supere os 8,33 retomaria sinal de alta com projeções nos 10,61 ou 14,3. O IFR sobrecomprado alerta realizações se perder 7,98.</t>
  </si>
  <si>
    <t>RCSL4 está em tendência de baixa pelas médias de 21 e 200 dias, mas começa a dar sinais de repiques de alta. Acima dos 1 teria sinal de repique altista mirando resistências nos 1,4 ou 1,73. Já uma perda dos 0,95 traria de volta o sinal de baixa projetando de 0,86 a 0,69.</t>
  </si>
  <si>
    <t>RDOR3 está em tendência de alta pelas médias de 21 e 200 dias, mas começa a dar sinal de possível realização. Abaixo dos 43,3 poderia realizar na direção dos suportes 36,74 ou 33,69. Caso supere os 44,79 retomaria sinal de alta com projeções nos 46,59 ou 52,67.</t>
  </si>
  <si>
    <t>RIAA3 está em tendência de alta pelas médias de 21 e 200 dias, mas começa a dar sinal de possível realização. Abaixo dos 10,96 poderia realizar na direção dos suportes 6,64 ou 5,17. Caso supere os 11,38 retomaria sinal de alta com projeções nos 14,3 ou 19,04. O IFR sobrecomprado alerta realizações se perder 10,96.</t>
  </si>
  <si>
    <t>ROMI3 está em tendência de alta pelas médias de 21 e 200 dias e vai mantendo sinal de força altista. Acima dos 8,03 pode buscar projeções nos 9,53 ou 11,96. Teria sinal de realização na perda dos 7,32 mirando os 5,6 ou 4,84. O padrão de volume favorece a alta. O IFR sobrecomprado alerta realizações se perder 7,32.</t>
  </si>
  <si>
    <t>RAIL3 está em tendência de alta pelas médias de 21 e 200 dias, mas começa a dar sinal de possível realização. Abaixo dos 18,7 poderia realizar na direção dos suportes 15,44 ou 14,17. Caso supere os 19,54 retomaria sinal de alta com projeções nos 22,07 ou 26,17.</t>
  </si>
  <si>
    <t>SAPR3 está em tendência de alta pelas médias de 21 e 200 dias e vai mantendo sinal de força altista. Acima dos 9,4 pode buscar projeções nos 10,6 ou 12,83. Teria sinal de realização na perda dos 9,09 mirando os 6,99 ou 5,87.</t>
  </si>
  <si>
    <t>SAPR4 está em tendência de alta pelas médias de 21 e 200 dias, mas começa a dar sinal de possível realização. Abaixo dos 7,89 poderia realizar na direção dos suportes 6,38 ou 5,62. Caso supere os 8,12 retomaria sinal de alta com projeções nos 8,83 ou 10,34.</t>
  </si>
  <si>
    <t>SAPR11 está em tendência de alta pelas médias de 21 e 200 dias e vai mantendo sinal de força altista. Acima dos 42 pode buscar projeções nos 45,94 ou 54,31. Teria sinal de realização na perda dos 40,72 mirando os 32,39 ou 28,2. O padrão de volume favorece a alta.</t>
  </si>
  <si>
    <t>SANB3 está em tendência de baixa pelas médias de 21 e 200 dias, mas começa a dar sinais de repiques de alta. Acima dos 14,24 teria sinal de repique altista mirando resistências nos 14,76 ou 15,52. Já uma perda dos 13,52 traria de volta o sinal de baixa projetando de 13,13 a 12,75.</t>
  </si>
  <si>
    <t>SANB4 está em clara tendência de baixa pelas médias de 21 e 200 dias e segue em movimento de baixa. Abaixo dos 13,94 pode buscar suportes 13,4 ou 13. Teria sinal de repique altista fechando acima dos 14,16 mirando resistências em 14,67 ou 15,45.</t>
  </si>
  <si>
    <t>SANB11 está em tendência de baixa pelas médias de 21 e 200 dias, mas começa a dar sinais de repiques de alta. Acima dos 28,45 teria sinal de repique altista mirando resistências nos 29,41 ou 30,93. Já uma perda dos 26,95 traria de volta o sinal de baixa projetando de 26,18 a 25,42.</t>
  </si>
  <si>
    <t>SMTO3 está em tendência de alta pelas médias de 21 e 200 dias, mas começa a dar sinal de possível realização. Abaixo dos 20,72 poderia realizar na direção dos suportes 17,11 ou 15,62. Caso supere os 21,91 retomaria sinal de alta com projeções nos 24,87 ou 29,67.</t>
  </si>
  <si>
    <t>SHUL4 está em tendência de alta pelas médias de 21 e 200 dias, mas começa a dar sinal de possível realização. Abaixo dos 5,13 poderia realizar na direção dos suportes 4,2 ou 3,84. Caso supere os 5,35 retomaria sinal de alta com projeções nos 6,06 ou 7,21.</t>
  </si>
  <si>
    <t>SEER3 está em tendência de alta pelas médias de 21 e 200 dias, mas começa a dar sinal de possível realização. Abaixo dos 17,56 poderia realizar na direção dos suportes 12,73 ou 11,02. Caso supere os 18,25 retomaria sinal de alta com projeções nos 21,66 ou 27,18.</t>
  </si>
  <si>
    <t>CSNA3 está em clara tendência de baixa pelas médias de 21 e 200 dias e segue em movimento de baixa. Abaixo dos 5,71 pode buscar suportes 5,25 ou 4,76. Teria sinal de repique altista fechando acima dos 5,99 mirando resistências em 6,83 ou 7,8.</t>
  </si>
  <si>
    <t>SIMH3 está em tendência de alta pelas médias de 21 e 200 dias, mas começa a dar sinal de possível realização. Abaixo dos 15,58 poderia realizar na direção dos suportes 7,86 ou 4,9. Caso supere os 17,43 retomaria sinal de alta com projeções nos 23,34 ou 32,91. O IFR sobrecomprado alerta realizações se perder 15,58.</t>
  </si>
  <si>
    <t>SKHY34 está em tendência de baixa pelas médias de 21 e 200 dias, mas começa a dar sinais de repiques de alta. Acima dos 46 teria sinal de repique altista mirando resistências nos 65,2 ou 78,91. Já uma perda dos 43 traria de volta o sinal de baixa projetando de 36,14 a 29,28.</t>
  </si>
  <si>
    <t>SLCE3 apesar de estar em tendência de alta no longo prazo pela média de 200 dias, no curto prazo está em realização. Abaixo dos 16,52 pode seguir em baixa no curto prazo mirando suportes em 16,02 ou 15,53. Teria sinal de retomada altista fechando acima dos 17,1 mirando resistências em 18,12 ou 19,1.</t>
  </si>
  <si>
    <t>SMFT3 está em tendência de alta pelas médias de 21 e 200 dias, mas começa a dar sinal de possível realização. Abaixo dos 25,06 poderia realizar na direção dos suportes 16,55 ou 13,59. Caso supere os 26,1 retomaria sinal de alta com projeções nos 32 ou 41,55. O IFR sobrecomprado alerta realizações se perder 25,06.</t>
  </si>
  <si>
    <t>SPCX34 apesar de estar em tendência de baixa no longo prazo pela média de 200 dias, no curto prazo está com sinal de recuperação favorecendo repiques de alta. Acima dos 55,66 pode seguir repique altista na direção resistências nos 58,47 ou 65,25. Caso perca os 52,75 teria sinal de baixa projetando de 47,49 a 44,09. O padrão de volume favorece a alta.</t>
  </si>
  <si>
    <t>STOC34 está em tendência de baixa pela média de 200 dias, a parece ter completado movimento de repique de alta de curto prazo e pode estar retomando o movimento baixista. Abaixo dos 58,06 pode seguir em queda na direção dos suportes 46,87 ou 42,13. Teria sinal de repique altista fechando acima dos 62,19 mirando resistências em 71,65 ou 86,97.</t>
  </si>
  <si>
    <t>M2ST34 está em tendência de alta no longo prazo, teve uma correção no curto prazo, mas pode estar retomando sinal de altas. Acima dos 11,18 pode buscar 12,69 ou 14,61. Abaixo dos 10,33 retomaria sinal de realização mirando suportes em 9,58 ou 8,61.</t>
  </si>
  <si>
    <t>SUZB3 está em tendência de baixa pelas médias de 21 e 200 dias, mas começa a dar sinais de repiques de alta. Acima dos 42,77 teria sinal de repique altista mirando resistências nos 48,55 ou 53,46. Já uma perda dos 41,85 traria de volta o sinal de baixa projetando de 40,6 a 38,14.</t>
  </si>
  <si>
    <t>SYNE3 está em tendência de baixa pela média de 200 dias, a parece ter completado movimento de repique de alta de curto prazo e pode estar retomando o movimento baixista. Abaixo dos 3,84 pode seguir em queda na direção dos suportes 3,48 ou 3,28. Teria sinal de repique altista fechando acima dos 4,11 mirando resistências em 4,49 ou 5,12.</t>
  </si>
  <si>
    <t>TAEE4 está em tendência de alta pelas médias de 21 e 200 dias e vai mantendo sinal de força altista. Acima dos 15,71 pode buscar projeções nos 17,13 ou 19,43. Teria sinal de realização na perda dos 15,15 mirando os 13,41 ou 12,69.</t>
  </si>
  <si>
    <t>TAEE11 está em tendência de alta pelas médias de 21 e 200 dias, mas começa a dar sinal de possível realização. Abaixo dos 45,07 poderia realizar na direção dos suportes 39,77 ou 37,56. Caso supere os 46,91 retomaria sinal de alta com projeções nos 51,32 ou 58,46.</t>
  </si>
  <si>
    <t>TSMC34 está em tendência de alta no longo prazo, teve uma correção no curto prazo, mas pode estar retomando sinal de altas. Acima dos 272,88 pode buscar 309,32 ou 341,35. Abaixo dos 266,2 retomaria sinal de realização mirando suportes em 257,49 ou 241,47.</t>
  </si>
  <si>
    <t>TASA3 está em tendência de alta pelas médias de 21 e 200 dias e vai mantendo sinal de força altista. Acima dos 12,2 pode buscar projeções nos 14,93 ou 19,36. Teria sinal de realização na perda dos 10,96 mirando os 7,77 ou 6,4. O padrão de volume favorece a alta. O IFR sobrecomprado alerta realizações se perder 10,96.</t>
  </si>
  <si>
    <t>TASA4 está em tendência de alta pelas médias de 21 e 200 dias e vai mantendo sinal de força altista. Acima dos 10,41 pode buscar projeções nos 12,27 ou 15,28. Teria sinal de realização na perda dos 9,73 mirando os 7,4 ou 6,46. O padrão de volume favorece a alta. O IFR sobrecomprado alerta realizações se perder 9,73.</t>
  </si>
  <si>
    <t>TGMA3 está em tendência de alta pelas médias de 21 e 200 dias e vai mantendo sinal de força altista. Acima dos 51,11 pode buscar projeções nos 61,09 ou 77,25. Teria sinal de realização na perda dos 50,04 mirando os 34,95 ou 29,95. O IFR sobrecomprado alerta realizações se perder 50,04.</t>
  </si>
  <si>
    <t>VIVT3 apesar de estar em tendência de baixa no longo prazo pela média de 200 dias, no curto prazo está com sinal de recuperação favorecendo repiques de alta. Acima dos 33,1 pode seguir repique altista na direção resistências nos 35,46 ou 39,29. Caso perca os 32,27 teria sinal de baixa projetando de 29,27 a 28,08. O padrão de volume favorece a alta.</t>
  </si>
  <si>
    <t>TEND3 está em tendência de baixa pela média de 200 dias, a parece ter completado movimento de repique de alta de curto prazo e pode estar retomando o movimento baixista. Abaixo dos 28,26 pode seguir em queda na direção dos suportes 25,8 ou 23,88. Teria sinal de repique altista fechando acima dos 29,1 mirando resistências em 32,01 ou 35,84.</t>
  </si>
  <si>
    <t>TSLA34 apesar de estar em tendência de baixa no longo prazo pela média de 200 dias, no curto prazo está com sinal de recuperação favorecendo repiques de alta. Acima dos 62,8 pode seguir repique altista na direção resistências nos 67,36 ou 74,74. Caso perca os 59,46 teria sinal de baixa projetando de 55,42 a 53,13. O padrão de volume favorece a alta.</t>
  </si>
  <si>
    <t>The Goldman Sachs Group, Inc</t>
  </si>
  <si>
    <t>GSGI34</t>
  </si>
  <si>
    <t>GSGI34 está em tendência de baixa pelas médias de 21 e 200 dias, mas começa a dar sinais de repiques de alta. Acima dos 152,22 teria sinal de repique altista mirando resistências nos 163,98 ou 175,88. Já uma perda dos 144,71 traria de volta o sinal de baixa projetando de 138,75 a 132,8.</t>
  </si>
  <si>
    <t>TIMS3 apesar de estar em tendência de baixa no longo prazo pela média de 200 dias, no curto prazo está com sinal de recuperação favorecendo repiques de alta. Acima dos 20,05 pode seguir repique altista na direção resistências nos 21,37 ou 23,52. Caso perca os 19,02 teria sinal de baixa projetando de 17,9 a 17,23.</t>
  </si>
  <si>
    <t>TOTS3 está em tendência de alta pelas médias de 21 e 200 dias e vai mantendo sinal de força altista. Acima dos 43,69 pode buscar projeções nos 50,17 ou 60,67. Teria sinal de realização na perda dos 41,89 mirando os 33,19 ou 29,94. O IFR sobrecomprado alerta realizações se perder 41,89.</t>
  </si>
  <si>
    <t>TFCO4 está em tendência de baixa pela média de 200 dias, a parece ter completado movimento de repique de alta de curto prazo e pode estar retomando o movimento baixista. Abaixo dos 14,25 pode seguir em queda na direção dos suportes 12,81 ou 11,76. Teria sinal de repique altista fechando acima dos 14,98 mirando resistências em 16,18 ou 18,26.</t>
  </si>
  <si>
    <t>TRIS3 está em tendência de alta pelas médias de 21 e 200 dias, mas começa a dar sinal de possível realização. Abaixo dos 6,71 poderia realizar na direção dos suportes 4,78 ou 4,1. Caso supere os 6,95 retomaria sinal de alta com projeções nos 8,29 ou 10,46. O IFR sobrecomprado alerta realizações se perder 6,71.</t>
  </si>
  <si>
    <t>TUPY3 está em tendência de alta pelas médias de 21 e 200 dias e vai mantendo sinal de força altista. Acima dos 20,84 pode buscar projeções nos 23,98 ou 29,07. Teria sinal de realização na perda dos 20,08 mirando os 15,75 ou 14,17. O padrão de volume favorece a alta. O IFR sobrecomprado alerta realizações se perder 20,08.</t>
  </si>
  <si>
    <t>U1BE34 está em clara tendência de baixa pelas médias de 21 e 200 dias e segue em movimento de baixa. Abaixo dos 84,8 pode buscar suportes 82,26 ou 79,73. Teria sinal de repique altista fechando acima dos 87,27 mirando resistências em 92,99 ou 98,05.</t>
  </si>
  <si>
    <t>UGPA3 está em tendência de alta pelas médias de 21 e 200 dias e vai mantendo sinal de força altista. Acima dos 41 pode buscar projeções nos 44,02 ou 48,91. Teria sinal de realização na perda dos 39,65 mirando os 36,11 ou 34,59.</t>
  </si>
  <si>
    <t>FIQE3 está em tendência de alta pelas médias de 21 e 200 dias e vai mantendo sinal de força altista. Acima dos 6,34 pode buscar projeções nos 7,22 ou 8,65. Teria sinal de realização na perda dos 6,16 mirando os 4,91 ou 4,46. O IFR sobrecomprado alerta realizações se perder 6,16.</t>
  </si>
  <si>
    <t>UNIP6 está em tendência de baixa pela média de 200 dias, a parece ter completado movimento de repique de alta de curto prazo e pode estar retomando o movimento baixista. Abaixo dos 59,87 pode seguir em queda na direção dos suportes 55,73 ou 53,65. Teria sinal de repique altista fechando acima dos 62,44 mirando resistências em 66,58 ou 73,29.</t>
  </si>
  <si>
    <t>USIM3 está em clara tendência de baixa pelas médias de 21 e 200 dias e segue em movimento de baixa. Abaixo dos 6,22 pode buscar suportes 5,86 ou 5,51. Teria sinal de repique altista fechando acima dos 6,65 mirando resistências em 7,36 ou 8,06.</t>
  </si>
  <si>
    <t>USIM5 está em clara tendência de baixa pelas médias de 21 e 200 dias e segue em movimento de baixa. Abaixo dos 6,59 pode buscar suportes 6,2 ou 5,82. Teria sinal de repique altista fechando acima dos 6,85 mirando resistências em 7,83 ou 8,59.</t>
  </si>
  <si>
    <t>VALE3 está em clara tendência de baixa pelas médias de 21 e 200 dias e segue em movimento de baixa. Abaixo dos 63,84 pode buscar suportes 60,61 ou 57,39. Teria sinal de repique altista fechando acima dos 65,62 mirando resistências em 74,27 ou 80,71. O IFR sobrevendido alerta para recuperações se superar 65,62</t>
  </si>
  <si>
    <t>VLID3 está em tendência de alta pelas médias de 21 e 200 dias, mas começa a dar sinal de possível realização. Abaixo dos 19,68 poderia realizar na direção dos suportes 17,03 ou 15,96. Caso supere os 20,49 retomaria sinal de alta com projeções nos 22,62 ou 26,08.</t>
  </si>
  <si>
    <t>VAMO3 está em tendência de alta pelas médias de 21 e 200 dias, mas começa a dar sinal de possível realização. Abaixo dos 6,15 poderia realizar na direção dos suportes 3,63 ou 2,59. Caso supere os 6,97 retomaria sinal de alta com projeções nos 9,03 ou 12,37.</t>
  </si>
  <si>
    <t>VBBR3 está em tendência de alta no longo prazo, teve uma correção no curto prazo, mas pode estar retomando sinal de altas. Acima dos 37,3 pode buscar 41,27 ou 44,69. Abaixo dos 35,73 retomaria sinal de realização mirando suportes em 34,01 ou 32,3.</t>
  </si>
  <si>
    <t>VTRU3 está em tendência de alta pelas médias de 21 e 200 dias, mas começa a dar sinal de possível realização. Abaixo dos 20,22 poderia realizar na direção dos suportes 14,77 ou 12,9. Caso supere os 20,79 retomaria sinal de alta com projeções nos 24,51 ou 30,53. O IFR sobrecomprado alerta realizações se perder 20,22.</t>
  </si>
  <si>
    <t>VIVA3 está em tendência de alta pelas médias de 21 e 200 dias, mas começa a dar sinal de possível realização. Abaixo dos 27,08 poderia realizar na direção dos suportes 21,21 ou 18,49. Caso supere os 28,07 retomaria sinal de alta com projeções nos 29,99 ou 35,41.</t>
  </si>
  <si>
    <t>VVEO3 está em tendência de baixa pela média de 200 dias, a parece ter completado movimento de repique de alta de curto prazo e pode estar retomando o movimento baixista. Abaixo dos 1 pode seguir em queda na direção dos suportes 0,73 ou 0,61. Teria sinal de repique altista fechando acima dos 1,11 mirando resistências em 1,34 ou 1,72.</t>
  </si>
  <si>
    <t>VULC3 está em tendência de alta pelas médias de 21 e 200 dias, mas começa a dar sinal de possível realização. Abaixo dos 15,87 poderia realizar na direção dos suportes 13,2 ou 12,14. Caso supere os 16,63 retomaria sinal de alta com projeções nos 18,74 ou 22,17.</t>
  </si>
  <si>
    <t>WALM34 apesar de estar em tendência de baixa no longo prazo pela média de 200 dias, no curto prazo está com sinal de recuperação favorecendo repiques de alta. Acima dos 37,27 pode seguir repique altista na direção resistências nos 38,43 ou 42,4. Caso perca os 36,61 teria sinal de baixa projetando de 32 a 30,01.</t>
  </si>
  <si>
    <t>WEGE3 está em clara tendência de baixa pelas médias de 21 e 200 dias e segue em movimento de baixa. Abaixo dos 45,12 pode buscar suportes 42,77 ou 40,42. Teria sinal de repique altista fechando acima dos 48,04 mirando resistências em 52,71 ou 57,4. O IFR sobrevendido alerta para recuperações se superar 48,04</t>
  </si>
  <si>
    <t>Western Digital Corp</t>
  </si>
  <si>
    <t>W1DC34</t>
  </si>
  <si>
    <t>W1DC34 está em tendência de baixa pelas médias de 21 e 200 dias, mas começa a dar sinais de repiques de alta. Acima dos 1923,58 teria sinal de repique altista mirando resistências nos 2450,89 ou 2918,52. Já uma perda dos 1853,44 traria de volta o sinal de baixa projetando de 1694,2 a 1460,38.</t>
  </si>
  <si>
    <t>WIZC3 está em clara tendência de baixa pelas médias de 21 e 200 dias e segue em movimento de baixa. Abaixo dos 6,95 pode buscar suportes 6,47 ou 5,63. Teria sinal de repique altista fechando acima dos 7,5 mirando resistências em 9,18 ou 10,85. O IFR sobrevendido alerta para recuperações se superar 7,5</t>
  </si>
  <si>
    <t>YDUQ3 está em tendência de alta pelas médias de 21 e 200 dias, mas começa a dar sinal de possível realização. Abaixo dos 13,89 poderia realizar na direção dos suportes 10,34 ou 8,94. Caso supere os 14,87 retomaria sinal de alta com projeções nos 17,66 ou 22,19.</t>
  </si>
  <si>
    <t>BREW11 está em tendência de alta pelas médias de 21 e 200 dias, mas começa a dar sinal de possível realização. Abaixo dos 169,96 poderia realizar na direção dos suportes 144,64 ou 135,7. Caso supere os 173,54 retomaria sinal de alta com projeções nos 191,4 ou 220,3.</t>
  </si>
  <si>
    <t>BCIC11 está em tendência de alta pelas médias de 21 e 200 dias, mas começa a dar sinal de possível realização. Abaixo dos 159,68 poderia realizar na direção dos suportes 134,98 ou 126,51. Caso supere os 162,37 retomaria sinal de alta com projeções nos 179,29 ou 206,68.</t>
  </si>
  <si>
    <t>BDEF11 está em tendência de alta pelas médias de 21 e 200 dias, mas começa a dar sinal de possível realização. Abaixo dos 191,76 poderia realizar na direção dos suportes 164,04 ou 153,66. Caso supere os 197,6 retomaria sinal de alta com projeções nos 218,34 ou 251,9.</t>
  </si>
  <si>
    <t>DOLA11 está em tendência de baixa pelas médias de 21 e 200 dias, mas começa a dar sinais de repiques de alta. Acima dos 10,07 teria sinal de repique altista mirando resistências nos 10,44 ou 10,78. Já uma perda dos 10,01 traria de volta o sinal de baixa projetando de 9,88 a 9,7.</t>
  </si>
  <si>
    <t>BBOV11 está em tendência de alta pelas médias de 21 e 200 dias, mas começa a dar sinal de possível realização. Abaixo dos 108,47 poderia realizar na direção dos suportes 95,39 ou 90,41. Caso supere os 111,5 retomaria sinal de alta com projeções nos 121,45 ou 137,56.</t>
  </si>
  <si>
    <t>SPBZ11 está em tendência de alta pelas médias de 21 e 200 dias e vai mantendo sinal de força altista. Acima dos 125,75 pode buscar projeções nos 129,24 ou 134,9. Teria sinal de realização na perda dos 124,06 mirando os 120,09 ou 118,34.</t>
  </si>
  <si>
    <t>BZEQ11 está em tendência de baixa pela média de 200 dias, a parece ter completado movimento de repique de alta de curto prazo e pode estar retomando o movimento baixista. Abaixo dos 116,84 pode seguir em queda na direção dos suportes 102,83 ou 97,4. Teria sinal de repique altista fechando acima dos 120,4 mirando resistências em 131,25 ou 148,82.</t>
  </si>
  <si>
    <t>AUVP11 está em tendência de alta pelas médias de 21 e 200 dias, mas começa a dar sinal de possível realização. Abaixo dos 151,61 poderia realizar na direção dos suportes 128,45 ou 120,55. Caso supere os 153,99 retomaria sinal de alta com projeções nos 169,77 ou 195,31.</t>
  </si>
  <si>
    <t>BOVB11 está em tendência de alta pelas médias de 21 e 200 dias, mas começa a dar sinal de possível realização. Abaixo dos 211,57 poderia realizar na direção dos suportes 186,59 ou 177,69. Caso supere os 215,38 retomaria sinal de alta com projeções nos 233,17 ou 261,96.</t>
  </si>
  <si>
    <t>COIN11 está em tendência de alta no longo prazo, teve uma correção no curto prazo, mas pode estar retomando sinal de altas. Acima dos 44,18 pode buscar 46,73 ou 49,83. Abaixo dos 43,51 retomaria sinal de realização mirando suportes em 41,7 ou 40,14.</t>
  </si>
  <si>
    <t>SPYI11 está em tendência de alta no longo prazo, teve uma correção no curto prazo, mas pode estar retomando sinal de altas. Acima dos 105,99 pode buscar 109,53 ou 113,02. Abaixo dos 103,88 retomaria sinal de realização mirando suportes em 102,13 ou 100,38.</t>
  </si>
  <si>
    <t>QQQI11 está em tendência de alta no longo prazo, teve uma correção no curto prazo, mas pode estar retomando sinal de altas. Acima dos 93,12 pode buscar 99,38 ou 104,58. Abaixo dos 90,95 retomaria sinal de realização mirando suportes em 88,34 ou 85,74.</t>
  </si>
  <si>
    <t>BITH11 está em tendência de alta no longo prazo, teve uma correção no curto prazo, mas pode estar retomando sinal de altas. Acima dos 96,17 pode buscar 102,46 ou 109,72. Abaixo dos 93,92 retomaria sinal de realização mirando suportes em 90,7 ou 87,06.</t>
  </si>
  <si>
    <t>ETHE11 está em tendência de alta no longo prazo, teve uma correção no curto prazo, mas pode estar retomando sinal de altas. Acima dos 36,68 pode buscar 41,79 ou 46,59. Abaixo dos 35,77 retomaria sinal de realização mirando suportes em 34,01 ou 31,6.</t>
  </si>
  <si>
    <t>HASH11 está em tendência de alta no longo prazo, teve uma correção no curto prazo, mas pode estar retomando sinal de altas. Acima dos 54,76 pode buscar 59,64 ou 64,44. Abaixo dos 53,47 retomaria sinal de realização mirando suportes em 51,86 ou 49,45.</t>
  </si>
  <si>
    <t>CHIP11 está em tendência de alta no longo prazo, teve uma correção no curto prazo, mas pode estar retomando sinal de altas. Acima dos 34,56 pode buscar 40,93 ou 45,76. Abaixo dos 33,1 retomaria sinal de realização mirando suportes em 30,68 ou 28,26.</t>
  </si>
  <si>
    <t>Investo Hodl</t>
  </si>
  <si>
    <t>HODL11</t>
  </si>
  <si>
    <t>HODL11 está em tendência de alta no longo prazo, teve uma correção no curto prazo, mas pode estar retomando sinal de altas. Acima dos 71,87 pode buscar 76,94 ou 82,65. Abaixo dos 70,43 retomaria sinal de realização mirando suportes em 67,7 ou 64,84.</t>
  </si>
  <si>
    <t>WRLD11 está em tendência de alta no longo prazo, teve uma correção no curto prazo, mas pode estar retomando sinal de altas. Acima dos 144,84 pode buscar 151 ou 157,3. Abaixo dos 143,51 retomaria sinal de realização mirando suportes em 140,8 ou 137,64.</t>
  </si>
  <si>
    <t>BTER11 está em tendência de baixa pela média de 200 dias, a parece ter completado movimento de repique de alta de curto prazo e pode estar retomando o movimento baixista. Abaixo dos 24,05 pode seguir em queda na direção dos suportes 20,83 ou 19,23. Teria sinal de repique altista fechando acima dos 24,47 mirando resistências em 25,99 ou 29,17.</t>
  </si>
  <si>
    <t>GPUS11 está em tendência de alta no longo prazo, teve uma correção no curto prazo, mas pode estar retomando sinal de altas. Acima dos 118,58 pode buscar 124,14 ou 129,04. Abaixo dos 116,21 retomaria sinal de realização mirando suportes em 113,75 ou 111,3.</t>
  </si>
  <si>
    <t>UTLL11 está em tendência de alta pelas médias de 21 e 200 dias, mas começa a dar sinal de possível realização. Abaixo dos 140,71 poderia realizar na direção dos suportes 121,7 ou 114. Caso supere os 146,6 retomaria sinal de alta com projeções nos 161,98 ou 186,88.</t>
  </si>
  <si>
    <t>VWRA11 está em tendência de alta no longo prazo, teve uma correção no curto prazo, mas pode estar retomando sinal de altas. Acima dos 111,46 pode buscar 116,01 ou 120,03. Abaixo dos 109,5 retomaria sinal de realização mirando suportes em 107,48 ou 105,47.</t>
  </si>
  <si>
    <t>BTLT39 apesar de estar em tendência de baixa no longo prazo pela média de 200 dias, no curto prazo está com sinal de recuperação favorecendo repiques de alta. Acima dos 27,03 pode seguir repique altista na direção resistências nos 28,34 ou 30,14. Caso perca os 26,85 teria sinal de baixa projetando de 25,42 a 24,51.</t>
  </si>
  <si>
    <t>IBIT39 está em tendência de alta no longo prazo, teve uma correção no curto prazo, mas pode estar retomando sinal de altas. Acima dos 80,55 pode buscar 86 ou 92,25. Abaixo dos 78,83 retomaria sinal de realização mirando suportes em 75,88 ou 72,75.</t>
  </si>
  <si>
    <t>BOVA11 está em tendência de alta pelas médias de 21 e 200 dias, mas começa a dar sinal de possível realização. Abaixo dos 202,62 poderia realizar na direção dos suportes 178,68 ou 169,92. Caso supere os 207 retomaria sinal de alta com projeções nos 224,5 ou 252,82.</t>
  </si>
  <si>
    <t>CAPE11 está em tendência de alta pelas médias de 21 e 200 dias, mas começa a dar sinal de possível realização. Abaixo dos 165,35 poderia realizar na direção dos suportes 144,14 ou 136,94. Caso supere os 165,81 retomaria sinal de alta com projeções nos 167,43 ou 181,82.</t>
  </si>
  <si>
    <t>BIVB39 está em tendência de alta no longo prazo, teve uma correção no curto prazo, mas pode estar retomando sinal de altas. Acima dos 98 pode buscar 101,45 ou 104,84. Abaixo dos 95,95 retomaria sinal de realização mirando suportes em 94,25 ou 92,55.</t>
  </si>
  <si>
    <t>EWBZ11 está em tendência de alta pelas médias de 21 e 200 dias, mas começa a dar sinal de possível realização. Abaixo dos 153,85 poderia realizar na direção dos suportes 128,07 ou 119,26. Caso supere os 156,57 retomaria sinal de alta com projeções nos 174,18 ou 202,68.</t>
  </si>
  <si>
    <t>iShares Gold Trust</t>
  </si>
  <si>
    <t>BIAU39</t>
  </si>
  <si>
    <t>BIAU39 está em tendência de baixa pelas médias de 21 e 200 dias, mas começa a dar sinais de repiques de alta. Acima dos 97,96 teria sinal de repique altista mirando resistências nos 105,54 ou 111,57. Já uma perda dos 95,78 traria de volta o sinal de baixa projetando de 92,76 a 89,74.</t>
  </si>
  <si>
    <t>BRAX11 está em tendência de alta pelas médias de 21 e 200 dias, mas começa a dar sinal de possível realização. Abaixo dos 170,88 poderia realizar na direção dos suportes 152,1 ou 143,85. Caso supere os 175,2 retomaria sinal de alta com projeções nos 178,77 ou 195,25.</t>
  </si>
  <si>
    <t>IVVB11 está em tendência de alta no longo prazo, teve uma correção no curto prazo, mas pode estar retomando sinal de altas. Acima dos 442 pode buscar 457,62 ou 473,32. Abaixo dos 437,69 retomaria sinal de realização mirando suportes em 432,2 ou 424,34.</t>
  </si>
  <si>
    <t>BIVW39 está em tendência de alta pelas médias de 21 e 200 dias e vai mantendo sinal de força altista. Acima dos 87,92 pode buscar projeções nos 94,24 ou 98,52. Teria sinal de realização na perda dos 87,31 mirando os 85,16 ou 83,02.</t>
  </si>
  <si>
    <t>BSLV39 está em tendência de baixa pelas médias de 21 e 200 dias, mas começa a dar sinais de repiques de alta. Acima dos 87,7 teria sinal de repique altista mirando resistências nos 101,01 ou 111,47. Já uma perda dos 86,4 traria de volta o sinal de baixa projetando de 84,08 a 78,84.</t>
  </si>
  <si>
    <t>SMAL11 está em tendência de alta pelas médias de 21 e 200 dias, mas começa a dar sinal de possível realização. Abaixo dos 135,64 poderia realizar na direção dos suportes 108,03 ou 98,08. Caso supere os 140,2 retomaria sinal de alta com projeções nos 160,08 ou 192,25.</t>
  </si>
  <si>
    <t>It Now Divd</t>
  </si>
  <si>
    <t>DIVD11</t>
  </si>
  <si>
    <t>DIVD11 está em tendência de alta pelas médias de 21 e 200 dias, mas começa a dar sinal de possível realização. Abaixo dos 70,38 poderia realizar na direção dos suportes 62,21 ou 59,18. Caso supere os 72 retomaria sinal de alta com projeções nos 78,05 ou 87,84.</t>
  </si>
  <si>
    <t>BOVV11 está em tendência de alta pelas médias de 21 e 200 dias, mas começa a dar sinal de possível realização. Abaixo dos 212,67 poderia realizar na direção dos suportes 187,5 ou 178,07. Caso supere os 218 retomaria sinal de alta com projeções nos 236,84 ou 267,34.</t>
  </si>
  <si>
    <t>DIVO11 está em tendência de alta pelas médias de 21 e 200 dias e vai mantendo sinal de força altista. Acima dos 148,71 pode buscar projeções nos 161,01 ou 180,92. Teria sinal de realização na perda dos 145,78 mirando os 128,8 ou 122,64. O padrão de volume favorece a alta.</t>
  </si>
  <si>
    <t>FIND11 está em tendência de alta pelas médias de 21 e 200 dias, mas começa a dar sinal de possível realização. Abaixo dos 224,6 poderia realizar na direção dos suportes 186,45 ou 171,75. Caso supere os 234 retomaria sinal de alta com projeções nos 263,38 ou 310,93.</t>
  </si>
  <si>
    <t>MATB11 está em clara tendência de baixa pelas médias de 21 e 200 dias e segue em movimento de baixa. Abaixo dos 61,73 pode buscar suportes 60,84 ou 58,84. Teria sinal de repique altista fechando acima dos 63,15 mirando resistências em 67,3 ou 71,29.</t>
  </si>
  <si>
    <t>SMAC11 está em tendência de alta pelas médias de 21 e 200 dias, mas começa a dar sinal de possível realização. Abaixo dos 70,82 poderia realizar na direção dos suportes 56,53 ou 51,44. Caso supere os 72,99 retomaria sinal de alta com projeções nos 83,16 ou 99,62. O IFR sobrecomprado alerta realizações se perder 70,82.</t>
  </si>
  <si>
    <t>SPXR11 está em tendência de alta pelas médias de 21 e 200 dias e vai mantendo sinal de força altista. Acima dos 77,01 pode buscar projeções nos 77,98 ou 79,69. Teria sinal de realização na perda dos 76,38 mirando os 75,21 ou 74,35.</t>
  </si>
  <si>
    <t>SPXI11 está em tendência de alta no longo prazo, teve uma correção no curto prazo, mas pode estar retomando sinal de altas. Acima dos 53,8 pode buscar 55,69 ou 57,56. Abaixo dos 52,66 retomaria sinal de realização mirando suportes em 51,72 ou 50,78.</t>
  </si>
  <si>
    <t>TECK11 está em tendência de alta no longo prazo, teve uma correção no curto prazo, mas pode estar retomando sinal de altas. Acima dos 123,58 pode buscar 131,37 ou 137,64. Abaixo dos 121,21 retomaria sinal de realização mirando suportes em 118,07 ou 114,93.</t>
  </si>
  <si>
    <t>UTLI11 está em tendência de baixa pela média de 200 dias, a parece ter completado movimento de repique de alta de curto prazo e pode estar retomando o movimento baixista. Abaixo dos 58,75 pode seguir em queda na direção dos suportes 50,39 ou 47,07. Teria sinal de repique altista fechando acima dos 61,13 mirando resistências em 67,76 ou 78,5.</t>
  </si>
  <si>
    <t>HIGH11 está em tendência de alta pelas médias de 21 e 200 dias, mas começa a dar sinal de possível realização. Abaixo dos 113,09 poderia realizar na direção dos suportes 83,02 ou 71,98. Caso supere os 118,72 retomaria sinal de alta com projeções nos 140,78 ou 176,48.</t>
  </si>
  <si>
    <t>IBOB11 está em tendência de alta pelas médias de 21 e 200 dias, mas começa a dar sinal de possível realização. Abaixo dos 169,86 poderia realizar na direção dos suportes 149,87 ou 142,53. Caso supere os 173,6 retomaria sinal de alta com projeções nos 188,26 ou 211,99.</t>
  </si>
  <si>
    <t>QBTC11 está em tendência de alta no longo prazo, teve uma correção no curto prazo, mas pode estar retomando sinal de altas. Acima dos 25,64 pode buscar 27,3 ou 29,19. Abaixo dos 25,05 retomaria sinal de realização mirando suportes em 24,24 ou 23,29.</t>
  </si>
  <si>
    <t>QLBR11 está em tendência de alta pelas médias de 21 e 200 dias, mas começa a dar sinal de possível realização. Abaixo dos 141,84 poderia realizar na direção dos suportes 115,25 ou 105,53. Caso supere os 146,7 retomaria sinal de alta com projeções nos 166,13 ou 197,58.</t>
  </si>
  <si>
    <t>Solana Hash</t>
  </si>
  <si>
    <t>SOLH11</t>
  </si>
  <si>
    <t>SOLH11 está em tendência de alta no longo prazo, teve uma correção no curto prazo, mas pode estar retomando sinal de altas. Acima dos 15,34 pode buscar 18 ou 20,33. Abaixo dos 14,86 retomaria sinal de realização mirando suportes em 14,22 ou 13,05.</t>
  </si>
  <si>
    <t>Trd Spx Usd Ci</t>
  </si>
  <si>
    <t>SPXU11</t>
  </si>
  <si>
    <t>SPXU11 está em tendência de alta no longo prazo, teve uma correção no curto prazo, mas pode estar retomando sinal de altas. Acima dos 16,77 pode buscar 17,35 ou 17,87. Abaixo dos 16,5 retomaria sinal de realização mirando suportes em 16,23 ou 15,97.</t>
  </si>
  <si>
    <t>XINA11 está em clara tendência de baixa pelas médias de 21 e 200 dias e segue em movimento de baixa. Abaixo dos 6,5 pode buscar suportes 6,28 ou 6,07. Teria sinal de repique altista fechando acima dos 6,6 mirando resistências em 7,18 ou 7,6. O IFR sobrevendido alerta para recuperações se superar 6,6</t>
  </si>
  <si>
    <t>BOVX11 está em tendência de alta pelas médias de 21 e 200 dias, mas começa a dar sinal de possível realização. Abaixo dos 21,17 poderia realizar na direção dos suportes 18,65 ou 17,69. Caso supere os 21,73 retomaria sinal de alta com projeções nos 23,63 ou 26,71.</t>
  </si>
  <si>
    <t>NASD11 está em tendência de alta no longo prazo, teve uma correção no curto prazo, mas pode estar retomando sinal de altas. Acima dos 20,99 pode buscar 22,6 ou 23,93. Abaixo dos 20,44 retomaria sinal de realização mirando suportes em 19,77 ou 19,1.</t>
  </si>
  <si>
    <t>GOLD11 está em tendência de baixa pelas médias de 21 e 200 dias, mas começa a dar sinais de repiques de alta. Acima dos 21,61 teria sinal de repique altista mirando resistências nos 23,17 ou 24,44. Já uma perda dos 21,45 traria de volta o sinal de baixa projetando de 21,1 a 20,46.</t>
  </si>
  <si>
    <t>XCAP11 está em tendência de baixa pela média de 200 dias, a parece ter completado movimento de repique de alta de curto prazo e pode estar retomando o movimento baixista. Abaixo dos 63,89 pode seguir em queda na direção dos suportes 51,13 ou 46,56. Teria sinal de repique altista fechando acima dos 65,9 mirando resistências em 75,02 ou 89,79.</t>
  </si>
  <si>
    <t>Trend SP Brl</t>
  </si>
  <si>
    <t>SPXH11</t>
  </si>
  <si>
    <t>SPXH11 está em tendência de alta pelas médias de 21 e 200 dias e vai mantendo sinal de força altista. Acima dos 60,92 pode buscar projeções nos 62,24 ou 64,39. Teria sinal de realização na perda dos 59,79 mirando os 58,77 ou 58,1.</t>
  </si>
  <si>
    <t>UTEC11 está em tendência de alta no longo prazo, teve uma correção no curto prazo, mas pode estar retomando sinal de altas. Acima dos 29,27 pode buscar 31,95 ou 34,11. Abaixo dos 28,44 retomaria sinal de realização mirando suportes em 27,35 ou 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</si>
</sst>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67">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85725</xdr:colOff>
      <xdr:row>14</xdr:row>
      <xdr:rowOff>85725</xdr:rowOff>
    </xdr:from>
    <xdr:to>
      <xdr:col>14</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17</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17</xdr:col>
      <xdr:colOff>1647825</xdr:colOff>
      <xdr:row>0</xdr:row>
      <xdr:rowOff>66675</xdr:rowOff>
    </xdr:from>
    <xdr:to>
      <xdr:col>17</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17</xdr:col>
      <xdr:colOff>1666876</xdr:colOff>
      <xdr:row>0</xdr:row>
      <xdr:rowOff>76200</xdr:rowOff>
    </xdr:from>
    <xdr:to>
      <xdr:col>17</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23</xdr:col>
      <xdr:colOff>0</xdr:colOff>
      <xdr:row>10</xdr:row>
      <xdr:rowOff>0</xdr:rowOff>
    </xdr:from>
    <xdr:to>
      <xdr:col>24</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17</xdr:col>
      <xdr:colOff>1524000</xdr:colOff>
      <xdr:row>6</xdr:row>
      <xdr:rowOff>95250</xdr:rowOff>
    </xdr:from>
    <xdr:to>
      <xdr:col>17</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Z396"/>
  <sheetViews>
    <sheetView showGridLines="0" tabSelected="1" topLeftCell="A12" zoomScaleNormal="100" workbookViewId="0">
      <selection activeCell="C17" sqref="C17:R331"/>
    </sheetView>
  </sheetViews>
  <sheetFormatPr defaultColWidth="8.85546875" defaultRowHeight="15" customHeight="1" x14ac:dyDescent="0.25"/>
  <cols>
    <col min="2" max="2" width="1.42578125" style="1" customWidth="1"/>
    <col min="3" max="3" width="13.7109375" style="1" customWidth="1"/>
    <col min="4" max="4" width="8.42578125" style="1" bestFit="1" customWidth="1"/>
    <col min="5" max="5" width="6.5703125" style="1" customWidth="1"/>
    <col min="6" max="6" width="6.28515625" style="1" customWidth="1"/>
    <col min="7" max="8" width="6.5703125" style="1" bestFit="1" customWidth="1"/>
    <col min="9" max="9" width="1.5703125" style="1" customWidth="1"/>
    <col min="10" max="10" width="6.7109375" style="1" customWidth="1"/>
    <col min="11" max="11" width="7.5703125" style="1" bestFit="1" customWidth="1"/>
    <col min="12" max="12" width="7.5703125" style="1" customWidth="1"/>
    <col min="13" max="13" width="1.140625" style="1" customWidth="1"/>
    <col min="14" max="14" width="6.7109375" style="1" customWidth="1"/>
    <col min="15" max="15" width="11.42578125" style="18" bestFit="1" customWidth="1"/>
    <col min="16" max="16" width="8.140625" style="18" bestFit="1" customWidth="1"/>
    <col min="17" max="17" width="7.42578125" style="1" customWidth="1"/>
    <col min="18" max="18" width="55.85546875" style="1" customWidth="1"/>
    <col min="19" max="19" width="2.28515625" style="1" customWidth="1"/>
    <col min="20" max="260" width="8.85546875" style="1" customWidth="1"/>
  </cols>
  <sheetData>
    <row r="1" spans="2:28" ht="15" customHeight="1" x14ac:dyDescent="0.25">
      <c r="B1" s="2"/>
      <c r="C1" s="26"/>
      <c r="D1" s="27"/>
      <c r="E1" s="27"/>
      <c r="F1" s="27"/>
      <c r="G1" s="27"/>
      <c r="H1" s="27"/>
      <c r="I1" s="27"/>
      <c r="J1" s="27"/>
      <c r="K1" s="27"/>
      <c r="L1" s="27"/>
      <c r="M1" s="27"/>
      <c r="N1" s="27"/>
      <c r="O1" s="28"/>
      <c r="P1" s="53"/>
      <c r="Q1" s="27"/>
      <c r="R1" s="29"/>
      <c r="S1" s="25"/>
    </row>
    <row r="2" spans="2:28" ht="15" customHeight="1" x14ac:dyDescent="0.25">
      <c r="B2" s="3"/>
      <c r="C2" s="26"/>
      <c r="D2" s="27"/>
      <c r="E2" s="27"/>
      <c r="F2" s="27"/>
      <c r="G2" s="27"/>
      <c r="H2" s="27"/>
      <c r="I2" s="27"/>
      <c r="J2" s="27"/>
      <c r="K2" s="27"/>
      <c r="L2" s="27"/>
      <c r="M2" s="27"/>
      <c r="N2" s="27"/>
      <c r="O2" s="28"/>
      <c r="P2" s="53"/>
      <c r="Q2" s="27"/>
      <c r="R2" s="29"/>
      <c r="S2" s="20"/>
    </row>
    <row r="3" spans="2:28" ht="15" customHeight="1" x14ac:dyDescent="0.25">
      <c r="B3" s="3"/>
      <c r="C3" s="26"/>
      <c r="D3" s="27"/>
      <c r="E3" s="27"/>
      <c r="F3" s="27"/>
      <c r="G3" s="27"/>
      <c r="H3" s="27"/>
      <c r="I3" s="27"/>
      <c r="J3" s="27"/>
      <c r="K3" s="27"/>
      <c r="L3" s="27"/>
      <c r="M3" s="27"/>
      <c r="N3" s="27"/>
      <c r="O3" s="28"/>
      <c r="P3" s="53"/>
      <c r="Q3" s="27"/>
      <c r="R3" s="29"/>
      <c r="S3" s="20"/>
      <c r="W3" s="50">
        <f>W7-W10</f>
        <v>203</v>
      </c>
      <c r="X3" s="50">
        <f>X7-X10</f>
        <v>58</v>
      </c>
      <c r="Y3" s="51">
        <f>W3/(X3+W3)</f>
        <v>0.77777777777777779</v>
      </c>
      <c r="Z3" s="35" t="s">
        <v>11</v>
      </c>
    </row>
    <row r="4" spans="2:28" ht="15" customHeight="1" x14ac:dyDescent="0.25">
      <c r="B4" s="3"/>
      <c r="C4" s="26"/>
      <c r="D4" s="27"/>
      <c r="E4" s="27"/>
      <c r="F4" s="27"/>
      <c r="G4" s="27"/>
      <c r="H4" s="27"/>
      <c r="I4" s="27"/>
      <c r="J4" s="27"/>
      <c r="K4" s="27"/>
      <c r="L4" s="27"/>
      <c r="M4" s="27"/>
      <c r="N4" s="27"/>
      <c r="O4" s="28"/>
      <c r="P4" s="53"/>
      <c r="Q4" s="27"/>
      <c r="R4" s="29"/>
      <c r="S4" s="20"/>
      <c r="Y4" s="52">
        <f>U10</f>
        <v>0.40816326530612246</v>
      </c>
      <c r="Z4" s="35" t="s">
        <v>16</v>
      </c>
    </row>
    <row r="5" spans="2:28" ht="15" customHeight="1" x14ac:dyDescent="0.25">
      <c r="B5" s="3"/>
      <c r="C5" s="26"/>
      <c r="D5" s="27"/>
      <c r="E5" s="27"/>
      <c r="F5" s="27"/>
      <c r="G5" s="27"/>
      <c r="H5" s="27"/>
      <c r="I5" s="27"/>
      <c r="J5" s="27"/>
      <c r="K5" s="27"/>
      <c r="L5" s="27"/>
      <c r="M5" s="27"/>
      <c r="N5" s="27"/>
      <c r="O5" s="28"/>
      <c r="P5" s="53"/>
      <c r="Q5" s="27"/>
      <c r="R5" s="29"/>
      <c r="S5" s="20"/>
    </row>
    <row r="6" spans="2:28" ht="15" customHeight="1" x14ac:dyDescent="0.25">
      <c r="B6" s="3"/>
      <c r="C6" s="26"/>
      <c r="D6" s="27"/>
      <c r="E6" s="27"/>
      <c r="F6" s="27"/>
      <c r="G6" s="27"/>
      <c r="H6" s="27"/>
      <c r="I6" s="27"/>
      <c r="J6" s="27"/>
      <c r="K6" s="27"/>
      <c r="L6" s="27"/>
      <c r="M6" s="27"/>
      <c r="N6" s="27"/>
      <c r="O6" s="28"/>
      <c r="P6" s="53"/>
      <c r="Q6" s="27"/>
      <c r="R6" s="29"/>
      <c r="S6" s="20"/>
      <c r="U6" s="35"/>
      <c r="W6" s="33" t="s">
        <v>9</v>
      </c>
      <c r="X6" s="33" t="s">
        <v>10</v>
      </c>
      <c r="Y6" s="33"/>
      <c r="Z6" s="33" t="s">
        <v>0</v>
      </c>
      <c r="AB6" s="18"/>
    </row>
    <row r="7" spans="2:28" ht="15" customHeight="1" x14ac:dyDescent="0.25">
      <c r="B7" s="3"/>
      <c r="C7" s="26"/>
      <c r="D7" s="27"/>
      <c r="E7" s="27"/>
      <c r="F7" s="27"/>
      <c r="G7" s="27"/>
      <c r="H7" s="27"/>
      <c r="I7" s="27"/>
      <c r="J7" s="27"/>
      <c r="K7" s="27"/>
      <c r="L7" s="27"/>
      <c r="M7" s="27"/>
      <c r="N7" s="27"/>
      <c r="O7" s="28"/>
      <c r="P7" s="53"/>
      <c r="Q7" s="27"/>
      <c r="R7" s="29"/>
      <c r="S7" s="20"/>
      <c r="V7" s="32"/>
      <c r="W7" s="33">
        <f>COUNTIF($Q$17:$Q$352,"ALTA")</f>
        <v>223</v>
      </c>
      <c r="X7" s="33">
        <f>COUNTIF($Q$17:$Q$352,"Baixa")</f>
        <v>87</v>
      </c>
      <c r="Y7" s="33"/>
      <c r="Z7" s="33">
        <f>W7+X7</f>
        <v>310</v>
      </c>
    </row>
    <row r="8" spans="2:28" ht="15" customHeight="1" x14ac:dyDescent="0.25">
      <c r="B8" s="3"/>
      <c r="C8" s="26"/>
      <c r="D8" s="27"/>
      <c r="E8" s="27"/>
      <c r="F8" s="27"/>
      <c r="G8" s="27"/>
      <c r="H8" s="27"/>
      <c r="I8" s="27"/>
      <c r="J8" s="27"/>
      <c r="K8" s="27"/>
      <c r="L8" s="27"/>
      <c r="M8" s="27"/>
      <c r="N8" s="27"/>
      <c r="O8" s="28"/>
      <c r="P8" s="53"/>
      <c r="Q8" s="27"/>
      <c r="R8" s="29"/>
      <c r="S8" s="20"/>
      <c r="W8" s="34">
        <f>W7/Z7</f>
        <v>0.71935483870967742</v>
      </c>
      <c r="X8" s="34">
        <f>X7/Z7</f>
        <v>0.28064516129032258</v>
      </c>
      <c r="Y8" s="33"/>
      <c r="Z8" s="33"/>
    </row>
    <row r="9" spans="2:28" ht="15" customHeight="1" x14ac:dyDescent="0.25">
      <c r="B9" s="3"/>
      <c r="C9" s="26"/>
      <c r="D9" s="27"/>
      <c r="E9" s="27"/>
      <c r="F9" s="27"/>
      <c r="G9" s="27"/>
      <c r="H9" s="27"/>
      <c r="I9" s="27"/>
      <c r="J9" s="27"/>
      <c r="K9" s="27"/>
      <c r="L9" s="27"/>
      <c r="M9" s="27"/>
      <c r="N9" s="27"/>
      <c r="O9" s="28"/>
      <c r="P9" s="53"/>
      <c r="Q9" s="27"/>
      <c r="R9" s="29"/>
      <c r="S9" s="20"/>
      <c r="U9" s="43">
        <f>COUNTIF(D17:D352,"*34*")</f>
        <v>49</v>
      </c>
      <c r="V9" s="49" t="s">
        <v>14</v>
      </c>
      <c r="W9" s="45">
        <f>SUMIF(D17:D352,"=*34*",E17:E352)/U9</f>
        <v>4.8163265306122449</v>
      </c>
      <c r="X9" s="43"/>
      <c r="Y9" s="18"/>
      <c r="Z9" s="18"/>
    </row>
    <row r="10" spans="2:28" ht="15" customHeight="1" x14ac:dyDescent="0.25">
      <c r="B10" s="3"/>
      <c r="C10" s="26"/>
      <c r="D10" s="27"/>
      <c r="E10" s="27"/>
      <c r="F10" s="27"/>
      <c r="G10" s="27"/>
      <c r="H10" s="27"/>
      <c r="I10" s="27"/>
      <c r="J10" s="27"/>
      <c r="K10" s="27"/>
      <c r="L10" s="27"/>
      <c r="M10" s="27"/>
      <c r="N10" s="27"/>
      <c r="O10" s="28"/>
      <c r="P10" s="53"/>
      <c r="Q10" s="27"/>
      <c r="R10" s="29"/>
      <c r="S10" s="20"/>
      <c r="U10" s="46">
        <f>W10/U9</f>
        <v>0.40816326530612246</v>
      </c>
      <c r="V10" s="44" t="s">
        <v>9</v>
      </c>
      <c r="W10" s="47">
        <f>COUNTIFS(D17:D352,"=*34*",Q17:Q352,"Alta")</f>
        <v>20</v>
      </c>
      <c r="X10" s="48">
        <f>U9-W10</f>
        <v>29</v>
      </c>
    </row>
    <row r="11" spans="2:28" ht="31.5" customHeight="1" x14ac:dyDescent="0.25">
      <c r="B11" s="3"/>
      <c r="C11" s="62" t="s">
        <v>2</v>
      </c>
      <c r="D11" s="62"/>
      <c r="E11" s="62"/>
      <c r="F11" s="62"/>
      <c r="G11" s="62"/>
      <c r="H11" s="62"/>
      <c r="I11" s="62"/>
      <c r="J11" s="62"/>
      <c r="K11" s="62"/>
      <c r="L11" s="62"/>
      <c r="M11" s="62"/>
      <c r="N11" s="62"/>
      <c r="O11" s="62"/>
      <c r="P11" s="62"/>
      <c r="Q11" s="62"/>
      <c r="R11" s="63"/>
      <c r="S11" s="4"/>
    </row>
    <row r="12" spans="2:28" ht="136.5" customHeight="1" x14ac:dyDescent="0.25">
      <c r="B12" s="3"/>
      <c r="C12" s="64" t="s">
        <v>23</v>
      </c>
      <c r="D12" s="65"/>
      <c r="E12" s="65"/>
      <c r="F12" s="65"/>
      <c r="G12" s="65"/>
      <c r="H12" s="65"/>
      <c r="I12" s="65"/>
      <c r="J12" s="65"/>
      <c r="K12" s="65"/>
      <c r="L12" s="65"/>
      <c r="M12" s="65"/>
      <c r="N12" s="65"/>
      <c r="O12" s="65"/>
      <c r="P12" s="65"/>
      <c r="Q12" s="65"/>
      <c r="R12" s="66"/>
      <c r="S12" s="20"/>
    </row>
    <row r="13" spans="2:28" ht="15" customHeight="1" x14ac:dyDescent="0.25">
      <c r="B13" s="3"/>
      <c r="C13" s="39"/>
      <c r="D13" s="40"/>
      <c r="E13" s="40"/>
      <c r="F13" s="40"/>
      <c r="G13" s="40"/>
      <c r="H13" s="40"/>
      <c r="I13" s="40"/>
      <c r="J13" s="40"/>
      <c r="K13" s="40"/>
      <c r="L13" s="40"/>
      <c r="M13" s="40"/>
      <c r="N13" s="40"/>
      <c r="O13" s="40"/>
      <c r="P13" s="40"/>
      <c r="Q13" s="41"/>
      <c r="R13" s="42"/>
      <c r="S13" s="20"/>
    </row>
    <row r="14" spans="2:28" ht="15" customHeight="1" x14ac:dyDescent="0.25">
      <c r="B14" s="3"/>
      <c r="C14" s="39"/>
      <c r="D14" s="40"/>
      <c r="E14" s="40"/>
      <c r="F14" s="40"/>
      <c r="G14" s="40"/>
      <c r="H14" s="40"/>
      <c r="I14" s="40"/>
      <c r="J14" s="40"/>
      <c r="K14" s="40"/>
      <c r="L14" s="40"/>
      <c r="M14" s="40"/>
      <c r="N14" s="40"/>
      <c r="O14" s="40"/>
      <c r="P14" s="40"/>
      <c r="Q14" s="41"/>
      <c r="R14" s="42"/>
      <c r="S14" s="20"/>
    </row>
    <row r="15" spans="2:28" ht="38.450000000000003" customHeight="1" x14ac:dyDescent="0.25">
      <c r="B15" s="3"/>
      <c r="C15" s="21"/>
      <c r="D15" s="30" t="s">
        <v>7</v>
      </c>
      <c r="E15" s="22"/>
      <c r="F15" s="22"/>
      <c r="G15" s="22"/>
      <c r="H15" s="22"/>
      <c r="I15" s="22"/>
      <c r="J15" s="22" t="s">
        <v>3</v>
      </c>
      <c r="K15" s="22"/>
      <c r="L15" s="22"/>
      <c r="M15" s="22"/>
      <c r="N15" s="22"/>
      <c r="O15" s="23"/>
      <c r="P15" s="23"/>
      <c r="Q15" s="22"/>
      <c r="R15" s="24">
        <v>46317</v>
      </c>
      <c r="S15" s="20"/>
      <c r="V15" s="1" t="s">
        <v>15</v>
      </c>
    </row>
    <row r="16" spans="2:28" ht="25.15" customHeight="1" x14ac:dyDescent="0.25">
      <c r="B16" s="3"/>
      <c r="C16" s="60" t="s">
        <v>0</v>
      </c>
      <c r="D16" s="60"/>
      <c r="E16" s="6" t="s">
        <v>19</v>
      </c>
      <c r="F16" s="60" t="s">
        <v>1</v>
      </c>
      <c r="G16" s="60"/>
      <c r="H16" s="60"/>
      <c r="I16" s="6"/>
      <c r="J16" s="61" t="s">
        <v>4</v>
      </c>
      <c r="K16" s="61"/>
      <c r="L16" s="61"/>
      <c r="M16" s="7"/>
      <c r="N16" s="7" t="s">
        <v>5</v>
      </c>
      <c r="O16" s="6" t="s">
        <v>6</v>
      </c>
      <c r="P16" s="6" t="s">
        <v>18</v>
      </c>
      <c r="Q16" s="5" t="s">
        <v>17</v>
      </c>
      <c r="R16" s="8" t="s">
        <v>8</v>
      </c>
      <c r="S16" s="4"/>
      <c r="V16" s="1" t="s">
        <v>12</v>
      </c>
      <c r="W16" s="1" t="str">
        <f>_xlfn.XLOOKUP(V16,D17:D352,R17:R352)</f>
        <v>MBRF3 está em tendência de alta pelas médias de 21 e 200 dias e vai mantendo sinal de força altista. Acima dos 19,3 pode buscar projeções nos 21,08 ou 23,97. Teria sinal de realização na perda dos 18,24 mirando os 16,41 ou 15,51.</v>
      </c>
    </row>
    <row r="17" spans="2:260" s="12" customFormat="1" ht="75" customHeight="1" x14ac:dyDescent="0.25">
      <c r="B17" s="3"/>
      <c r="C17" s="9" t="s">
        <v>24</v>
      </c>
      <c r="D17" s="16" t="s">
        <v>25</v>
      </c>
      <c r="E17" s="16">
        <v>4</v>
      </c>
      <c r="F17" s="15">
        <v>13.56</v>
      </c>
      <c r="G17" s="15">
        <v>11.61</v>
      </c>
      <c r="H17" s="15">
        <v>9.66</v>
      </c>
      <c r="I17" s="14"/>
      <c r="J17" s="15">
        <v>14.05</v>
      </c>
      <c r="K17" s="15">
        <v>17.940000000000001</v>
      </c>
      <c r="L17" s="15">
        <v>24.24</v>
      </c>
      <c r="M17" s="54"/>
      <c r="N17" s="15">
        <v>70.751729435000001</v>
      </c>
      <c r="O17" s="15">
        <v>30.34221419</v>
      </c>
      <c r="P17" s="15" t="s">
        <v>26</v>
      </c>
      <c r="Q17" s="16" t="s">
        <v>27</v>
      </c>
      <c r="R17" s="37" t="s">
        <v>608</v>
      </c>
      <c r="S17" s="10"/>
      <c r="T17" s="11"/>
      <c r="U17" s="11"/>
      <c r="V17" s="11"/>
      <c r="W17" s="11" t="s">
        <v>13</v>
      </c>
      <c r="X17" s="11" t="s">
        <v>0</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row>
    <row r="18" spans="2:260" s="12" customFormat="1" ht="65.099999999999994" customHeight="1" x14ac:dyDescent="0.25">
      <c r="B18" s="3"/>
      <c r="C18" s="19" t="s">
        <v>28</v>
      </c>
      <c r="D18" s="17" t="s">
        <v>29</v>
      </c>
      <c r="E18" s="17">
        <v>7</v>
      </c>
      <c r="F18" s="14">
        <v>29.52</v>
      </c>
      <c r="G18" s="14">
        <v>27.06</v>
      </c>
      <c r="H18" s="14">
        <v>24.61</v>
      </c>
      <c r="I18" s="14"/>
      <c r="J18" s="14">
        <v>30.05</v>
      </c>
      <c r="K18" s="14">
        <v>34.950000000000003</v>
      </c>
      <c r="L18" s="14">
        <v>42.89</v>
      </c>
      <c r="M18" s="54"/>
      <c r="N18" s="14">
        <v>67.675795766999997</v>
      </c>
      <c r="O18" s="31">
        <v>22.204186095000001</v>
      </c>
      <c r="P18" s="31" t="s">
        <v>27</v>
      </c>
      <c r="Q18" s="17" t="s">
        <v>27</v>
      </c>
      <c r="R18" s="38" t="s">
        <v>609</v>
      </c>
      <c r="S18" s="10"/>
      <c r="T18" s="11"/>
      <c r="U18" s="11"/>
      <c r="V18" s="11"/>
      <c r="W18" s="36">
        <f>SUM(E17:E352)/X18</f>
        <v>5.9777777777777779</v>
      </c>
      <c r="X18" s="11">
        <f>COUNT(E17:E352)</f>
        <v>315</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row>
    <row r="19" spans="2:260" s="12" customFormat="1" ht="65.099999999999994" customHeight="1" x14ac:dyDescent="0.25">
      <c r="B19" s="3"/>
      <c r="C19" s="9" t="s">
        <v>30</v>
      </c>
      <c r="D19" s="16" t="s">
        <v>31</v>
      </c>
      <c r="E19" s="16">
        <v>5</v>
      </c>
      <c r="F19" s="15">
        <v>337.6</v>
      </c>
      <c r="G19" s="15">
        <v>291.48</v>
      </c>
      <c r="H19" s="15">
        <v>245.36</v>
      </c>
      <c r="I19" s="14"/>
      <c r="J19" s="15">
        <v>350.02</v>
      </c>
      <c r="K19" s="15">
        <v>442.25</v>
      </c>
      <c r="L19" s="15">
        <v>591.5</v>
      </c>
      <c r="M19" s="54"/>
      <c r="N19" s="15">
        <v>37.127240069000003</v>
      </c>
      <c r="O19" s="15">
        <v>27.369240270999999</v>
      </c>
      <c r="P19" s="15" t="s">
        <v>27</v>
      </c>
      <c r="Q19" s="16" t="s">
        <v>26</v>
      </c>
      <c r="R19" s="37" t="s">
        <v>610</v>
      </c>
      <c r="S19" s="10"/>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row>
    <row r="20" spans="2:260" s="12" customFormat="1" ht="65.099999999999994" customHeight="1" x14ac:dyDescent="0.25">
      <c r="B20" s="3"/>
      <c r="C20" s="19" t="s">
        <v>611</v>
      </c>
      <c r="D20" s="17" t="s">
        <v>612</v>
      </c>
      <c r="E20" s="17">
        <v>2</v>
      </c>
      <c r="F20" s="14">
        <v>37.450000000000003</v>
      </c>
      <c r="G20" s="14">
        <v>30.71</v>
      </c>
      <c r="H20" s="14">
        <v>23.97</v>
      </c>
      <c r="I20" s="14"/>
      <c r="J20" s="14">
        <v>38.24</v>
      </c>
      <c r="K20" s="14">
        <v>51.71</v>
      </c>
      <c r="L20" s="14">
        <v>73.510000000000005</v>
      </c>
      <c r="M20" s="54"/>
      <c r="N20" s="14">
        <v>31.951244713000001</v>
      </c>
      <c r="O20" s="31">
        <v>2.9191198748000002</v>
      </c>
      <c r="P20" s="31" t="s">
        <v>26</v>
      </c>
      <c r="Q20" s="17" t="s">
        <v>26</v>
      </c>
      <c r="R20" s="38" t="s">
        <v>613</v>
      </c>
      <c r="S20" s="10"/>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row>
    <row r="21" spans="2:260" s="12" customFormat="1" ht="65.099999999999994" customHeight="1" x14ac:dyDescent="0.25">
      <c r="B21" s="3"/>
      <c r="C21" s="9" t="s">
        <v>32</v>
      </c>
      <c r="D21" s="16" t="s">
        <v>33</v>
      </c>
      <c r="E21" s="16">
        <v>0</v>
      </c>
      <c r="F21" s="15">
        <v>18.579999999999998</v>
      </c>
      <c r="G21" s="15">
        <v>16.350000000000001</v>
      </c>
      <c r="H21" s="15">
        <v>14.12</v>
      </c>
      <c r="I21" s="14"/>
      <c r="J21" s="15">
        <v>19.11</v>
      </c>
      <c r="K21" s="15">
        <v>23.56</v>
      </c>
      <c r="L21" s="15">
        <v>30.77</v>
      </c>
      <c r="M21" s="54"/>
      <c r="N21" s="15">
        <v>27.620887747000001</v>
      </c>
      <c r="O21" s="15">
        <v>7.4476526575999999</v>
      </c>
      <c r="P21" s="15" t="s">
        <v>26</v>
      </c>
      <c r="Q21" s="16" t="s">
        <v>26</v>
      </c>
      <c r="R21" s="37" t="s">
        <v>614</v>
      </c>
      <c r="S21" s="10"/>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row>
    <row r="22" spans="2:260" s="12" customFormat="1" ht="65.099999999999994" customHeight="1" x14ac:dyDescent="0.25">
      <c r="B22" s="3"/>
      <c r="C22" s="19" t="s">
        <v>502</v>
      </c>
      <c r="D22" s="17" t="s">
        <v>503</v>
      </c>
      <c r="E22" s="17">
        <v>9</v>
      </c>
      <c r="F22" s="14">
        <v>6.86</v>
      </c>
      <c r="G22" s="14">
        <v>5.87</v>
      </c>
      <c r="H22" s="14">
        <v>4.88</v>
      </c>
      <c r="I22" s="14"/>
      <c r="J22" s="14">
        <v>7.11</v>
      </c>
      <c r="K22" s="14">
        <v>9.08</v>
      </c>
      <c r="L22" s="14">
        <v>12.27</v>
      </c>
      <c r="M22" s="54"/>
      <c r="N22" s="14">
        <v>90.195448405999997</v>
      </c>
      <c r="O22" s="31">
        <v>14.966133190000001</v>
      </c>
      <c r="P22" s="31" t="s">
        <v>27</v>
      </c>
      <c r="Q22" s="17" t="s">
        <v>27</v>
      </c>
      <c r="R22" s="38" t="s">
        <v>615</v>
      </c>
      <c r="S22" s="10"/>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row>
    <row r="23" spans="2:260" s="12" customFormat="1" ht="65.099999999999994" customHeight="1" x14ac:dyDescent="0.25">
      <c r="B23" s="3"/>
      <c r="C23" s="9" t="s">
        <v>34</v>
      </c>
      <c r="D23" s="16" t="s">
        <v>35</v>
      </c>
      <c r="E23" s="16">
        <v>7</v>
      </c>
      <c r="F23" s="15">
        <v>35.049999999999997</v>
      </c>
      <c r="G23" s="15">
        <v>31.46</v>
      </c>
      <c r="H23" s="15">
        <v>27.88</v>
      </c>
      <c r="I23" s="14"/>
      <c r="J23" s="15">
        <v>36.26</v>
      </c>
      <c r="K23" s="15">
        <v>43.42</v>
      </c>
      <c r="L23" s="15">
        <v>55</v>
      </c>
      <c r="M23" s="54"/>
      <c r="N23" s="15">
        <v>71.661433360000004</v>
      </c>
      <c r="O23" s="15">
        <v>276.87898132999999</v>
      </c>
      <c r="P23" s="15" t="s">
        <v>27</v>
      </c>
      <c r="Q23" s="16" t="s">
        <v>27</v>
      </c>
      <c r="R23" s="37" t="s">
        <v>616</v>
      </c>
      <c r="S23" s="10"/>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row>
    <row r="24" spans="2:260" s="12" customFormat="1" ht="65.099999999999994" customHeight="1" x14ac:dyDescent="0.25">
      <c r="B24" s="3"/>
      <c r="C24" s="19" t="s">
        <v>36</v>
      </c>
      <c r="D24" s="17" t="s">
        <v>37</v>
      </c>
      <c r="E24" s="17">
        <v>7</v>
      </c>
      <c r="F24" s="14">
        <v>17.37</v>
      </c>
      <c r="G24" s="14">
        <v>14.93</v>
      </c>
      <c r="H24" s="14">
        <v>12.5</v>
      </c>
      <c r="I24" s="14"/>
      <c r="J24" s="14">
        <v>18.68</v>
      </c>
      <c r="K24" s="14">
        <v>23.54</v>
      </c>
      <c r="L24" s="14">
        <v>31.42</v>
      </c>
      <c r="M24" s="54"/>
      <c r="N24" s="14">
        <v>62.896635091</v>
      </c>
      <c r="O24" s="31">
        <v>46.333193000000001</v>
      </c>
      <c r="P24" s="31" t="s">
        <v>27</v>
      </c>
      <c r="Q24" s="17" t="s">
        <v>27</v>
      </c>
      <c r="R24" s="38" t="s">
        <v>617</v>
      </c>
      <c r="S24" s="10"/>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row>
    <row r="25" spans="2:260" s="12" customFormat="1" ht="65.099999999999994" customHeight="1" x14ac:dyDescent="0.25">
      <c r="B25" s="3"/>
      <c r="C25" s="9" t="s">
        <v>38</v>
      </c>
      <c r="D25" s="16" t="s">
        <v>39</v>
      </c>
      <c r="E25" s="16">
        <v>0</v>
      </c>
      <c r="F25" s="15">
        <v>138.58000000000001</v>
      </c>
      <c r="G25" s="15">
        <v>129.18</v>
      </c>
      <c r="H25" s="15">
        <v>119.78</v>
      </c>
      <c r="I25" s="14"/>
      <c r="J25" s="15">
        <v>141.19999999999999</v>
      </c>
      <c r="K25" s="15">
        <v>159.99</v>
      </c>
      <c r="L25" s="15">
        <v>190.39</v>
      </c>
      <c r="M25" s="54"/>
      <c r="N25" s="15">
        <v>33.545850584999997</v>
      </c>
      <c r="O25" s="15">
        <v>50.445860703000001</v>
      </c>
      <c r="P25" s="15" t="s">
        <v>26</v>
      </c>
      <c r="Q25" s="16" t="s">
        <v>26</v>
      </c>
      <c r="R25" s="37" t="s">
        <v>618</v>
      </c>
      <c r="S25" s="10"/>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row>
    <row r="26" spans="2:260" s="12" customFormat="1" ht="65.099999999999994" customHeight="1" x14ac:dyDescent="0.25">
      <c r="B26" s="3"/>
      <c r="C26" s="19" t="s">
        <v>40</v>
      </c>
      <c r="D26" s="17" t="s">
        <v>41</v>
      </c>
      <c r="E26" s="17">
        <v>9</v>
      </c>
      <c r="F26" s="14">
        <v>38.25</v>
      </c>
      <c r="G26" s="14">
        <v>35.049999999999997</v>
      </c>
      <c r="H26" s="14">
        <v>31.85</v>
      </c>
      <c r="I26" s="14"/>
      <c r="J26" s="14">
        <v>40.950000000000003</v>
      </c>
      <c r="K26" s="14">
        <v>47.34</v>
      </c>
      <c r="L26" s="14">
        <v>57.69</v>
      </c>
      <c r="M26" s="54"/>
      <c r="N26" s="14">
        <v>72.133552038000005</v>
      </c>
      <c r="O26" s="31">
        <v>55.393036905000002</v>
      </c>
      <c r="P26" s="31" t="s">
        <v>27</v>
      </c>
      <c r="Q26" s="17" t="s">
        <v>27</v>
      </c>
      <c r="R26" s="38" t="s">
        <v>619</v>
      </c>
      <c r="S26" s="10"/>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row>
    <row r="27" spans="2:260" s="12" customFormat="1" ht="65.099999999999994" customHeight="1" x14ac:dyDescent="0.25">
      <c r="B27" s="3"/>
      <c r="C27" s="9" t="s">
        <v>42</v>
      </c>
      <c r="D27" s="16" t="s">
        <v>43</v>
      </c>
      <c r="E27" s="16">
        <v>9</v>
      </c>
      <c r="F27" s="15">
        <v>65.12</v>
      </c>
      <c r="G27" s="15">
        <v>60.53</v>
      </c>
      <c r="H27" s="15">
        <v>55.94</v>
      </c>
      <c r="I27" s="14"/>
      <c r="J27" s="15">
        <v>66.61</v>
      </c>
      <c r="K27" s="15">
        <v>75.78</v>
      </c>
      <c r="L27" s="15">
        <v>90.62</v>
      </c>
      <c r="M27" s="54"/>
      <c r="N27" s="15">
        <v>57.287161386000001</v>
      </c>
      <c r="O27" s="15">
        <v>45.638478278000001</v>
      </c>
      <c r="P27" s="15" t="s">
        <v>27</v>
      </c>
      <c r="Q27" s="16" t="s">
        <v>27</v>
      </c>
      <c r="R27" s="37" t="s">
        <v>620</v>
      </c>
      <c r="S27" s="10"/>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row>
    <row r="28" spans="2:260" s="12" customFormat="1" ht="65.099999999999994" customHeight="1" x14ac:dyDescent="0.25">
      <c r="B28" s="3"/>
      <c r="C28" s="19" t="s">
        <v>44</v>
      </c>
      <c r="D28" s="17" t="s">
        <v>45</v>
      </c>
      <c r="E28" s="17">
        <v>7</v>
      </c>
      <c r="F28" s="14">
        <v>16.559999999999999</v>
      </c>
      <c r="G28" s="14">
        <v>15.8</v>
      </c>
      <c r="H28" s="14">
        <v>15.04</v>
      </c>
      <c r="I28" s="14"/>
      <c r="J28" s="14">
        <v>16.97</v>
      </c>
      <c r="K28" s="14">
        <v>18.48</v>
      </c>
      <c r="L28" s="14">
        <v>20.92</v>
      </c>
      <c r="M28" s="54"/>
      <c r="N28" s="14">
        <v>62.510667750000003</v>
      </c>
      <c r="O28" s="31">
        <v>558.01404975999992</v>
      </c>
      <c r="P28" s="31" t="s">
        <v>27</v>
      </c>
      <c r="Q28" s="17" t="s">
        <v>27</v>
      </c>
      <c r="R28" s="38" t="s">
        <v>621</v>
      </c>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row>
    <row r="29" spans="2:260" s="12" customFormat="1" ht="65.099999999999994" customHeight="1" x14ac:dyDescent="0.25">
      <c r="B29" s="3"/>
      <c r="C29" s="9" t="s">
        <v>46</v>
      </c>
      <c r="D29" s="16" t="s">
        <v>47</v>
      </c>
      <c r="E29" s="16">
        <v>7</v>
      </c>
      <c r="F29" s="15">
        <v>6.26</v>
      </c>
      <c r="G29" s="15">
        <v>4.9800000000000004</v>
      </c>
      <c r="H29" s="15">
        <v>3.7</v>
      </c>
      <c r="I29" s="14"/>
      <c r="J29" s="15">
        <v>7.5</v>
      </c>
      <c r="K29" s="15">
        <v>10.050000000000001</v>
      </c>
      <c r="L29" s="15">
        <v>14.18</v>
      </c>
      <c r="M29" s="54"/>
      <c r="N29" s="15">
        <v>59.358644421000001</v>
      </c>
      <c r="O29" s="15">
        <v>15.276643047</v>
      </c>
      <c r="P29" s="15" t="s">
        <v>27</v>
      </c>
      <c r="Q29" s="16" t="s">
        <v>27</v>
      </c>
      <c r="R29" s="37" t="s">
        <v>622</v>
      </c>
      <c r="S29" s="10"/>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row>
    <row r="30" spans="2:260" s="12" customFormat="1" ht="65.099999999999994" customHeight="1" x14ac:dyDescent="0.25">
      <c r="B30" s="3"/>
      <c r="C30" s="19" t="s">
        <v>48</v>
      </c>
      <c r="D30" s="17" t="s">
        <v>49</v>
      </c>
      <c r="E30" s="17">
        <v>7</v>
      </c>
      <c r="F30" s="14">
        <v>4.96</v>
      </c>
      <c r="G30" s="14">
        <v>3.75</v>
      </c>
      <c r="H30" s="14">
        <v>2.54</v>
      </c>
      <c r="I30" s="14"/>
      <c r="J30" s="14">
        <v>5.83</v>
      </c>
      <c r="K30" s="14">
        <v>8.24</v>
      </c>
      <c r="L30" s="14">
        <v>12.15</v>
      </c>
      <c r="M30" s="54"/>
      <c r="N30" s="14">
        <v>61.896606226999999</v>
      </c>
      <c r="O30" s="31">
        <v>48.538535713999998</v>
      </c>
      <c r="P30" s="31" t="s">
        <v>27</v>
      </c>
      <c r="Q30" s="17" t="s">
        <v>27</v>
      </c>
      <c r="R30" s="38" t="s">
        <v>623</v>
      </c>
      <c r="S30" s="10"/>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row>
    <row r="31" spans="2:260" s="12" customFormat="1" ht="65.099999999999994" customHeight="1" x14ac:dyDescent="0.25">
      <c r="B31" s="3"/>
      <c r="C31" s="9" t="s">
        <v>50</v>
      </c>
      <c r="D31" s="16" t="s">
        <v>51</v>
      </c>
      <c r="E31" s="16">
        <v>8</v>
      </c>
      <c r="F31" s="15">
        <v>84.9</v>
      </c>
      <c r="G31" s="15">
        <v>79.16</v>
      </c>
      <c r="H31" s="15">
        <v>73.42</v>
      </c>
      <c r="I31" s="14"/>
      <c r="J31" s="15">
        <v>89.4</v>
      </c>
      <c r="K31" s="15">
        <v>100.87</v>
      </c>
      <c r="L31" s="15">
        <v>119.44</v>
      </c>
      <c r="M31" s="54"/>
      <c r="N31" s="15">
        <v>54.574127185000002</v>
      </c>
      <c r="O31" s="15">
        <v>33.330888866999999</v>
      </c>
      <c r="P31" s="15" t="s">
        <v>27</v>
      </c>
      <c r="Q31" s="16" t="s">
        <v>27</v>
      </c>
      <c r="R31" s="37" t="s">
        <v>624</v>
      </c>
      <c r="S31" s="10"/>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row>
    <row r="32" spans="2:260" s="12" customFormat="1" ht="65.099999999999994" customHeight="1" x14ac:dyDescent="0.25">
      <c r="B32" s="3"/>
      <c r="C32" s="19" t="s">
        <v>52</v>
      </c>
      <c r="D32" s="17" t="s">
        <v>53</v>
      </c>
      <c r="E32" s="17">
        <v>7</v>
      </c>
      <c r="F32" s="14">
        <v>6.76</v>
      </c>
      <c r="G32" s="14">
        <v>5.34</v>
      </c>
      <c r="H32" s="14">
        <v>3.93</v>
      </c>
      <c r="I32" s="14"/>
      <c r="J32" s="14">
        <v>7.23</v>
      </c>
      <c r="K32" s="14">
        <v>10.050000000000001</v>
      </c>
      <c r="L32" s="14">
        <v>14.62</v>
      </c>
      <c r="M32" s="54"/>
      <c r="N32" s="14">
        <v>77.382939500999996</v>
      </c>
      <c r="O32" s="31">
        <v>8.5917414286000007</v>
      </c>
      <c r="P32" s="31" t="s">
        <v>27</v>
      </c>
      <c r="Q32" s="17" t="s">
        <v>27</v>
      </c>
      <c r="R32" s="38" t="s">
        <v>625</v>
      </c>
      <c r="S32" s="10"/>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row>
    <row r="33" spans="2:260" s="12" customFormat="1" ht="65.099999999999994" customHeight="1" x14ac:dyDescent="0.25">
      <c r="B33" s="3"/>
      <c r="C33" s="9" t="s">
        <v>457</v>
      </c>
      <c r="D33" s="16" t="s">
        <v>458</v>
      </c>
      <c r="E33" s="16">
        <v>5</v>
      </c>
      <c r="F33" s="15">
        <v>152.18</v>
      </c>
      <c r="G33" s="15">
        <v>137.56</v>
      </c>
      <c r="H33" s="15">
        <v>122.94</v>
      </c>
      <c r="I33" s="14"/>
      <c r="J33" s="15">
        <v>154.06</v>
      </c>
      <c r="K33" s="15">
        <v>183.29</v>
      </c>
      <c r="L33" s="15">
        <v>230.6</v>
      </c>
      <c r="M33" s="54"/>
      <c r="N33" s="15">
        <v>36.063950101000003</v>
      </c>
      <c r="O33" s="15">
        <v>8.6683741404999992</v>
      </c>
      <c r="P33" s="15" t="s">
        <v>27</v>
      </c>
      <c r="Q33" s="16" t="s">
        <v>26</v>
      </c>
      <c r="R33" s="37" t="s">
        <v>626</v>
      </c>
      <c r="S33" s="10"/>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row>
    <row r="34" spans="2:260" s="12" customFormat="1" ht="65.099999999999994" customHeight="1" x14ac:dyDescent="0.25">
      <c r="B34" s="3"/>
      <c r="C34" s="19" t="s">
        <v>54</v>
      </c>
      <c r="D34" s="17" t="s">
        <v>55</v>
      </c>
      <c r="E34" s="17">
        <v>7</v>
      </c>
      <c r="F34" s="14">
        <v>13.78</v>
      </c>
      <c r="G34" s="14">
        <v>11.72</v>
      </c>
      <c r="H34" s="14">
        <v>9.67</v>
      </c>
      <c r="I34" s="14"/>
      <c r="J34" s="14">
        <v>14.23</v>
      </c>
      <c r="K34" s="14">
        <v>18.329999999999998</v>
      </c>
      <c r="L34" s="14">
        <v>24.97</v>
      </c>
      <c r="M34" s="54"/>
      <c r="N34" s="14">
        <v>71.105757178000005</v>
      </c>
      <c r="O34" s="31">
        <v>255.11727105</v>
      </c>
      <c r="P34" s="31" t="s">
        <v>27</v>
      </c>
      <c r="Q34" s="17" t="s">
        <v>27</v>
      </c>
      <c r="R34" s="38" t="s">
        <v>627</v>
      </c>
      <c r="S34" s="10"/>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row>
    <row r="35" spans="2:260" s="12" customFormat="1" ht="65.099999999999994" customHeight="1" x14ac:dyDescent="0.25">
      <c r="B35" s="3"/>
      <c r="C35" s="9" t="s">
        <v>56</v>
      </c>
      <c r="D35" s="16" t="s">
        <v>57</v>
      </c>
      <c r="E35" s="16">
        <v>8</v>
      </c>
      <c r="F35" s="15">
        <v>140.44999999999999</v>
      </c>
      <c r="G35" s="15">
        <v>116.09</v>
      </c>
      <c r="H35" s="15">
        <v>91.73</v>
      </c>
      <c r="I35" s="14"/>
      <c r="J35" s="15">
        <v>154.55000000000001</v>
      </c>
      <c r="K35" s="15">
        <v>203.26</v>
      </c>
      <c r="L35" s="15">
        <v>282.10000000000002</v>
      </c>
      <c r="M35" s="54"/>
      <c r="N35" s="15">
        <v>49.572528132999999</v>
      </c>
      <c r="O35" s="15">
        <v>109.76021148</v>
      </c>
      <c r="P35" s="15" t="s">
        <v>27</v>
      </c>
      <c r="Q35" s="16" t="s">
        <v>27</v>
      </c>
      <c r="R35" s="37" t="s">
        <v>628</v>
      </c>
      <c r="S35" s="10"/>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row>
    <row r="36" spans="2:260" s="12" customFormat="1" ht="65.099999999999994" customHeight="1" x14ac:dyDescent="0.25">
      <c r="B36" s="3"/>
      <c r="C36" s="19" t="s">
        <v>58</v>
      </c>
      <c r="D36" s="17" t="s">
        <v>59</v>
      </c>
      <c r="E36" s="17">
        <v>9</v>
      </c>
      <c r="F36" s="14">
        <v>15.13</v>
      </c>
      <c r="G36" s="14">
        <v>13.15</v>
      </c>
      <c r="H36" s="14">
        <v>11.18</v>
      </c>
      <c r="I36" s="14"/>
      <c r="J36" s="14">
        <v>16.36</v>
      </c>
      <c r="K36" s="14">
        <v>20.3</v>
      </c>
      <c r="L36" s="14">
        <v>26.68</v>
      </c>
      <c r="M36" s="54"/>
      <c r="N36" s="14">
        <v>65.759579248999998</v>
      </c>
      <c r="O36" s="31">
        <v>79.019540429000003</v>
      </c>
      <c r="P36" s="31" t="s">
        <v>27</v>
      </c>
      <c r="Q36" s="17" t="s">
        <v>27</v>
      </c>
      <c r="R36" s="38" t="s">
        <v>629</v>
      </c>
      <c r="S36" s="10"/>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row>
    <row r="37" spans="2:260" s="12" customFormat="1" ht="65.099999999999994" customHeight="1" x14ac:dyDescent="0.25">
      <c r="B37" s="3"/>
      <c r="C37" s="9" t="s">
        <v>579</v>
      </c>
      <c r="D37" s="16" t="s">
        <v>580</v>
      </c>
      <c r="E37" s="16">
        <v>7</v>
      </c>
      <c r="F37" s="15">
        <v>15.81</v>
      </c>
      <c r="G37" s="15">
        <v>13.65</v>
      </c>
      <c r="H37" s="15">
        <v>11.5</v>
      </c>
      <c r="I37" s="14"/>
      <c r="J37" s="15">
        <v>17.55</v>
      </c>
      <c r="K37" s="15">
        <v>21.85</v>
      </c>
      <c r="L37" s="15">
        <v>28.81</v>
      </c>
      <c r="M37" s="54"/>
      <c r="N37" s="15">
        <v>62.288728446</v>
      </c>
      <c r="O37" s="15">
        <v>2.3363700476</v>
      </c>
      <c r="P37" s="15" t="s">
        <v>27</v>
      </c>
      <c r="Q37" s="16" t="s">
        <v>27</v>
      </c>
      <c r="R37" s="37" t="s">
        <v>630</v>
      </c>
      <c r="S37" s="10"/>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row>
    <row r="38" spans="2:260" s="12" customFormat="1" ht="65.099999999999994" customHeight="1" x14ac:dyDescent="0.25">
      <c r="B38" s="3"/>
      <c r="C38" s="19" t="s">
        <v>60</v>
      </c>
      <c r="D38" s="17" t="s">
        <v>61</v>
      </c>
      <c r="E38" s="17">
        <v>7</v>
      </c>
      <c r="F38" s="14">
        <v>58.58</v>
      </c>
      <c r="G38" s="14">
        <v>54.46</v>
      </c>
      <c r="H38" s="14">
        <v>50.34</v>
      </c>
      <c r="I38" s="14"/>
      <c r="J38" s="14">
        <v>61.96</v>
      </c>
      <c r="K38" s="14">
        <v>70.19</v>
      </c>
      <c r="L38" s="14">
        <v>83.51</v>
      </c>
      <c r="M38" s="54"/>
      <c r="N38" s="14">
        <v>52.676667690000002</v>
      </c>
      <c r="O38" s="31">
        <v>1215.6090882999999</v>
      </c>
      <c r="P38" s="31" t="s">
        <v>27</v>
      </c>
      <c r="Q38" s="17" t="s">
        <v>27</v>
      </c>
      <c r="R38" s="38" t="s">
        <v>631</v>
      </c>
      <c r="S38" s="10"/>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row>
    <row r="39" spans="2:260" s="12" customFormat="1" ht="65.099999999999994" customHeight="1" x14ac:dyDescent="0.25">
      <c r="B39" s="3"/>
      <c r="C39" s="9" t="s">
        <v>60</v>
      </c>
      <c r="D39" s="16" t="s">
        <v>62</v>
      </c>
      <c r="E39" s="16">
        <v>7</v>
      </c>
      <c r="F39" s="15">
        <v>58.95</v>
      </c>
      <c r="G39" s="15">
        <v>54.52</v>
      </c>
      <c r="H39" s="15">
        <v>50.1</v>
      </c>
      <c r="I39" s="14"/>
      <c r="J39" s="15">
        <v>62.35</v>
      </c>
      <c r="K39" s="15">
        <v>71.19</v>
      </c>
      <c r="L39" s="15">
        <v>85.5</v>
      </c>
      <c r="M39" s="54"/>
      <c r="N39" s="15">
        <v>56.861164641999999</v>
      </c>
      <c r="O39" s="15">
        <v>137.27069957</v>
      </c>
      <c r="P39" s="15" t="s">
        <v>27</v>
      </c>
      <c r="Q39" s="16" t="s">
        <v>27</v>
      </c>
      <c r="R39" s="37" t="s">
        <v>632</v>
      </c>
      <c r="S39" s="10"/>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row>
    <row r="40" spans="2:260" s="12" customFormat="1" ht="65.099999999999994" customHeight="1" x14ac:dyDescent="0.25">
      <c r="B40" s="3"/>
      <c r="C40" s="19" t="s">
        <v>63</v>
      </c>
      <c r="D40" s="17" t="s">
        <v>64</v>
      </c>
      <c r="E40" s="17">
        <v>10</v>
      </c>
      <c r="F40" s="14">
        <v>13.16</v>
      </c>
      <c r="G40" s="14">
        <v>8.2100000000000009</v>
      </c>
      <c r="H40" s="14">
        <v>3.27</v>
      </c>
      <c r="I40" s="14"/>
      <c r="J40" s="14">
        <v>17.23</v>
      </c>
      <c r="K40" s="14">
        <v>27.11</v>
      </c>
      <c r="L40" s="14">
        <v>43.11</v>
      </c>
      <c r="M40" s="54"/>
      <c r="N40" s="14">
        <v>89.704093417999999</v>
      </c>
      <c r="O40" s="31">
        <v>7.0717154761999996</v>
      </c>
      <c r="P40" s="31" t="s">
        <v>27</v>
      </c>
      <c r="Q40" s="17" t="s">
        <v>27</v>
      </c>
      <c r="R40" s="38" t="s">
        <v>633</v>
      </c>
      <c r="S40" s="10"/>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row>
    <row r="41" spans="2:260" s="12" customFormat="1" ht="65.099999999999994" customHeight="1" x14ac:dyDescent="0.25">
      <c r="B41" s="3"/>
      <c r="C41" s="9" t="s">
        <v>63</v>
      </c>
      <c r="D41" s="16" t="s">
        <v>526</v>
      </c>
      <c r="E41" s="16">
        <v>2</v>
      </c>
      <c r="F41" s="15">
        <v>1.1499999999999999</v>
      </c>
      <c r="G41" s="15">
        <v>0.62</v>
      </c>
      <c r="H41" s="15">
        <v>0.09</v>
      </c>
      <c r="I41" s="14"/>
      <c r="J41" s="15">
        <v>1.22</v>
      </c>
      <c r="K41" s="15">
        <v>2.27</v>
      </c>
      <c r="L41" s="15">
        <v>3.98</v>
      </c>
      <c r="M41" s="54"/>
      <c r="N41" s="15">
        <v>43.777594264999998</v>
      </c>
      <c r="O41" s="15">
        <v>3.7880380952000001</v>
      </c>
      <c r="P41" s="15" t="s">
        <v>26</v>
      </c>
      <c r="Q41" s="16" t="s">
        <v>26</v>
      </c>
      <c r="R41" s="37" t="s">
        <v>634</v>
      </c>
      <c r="S41" s="10"/>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row>
    <row r="42" spans="2:260" s="12" customFormat="1" ht="65.099999999999994" customHeight="1" x14ac:dyDescent="0.25">
      <c r="B42" s="3"/>
      <c r="C42" s="19" t="s">
        <v>467</v>
      </c>
      <c r="D42" s="17" t="s">
        <v>468</v>
      </c>
      <c r="E42" s="17">
        <v>0</v>
      </c>
      <c r="F42" s="14">
        <v>15.87</v>
      </c>
      <c r="G42" s="14">
        <v>12.7</v>
      </c>
      <c r="H42" s="14">
        <v>9.5399999999999991</v>
      </c>
      <c r="I42" s="14"/>
      <c r="J42" s="14">
        <v>16.66</v>
      </c>
      <c r="K42" s="14">
        <v>22.98</v>
      </c>
      <c r="L42" s="14">
        <v>33.21</v>
      </c>
      <c r="M42" s="54"/>
      <c r="N42" s="14">
        <v>29.599095186</v>
      </c>
      <c r="O42" s="31">
        <v>2.8496458570999996</v>
      </c>
      <c r="P42" s="31" t="s">
        <v>26</v>
      </c>
      <c r="Q42" s="17" t="s">
        <v>26</v>
      </c>
      <c r="R42" s="38" t="s">
        <v>635</v>
      </c>
      <c r="S42" s="10"/>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row>
    <row r="43" spans="2:260" s="12" customFormat="1" ht="65.099999999999994" customHeight="1" x14ac:dyDescent="0.25">
      <c r="B43" s="3"/>
      <c r="C43" s="9" t="s">
        <v>65</v>
      </c>
      <c r="D43" s="16" t="s">
        <v>66</v>
      </c>
      <c r="E43" s="16">
        <v>7</v>
      </c>
      <c r="F43" s="15">
        <v>25.5</v>
      </c>
      <c r="G43" s="15">
        <v>21.26</v>
      </c>
      <c r="H43" s="15">
        <v>17.03</v>
      </c>
      <c r="I43" s="14"/>
      <c r="J43" s="15">
        <v>28</v>
      </c>
      <c r="K43" s="15">
        <v>36.46</v>
      </c>
      <c r="L43" s="15">
        <v>50.16</v>
      </c>
      <c r="M43" s="54"/>
      <c r="N43" s="15">
        <v>66.097892035000001</v>
      </c>
      <c r="O43" s="15">
        <v>120.93084841999999</v>
      </c>
      <c r="P43" s="15" t="s">
        <v>27</v>
      </c>
      <c r="Q43" s="16" t="s">
        <v>27</v>
      </c>
      <c r="R43" s="37" t="s">
        <v>636</v>
      </c>
      <c r="S43" s="10"/>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row>
    <row r="44" spans="2:260" s="12" customFormat="1" ht="65.099999999999994" customHeight="1" x14ac:dyDescent="0.25">
      <c r="B44" s="3"/>
      <c r="C44" s="19" t="s">
        <v>67</v>
      </c>
      <c r="D44" s="17" t="s">
        <v>68</v>
      </c>
      <c r="E44" s="17">
        <v>7</v>
      </c>
      <c r="F44" s="14">
        <v>23.36</v>
      </c>
      <c r="G44" s="14">
        <v>20.13</v>
      </c>
      <c r="H44" s="14">
        <v>16.899999999999999</v>
      </c>
      <c r="I44" s="14"/>
      <c r="J44" s="14">
        <v>24.28</v>
      </c>
      <c r="K44" s="14">
        <v>30.73</v>
      </c>
      <c r="L44" s="14">
        <v>41.19</v>
      </c>
      <c r="M44" s="54"/>
      <c r="N44" s="14">
        <v>72.549251873000003</v>
      </c>
      <c r="O44" s="31">
        <v>1249.9439738000001</v>
      </c>
      <c r="P44" s="31" t="s">
        <v>27</v>
      </c>
      <c r="Q44" s="17" t="s">
        <v>27</v>
      </c>
      <c r="R44" s="38" t="s">
        <v>637</v>
      </c>
      <c r="S44" s="10"/>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row>
    <row r="45" spans="2:260" s="12" customFormat="1" ht="65.099999999999994" customHeight="1" x14ac:dyDescent="0.25">
      <c r="B45" s="3"/>
      <c r="C45" s="9" t="s">
        <v>69</v>
      </c>
      <c r="D45" s="16" t="s">
        <v>70</v>
      </c>
      <c r="E45" s="16">
        <v>9</v>
      </c>
      <c r="F45" s="15">
        <v>7.17</v>
      </c>
      <c r="G45" s="15">
        <v>6.38</v>
      </c>
      <c r="H45" s="15">
        <v>5.59</v>
      </c>
      <c r="I45" s="14"/>
      <c r="J45" s="15">
        <v>7.3</v>
      </c>
      <c r="K45" s="15">
        <v>8.8699999999999992</v>
      </c>
      <c r="L45" s="15">
        <v>11.41</v>
      </c>
      <c r="M45" s="54"/>
      <c r="N45" s="15">
        <v>75.735354665000003</v>
      </c>
      <c r="O45" s="15">
        <v>10.856639095</v>
      </c>
      <c r="P45" s="15" t="s">
        <v>27</v>
      </c>
      <c r="Q45" s="16" t="s">
        <v>27</v>
      </c>
      <c r="R45" s="37" t="s">
        <v>638</v>
      </c>
      <c r="S45" s="10"/>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row>
    <row r="46" spans="2:260" s="12" customFormat="1" ht="65.099999999999994" customHeight="1" x14ac:dyDescent="0.25">
      <c r="B46" s="3"/>
      <c r="C46" s="19" t="s">
        <v>504</v>
      </c>
      <c r="D46" s="17" t="s">
        <v>505</v>
      </c>
      <c r="E46" s="17">
        <v>2</v>
      </c>
      <c r="F46" s="14">
        <v>63.41</v>
      </c>
      <c r="G46" s="14">
        <v>56.46</v>
      </c>
      <c r="H46" s="14">
        <v>49.52</v>
      </c>
      <c r="I46" s="14"/>
      <c r="J46" s="14">
        <v>64.31</v>
      </c>
      <c r="K46" s="14">
        <v>78.19</v>
      </c>
      <c r="L46" s="14">
        <v>100.66</v>
      </c>
      <c r="M46" s="54"/>
      <c r="N46" s="14">
        <v>23.379745006</v>
      </c>
      <c r="O46" s="31">
        <v>3.7633307057000001</v>
      </c>
      <c r="P46" s="31" t="s">
        <v>26</v>
      </c>
      <c r="Q46" s="17" t="s">
        <v>26</v>
      </c>
      <c r="R46" s="38" t="s">
        <v>639</v>
      </c>
      <c r="S46" s="10"/>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row>
    <row r="47" spans="2:260" s="12" customFormat="1" ht="65.099999999999994" customHeight="1" x14ac:dyDescent="0.25">
      <c r="B47" s="3"/>
      <c r="C47" s="9" t="s">
        <v>71</v>
      </c>
      <c r="D47" s="16" t="s">
        <v>72</v>
      </c>
      <c r="E47" s="16">
        <v>7</v>
      </c>
      <c r="F47" s="15">
        <v>18.03</v>
      </c>
      <c r="G47" s="15">
        <v>16.09</v>
      </c>
      <c r="H47" s="15">
        <v>14.16</v>
      </c>
      <c r="I47" s="14"/>
      <c r="J47" s="15">
        <v>19.079999999999998</v>
      </c>
      <c r="K47" s="15">
        <v>22.94</v>
      </c>
      <c r="L47" s="15">
        <v>29.18</v>
      </c>
      <c r="M47" s="54"/>
      <c r="N47" s="15">
        <v>63.865817831000001</v>
      </c>
      <c r="O47" s="15">
        <v>36.155385332999998</v>
      </c>
      <c r="P47" s="15" t="s">
        <v>27</v>
      </c>
      <c r="Q47" s="16" t="s">
        <v>27</v>
      </c>
      <c r="R47" s="37" t="s">
        <v>640</v>
      </c>
      <c r="S47" s="10"/>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row>
    <row r="48" spans="2:260" s="12" customFormat="1" ht="65.099999999999994" customHeight="1" x14ac:dyDescent="0.25">
      <c r="B48" s="3"/>
      <c r="C48" s="19" t="s">
        <v>73</v>
      </c>
      <c r="D48" s="17" t="s">
        <v>74</v>
      </c>
      <c r="E48" s="17">
        <v>9</v>
      </c>
      <c r="F48" s="14">
        <v>42.06</v>
      </c>
      <c r="G48" s="14">
        <v>39.75</v>
      </c>
      <c r="H48" s="14">
        <v>37.450000000000003</v>
      </c>
      <c r="I48" s="14"/>
      <c r="J48" s="14">
        <v>42.75</v>
      </c>
      <c r="K48" s="14">
        <v>47.35</v>
      </c>
      <c r="L48" s="14">
        <v>54.81</v>
      </c>
      <c r="M48" s="54"/>
      <c r="N48" s="14">
        <v>67.696104680000005</v>
      </c>
      <c r="O48" s="31">
        <v>279.28687894999996</v>
      </c>
      <c r="P48" s="31" t="s">
        <v>27</v>
      </c>
      <c r="Q48" s="17" t="s">
        <v>27</v>
      </c>
      <c r="R48" s="38" t="s">
        <v>641</v>
      </c>
      <c r="S48" s="10"/>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row>
    <row r="49" spans="2:260" s="12" customFormat="1" ht="65.099999999999994" customHeight="1" x14ac:dyDescent="0.25">
      <c r="B49" s="3"/>
      <c r="C49" s="9" t="s">
        <v>75</v>
      </c>
      <c r="D49" s="16" t="s">
        <v>76</v>
      </c>
      <c r="E49" s="16">
        <v>9</v>
      </c>
      <c r="F49" s="15">
        <v>32.869999999999997</v>
      </c>
      <c r="G49" s="15">
        <v>28.91</v>
      </c>
      <c r="H49" s="15">
        <v>24.96</v>
      </c>
      <c r="I49" s="14"/>
      <c r="J49" s="15">
        <v>34.799999999999997</v>
      </c>
      <c r="K49" s="15">
        <v>42.7</v>
      </c>
      <c r="L49" s="15">
        <v>55.5</v>
      </c>
      <c r="M49" s="54"/>
      <c r="N49" s="15">
        <v>70.827778761000005</v>
      </c>
      <c r="O49" s="15">
        <v>35.086845570999998</v>
      </c>
      <c r="P49" s="15" t="s">
        <v>27</v>
      </c>
      <c r="Q49" s="16" t="s">
        <v>27</v>
      </c>
      <c r="R49" s="37" t="s">
        <v>642</v>
      </c>
      <c r="S49" s="10"/>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row>
    <row r="50" spans="2:260" s="12" customFormat="1" ht="65.099999999999994" customHeight="1" x14ac:dyDescent="0.25">
      <c r="B50" s="3"/>
      <c r="C50" s="19" t="s">
        <v>77</v>
      </c>
      <c r="D50" s="17" t="s">
        <v>78</v>
      </c>
      <c r="E50" s="17">
        <v>10</v>
      </c>
      <c r="F50" s="14">
        <v>135.21</v>
      </c>
      <c r="G50" s="14">
        <v>130.88999999999999</v>
      </c>
      <c r="H50" s="14">
        <v>126.57</v>
      </c>
      <c r="I50" s="14"/>
      <c r="J50" s="14">
        <v>136.84</v>
      </c>
      <c r="K50" s="14">
        <v>145.47</v>
      </c>
      <c r="L50" s="14">
        <v>159.44</v>
      </c>
      <c r="M50" s="54"/>
      <c r="N50" s="14">
        <v>68.847556468999997</v>
      </c>
      <c r="O50" s="31">
        <v>9.3991013286000005</v>
      </c>
      <c r="P50" s="31" t="s">
        <v>27</v>
      </c>
      <c r="Q50" s="17" t="s">
        <v>27</v>
      </c>
      <c r="R50" s="38" t="s">
        <v>643</v>
      </c>
      <c r="S50" s="10"/>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row>
    <row r="51" spans="2:260" s="12" customFormat="1" ht="65.099999999999994" customHeight="1" x14ac:dyDescent="0.25">
      <c r="B51" s="3"/>
      <c r="C51" s="9" t="s">
        <v>79</v>
      </c>
      <c r="D51" s="16" t="s">
        <v>80</v>
      </c>
      <c r="E51" s="16">
        <v>7</v>
      </c>
      <c r="F51" s="15">
        <v>12.42</v>
      </c>
      <c r="G51" s="15">
        <v>10.92</v>
      </c>
      <c r="H51" s="15">
        <v>9.42</v>
      </c>
      <c r="I51" s="14"/>
      <c r="J51" s="15">
        <v>13.07</v>
      </c>
      <c r="K51" s="15">
        <v>16.059999999999999</v>
      </c>
      <c r="L51" s="15">
        <v>20.91</v>
      </c>
      <c r="M51" s="54"/>
      <c r="N51" s="15">
        <v>64.033570881000003</v>
      </c>
      <c r="O51" s="15">
        <v>3.6104570475999997</v>
      </c>
      <c r="P51" s="15" t="s">
        <v>27</v>
      </c>
      <c r="Q51" s="16" t="s">
        <v>27</v>
      </c>
      <c r="R51" s="37" t="s">
        <v>644</v>
      </c>
      <c r="S51" s="10"/>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row>
    <row r="52" spans="2:260" s="12" customFormat="1" ht="65.099999999999994" customHeight="1" x14ac:dyDescent="0.25">
      <c r="B52" s="3"/>
      <c r="C52" s="19" t="s">
        <v>81</v>
      </c>
      <c r="D52" s="17" t="s">
        <v>82</v>
      </c>
      <c r="E52" s="17">
        <v>7</v>
      </c>
      <c r="F52" s="14">
        <v>8.17</v>
      </c>
      <c r="G52" s="14">
        <v>6.96</v>
      </c>
      <c r="H52" s="14">
        <v>5.75</v>
      </c>
      <c r="I52" s="14"/>
      <c r="J52" s="14">
        <v>8.84</v>
      </c>
      <c r="K52" s="14">
        <v>11.25</v>
      </c>
      <c r="L52" s="14">
        <v>15.16</v>
      </c>
      <c r="M52" s="54"/>
      <c r="N52" s="14">
        <v>55.074326313</v>
      </c>
      <c r="O52" s="31">
        <v>6.5853944285999999</v>
      </c>
      <c r="P52" s="31" t="s">
        <v>27</v>
      </c>
      <c r="Q52" s="17" t="s">
        <v>27</v>
      </c>
      <c r="R52" s="38" t="s">
        <v>645</v>
      </c>
      <c r="S52" s="10"/>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row>
    <row r="53" spans="2:260" s="12" customFormat="1" ht="65.099999999999994" customHeight="1" x14ac:dyDescent="0.25">
      <c r="B53" s="3"/>
      <c r="C53" s="9" t="s">
        <v>565</v>
      </c>
      <c r="D53" s="16" t="s">
        <v>566</v>
      </c>
      <c r="E53" s="16">
        <v>0</v>
      </c>
      <c r="F53" s="15">
        <v>4.51</v>
      </c>
      <c r="G53" s="15">
        <v>3.86</v>
      </c>
      <c r="H53" s="15">
        <v>3.22</v>
      </c>
      <c r="I53" s="14"/>
      <c r="J53" s="15">
        <v>4.72</v>
      </c>
      <c r="K53" s="15">
        <v>6</v>
      </c>
      <c r="L53" s="15">
        <v>8.08</v>
      </c>
      <c r="M53" s="54"/>
      <c r="N53" s="15">
        <v>39.517125374000003</v>
      </c>
      <c r="O53" s="15">
        <v>2.3631468376</v>
      </c>
      <c r="P53" s="15" t="s">
        <v>26</v>
      </c>
      <c r="Q53" s="16" t="s">
        <v>26</v>
      </c>
      <c r="R53" s="37" t="s">
        <v>646</v>
      </c>
      <c r="S53" s="10"/>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row>
    <row r="54" spans="2:260" s="12" customFormat="1" ht="65.099999999999994" customHeight="1" x14ac:dyDescent="0.25">
      <c r="B54" s="3"/>
      <c r="C54" s="19" t="s">
        <v>83</v>
      </c>
      <c r="D54" s="17" t="s">
        <v>84</v>
      </c>
      <c r="E54" s="17">
        <v>7</v>
      </c>
      <c r="F54" s="14">
        <v>18.63</v>
      </c>
      <c r="G54" s="14">
        <v>16.239999999999998</v>
      </c>
      <c r="H54" s="14">
        <v>13.85</v>
      </c>
      <c r="I54" s="14"/>
      <c r="J54" s="14">
        <v>19.440000000000001</v>
      </c>
      <c r="K54" s="14">
        <v>24.21</v>
      </c>
      <c r="L54" s="14">
        <v>31.94</v>
      </c>
      <c r="M54" s="54"/>
      <c r="N54" s="14">
        <v>65.106490629999996</v>
      </c>
      <c r="O54" s="31">
        <v>10.785798904</v>
      </c>
      <c r="P54" s="31" t="s">
        <v>27</v>
      </c>
      <c r="Q54" s="17" t="s">
        <v>27</v>
      </c>
      <c r="R54" s="38" t="s">
        <v>647</v>
      </c>
      <c r="S54" s="10"/>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row>
    <row r="55" spans="2:260" s="12" customFormat="1" ht="65.099999999999994" customHeight="1" x14ac:dyDescent="0.25">
      <c r="B55" s="3"/>
      <c r="C55" s="9" t="s">
        <v>85</v>
      </c>
      <c r="D55" s="16" t="s">
        <v>86</v>
      </c>
      <c r="E55" s="16">
        <v>9</v>
      </c>
      <c r="F55" s="15">
        <v>18.149999999999999</v>
      </c>
      <c r="G55" s="15">
        <v>16.2</v>
      </c>
      <c r="H55" s="15">
        <v>14.25</v>
      </c>
      <c r="I55" s="14"/>
      <c r="J55" s="15">
        <v>19.89</v>
      </c>
      <c r="K55" s="15">
        <v>23.78</v>
      </c>
      <c r="L55" s="15">
        <v>30.08</v>
      </c>
      <c r="M55" s="54"/>
      <c r="N55" s="15">
        <v>61.524797317000001</v>
      </c>
      <c r="O55" s="15">
        <v>318.85925448</v>
      </c>
      <c r="P55" s="15" t="s">
        <v>27</v>
      </c>
      <c r="Q55" s="16" t="s">
        <v>27</v>
      </c>
      <c r="R55" s="37" t="s">
        <v>648</v>
      </c>
      <c r="S55" s="10"/>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row>
    <row r="56" spans="2:260" s="12" customFormat="1" ht="65.099999999999994" customHeight="1" x14ac:dyDescent="0.25">
      <c r="B56" s="3"/>
      <c r="C56" s="19" t="s">
        <v>85</v>
      </c>
      <c r="D56" s="17" t="s">
        <v>87</v>
      </c>
      <c r="E56" s="17">
        <v>7</v>
      </c>
      <c r="F56" s="14">
        <v>20.53</v>
      </c>
      <c r="G56" s="14">
        <v>18.29</v>
      </c>
      <c r="H56" s="14">
        <v>16.059999999999999</v>
      </c>
      <c r="I56" s="14"/>
      <c r="J56" s="14">
        <v>22.61</v>
      </c>
      <c r="K56" s="14">
        <v>27.07</v>
      </c>
      <c r="L56" s="14">
        <v>34.299999999999997</v>
      </c>
      <c r="M56" s="54"/>
      <c r="N56" s="14">
        <v>59.031312143999997</v>
      </c>
      <c r="O56" s="31">
        <v>1318.6956195</v>
      </c>
      <c r="P56" s="31" t="s">
        <v>27</v>
      </c>
      <c r="Q56" s="17" t="s">
        <v>27</v>
      </c>
      <c r="R56" s="38" t="s">
        <v>649</v>
      </c>
      <c r="S56" s="10"/>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row>
    <row r="57" spans="2:260" s="12" customFormat="1" ht="65.099999999999994" customHeight="1" x14ac:dyDescent="0.25">
      <c r="B57" s="3"/>
      <c r="C57" s="9" t="s">
        <v>88</v>
      </c>
      <c r="D57" s="16" t="s">
        <v>590</v>
      </c>
      <c r="E57" s="16">
        <v>0</v>
      </c>
      <c r="F57" s="15">
        <v>17.91</v>
      </c>
      <c r="G57" s="15">
        <v>17.21</v>
      </c>
      <c r="H57" s="15">
        <v>16.510000000000002</v>
      </c>
      <c r="I57" s="14"/>
      <c r="J57" s="15">
        <v>18.5</v>
      </c>
      <c r="K57" s="15">
        <v>19.89</v>
      </c>
      <c r="L57" s="15">
        <v>22.15</v>
      </c>
      <c r="M57" s="54"/>
      <c r="N57" s="15">
        <v>41.319081056999998</v>
      </c>
      <c r="O57" s="15">
        <v>1.8011086667</v>
      </c>
      <c r="P57" s="15" t="s">
        <v>26</v>
      </c>
      <c r="Q57" s="16" t="s">
        <v>26</v>
      </c>
      <c r="R57" s="37" t="s">
        <v>650</v>
      </c>
      <c r="S57" s="10"/>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2:260" s="12" customFormat="1" ht="65.099999999999994" customHeight="1" x14ac:dyDescent="0.25">
      <c r="B58" s="3"/>
      <c r="C58" s="19" t="s">
        <v>88</v>
      </c>
      <c r="D58" s="17" t="s">
        <v>89</v>
      </c>
      <c r="E58" s="17">
        <v>0</v>
      </c>
      <c r="F58" s="14">
        <v>19.420000000000002</v>
      </c>
      <c r="G58" s="14">
        <v>18.18</v>
      </c>
      <c r="H58" s="14">
        <v>16.940000000000001</v>
      </c>
      <c r="I58" s="14"/>
      <c r="J58" s="14">
        <v>20.059999999999999</v>
      </c>
      <c r="K58" s="14">
        <v>22.53</v>
      </c>
      <c r="L58" s="14">
        <v>26.53</v>
      </c>
      <c r="M58" s="54"/>
      <c r="N58" s="14">
        <v>27.345341003000001</v>
      </c>
      <c r="O58" s="31">
        <v>80.045306429000007</v>
      </c>
      <c r="P58" s="31" t="s">
        <v>26</v>
      </c>
      <c r="Q58" s="17" t="s">
        <v>26</v>
      </c>
      <c r="R58" s="38" t="s">
        <v>651</v>
      </c>
      <c r="S58" s="1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2:260" s="12" customFormat="1" ht="65.099999999999994" customHeight="1" x14ac:dyDescent="0.25">
      <c r="B59" s="3"/>
      <c r="C59" s="9" t="s">
        <v>90</v>
      </c>
      <c r="D59" s="16" t="s">
        <v>91</v>
      </c>
      <c r="E59" s="16">
        <v>7</v>
      </c>
      <c r="F59" s="15">
        <v>15.32</v>
      </c>
      <c r="G59" s="15">
        <v>14.22</v>
      </c>
      <c r="H59" s="15">
        <v>13.12</v>
      </c>
      <c r="I59" s="14"/>
      <c r="J59" s="15">
        <v>16.2</v>
      </c>
      <c r="K59" s="15">
        <v>18.39</v>
      </c>
      <c r="L59" s="15">
        <v>21.95</v>
      </c>
      <c r="M59" s="54"/>
      <c r="N59" s="15">
        <v>54.680449760999998</v>
      </c>
      <c r="O59" s="15">
        <v>104.95894981000001</v>
      </c>
      <c r="P59" s="15" t="s">
        <v>27</v>
      </c>
      <c r="Q59" s="16" t="s">
        <v>27</v>
      </c>
      <c r="R59" s="37" t="s">
        <v>652</v>
      </c>
      <c r="S59" s="1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row>
    <row r="60" spans="2:260" s="12" customFormat="1" ht="65.099999999999994" customHeight="1" x14ac:dyDescent="0.25">
      <c r="B60" s="3"/>
      <c r="C60" s="19" t="s">
        <v>11</v>
      </c>
      <c r="D60" s="17" t="s">
        <v>92</v>
      </c>
      <c r="E60" s="17">
        <v>7</v>
      </c>
      <c r="F60" s="14">
        <v>23.98</v>
      </c>
      <c r="G60" s="14">
        <v>21.03</v>
      </c>
      <c r="H60" s="14">
        <v>18.09</v>
      </c>
      <c r="I60" s="14"/>
      <c r="J60" s="14">
        <v>27.19</v>
      </c>
      <c r="K60" s="14">
        <v>33.07</v>
      </c>
      <c r="L60" s="14">
        <v>42.58</v>
      </c>
      <c r="M60" s="54"/>
      <c r="N60" s="14">
        <v>55.834173225999997</v>
      </c>
      <c r="O60" s="31">
        <v>1175.663178</v>
      </c>
      <c r="P60" s="31" t="s">
        <v>27</v>
      </c>
      <c r="Q60" s="17" t="s">
        <v>27</v>
      </c>
      <c r="R60" s="38" t="s">
        <v>653</v>
      </c>
      <c r="S60" s="10"/>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row>
    <row r="61" spans="2:260" s="12" customFormat="1" ht="65.099999999999994" customHeight="1" x14ac:dyDescent="0.25">
      <c r="B61" s="3"/>
      <c r="C61" s="9" t="s">
        <v>93</v>
      </c>
      <c r="D61" s="16" t="s">
        <v>94</v>
      </c>
      <c r="E61" s="16">
        <v>4</v>
      </c>
      <c r="F61" s="15">
        <v>18.52</v>
      </c>
      <c r="G61" s="15">
        <v>17.760000000000002</v>
      </c>
      <c r="H61" s="15">
        <v>17.010000000000002</v>
      </c>
      <c r="I61" s="14"/>
      <c r="J61" s="15">
        <v>19.350000000000001</v>
      </c>
      <c r="K61" s="15">
        <v>20.85</v>
      </c>
      <c r="L61" s="15">
        <v>23.28</v>
      </c>
      <c r="M61" s="54"/>
      <c r="N61" s="15">
        <v>49.794917319</v>
      </c>
      <c r="O61" s="15">
        <v>5.5159772857</v>
      </c>
      <c r="P61" s="15" t="s">
        <v>26</v>
      </c>
      <c r="Q61" s="16" t="s">
        <v>27</v>
      </c>
      <c r="R61" s="37" t="s">
        <v>654</v>
      </c>
      <c r="S61" s="10"/>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row>
    <row r="62" spans="2:260" s="12" customFormat="1" ht="65.099999999999994" customHeight="1" x14ac:dyDescent="0.25">
      <c r="B62" s="3"/>
      <c r="C62" s="19" t="s">
        <v>95</v>
      </c>
      <c r="D62" s="17" t="s">
        <v>96</v>
      </c>
      <c r="E62" s="17">
        <v>0</v>
      </c>
      <c r="F62" s="14">
        <v>4.05</v>
      </c>
      <c r="G62" s="14">
        <v>2.52</v>
      </c>
      <c r="H62" s="14">
        <v>0.99</v>
      </c>
      <c r="I62" s="14"/>
      <c r="J62" s="14">
        <v>4.18</v>
      </c>
      <c r="K62" s="14">
        <v>7.23</v>
      </c>
      <c r="L62" s="14">
        <v>12.17</v>
      </c>
      <c r="M62" s="54"/>
      <c r="N62" s="14">
        <v>41.020502612999998</v>
      </c>
      <c r="O62" s="31">
        <v>22.902348237999998</v>
      </c>
      <c r="P62" s="31" t="s">
        <v>26</v>
      </c>
      <c r="Q62" s="17" t="s">
        <v>26</v>
      </c>
      <c r="R62" s="38" t="s">
        <v>655</v>
      </c>
      <c r="S62" s="10"/>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row>
    <row r="63" spans="2:260" s="12" customFormat="1" ht="65.099999999999994" customHeight="1" x14ac:dyDescent="0.25">
      <c r="B63" s="3"/>
      <c r="C63" s="9" t="s">
        <v>97</v>
      </c>
      <c r="D63" s="16" t="s">
        <v>98</v>
      </c>
      <c r="E63" s="16">
        <v>10</v>
      </c>
      <c r="F63" s="15">
        <v>20.74</v>
      </c>
      <c r="G63" s="15">
        <v>19.309999999999999</v>
      </c>
      <c r="H63" s="15">
        <v>17.89</v>
      </c>
      <c r="I63" s="14"/>
      <c r="J63" s="15">
        <v>21.57</v>
      </c>
      <c r="K63" s="15">
        <v>24.41</v>
      </c>
      <c r="L63" s="15">
        <v>29.01</v>
      </c>
      <c r="M63" s="54"/>
      <c r="N63" s="15">
        <v>77.917182185000001</v>
      </c>
      <c r="O63" s="15">
        <v>73.176126999999994</v>
      </c>
      <c r="P63" s="15" t="s">
        <v>27</v>
      </c>
      <c r="Q63" s="16" t="s">
        <v>27</v>
      </c>
      <c r="R63" s="37" t="s">
        <v>656</v>
      </c>
      <c r="S63" s="10"/>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row>
    <row r="64" spans="2:260" s="12" customFormat="1" ht="65.099999999999994" customHeight="1" x14ac:dyDescent="0.25">
      <c r="B64" s="3"/>
      <c r="C64" s="19" t="s">
        <v>99</v>
      </c>
      <c r="D64" s="17" t="s">
        <v>100</v>
      </c>
      <c r="E64" s="17">
        <v>3</v>
      </c>
      <c r="F64" s="14">
        <v>23.9</v>
      </c>
      <c r="G64" s="14">
        <v>21.29</v>
      </c>
      <c r="H64" s="14">
        <v>18.690000000000001</v>
      </c>
      <c r="I64" s="14"/>
      <c r="J64" s="14">
        <v>24.44</v>
      </c>
      <c r="K64" s="14">
        <v>29.64</v>
      </c>
      <c r="L64" s="14">
        <v>38.06</v>
      </c>
      <c r="M64" s="54"/>
      <c r="N64" s="14">
        <v>34.212074250000001</v>
      </c>
      <c r="O64" s="31">
        <v>8.6835335123999986</v>
      </c>
      <c r="P64" s="31" t="s">
        <v>26</v>
      </c>
      <c r="Q64" s="17" t="s">
        <v>26</v>
      </c>
      <c r="R64" s="38" t="s">
        <v>657</v>
      </c>
      <c r="S64" s="10"/>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row>
    <row r="65" spans="2:260" s="12" customFormat="1" ht="65.099999999999994" customHeight="1" x14ac:dyDescent="0.25">
      <c r="B65" s="3"/>
      <c r="C65" s="9" t="s">
        <v>101</v>
      </c>
      <c r="D65" s="16" t="s">
        <v>102</v>
      </c>
      <c r="E65" s="16">
        <v>7</v>
      </c>
      <c r="F65" s="15">
        <v>79.760000000000005</v>
      </c>
      <c r="G65" s="15">
        <v>68.83</v>
      </c>
      <c r="H65" s="15">
        <v>57.9</v>
      </c>
      <c r="I65" s="14"/>
      <c r="J65" s="15">
        <v>84.59</v>
      </c>
      <c r="K65" s="15">
        <v>106.44</v>
      </c>
      <c r="L65" s="15">
        <v>141.81</v>
      </c>
      <c r="M65" s="54"/>
      <c r="N65" s="15">
        <v>67.830224556999994</v>
      </c>
      <c r="O65" s="15">
        <v>1201.0818124</v>
      </c>
      <c r="P65" s="15" t="s">
        <v>27</v>
      </c>
      <c r="Q65" s="16" t="s">
        <v>27</v>
      </c>
      <c r="R65" s="37" t="s">
        <v>658</v>
      </c>
      <c r="S65" s="10"/>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row>
    <row r="66" spans="2:260" s="12" customFormat="1" ht="65.099999999999994" customHeight="1" x14ac:dyDescent="0.25">
      <c r="B66" s="3"/>
      <c r="C66" s="19" t="s">
        <v>103</v>
      </c>
      <c r="D66" s="17" t="s">
        <v>104</v>
      </c>
      <c r="E66" s="17">
        <v>10</v>
      </c>
      <c r="F66" s="14">
        <v>21.08</v>
      </c>
      <c r="G66" s="14">
        <v>19.71</v>
      </c>
      <c r="H66" s="14">
        <v>18.350000000000001</v>
      </c>
      <c r="I66" s="14"/>
      <c r="J66" s="14">
        <v>21.96</v>
      </c>
      <c r="K66" s="14">
        <v>24.68</v>
      </c>
      <c r="L66" s="14">
        <v>29.09</v>
      </c>
      <c r="M66" s="54"/>
      <c r="N66" s="14">
        <v>61.145668407999999</v>
      </c>
      <c r="O66" s="31">
        <v>193.04319075999999</v>
      </c>
      <c r="P66" s="31" t="s">
        <v>27</v>
      </c>
      <c r="Q66" s="17" t="s">
        <v>27</v>
      </c>
      <c r="R66" s="38" t="s">
        <v>659</v>
      </c>
      <c r="S66" s="10"/>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row>
    <row r="67" spans="2:260" s="12" customFormat="1" ht="65.099999999999994" customHeight="1" x14ac:dyDescent="0.25">
      <c r="B67" s="3"/>
      <c r="C67" s="9" t="s">
        <v>105</v>
      </c>
      <c r="D67" s="16" t="s">
        <v>106</v>
      </c>
      <c r="E67" s="16">
        <v>7</v>
      </c>
      <c r="F67" s="15">
        <v>6.5</v>
      </c>
      <c r="G67" s="15">
        <v>5.5</v>
      </c>
      <c r="H67" s="15">
        <v>4.5</v>
      </c>
      <c r="I67" s="14"/>
      <c r="J67" s="15">
        <v>7.27</v>
      </c>
      <c r="K67" s="15">
        <v>9.26</v>
      </c>
      <c r="L67" s="15">
        <v>12.49</v>
      </c>
      <c r="M67" s="54"/>
      <c r="N67" s="15">
        <v>56.613935695000002</v>
      </c>
      <c r="O67" s="15">
        <v>10.178251856999999</v>
      </c>
      <c r="P67" s="15" t="s">
        <v>27</v>
      </c>
      <c r="Q67" s="16" t="s">
        <v>27</v>
      </c>
      <c r="R67" s="37" t="s">
        <v>660</v>
      </c>
      <c r="S67" s="10"/>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row>
    <row r="68" spans="2:260" s="12" customFormat="1" ht="65.099999999999994" customHeight="1" x14ac:dyDescent="0.25">
      <c r="B68" s="3"/>
      <c r="C68" s="19" t="s">
        <v>107</v>
      </c>
      <c r="D68" s="17" t="s">
        <v>108</v>
      </c>
      <c r="E68" s="17">
        <v>4</v>
      </c>
      <c r="F68" s="14">
        <v>1.38</v>
      </c>
      <c r="G68" s="14">
        <v>0.94</v>
      </c>
      <c r="H68" s="14">
        <v>0.5</v>
      </c>
      <c r="I68" s="14"/>
      <c r="J68" s="14">
        <v>1.7</v>
      </c>
      <c r="K68" s="14">
        <v>2.57</v>
      </c>
      <c r="L68" s="14">
        <v>3.98</v>
      </c>
      <c r="M68" s="54"/>
      <c r="N68" s="14">
        <v>59.194928085999997</v>
      </c>
      <c r="O68" s="31">
        <v>22.927420904999998</v>
      </c>
      <c r="P68" s="31" t="s">
        <v>26</v>
      </c>
      <c r="Q68" s="17" t="s">
        <v>27</v>
      </c>
      <c r="R68" s="38" t="s">
        <v>661</v>
      </c>
      <c r="S68" s="10"/>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row>
    <row r="69" spans="2:260" s="12" customFormat="1" ht="65.099999999999994" customHeight="1" x14ac:dyDescent="0.25">
      <c r="B69" s="3"/>
      <c r="C69" s="9" t="s">
        <v>109</v>
      </c>
      <c r="D69" s="16" t="s">
        <v>110</v>
      </c>
      <c r="E69" s="16">
        <v>4</v>
      </c>
      <c r="F69" s="15">
        <v>11.22</v>
      </c>
      <c r="G69" s="15">
        <v>11</v>
      </c>
      <c r="H69" s="15">
        <v>10.78</v>
      </c>
      <c r="I69" s="14"/>
      <c r="J69" s="15">
        <v>11.31</v>
      </c>
      <c r="K69" s="15">
        <v>11.74</v>
      </c>
      <c r="L69" s="15">
        <v>12.44</v>
      </c>
      <c r="M69" s="54"/>
      <c r="N69" s="15">
        <v>43.399972667</v>
      </c>
      <c r="O69" s="15">
        <v>50.063176286000001</v>
      </c>
      <c r="P69" s="15" t="s">
        <v>27</v>
      </c>
      <c r="Q69" s="16" t="s">
        <v>26</v>
      </c>
      <c r="R69" s="37" t="s">
        <v>662</v>
      </c>
      <c r="S69" s="10"/>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row>
    <row r="70" spans="2:260" s="12" customFormat="1" ht="65.099999999999994" customHeight="1" x14ac:dyDescent="0.25">
      <c r="B70" s="3"/>
      <c r="C70" s="19" t="s">
        <v>111</v>
      </c>
      <c r="D70" s="17" t="s">
        <v>112</v>
      </c>
      <c r="E70" s="17">
        <v>7</v>
      </c>
      <c r="F70" s="14">
        <v>13.7</v>
      </c>
      <c r="G70" s="14">
        <v>11.41</v>
      </c>
      <c r="H70" s="14">
        <v>9.1300000000000008</v>
      </c>
      <c r="I70" s="14"/>
      <c r="J70" s="14">
        <v>14.57</v>
      </c>
      <c r="K70" s="14">
        <v>19.13</v>
      </c>
      <c r="L70" s="14">
        <v>26.51</v>
      </c>
      <c r="M70" s="54"/>
      <c r="N70" s="14">
        <v>70.333279060999999</v>
      </c>
      <c r="O70" s="31">
        <v>141.42260852000001</v>
      </c>
      <c r="P70" s="31" t="s">
        <v>27</v>
      </c>
      <c r="Q70" s="17" t="s">
        <v>27</v>
      </c>
      <c r="R70" s="38" t="s">
        <v>663</v>
      </c>
      <c r="S70" s="10"/>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row>
    <row r="71" spans="2:260" s="12" customFormat="1" ht="65.099999999999994" customHeight="1" x14ac:dyDescent="0.25">
      <c r="B71" s="3"/>
      <c r="C71" s="9" t="s">
        <v>591</v>
      </c>
      <c r="D71" s="16" t="s">
        <v>592</v>
      </c>
      <c r="E71" s="16">
        <v>10</v>
      </c>
      <c r="F71" s="15">
        <v>189.44</v>
      </c>
      <c r="G71" s="15">
        <v>168.18</v>
      </c>
      <c r="H71" s="15">
        <v>146.91999999999999</v>
      </c>
      <c r="I71" s="14"/>
      <c r="J71" s="15">
        <v>197.01</v>
      </c>
      <c r="K71" s="15">
        <v>239.52</v>
      </c>
      <c r="L71" s="15">
        <v>308.32</v>
      </c>
      <c r="M71" s="54"/>
      <c r="N71" s="15">
        <v>77.972327411999999</v>
      </c>
      <c r="O71" s="15">
        <v>2.4855536667</v>
      </c>
      <c r="P71" s="15" t="s">
        <v>27</v>
      </c>
      <c r="Q71" s="16" t="s">
        <v>27</v>
      </c>
      <c r="R71" s="37" t="s">
        <v>664</v>
      </c>
      <c r="S71" s="1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row>
    <row r="72" spans="2:260" s="12" customFormat="1" ht="65.099999999999994" customHeight="1" x14ac:dyDescent="0.25">
      <c r="B72" s="3"/>
      <c r="C72" s="19" t="s">
        <v>113</v>
      </c>
      <c r="D72" s="17" t="s">
        <v>473</v>
      </c>
      <c r="E72" s="17">
        <v>7</v>
      </c>
      <c r="F72" s="14">
        <v>17.559999999999999</v>
      </c>
      <c r="G72" s="14">
        <v>16.3</v>
      </c>
      <c r="H72" s="14">
        <v>15.05</v>
      </c>
      <c r="I72" s="14"/>
      <c r="J72" s="14">
        <v>18.62</v>
      </c>
      <c r="K72" s="14">
        <v>21.12</v>
      </c>
      <c r="L72" s="14">
        <v>25.17</v>
      </c>
      <c r="M72" s="54"/>
      <c r="N72" s="14">
        <v>50.942176570999997</v>
      </c>
      <c r="O72" s="31">
        <v>2.5475511904999997</v>
      </c>
      <c r="P72" s="31" t="s">
        <v>27</v>
      </c>
      <c r="Q72" s="17" t="s">
        <v>27</v>
      </c>
      <c r="R72" s="38" t="s">
        <v>665</v>
      </c>
      <c r="S72" s="10"/>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row>
    <row r="73" spans="2:260" s="12" customFormat="1" ht="65.099999999999994" customHeight="1" x14ac:dyDescent="0.25">
      <c r="B73" s="3"/>
      <c r="C73" s="9" t="s">
        <v>113</v>
      </c>
      <c r="D73" s="16" t="s">
        <v>114</v>
      </c>
      <c r="E73" s="16">
        <v>7</v>
      </c>
      <c r="F73" s="15">
        <v>11.59</v>
      </c>
      <c r="G73" s="15">
        <v>10.81</v>
      </c>
      <c r="H73" s="15">
        <v>10.029999999999999</v>
      </c>
      <c r="I73" s="14"/>
      <c r="J73" s="15">
        <v>12.33</v>
      </c>
      <c r="K73" s="15">
        <v>13.88</v>
      </c>
      <c r="L73" s="15">
        <v>16.399999999999999</v>
      </c>
      <c r="M73" s="54"/>
      <c r="N73" s="15">
        <v>52.094707133</v>
      </c>
      <c r="O73" s="15">
        <v>204.65826743</v>
      </c>
      <c r="P73" s="15" t="s">
        <v>27</v>
      </c>
      <c r="Q73" s="16" t="s">
        <v>27</v>
      </c>
      <c r="R73" s="37" t="s">
        <v>666</v>
      </c>
      <c r="S73" s="10"/>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row>
    <row r="74" spans="2:260" s="12" customFormat="1" ht="65.099999999999994" customHeight="1" x14ac:dyDescent="0.25">
      <c r="B74" s="3"/>
      <c r="C74" s="19" t="s">
        <v>667</v>
      </c>
      <c r="D74" s="17" t="s">
        <v>668</v>
      </c>
      <c r="E74" s="17">
        <v>7</v>
      </c>
      <c r="F74" s="14">
        <v>59.87</v>
      </c>
      <c r="G74" s="14">
        <v>56.89</v>
      </c>
      <c r="H74" s="14">
        <v>53.91</v>
      </c>
      <c r="I74" s="14"/>
      <c r="J74" s="14">
        <v>61.07</v>
      </c>
      <c r="K74" s="14">
        <v>67.02</v>
      </c>
      <c r="L74" s="14">
        <v>76.650000000000006</v>
      </c>
      <c r="M74" s="54"/>
      <c r="N74" s="14">
        <v>66.155345487999995</v>
      </c>
      <c r="O74" s="31">
        <v>1.1598322751999999</v>
      </c>
      <c r="P74" s="31" t="s">
        <v>26</v>
      </c>
      <c r="Q74" s="17" t="s">
        <v>27</v>
      </c>
      <c r="R74" s="38" t="s">
        <v>669</v>
      </c>
      <c r="S74" s="10"/>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row>
    <row r="75" spans="2:260" s="12" customFormat="1" ht="65.099999999999994" customHeight="1" x14ac:dyDescent="0.25">
      <c r="B75" s="3"/>
      <c r="C75" s="9" t="s">
        <v>555</v>
      </c>
      <c r="D75" s="16" t="s">
        <v>556</v>
      </c>
      <c r="E75" s="16">
        <v>7</v>
      </c>
      <c r="F75" s="15">
        <v>77.510000000000005</v>
      </c>
      <c r="G75" s="15">
        <v>73.81</v>
      </c>
      <c r="H75" s="15">
        <v>70.11</v>
      </c>
      <c r="I75" s="14"/>
      <c r="J75" s="15">
        <v>79.349999999999994</v>
      </c>
      <c r="K75" s="15">
        <v>86.74</v>
      </c>
      <c r="L75" s="15">
        <v>98.7</v>
      </c>
      <c r="M75" s="54"/>
      <c r="N75" s="15">
        <v>61.157194463000003</v>
      </c>
      <c r="O75" s="15">
        <v>3.3805463795000001</v>
      </c>
      <c r="P75" s="15" t="s">
        <v>27</v>
      </c>
      <c r="Q75" s="16" t="s">
        <v>27</v>
      </c>
      <c r="R75" s="37" t="s">
        <v>670</v>
      </c>
      <c r="S75" s="10"/>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row>
    <row r="76" spans="2:260" s="12" customFormat="1" ht="65.099999999999994" customHeight="1" x14ac:dyDescent="0.25">
      <c r="B76" s="3"/>
      <c r="C76" s="19" t="s">
        <v>115</v>
      </c>
      <c r="D76" s="17" t="s">
        <v>116</v>
      </c>
      <c r="E76" s="17">
        <v>7</v>
      </c>
      <c r="F76" s="14">
        <v>3.01</v>
      </c>
      <c r="G76" s="14">
        <v>2.6</v>
      </c>
      <c r="H76" s="14">
        <v>2.19</v>
      </c>
      <c r="I76" s="14"/>
      <c r="J76" s="14">
        <v>3.31</v>
      </c>
      <c r="K76" s="14">
        <v>4.12</v>
      </c>
      <c r="L76" s="14">
        <v>5.44</v>
      </c>
      <c r="M76" s="54"/>
      <c r="N76" s="14">
        <v>59.793039145999998</v>
      </c>
      <c r="O76" s="31">
        <v>163.553844</v>
      </c>
      <c r="P76" s="31" t="s">
        <v>27</v>
      </c>
      <c r="Q76" s="17" t="s">
        <v>27</v>
      </c>
      <c r="R76" s="38" t="s">
        <v>671</v>
      </c>
      <c r="S76" s="10"/>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row>
    <row r="77" spans="2:260" s="12" customFormat="1" ht="65.099999999999994" customHeight="1" x14ac:dyDescent="0.25">
      <c r="B77" s="3"/>
      <c r="C77" s="9" t="s">
        <v>527</v>
      </c>
      <c r="D77" s="16" t="s">
        <v>528</v>
      </c>
      <c r="E77" s="16">
        <v>2</v>
      </c>
      <c r="F77" s="15">
        <v>34.65</v>
      </c>
      <c r="G77" s="15">
        <v>30.35</v>
      </c>
      <c r="H77" s="15">
        <v>26.06</v>
      </c>
      <c r="I77" s="14"/>
      <c r="J77" s="15">
        <v>36.25</v>
      </c>
      <c r="K77" s="15">
        <v>44.83</v>
      </c>
      <c r="L77" s="15">
        <v>58.72</v>
      </c>
      <c r="M77" s="54"/>
      <c r="N77" s="15">
        <v>47.803528255000003</v>
      </c>
      <c r="O77" s="15">
        <v>4.9588712428999999</v>
      </c>
      <c r="P77" s="15" t="s">
        <v>26</v>
      </c>
      <c r="Q77" s="16" t="s">
        <v>26</v>
      </c>
      <c r="R77" s="37" t="s">
        <v>672</v>
      </c>
      <c r="S77" s="10"/>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row>
    <row r="78" spans="2:260" s="12" customFormat="1" ht="65.099999999999994" customHeight="1" x14ac:dyDescent="0.25">
      <c r="B78" s="3"/>
      <c r="C78" s="19" t="s">
        <v>117</v>
      </c>
      <c r="D78" s="17" t="s">
        <v>118</v>
      </c>
      <c r="E78" s="17">
        <v>4</v>
      </c>
      <c r="F78" s="14" t="s">
        <v>119</v>
      </c>
      <c r="G78" s="14" t="s">
        <v>119</v>
      </c>
      <c r="H78" s="14" t="s">
        <v>119</v>
      </c>
      <c r="I78" s="14"/>
      <c r="J78" s="14" t="s">
        <v>119</v>
      </c>
      <c r="K78" s="14" t="s">
        <v>119</v>
      </c>
      <c r="L78" s="14" t="s">
        <v>119</v>
      </c>
      <c r="M78" s="54"/>
      <c r="N78" s="14" t="s">
        <v>119</v>
      </c>
      <c r="O78" s="31" t="s">
        <v>119</v>
      </c>
      <c r="P78" s="31" t="s">
        <v>119</v>
      </c>
      <c r="Q78" s="17" t="s">
        <v>119</v>
      </c>
      <c r="R78" s="38" t="s">
        <v>120</v>
      </c>
      <c r="S78" s="10"/>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row>
    <row r="79" spans="2:260" s="12" customFormat="1" ht="65.099999999999994" customHeight="1" x14ac:dyDescent="0.25">
      <c r="B79" s="3"/>
      <c r="C79" s="9" t="s">
        <v>121</v>
      </c>
      <c r="D79" s="16" t="s">
        <v>122</v>
      </c>
      <c r="E79" s="16">
        <v>7</v>
      </c>
      <c r="F79" s="15">
        <v>62.58</v>
      </c>
      <c r="G79" s="15">
        <v>58.02</v>
      </c>
      <c r="H79" s="15">
        <v>53.46</v>
      </c>
      <c r="I79" s="14"/>
      <c r="J79" s="15">
        <v>66.349999999999994</v>
      </c>
      <c r="K79" s="15">
        <v>75.459999999999994</v>
      </c>
      <c r="L79" s="15">
        <v>90.22</v>
      </c>
      <c r="M79" s="54"/>
      <c r="N79" s="15">
        <v>60.924608614999997</v>
      </c>
      <c r="O79" s="15">
        <v>338.73662970999999</v>
      </c>
      <c r="P79" s="15" t="s">
        <v>27</v>
      </c>
      <c r="Q79" s="16" t="s">
        <v>27</v>
      </c>
      <c r="R79" s="37" t="s">
        <v>673</v>
      </c>
      <c r="S79" s="10"/>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row>
    <row r="80" spans="2:260" s="12" customFormat="1" ht="65.099999999999994" customHeight="1" x14ac:dyDescent="0.25">
      <c r="B80" s="3"/>
      <c r="C80" s="19" t="s">
        <v>123</v>
      </c>
      <c r="D80" s="17" t="s">
        <v>124</v>
      </c>
      <c r="E80" s="17">
        <v>7</v>
      </c>
      <c r="F80" s="14">
        <v>17.13</v>
      </c>
      <c r="G80" s="14">
        <v>15.71</v>
      </c>
      <c r="H80" s="14">
        <v>14.29</v>
      </c>
      <c r="I80" s="14"/>
      <c r="J80" s="14">
        <v>18</v>
      </c>
      <c r="K80" s="14">
        <v>20.83</v>
      </c>
      <c r="L80" s="14">
        <v>25.42</v>
      </c>
      <c r="M80" s="54"/>
      <c r="N80" s="14">
        <v>59.687996018</v>
      </c>
      <c r="O80" s="31">
        <v>413.75052004999998</v>
      </c>
      <c r="P80" s="31" t="s">
        <v>27</v>
      </c>
      <c r="Q80" s="17" t="s">
        <v>27</v>
      </c>
      <c r="R80" s="38" t="s">
        <v>674</v>
      </c>
      <c r="S80" s="10"/>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row>
    <row r="81" spans="2:260" s="12" customFormat="1" ht="65.099999999999994" customHeight="1" x14ac:dyDescent="0.25">
      <c r="B81" s="3"/>
      <c r="C81" s="9" t="s">
        <v>125</v>
      </c>
      <c r="D81" s="16" t="s">
        <v>126</v>
      </c>
      <c r="E81" s="16">
        <v>7</v>
      </c>
      <c r="F81" s="15">
        <v>5.05</v>
      </c>
      <c r="G81" s="15">
        <v>4.3099999999999996</v>
      </c>
      <c r="H81" s="15">
        <v>3.57</v>
      </c>
      <c r="I81" s="14"/>
      <c r="J81" s="15">
        <v>5.47</v>
      </c>
      <c r="K81" s="15">
        <v>6.94</v>
      </c>
      <c r="L81" s="15">
        <v>9.32</v>
      </c>
      <c r="M81" s="54"/>
      <c r="N81" s="15">
        <v>62.300668037999998</v>
      </c>
      <c r="O81" s="15">
        <v>195.70228985999998</v>
      </c>
      <c r="P81" s="15" t="s">
        <v>27</v>
      </c>
      <c r="Q81" s="16" t="s">
        <v>27</v>
      </c>
      <c r="R81" s="37" t="s">
        <v>675</v>
      </c>
      <c r="S81" s="10"/>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row>
    <row r="82" spans="2:260" s="12" customFormat="1" ht="65.099999999999994" customHeight="1" x14ac:dyDescent="0.25">
      <c r="B82" s="3"/>
      <c r="C82" s="19" t="s">
        <v>127</v>
      </c>
      <c r="D82" s="17" t="s">
        <v>128</v>
      </c>
      <c r="E82" s="17">
        <v>7</v>
      </c>
      <c r="F82" s="14">
        <v>49.28</v>
      </c>
      <c r="G82" s="14">
        <v>45.36</v>
      </c>
      <c r="H82" s="14">
        <v>41.44</v>
      </c>
      <c r="I82" s="14"/>
      <c r="J82" s="14">
        <v>52.92</v>
      </c>
      <c r="K82" s="14">
        <v>60.75</v>
      </c>
      <c r="L82" s="14">
        <v>73.430000000000007</v>
      </c>
      <c r="M82" s="54"/>
      <c r="N82" s="14">
        <v>55.098724638999997</v>
      </c>
      <c r="O82" s="31">
        <v>100.18773109</v>
      </c>
      <c r="P82" s="31" t="s">
        <v>27</v>
      </c>
      <c r="Q82" s="17" t="s">
        <v>27</v>
      </c>
      <c r="R82" s="38" t="s">
        <v>676</v>
      </c>
      <c r="S82" s="10"/>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row>
    <row r="83" spans="2:260" s="12" customFormat="1" ht="65.099999999999994" customHeight="1" x14ac:dyDescent="0.25">
      <c r="B83" s="3"/>
      <c r="C83" s="9" t="s">
        <v>529</v>
      </c>
      <c r="D83" s="16" t="s">
        <v>530</v>
      </c>
      <c r="E83" s="16">
        <v>5</v>
      </c>
      <c r="F83" s="15">
        <v>52.16</v>
      </c>
      <c r="G83" s="15">
        <v>43.67</v>
      </c>
      <c r="H83" s="15">
        <v>35.18</v>
      </c>
      <c r="I83" s="14"/>
      <c r="J83" s="15">
        <v>55.64</v>
      </c>
      <c r="K83" s="15">
        <v>72.61</v>
      </c>
      <c r="L83" s="15">
        <v>100.08</v>
      </c>
      <c r="M83" s="54"/>
      <c r="N83" s="15">
        <v>43.083644825</v>
      </c>
      <c r="O83" s="15">
        <v>13.647972169000001</v>
      </c>
      <c r="P83" s="15" t="s">
        <v>27</v>
      </c>
      <c r="Q83" s="16" t="s">
        <v>26</v>
      </c>
      <c r="R83" s="37" t="s">
        <v>677</v>
      </c>
      <c r="S83" s="10"/>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row>
    <row r="84" spans="2:260" s="12" customFormat="1" ht="65.099999999999994" customHeight="1" x14ac:dyDescent="0.25">
      <c r="B84" s="3"/>
      <c r="C84" s="19" t="s">
        <v>460</v>
      </c>
      <c r="D84" s="17" t="s">
        <v>461</v>
      </c>
      <c r="E84" s="17">
        <v>7</v>
      </c>
      <c r="F84" s="14">
        <v>6.79</v>
      </c>
      <c r="G84" s="14">
        <v>5.63</v>
      </c>
      <c r="H84" s="14">
        <v>4.47</v>
      </c>
      <c r="I84" s="14"/>
      <c r="J84" s="14">
        <v>7.2</v>
      </c>
      <c r="K84" s="14">
        <v>9.51</v>
      </c>
      <c r="L84" s="14">
        <v>13.25</v>
      </c>
      <c r="M84" s="54"/>
      <c r="N84" s="14">
        <v>67.306203722000006</v>
      </c>
      <c r="O84" s="31">
        <v>2.7915649999999999</v>
      </c>
      <c r="P84" s="31" t="s">
        <v>27</v>
      </c>
      <c r="Q84" s="17" t="s">
        <v>27</v>
      </c>
      <c r="R84" s="38" t="s">
        <v>678</v>
      </c>
      <c r="S84" s="10"/>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row>
    <row r="85" spans="2:260" s="12" customFormat="1" ht="65.099999999999994" customHeight="1" x14ac:dyDescent="0.25">
      <c r="B85" s="3"/>
      <c r="C85" s="9" t="s">
        <v>129</v>
      </c>
      <c r="D85" s="16" t="s">
        <v>130</v>
      </c>
      <c r="E85" s="16">
        <v>0</v>
      </c>
      <c r="F85" s="15">
        <v>4.93</v>
      </c>
      <c r="G85" s="15">
        <v>4</v>
      </c>
      <c r="H85" s="15">
        <v>3.08</v>
      </c>
      <c r="I85" s="14"/>
      <c r="J85" s="15">
        <v>5.04</v>
      </c>
      <c r="K85" s="15">
        <v>6.88</v>
      </c>
      <c r="L85" s="15">
        <v>9.8699999999999992</v>
      </c>
      <c r="M85" s="54"/>
      <c r="N85" s="15">
        <v>42.969662366999998</v>
      </c>
      <c r="O85" s="15">
        <v>41.773707190000003</v>
      </c>
      <c r="P85" s="15" t="s">
        <v>26</v>
      </c>
      <c r="Q85" s="16" t="s">
        <v>26</v>
      </c>
      <c r="R85" s="37" t="s">
        <v>679</v>
      </c>
      <c r="S85" s="10"/>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row>
    <row r="86" spans="2:260" s="12" customFormat="1" ht="65.099999999999994" customHeight="1" x14ac:dyDescent="0.25">
      <c r="B86" s="3"/>
      <c r="C86" s="19" t="s">
        <v>131</v>
      </c>
      <c r="D86" s="17" t="s">
        <v>132</v>
      </c>
      <c r="E86" s="17">
        <v>7</v>
      </c>
      <c r="F86" s="14">
        <v>32.24</v>
      </c>
      <c r="G86" s="14">
        <v>29.58</v>
      </c>
      <c r="H86" s="14">
        <v>26.93</v>
      </c>
      <c r="I86" s="14"/>
      <c r="J86" s="14">
        <v>35.19</v>
      </c>
      <c r="K86" s="14">
        <v>40.49</v>
      </c>
      <c r="L86" s="14">
        <v>49.09</v>
      </c>
      <c r="M86" s="54"/>
      <c r="N86" s="14">
        <v>57.404577599</v>
      </c>
      <c r="O86" s="31">
        <v>172.14780966999999</v>
      </c>
      <c r="P86" s="31" t="s">
        <v>27</v>
      </c>
      <c r="Q86" s="17" t="s">
        <v>27</v>
      </c>
      <c r="R86" s="38" t="s">
        <v>680</v>
      </c>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row>
    <row r="87" spans="2:260" s="12" customFormat="1" ht="65.099999999999994" customHeight="1" x14ac:dyDescent="0.25">
      <c r="B87" s="3"/>
      <c r="C87" s="9" t="s">
        <v>133</v>
      </c>
      <c r="D87" s="16" t="s">
        <v>134</v>
      </c>
      <c r="E87" s="16">
        <v>4</v>
      </c>
      <c r="F87" s="15">
        <v>1.53</v>
      </c>
      <c r="G87" s="15">
        <v>1.25</v>
      </c>
      <c r="H87" s="15">
        <v>0.98</v>
      </c>
      <c r="I87" s="14"/>
      <c r="J87" s="15">
        <v>1.73</v>
      </c>
      <c r="K87" s="15">
        <v>2.27</v>
      </c>
      <c r="L87" s="15">
        <v>3.15</v>
      </c>
      <c r="M87" s="54"/>
      <c r="N87" s="15">
        <v>54.653038453999997</v>
      </c>
      <c r="O87" s="15">
        <v>26.177212619000002</v>
      </c>
      <c r="P87" s="15" t="s">
        <v>26</v>
      </c>
      <c r="Q87" s="16" t="s">
        <v>27</v>
      </c>
      <c r="R87" s="37" t="s">
        <v>681</v>
      </c>
      <c r="S87" s="10"/>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row>
    <row r="88" spans="2:260" s="12" customFormat="1" ht="65.099999999999994" customHeight="1" x14ac:dyDescent="0.25">
      <c r="B88" s="3"/>
      <c r="C88" s="19" t="s">
        <v>135</v>
      </c>
      <c r="D88" s="17" t="s">
        <v>136</v>
      </c>
      <c r="E88" s="17">
        <v>7</v>
      </c>
      <c r="F88" s="14">
        <v>34.06</v>
      </c>
      <c r="G88" s="14">
        <v>29.16</v>
      </c>
      <c r="H88" s="14">
        <v>24.27</v>
      </c>
      <c r="I88" s="14"/>
      <c r="J88" s="14">
        <v>35.909999999999997</v>
      </c>
      <c r="K88" s="14">
        <v>45.69</v>
      </c>
      <c r="L88" s="14">
        <v>61.53</v>
      </c>
      <c r="M88" s="54"/>
      <c r="N88" s="14">
        <v>69.215787203000005</v>
      </c>
      <c r="O88" s="31">
        <v>337.48148300000003</v>
      </c>
      <c r="P88" s="31" t="s">
        <v>27</v>
      </c>
      <c r="Q88" s="17" t="s">
        <v>27</v>
      </c>
      <c r="R88" s="38" t="s">
        <v>682</v>
      </c>
      <c r="S88" s="10"/>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row>
    <row r="89" spans="2:260" s="12" customFormat="1" ht="65.099999999999994" customHeight="1" x14ac:dyDescent="0.25">
      <c r="B89" s="3"/>
      <c r="C89" s="9" t="s">
        <v>135</v>
      </c>
      <c r="D89" s="16" t="s">
        <v>137</v>
      </c>
      <c r="E89" s="16">
        <v>7</v>
      </c>
      <c r="F89" s="15">
        <v>31.96</v>
      </c>
      <c r="G89" s="15">
        <v>27.38</v>
      </c>
      <c r="H89" s="15">
        <v>22.8</v>
      </c>
      <c r="I89" s="14"/>
      <c r="J89" s="15">
        <v>33.81</v>
      </c>
      <c r="K89" s="15">
        <v>42.96</v>
      </c>
      <c r="L89" s="15">
        <v>57.77</v>
      </c>
      <c r="M89" s="54"/>
      <c r="N89" s="15">
        <v>65.775036001000004</v>
      </c>
      <c r="O89" s="15">
        <v>10.077432141999999</v>
      </c>
      <c r="P89" s="15" t="s">
        <v>27</v>
      </c>
      <c r="Q89" s="16" t="s">
        <v>27</v>
      </c>
      <c r="R89" s="37" t="s">
        <v>683</v>
      </c>
      <c r="S89" s="10"/>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row>
    <row r="90" spans="2:260" s="12" customFormat="1" ht="65.099999999999994" customHeight="1" x14ac:dyDescent="0.25">
      <c r="B90" s="3"/>
      <c r="C90" s="19" t="s">
        <v>138</v>
      </c>
      <c r="D90" s="17" t="s">
        <v>139</v>
      </c>
      <c r="E90" s="17">
        <v>7</v>
      </c>
      <c r="F90" s="14">
        <v>5.4</v>
      </c>
      <c r="G90" s="14">
        <v>4.22</v>
      </c>
      <c r="H90" s="14">
        <v>3.05</v>
      </c>
      <c r="I90" s="14"/>
      <c r="J90" s="14">
        <v>5.79</v>
      </c>
      <c r="K90" s="14">
        <v>8.1300000000000008</v>
      </c>
      <c r="L90" s="14">
        <v>11.92</v>
      </c>
      <c r="M90" s="54"/>
      <c r="N90" s="14">
        <v>69.166720665</v>
      </c>
      <c r="O90" s="31">
        <v>7.5198920476</v>
      </c>
      <c r="P90" s="31" t="s">
        <v>27</v>
      </c>
      <c r="Q90" s="17" t="s">
        <v>27</v>
      </c>
      <c r="R90" s="38" t="s">
        <v>684</v>
      </c>
      <c r="S90" s="10"/>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row>
    <row r="91" spans="2:260" s="12" customFormat="1" ht="65.099999999999994" customHeight="1" x14ac:dyDescent="0.25">
      <c r="B91" s="3"/>
      <c r="C91" s="9" t="s">
        <v>563</v>
      </c>
      <c r="D91" s="16" t="s">
        <v>564</v>
      </c>
      <c r="E91" s="16">
        <v>6</v>
      </c>
      <c r="F91" s="15">
        <v>129.24</v>
      </c>
      <c r="G91" s="15">
        <v>115.45</v>
      </c>
      <c r="H91" s="15">
        <v>101.66</v>
      </c>
      <c r="I91" s="14"/>
      <c r="J91" s="15">
        <v>139.56</v>
      </c>
      <c r="K91" s="15">
        <v>167.13</v>
      </c>
      <c r="L91" s="15">
        <v>211.75</v>
      </c>
      <c r="M91" s="54"/>
      <c r="N91" s="15">
        <v>50.040895245999998</v>
      </c>
      <c r="O91" s="15">
        <v>2.4213894104999998</v>
      </c>
      <c r="P91" s="15" t="s">
        <v>27</v>
      </c>
      <c r="Q91" s="16" t="s">
        <v>26</v>
      </c>
      <c r="R91" s="37" t="s">
        <v>685</v>
      </c>
      <c r="S91" s="10"/>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row>
    <row r="92" spans="2:260" s="12" customFormat="1" ht="65.099999999999994" customHeight="1" x14ac:dyDescent="0.25">
      <c r="B92" s="3"/>
      <c r="C92" s="19" t="s">
        <v>140</v>
      </c>
      <c r="D92" s="17" t="s">
        <v>141</v>
      </c>
      <c r="E92" s="17">
        <v>6</v>
      </c>
      <c r="F92" s="14">
        <v>96.71</v>
      </c>
      <c r="G92" s="14">
        <v>81.56</v>
      </c>
      <c r="H92" s="14">
        <v>66.42</v>
      </c>
      <c r="I92" s="14"/>
      <c r="J92" s="14">
        <v>100.77</v>
      </c>
      <c r="K92" s="14">
        <v>131.05000000000001</v>
      </c>
      <c r="L92" s="14">
        <v>180.07</v>
      </c>
      <c r="M92" s="54"/>
      <c r="N92" s="14">
        <v>40.202288547999999</v>
      </c>
      <c r="O92" s="31">
        <v>4.5807760147999996</v>
      </c>
      <c r="P92" s="31" t="s">
        <v>27</v>
      </c>
      <c r="Q92" s="17" t="s">
        <v>26</v>
      </c>
      <c r="R92" s="38" t="s">
        <v>686</v>
      </c>
      <c r="S92" s="10"/>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row>
    <row r="93" spans="2:260" s="12" customFormat="1" ht="65.099999999999994" customHeight="1" x14ac:dyDescent="0.25">
      <c r="B93" s="3"/>
      <c r="C93" s="9" t="s">
        <v>142</v>
      </c>
      <c r="D93" s="16" t="s">
        <v>143</v>
      </c>
      <c r="E93" s="16">
        <v>4</v>
      </c>
      <c r="F93" s="15">
        <v>19.239999999999998</v>
      </c>
      <c r="G93" s="15">
        <v>18.43</v>
      </c>
      <c r="H93" s="15">
        <v>17.62</v>
      </c>
      <c r="I93" s="14"/>
      <c r="J93" s="15">
        <v>19.43</v>
      </c>
      <c r="K93" s="15">
        <v>21.04</v>
      </c>
      <c r="L93" s="15">
        <v>23.66</v>
      </c>
      <c r="M93" s="54"/>
      <c r="N93" s="15">
        <v>46.444534972</v>
      </c>
      <c r="O93" s="15">
        <v>15.634281095</v>
      </c>
      <c r="P93" s="15" t="s">
        <v>27</v>
      </c>
      <c r="Q93" s="16" t="s">
        <v>26</v>
      </c>
      <c r="R93" s="37" t="s">
        <v>687</v>
      </c>
      <c r="S93" s="10"/>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row>
    <row r="94" spans="2:260" s="12" customFormat="1" ht="65.099999999999994" customHeight="1" x14ac:dyDescent="0.25">
      <c r="B94" s="3"/>
      <c r="C94" s="19" t="s">
        <v>144</v>
      </c>
      <c r="D94" s="17" t="s">
        <v>145</v>
      </c>
      <c r="E94" s="17">
        <v>10</v>
      </c>
      <c r="F94" s="14">
        <v>8.18</v>
      </c>
      <c r="G94" s="14">
        <v>7.01</v>
      </c>
      <c r="H94" s="14">
        <v>5.85</v>
      </c>
      <c r="I94" s="14"/>
      <c r="J94" s="14">
        <v>8.4700000000000006</v>
      </c>
      <c r="K94" s="14">
        <v>10.79</v>
      </c>
      <c r="L94" s="14">
        <v>14.55</v>
      </c>
      <c r="M94" s="54"/>
      <c r="N94" s="14">
        <v>90.624555560999994</v>
      </c>
      <c r="O94" s="31">
        <v>38.075792190000001</v>
      </c>
      <c r="P94" s="31" t="s">
        <v>27</v>
      </c>
      <c r="Q94" s="17" t="s">
        <v>27</v>
      </c>
      <c r="R94" s="38" t="s">
        <v>688</v>
      </c>
      <c r="S94" s="10"/>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row>
    <row r="95" spans="2:260" s="12" customFormat="1" ht="65.099999999999994" customHeight="1" x14ac:dyDescent="0.25">
      <c r="B95" s="3"/>
      <c r="C95" s="9" t="s">
        <v>146</v>
      </c>
      <c r="D95" s="16" t="s">
        <v>147</v>
      </c>
      <c r="E95" s="16">
        <v>7</v>
      </c>
      <c r="F95" s="15">
        <v>15.75</v>
      </c>
      <c r="G95" s="15">
        <v>13.9</v>
      </c>
      <c r="H95" s="15">
        <v>12.06</v>
      </c>
      <c r="I95" s="14"/>
      <c r="J95" s="15">
        <v>16.29</v>
      </c>
      <c r="K95" s="15">
        <v>19.97</v>
      </c>
      <c r="L95" s="15">
        <v>25.93</v>
      </c>
      <c r="M95" s="54"/>
      <c r="N95" s="15">
        <v>67.722017124999994</v>
      </c>
      <c r="O95" s="15">
        <v>18.107806429</v>
      </c>
      <c r="P95" s="15" t="s">
        <v>27</v>
      </c>
      <c r="Q95" s="16" t="s">
        <v>27</v>
      </c>
      <c r="R95" s="37" t="s">
        <v>689</v>
      </c>
      <c r="S95" s="10"/>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row>
    <row r="96" spans="2:260" s="12" customFormat="1" ht="65.099999999999994" customHeight="1" x14ac:dyDescent="0.25">
      <c r="B96" s="3"/>
      <c r="C96" s="19" t="s">
        <v>148</v>
      </c>
      <c r="D96" s="17" t="s">
        <v>149</v>
      </c>
      <c r="E96" s="17">
        <v>6</v>
      </c>
      <c r="F96" s="14">
        <v>11.35</v>
      </c>
      <c r="G96" s="14">
        <v>9.84</v>
      </c>
      <c r="H96" s="14">
        <v>8.34</v>
      </c>
      <c r="I96" s="14"/>
      <c r="J96" s="14">
        <v>12.37</v>
      </c>
      <c r="K96" s="14">
        <v>15.37</v>
      </c>
      <c r="L96" s="14">
        <v>20.23</v>
      </c>
      <c r="M96" s="54"/>
      <c r="N96" s="14">
        <v>57.886335930999998</v>
      </c>
      <c r="O96" s="31">
        <v>163.86376714000002</v>
      </c>
      <c r="P96" s="31" t="s">
        <v>26</v>
      </c>
      <c r="Q96" s="17" t="s">
        <v>27</v>
      </c>
      <c r="R96" s="38" t="s">
        <v>690</v>
      </c>
      <c r="S96" s="10"/>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row>
    <row r="97" spans="2:260" s="12" customFormat="1" ht="65.099999999999994" customHeight="1" x14ac:dyDescent="0.25">
      <c r="B97" s="3"/>
      <c r="C97" s="9" t="s">
        <v>150</v>
      </c>
      <c r="D97" s="16" t="s">
        <v>151</v>
      </c>
      <c r="E97" s="16">
        <v>7</v>
      </c>
      <c r="F97" s="15">
        <v>12.93</v>
      </c>
      <c r="G97" s="15">
        <v>10.130000000000001</v>
      </c>
      <c r="H97" s="15">
        <v>7.34</v>
      </c>
      <c r="I97" s="14"/>
      <c r="J97" s="15">
        <v>14.87</v>
      </c>
      <c r="K97" s="15">
        <v>20.45</v>
      </c>
      <c r="L97" s="15">
        <v>29.48</v>
      </c>
      <c r="M97" s="54"/>
      <c r="N97" s="15">
        <v>63.394230598999997</v>
      </c>
      <c r="O97" s="15">
        <v>200.79900795</v>
      </c>
      <c r="P97" s="15" t="s">
        <v>27</v>
      </c>
      <c r="Q97" s="16" t="s">
        <v>27</v>
      </c>
      <c r="R97" s="37" t="s">
        <v>691</v>
      </c>
      <c r="S97" s="10"/>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row>
    <row r="98" spans="2:260" s="12" customFormat="1" ht="65.099999999999994" customHeight="1" x14ac:dyDescent="0.25">
      <c r="B98" s="3"/>
      <c r="C98" s="19" t="s">
        <v>152</v>
      </c>
      <c r="D98" s="17" t="s">
        <v>153</v>
      </c>
      <c r="E98" s="17">
        <v>7</v>
      </c>
      <c r="F98" s="14">
        <v>210.93</v>
      </c>
      <c r="G98" s="14">
        <v>199.73</v>
      </c>
      <c r="H98" s="14">
        <v>188.53</v>
      </c>
      <c r="I98" s="14"/>
      <c r="J98" s="14">
        <v>218.74</v>
      </c>
      <c r="K98" s="14">
        <v>241.13</v>
      </c>
      <c r="L98" s="14">
        <v>277.36</v>
      </c>
      <c r="M98" s="54"/>
      <c r="N98" s="14">
        <v>64.644170329999994</v>
      </c>
      <c r="O98" s="31">
        <v>9.0660709394999994</v>
      </c>
      <c r="P98" s="31" t="s">
        <v>27</v>
      </c>
      <c r="Q98" s="17" t="s">
        <v>27</v>
      </c>
      <c r="R98" s="38" t="s">
        <v>692</v>
      </c>
      <c r="S98" s="10"/>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row>
    <row r="99" spans="2:260" s="12" customFormat="1" ht="65.099999999999994" customHeight="1" x14ac:dyDescent="0.25">
      <c r="B99" s="3"/>
      <c r="C99" s="9" t="s">
        <v>154</v>
      </c>
      <c r="D99" s="16" t="s">
        <v>155</v>
      </c>
      <c r="E99" s="16">
        <v>4</v>
      </c>
      <c r="F99" s="15">
        <v>150</v>
      </c>
      <c r="G99" s="15" t="s">
        <v>119</v>
      </c>
      <c r="H99" s="15" t="s">
        <v>119</v>
      </c>
      <c r="I99" s="14"/>
      <c r="J99" s="15" t="s">
        <v>119</v>
      </c>
      <c r="K99" s="15" t="s">
        <v>119</v>
      </c>
      <c r="L99" s="15" t="s">
        <v>119</v>
      </c>
      <c r="M99" s="54"/>
      <c r="N99" s="15">
        <v>94.064508982000007</v>
      </c>
      <c r="O99" s="15">
        <v>1.0764285713999999</v>
      </c>
      <c r="P99" s="15" t="s">
        <v>26</v>
      </c>
      <c r="Q99" s="16" t="s">
        <v>27</v>
      </c>
      <c r="R99" s="37" t="s">
        <v>119</v>
      </c>
      <c r="S99" s="10"/>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row>
    <row r="100" spans="2:260" s="12" customFormat="1" ht="65.099999999999994" customHeight="1" x14ac:dyDescent="0.25">
      <c r="B100" s="3"/>
      <c r="C100" s="19" t="s">
        <v>156</v>
      </c>
      <c r="D100" s="17" t="s">
        <v>157</v>
      </c>
      <c r="E100" s="17">
        <v>5</v>
      </c>
      <c r="F100" s="14">
        <v>90.77</v>
      </c>
      <c r="G100" s="14">
        <v>82.74</v>
      </c>
      <c r="H100" s="14">
        <v>74.72</v>
      </c>
      <c r="I100" s="14"/>
      <c r="J100" s="14">
        <v>92.45</v>
      </c>
      <c r="K100" s="14">
        <v>108.49</v>
      </c>
      <c r="L100" s="14">
        <v>134.44</v>
      </c>
      <c r="M100" s="54"/>
      <c r="N100" s="14">
        <v>44.485302953000001</v>
      </c>
      <c r="O100" s="31">
        <v>629.62861548000001</v>
      </c>
      <c r="P100" s="31" t="s">
        <v>27</v>
      </c>
      <c r="Q100" s="17" t="s">
        <v>26</v>
      </c>
      <c r="R100" s="38" t="s">
        <v>693</v>
      </c>
      <c r="S100" s="10"/>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row>
    <row r="101" spans="2:260" s="12" customFormat="1" ht="65.099999999999994" customHeight="1" x14ac:dyDescent="0.25">
      <c r="B101" s="3"/>
      <c r="C101" s="9" t="s">
        <v>158</v>
      </c>
      <c r="D101" s="16" t="s">
        <v>159</v>
      </c>
      <c r="E101" s="16">
        <v>7</v>
      </c>
      <c r="F101" s="15">
        <v>65.48</v>
      </c>
      <c r="G101" s="15">
        <v>57.23</v>
      </c>
      <c r="H101" s="15">
        <v>48.99</v>
      </c>
      <c r="I101" s="14"/>
      <c r="J101" s="15">
        <v>69.05</v>
      </c>
      <c r="K101" s="15">
        <v>85.53</v>
      </c>
      <c r="L101" s="15">
        <v>112.2</v>
      </c>
      <c r="M101" s="54"/>
      <c r="N101" s="15">
        <v>66.338633478000006</v>
      </c>
      <c r="O101" s="15">
        <v>282.01909595000001</v>
      </c>
      <c r="P101" s="15" t="s">
        <v>27</v>
      </c>
      <c r="Q101" s="16" t="s">
        <v>27</v>
      </c>
      <c r="R101" s="37" t="s">
        <v>694</v>
      </c>
      <c r="S101" s="10"/>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row>
    <row r="102" spans="2:260" s="12" customFormat="1" ht="65.099999999999994" customHeight="1" x14ac:dyDescent="0.25">
      <c r="B102" s="3"/>
      <c r="C102" s="19" t="s">
        <v>160</v>
      </c>
      <c r="D102" s="17" t="s">
        <v>161</v>
      </c>
      <c r="E102" s="17">
        <v>9</v>
      </c>
      <c r="F102" s="14">
        <v>31.49</v>
      </c>
      <c r="G102" s="14">
        <v>28.78</v>
      </c>
      <c r="H102" s="14">
        <v>26.07</v>
      </c>
      <c r="I102" s="14"/>
      <c r="J102" s="14">
        <v>32.42</v>
      </c>
      <c r="K102" s="14">
        <v>37.83</v>
      </c>
      <c r="L102" s="14">
        <v>46.6</v>
      </c>
      <c r="M102" s="54"/>
      <c r="N102" s="14">
        <v>81.532579561000006</v>
      </c>
      <c r="O102" s="31">
        <v>395.96266885999995</v>
      </c>
      <c r="P102" s="31" t="s">
        <v>27</v>
      </c>
      <c r="Q102" s="17" t="s">
        <v>27</v>
      </c>
      <c r="R102" s="38" t="s">
        <v>695</v>
      </c>
      <c r="S102" s="10"/>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row>
    <row r="103" spans="2:260" s="12" customFormat="1" ht="65.099999999999994" customHeight="1" x14ac:dyDescent="0.25">
      <c r="B103" s="3"/>
      <c r="C103" s="9" t="s">
        <v>162</v>
      </c>
      <c r="D103" s="16" t="s">
        <v>163</v>
      </c>
      <c r="E103" s="16">
        <v>4</v>
      </c>
      <c r="F103" s="15">
        <v>30.9</v>
      </c>
      <c r="G103" s="15">
        <v>28.61</v>
      </c>
      <c r="H103" s="15">
        <v>26.32</v>
      </c>
      <c r="I103" s="14"/>
      <c r="J103" s="15">
        <v>33.1</v>
      </c>
      <c r="K103" s="15">
        <v>37.67</v>
      </c>
      <c r="L103" s="15">
        <v>45.07</v>
      </c>
      <c r="M103" s="54"/>
      <c r="N103" s="15">
        <v>53.252192870999998</v>
      </c>
      <c r="O103" s="15">
        <v>103.17753671</v>
      </c>
      <c r="P103" s="15" t="s">
        <v>26</v>
      </c>
      <c r="Q103" s="16" t="s">
        <v>27</v>
      </c>
      <c r="R103" s="37" t="s">
        <v>696</v>
      </c>
      <c r="S103" s="10"/>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row>
    <row r="104" spans="2:260" s="12" customFormat="1" ht="65.099999999999994" customHeight="1" x14ac:dyDescent="0.25">
      <c r="B104" s="3"/>
      <c r="C104" s="19" t="s">
        <v>697</v>
      </c>
      <c r="D104" s="17" t="s">
        <v>698</v>
      </c>
      <c r="E104" s="17">
        <v>4</v>
      </c>
      <c r="F104" s="14">
        <v>7.76</v>
      </c>
      <c r="G104" s="14">
        <v>6.55</v>
      </c>
      <c r="H104" s="14">
        <v>5.34</v>
      </c>
      <c r="I104" s="14"/>
      <c r="J104" s="14">
        <v>8.41</v>
      </c>
      <c r="K104" s="14">
        <v>10.82</v>
      </c>
      <c r="L104" s="14">
        <v>14.72</v>
      </c>
      <c r="M104" s="54"/>
      <c r="N104" s="14">
        <v>59.488135282000002</v>
      </c>
      <c r="O104" s="31">
        <v>1.0126657618999999</v>
      </c>
      <c r="P104" s="31" t="s">
        <v>26</v>
      </c>
      <c r="Q104" s="17" t="s">
        <v>27</v>
      </c>
      <c r="R104" s="38" t="s">
        <v>699</v>
      </c>
      <c r="S104" s="10"/>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row>
    <row r="105" spans="2:260" s="12" customFormat="1" ht="65.099999999999994" customHeight="1" x14ac:dyDescent="0.25">
      <c r="B105" s="3"/>
      <c r="C105" s="9" t="s">
        <v>164</v>
      </c>
      <c r="D105" s="16" t="s">
        <v>165</v>
      </c>
      <c r="E105" s="16">
        <v>7</v>
      </c>
      <c r="F105" s="15">
        <v>48.21</v>
      </c>
      <c r="G105" s="15">
        <v>42.75</v>
      </c>
      <c r="H105" s="15">
        <v>37.299999999999997</v>
      </c>
      <c r="I105" s="14"/>
      <c r="J105" s="15">
        <v>51.26</v>
      </c>
      <c r="K105" s="15">
        <v>62.16</v>
      </c>
      <c r="L105" s="15">
        <v>79.81</v>
      </c>
      <c r="M105" s="54"/>
      <c r="N105" s="15">
        <v>64.689803499000007</v>
      </c>
      <c r="O105" s="15">
        <v>736.63865423999994</v>
      </c>
      <c r="P105" s="15" t="s">
        <v>27</v>
      </c>
      <c r="Q105" s="16" t="s">
        <v>27</v>
      </c>
      <c r="R105" s="37" t="s">
        <v>700</v>
      </c>
      <c r="S105" s="10"/>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row>
    <row r="106" spans="2:260" s="12" customFormat="1" ht="65.099999999999994" customHeight="1" x14ac:dyDescent="0.25">
      <c r="B106" s="3"/>
      <c r="C106" s="19" t="s">
        <v>701</v>
      </c>
      <c r="D106" s="17" t="s">
        <v>702</v>
      </c>
      <c r="E106" s="17">
        <v>7</v>
      </c>
      <c r="F106" s="14">
        <v>25.36</v>
      </c>
      <c r="G106" s="14">
        <v>22.92</v>
      </c>
      <c r="H106" s="14">
        <v>20.49</v>
      </c>
      <c r="I106" s="14"/>
      <c r="J106" s="14">
        <v>26.9</v>
      </c>
      <c r="K106" s="14">
        <v>31.76</v>
      </c>
      <c r="L106" s="14">
        <v>39.630000000000003</v>
      </c>
      <c r="M106" s="54"/>
      <c r="N106" s="14">
        <v>60.654279944999999</v>
      </c>
      <c r="O106" s="31">
        <v>1.8098554286000001</v>
      </c>
      <c r="P106" s="31" t="s">
        <v>27</v>
      </c>
      <c r="Q106" s="17" t="s">
        <v>27</v>
      </c>
      <c r="R106" s="38" t="s">
        <v>703</v>
      </c>
      <c r="S106" s="10"/>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row>
    <row r="107" spans="2:260" s="12" customFormat="1" ht="65.099999999999994" customHeight="1" x14ac:dyDescent="0.25">
      <c r="B107" s="3"/>
      <c r="C107" s="9" t="s">
        <v>166</v>
      </c>
      <c r="D107" s="16" t="s">
        <v>167</v>
      </c>
      <c r="E107" s="16">
        <v>6</v>
      </c>
      <c r="F107" s="15">
        <v>5.79</v>
      </c>
      <c r="G107" s="15">
        <v>5.0599999999999996</v>
      </c>
      <c r="H107" s="15">
        <v>4.33</v>
      </c>
      <c r="I107" s="14"/>
      <c r="J107" s="15">
        <v>6.3</v>
      </c>
      <c r="K107" s="15">
        <v>7.75</v>
      </c>
      <c r="L107" s="15">
        <v>10.11</v>
      </c>
      <c r="M107" s="54"/>
      <c r="N107" s="15">
        <v>66.434560501000007</v>
      </c>
      <c r="O107" s="15">
        <v>8.8856143809999999</v>
      </c>
      <c r="P107" s="15" t="s">
        <v>26</v>
      </c>
      <c r="Q107" s="16" t="s">
        <v>27</v>
      </c>
      <c r="R107" s="37" t="s">
        <v>704</v>
      </c>
      <c r="S107" s="10"/>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row>
    <row r="108" spans="2:260" s="12" customFormat="1" ht="65.099999999999994" customHeight="1" x14ac:dyDescent="0.25">
      <c r="B108" s="3"/>
      <c r="C108" s="19" t="s">
        <v>168</v>
      </c>
      <c r="D108" s="17" t="s">
        <v>169</v>
      </c>
      <c r="E108" s="17">
        <v>9</v>
      </c>
      <c r="F108" s="14">
        <v>18.920000000000002</v>
      </c>
      <c r="G108" s="14">
        <v>15.82</v>
      </c>
      <c r="H108" s="14">
        <v>12.73</v>
      </c>
      <c r="I108" s="14"/>
      <c r="J108" s="14">
        <v>20.09</v>
      </c>
      <c r="K108" s="14">
        <v>26.27</v>
      </c>
      <c r="L108" s="14">
        <v>36.28</v>
      </c>
      <c r="M108" s="54"/>
      <c r="N108" s="14">
        <v>75.055967052</v>
      </c>
      <c r="O108" s="31">
        <v>70.766386523999998</v>
      </c>
      <c r="P108" s="31" t="s">
        <v>27</v>
      </c>
      <c r="Q108" s="17" t="s">
        <v>27</v>
      </c>
      <c r="R108" s="38" t="s">
        <v>705</v>
      </c>
      <c r="S108" s="10"/>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row>
    <row r="109" spans="2:260" s="12" customFormat="1" ht="65.099999999999994" customHeight="1" x14ac:dyDescent="0.25">
      <c r="B109" s="3"/>
      <c r="C109" s="9" t="s">
        <v>170</v>
      </c>
      <c r="D109" s="16" t="s">
        <v>171</v>
      </c>
      <c r="E109" s="16">
        <v>4</v>
      </c>
      <c r="F109" s="15">
        <v>6.35</v>
      </c>
      <c r="G109" s="15">
        <v>5.72</v>
      </c>
      <c r="H109" s="15">
        <v>5.0999999999999996</v>
      </c>
      <c r="I109" s="14"/>
      <c r="J109" s="15">
        <v>6.76</v>
      </c>
      <c r="K109" s="15">
        <v>8</v>
      </c>
      <c r="L109" s="15">
        <v>10.01</v>
      </c>
      <c r="M109" s="54"/>
      <c r="N109" s="15">
        <v>61.065490369999999</v>
      </c>
      <c r="O109" s="15">
        <v>7.9998588094999992</v>
      </c>
      <c r="P109" s="15" t="s">
        <v>26</v>
      </c>
      <c r="Q109" s="16" t="s">
        <v>27</v>
      </c>
      <c r="R109" s="37" t="s">
        <v>706</v>
      </c>
      <c r="S109" s="10"/>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row>
    <row r="110" spans="2:260" s="12" customFormat="1" ht="65.099999999999994" customHeight="1" x14ac:dyDescent="0.25">
      <c r="B110" s="3"/>
      <c r="C110" s="19" t="s">
        <v>172</v>
      </c>
      <c r="D110" s="17" t="s">
        <v>173</v>
      </c>
      <c r="E110" s="17">
        <v>7</v>
      </c>
      <c r="F110" s="14">
        <v>27.87</v>
      </c>
      <c r="G110" s="14">
        <v>23.46</v>
      </c>
      <c r="H110" s="14">
        <v>19.05</v>
      </c>
      <c r="I110" s="14"/>
      <c r="J110" s="14">
        <v>28.65</v>
      </c>
      <c r="K110" s="14">
        <v>37.46</v>
      </c>
      <c r="L110" s="14">
        <v>51.71</v>
      </c>
      <c r="M110" s="54"/>
      <c r="N110" s="14">
        <v>81.565592116000005</v>
      </c>
      <c r="O110" s="31">
        <v>148.83400456999999</v>
      </c>
      <c r="P110" s="31" t="s">
        <v>27</v>
      </c>
      <c r="Q110" s="17" t="s">
        <v>27</v>
      </c>
      <c r="R110" s="38" t="s">
        <v>707</v>
      </c>
      <c r="S110" s="10"/>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row>
    <row r="111" spans="2:260" s="12" customFormat="1" ht="65.099999999999994" customHeight="1" x14ac:dyDescent="0.25">
      <c r="B111" s="3"/>
      <c r="C111" s="9" t="s">
        <v>531</v>
      </c>
      <c r="D111" s="16" t="s">
        <v>532</v>
      </c>
      <c r="E111" s="16">
        <v>5</v>
      </c>
      <c r="F111" s="15">
        <v>68.819999999999993</v>
      </c>
      <c r="G111" s="15">
        <v>62.25</v>
      </c>
      <c r="H111" s="15">
        <v>55.69</v>
      </c>
      <c r="I111" s="14"/>
      <c r="J111" s="15">
        <v>73.569999999999993</v>
      </c>
      <c r="K111" s="15">
        <v>86.69</v>
      </c>
      <c r="L111" s="15">
        <v>107.93</v>
      </c>
      <c r="M111" s="54"/>
      <c r="N111" s="15">
        <v>36.337946545999998</v>
      </c>
      <c r="O111" s="15">
        <v>4.1086319362000001</v>
      </c>
      <c r="P111" s="15" t="s">
        <v>27</v>
      </c>
      <c r="Q111" s="16" t="s">
        <v>26</v>
      </c>
      <c r="R111" s="37" t="s">
        <v>708</v>
      </c>
      <c r="S111" s="10"/>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row>
    <row r="112" spans="2:260" s="12" customFormat="1" ht="65.099999999999994" customHeight="1" x14ac:dyDescent="0.25">
      <c r="B112" s="3"/>
      <c r="C112" s="19" t="s">
        <v>174</v>
      </c>
      <c r="D112" s="17" t="s">
        <v>175</v>
      </c>
      <c r="E112" s="17">
        <v>10</v>
      </c>
      <c r="F112" s="14">
        <v>29.1</v>
      </c>
      <c r="G112" s="14">
        <v>25.78</v>
      </c>
      <c r="H112" s="14">
        <v>22.46</v>
      </c>
      <c r="I112" s="14"/>
      <c r="J112" s="14">
        <v>29.62</v>
      </c>
      <c r="K112" s="14">
        <v>36.25</v>
      </c>
      <c r="L112" s="14">
        <v>47</v>
      </c>
      <c r="M112" s="54"/>
      <c r="N112" s="14">
        <v>84.734453029999997</v>
      </c>
      <c r="O112" s="31">
        <v>8.8321099523999997</v>
      </c>
      <c r="P112" s="31" t="s">
        <v>27</v>
      </c>
      <c r="Q112" s="17" t="s">
        <v>27</v>
      </c>
      <c r="R112" s="38" t="s">
        <v>709</v>
      </c>
      <c r="S112" s="10"/>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row>
    <row r="113" spans="2:260" s="12" customFormat="1" ht="65.099999999999994" customHeight="1" x14ac:dyDescent="0.25">
      <c r="B113" s="3"/>
      <c r="C113" s="9" t="s">
        <v>489</v>
      </c>
      <c r="D113" s="16" t="s">
        <v>490</v>
      </c>
      <c r="E113" s="16">
        <v>3</v>
      </c>
      <c r="F113" s="15">
        <v>112.67</v>
      </c>
      <c r="G113" s="15">
        <v>99.94</v>
      </c>
      <c r="H113" s="15">
        <v>87.21</v>
      </c>
      <c r="I113" s="14"/>
      <c r="J113" s="15">
        <v>115.65</v>
      </c>
      <c r="K113" s="15">
        <v>141.1</v>
      </c>
      <c r="L113" s="15">
        <v>182.3</v>
      </c>
      <c r="M113" s="54"/>
      <c r="N113" s="15">
        <v>39.463938040999999</v>
      </c>
      <c r="O113" s="15">
        <v>2.9554611080999997</v>
      </c>
      <c r="P113" s="15" t="s">
        <v>27</v>
      </c>
      <c r="Q113" s="16" t="s">
        <v>26</v>
      </c>
      <c r="R113" s="37" t="s">
        <v>710</v>
      </c>
      <c r="S113" s="10"/>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row>
    <row r="114" spans="2:260" s="12" customFormat="1" ht="65.099999999999994" customHeight="1" x14ac:dyDescent="0.25">
      <c r="B114" s="3"/>
      <c r="C114" s="19" t="s">
        <v>533</v>
      </c>
      <c r="D114" s="17" t="s">
        <v>534</v>
      </c>
      <c r="E114" s="17">
        <v>4</v>
      </c>
      <c r="F114" s="14">
        <v>0.37</v>
      </c>
      <c r="G114" s="14">
        <v>-0.03</v>
      </c>
      <c r="H114" s="14">
        <v>-0.44</v>
      </c>
      <c r="I114" s="14"/>
      <c r="J114" s="14">
        <v>0.54</v>
      </c>
      <c r="K114" s="14">
        <v>1.35</v>
      </c>
      <c r="L114" s="14">
        <v>2.67</v>
      </c>
      <c r="M114" s="54"/>
      <c r="N114" s="14">
        <v>54.365559767000001</v>
      </c>
      <c r="O114" s="31">
        <v>3.3442419048000001</v>
      </c>
      <c r="P114" s="31" t="s">
        <v>26</v>
      </c>
      <c r="Q114" s="17" t="s">
        <v>27</v>
      </c>
      <c r="R114" s="38" t="s">
        <v>711</v>
      </c>
      <c r="S114" s="10"/>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row>
    <row r="115" spans="2:260" s="12" customFormat="1" ht="65.099999999999994" customHeight="1" x14ac:dyDescent="0.25">
      <c r="B115" s="3"/>
      <c r="C115" s="9" t="s">
        <v>712</v>
      </c>
      <c r="D115" s="16" t="s">
        <v>713</v>
      </c>
      <c r="E115" s="16">
        <v>5</v>
      </c>
      <c r="F115" s="15">
        <v>121.76</v>
      </c>
      <c r="G115" s="15">
        <v>104.93</v>
      </c>
      <c r="H115" s="15">
        <v>88.1</v>
      </c>
      <c r="I115" s="14"/>
      <c r="J115" s="15">
        <v>137.62</v>
      </c>
      <c r="K115" s="15">
        <v>171.27</v>
      </c>
      <c r="L115" s="15">
        <v>225.72</v>
      </c>
      <c r="M115" s="54"/>
      <c r="N115" s="15">
        <v>48.109208009</v>
      </c>
      <c r="O115" s="15">
        <v>1.6128752051999999</v>
      </c>
      <c r="P115" s="15" t="s">
        <v>26</v>
      </c>
      <c r="Q115" s="16" t="s">
        <v>27</v>
      </c>
      <c r="R115" s="37" t="s">
        <v>714</v>
      </c>
      <c r="S115" s="13"/>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row>
    <row r="116" spans="2:260" s="12" customFormat="1" ht="65.099999999999994" customHeight="1" x14ac:dyDescent="0.25">
      <c r="B116" s="3"/>
      <c r="C116" s="19" t="s">
        <v>176</v>
      </c>
      <c r="D116" s="17" t="s">
        <v>715</v>
      </c>
      <c r="E116" s="17">
        <v>10</v>
      </c>
      <c r="F116" s="14">
        <v>22.08</v>
      </c>
      <c r="G116" s="14">
        <v>20.25</v>
      </c>
      <c r="H116" s="14">
        <v>18.420000000000002</v>
      </c>
      <c r="I116" s="14"/>
      <c r="J116" s="14">
        <v>23.37</v>
      </c>
      <c r="K116" s="14">
        <v>27.02</v>
      </c>
      <c r="L116" s="14">
        <v>32.94</v>
      </c>
      <c r="M116" s="54"/>
      <c r="N116" s="14">
        <v>62.156686987</v>
      </c>
      <c r="O116" s="31">
        <v>1.0780052857</v>
      </c>
      <c r="P116" s="31" t="s">
        <v>27</v>
      </c>
      <c r="Q116" s="17" t="s">
        <v>27</v>
      </c>
      <c r="R116" s="38" t="s">
        <v>716</v>
      </c>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row>
    <row r="117" spans="2:260" s="12" customFormat="1" ht="65.099999999999994" customHeight="1" x14ac:dyDescent="0.25">
      <c r="B117" s="3"/>
      <c r="C117" s="9" t="s">
        <v>176</v>
      </c>
      <c r="D117" s="16" t="s">
        <v>177</v>
      </c>
      <c r="E117" s="16">
        <v>9</v>
      </c>
      <c r="F117" s="15">
        <v>26.11</v>
      </c>
      <c r="G117" s="15">
        <v>23.99</v>
      </c>
      <c r="H117" s="15">
        <v>21.87</v>
      </c>
      <c r="I117" s="14"/>
      <c r="J117" s="15">
        <v>27.13</v>
      </c>
      <c r="K117" s="15">
        <v>31.36</v>
      </c>
      <c r="L117" s="15">
        <v>38.200000000000003</v>
      </c>
      <c r="M117" s="54"/>
      <c r="N117" s="15">
        <v>63.960274945000002</v>
      </c>
      <c r="O117" s="15">
        <v>261.29318067000003</v>
      </c>
      <c r="P117" s="15" t="s">
        <v>27</v>
      </c>
      <c r="Q117" s="16" t="s">
        <v>27</v>
      </c>
      <c r="R117" s="37" t="s">
        <v>717</v>
      </c>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row>
    <row r="118" spans="2:260" s="12" customFormat="1" ht="65.099999999999994" customHeight="1" x14ac:dyDescent="0.25">
      <c r="B118" s="3"/>
      <c r="C118" s="19" t="s">
        <v>178</v>
      </c>
      <c r="D118" s="17" t="s">
        <v>179</v>
      </c>
      <c r="E118" s="17">
        <v>10</v>
      </c>
      <c r="F118" s="14">
        <v>11.82</v>
      </c>
      <c r="G118" s="14">
        <v>10.8</v>
      </c>
      <c r="H118" s="14">
        <v>9.7799999999999994</v>
      </c>
      <c r="I118" s="14"/>
      <c r="J118" s="14">
        <v>12.23</v>
      </c>
      <c r="K118" s="14">
        <v>14.26</v>
      </c>
      <c r="L118" s="14">
        <v>17.54</v>
      </c>
      <c r="M118" s="54"/>
      <c r="N118" s="14">
        <v>64.230680309999997</v>
      </c>
      <c r="O118" s="31">
        <v>121.18688828000001</v>
      </c>
      <c r="P118" s="31" t="s">
        <v>27</v>
      </c>
      <c r="Q118" s="17" t="s">
        <v>27</v>
      </c>
      <c r="R118" s="38" t="s">
        <v>718</v>
      </c>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row>
    <row r="119" spans="2:260" s="12" customFormat="1" ht="65.099999999999994" customHeight="1" x14ac:dyDescent="0.25">
      <c r="B119" s="3"/>
      <c r="C119" s="9" t="s">
        <v>180</v>
      </c>
      <c r="D119" s="16" t="s">
        <v>181</v>
      </c>
      <c r="E119" s="16">
        <v>7</v>
      </c>
      <c r="F119" s="15">
        <v>15.9</v>
      </c>
      <c r="G119" s="15">
        <v>13.61</v>
      </c>
      <c r="H119" s="15">
        <v>11.33</v>
      </c>
      <c r="I119" s="14"/>
      <c r="J119" s="15">
        <v>18.25</v>
      </c>
      <c r="K119" s="15">
        <v>22.81</v>
      </c>
      <c r="L119" s="15">
        <v>30.2</v>
      </c>
      <c r="M119" s="54"/>
      <c r="N119" s="15">
        <v>59.682311898999998</v>
      </c>
      <c r="O119" s="15">
        <v>121.93596928000001</v>
      </c>
      <c r="P119" s="15" t="s">
        <v>27</v>
      </c>
      <c r="Q119" s="16" t="s">
        <v>27</v>
      </c>
      <c r="R119" s="37" t="s">
        <v>719</v>
      </c>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row>
    <row r="120" spans="2:260" s="12" customFormat="1" ht="65.099999999999994" customHeight="1" x14ac:dyDescent="0.25">
      <c r="B120" s="3"/>
      <c r="C120" s="19" t="s">
        <v>182</v>
      </c>
      <c r="D120" s="17" t="s">
        <v>183</v>
      </c>
      <c r="E120" s="17">
        <v>7</v>
      </c>
      <c r="F120" s="14">
        <v>4.6500000000000004</v>
      </c>
      <c r="G120" s="14">
        <v>4.18</v>
      </c>
      <c r="H120" s="14">
        <v>3.71</v>
      </c>
      <c r="I120" s="14"/>
      <c r="J120" s="14">
        <v>4.8499999999999996</v>
      </c>
      <c r="K120" s="14">
        <v>5.78</v>
      </c>
      <c r="L120" s="14">
        <v>7.29</v>
      </c>
      <c r="M120" s="54"/>
      <c r="N120" s="14">
        <v>69.026420220000006</v>
      </c>
      <c r="O120" s="31">
        <v>12.690493666</v>
      </c>
      <c r="P120" s="31" t="s">
        <v>27</v>
      </c>
      <c r="Q120" s="17" t="s">
        <v>27</v>
      </c>
      <c r="R120" s="38" t="s">
        <v>720</v>
      </c>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row>
    <row r="121" spans="2:260" s="12" customFormat="1" ht="65.099999999999994" customHeight="1" x14ac:dyDescent="0.25">
      <c r="B121" s="3"/>
      <c r="C121" s="9" t="s">
        <v>184</v>
      </c>
      <c r="D121" s="16" t="s">
        <v>185</v>
      </c>
      <c r="E121" s="16">
        <v>7</v>
      </c>
      <c r="F121" s="15">
        <v>5.4</v>
      </c>
      <c r="G121" s="15">
        <v>4.66</v>
      </c>
      <c r="H121" s="15">
        <v>3.92</v>
      </c>
      <c r="I121" s="14"/>
      <c r="J121" s="15">
        <v>5.82</v>
      </c>
      <c r="K121" s="15">
        <v>7.29</v>
      </c>
      <c r="L121" s="15">
        <v>9.68</v>
      </c>
      <c r="M121" s="54"/>
      <c r="N121" s="15">
        <v>55.985827387999997</v>
      </c>
      <c r="O121" s="15">
        <v>43.610090999999997</v>
      </c>
      <c r="P121" s="15" t="s">
        <v>27</v>
      </c>
      <c r="Q121" s="16" t="s">
        <v>27</v>
      </c>
      <c r="R121" s="37" t="s">
        <v>721</v>
      </c>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row>
    <row r="122" spans="2:260" s="12" customFormat="1" ht="65.099999999999994" customHeight="1" x14ac:dyDescent="0.25">
      <c r="B122" s="3"/>
      <c r="C122" s="19" t="s">
        <v>186</v>
      </c>
      <c r="D122" s="17" t="s">
        <v>187</v>
      </c>
      <c r="E122" s="17">
        <v>7</v>
      </c>
      <c r="F122" s="14">
        <v>11.41</v>
      </c>
      <c r="G122" s="14">
        <v>9.9499999999999993</v>
      </c>
      <c r="H122" s="14">
        <v>8.49</v>
      </c>
      <c r="I122" s="14"/>
      <c r="J122" s="14">
        <v>12.21</v>
      </c>
      <c r="K122" s="14">
        <v>15.12</v>
      </c>
      <c r="L122" s="14">
        <v>19.829999999999998</v>
      </c>
      <c r="M122" s="54"/>
      <c r="N122" s="14">
        <v>66.813757354000003</v>
      </c>
      <c r="O122" s="31">
        <v>58.169806857000005</v>
      </c>
      <c r="P122" s="31" t="s">
        <v>27</v>
      </c>
      <c r="Q122" s="17" t="s">
        <v>27</v>
      </c>
      <c r="R122" s="38" t="s">
        <v>722</v>
      </c>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row>
    <row r="123" spans="2:260" s="12" customFormat="1" ht="65.099999999999994" customHeight="1" x14ac:dyDescent="0.25">
      <c r="B123" s="3"/>
      <c r="C123" s="9" t="s">
        <v>188</v>
      </c>
      <c r="D123" s="16" t="s">
        <v>189</v>
      </c>
      <c r="E123" s="16">
        <v>4</v>
      </c>
      <c r="F123" s="15" t="s">
        <v>119</v>
      </c>
      <c r="G123" s="15" t="s">
        <v>119</v>
      </c>
      <c r="H123" s="15" t="s">
        <v>119</v>
      </c>
      <c r="I123" s="14"/>
      <c r="J123" s="15" t="s">
        <v>119</v>
      </c>
      <c r="K123" s="15" t="s">
        <v>119</v>
      </c>
      <c r="L123" s="15" t="s">
        <v>119</v>
      </c>
      <c r="M123" s="54"/>
      <c r="N123" s="15" t="s">
        <v>119</v>
      </c>
      <c r="O123" s="15" t="s">
        <v>119</v>
      </c>
      <c r="P123" s="15" t="s">
        <v>119</v>
      </c>
      <c r="Q123" s="16" t="s">
        <v>119</v>
      </c>
      <c r="R123" s="37" t="s">
        <v>120</v>
      </c>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row>
    <row r="124" spans="2:260" s="12" customFormat="1" ht="65.099999999999994" customHeight="1" x14ac:dyDescent="0.25">
      <c r="B124" s="3"/>
      <c r="C124" s="19" t="s">
        <v>484</v>
      </c>
      <c r="D124" s="17" t="s">
        <v>485</v>
      </c>
      <c r="E124" s="17">
        <v>7</v>
      </c>
      <c r="F124" s="14">
        <v>3.14</v>
      </c>
      <c r="G124" s="14">
        <v>2.66</v>
      </c>
      <c r="H124" s="14">
        <v>2.1800000000000002</v>
      </c>
      <c r="I124" s="14"/>
      <c r="J124" s="14">
        <v>3.5</v>
      </c>
      <c r="K124" s="14">
        <v>4.45</v>
      </c>
      <c r="L124" s="14">
        <v>5.99</v>
      </c>
      <c r="M124" s="54"/>
      <c r="N124" s="14">
        <v>65.181623634999994</v>
      </c>
      <c r="O124" s="31">
        <v>2.2429937143000003</v>
      </c>
      <c r="P124" s="31" t="s">
        <v>27</v>
      </c>
      <c r="Q124" s="17" t="s">
        <v>27</v>
      </c>
      <c r="R124" s="38" t="s">
        <v>723</v>
      </c>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row>
    <row r="125" spans="2:260" s="12" customFormat="1" ht="65.099999999999994" customHeight="1" x14ac:dyDescent="0.25">
      <c r="B125" s="3"/>
      <c r="C125" s="9" t="s">
        <v>506</v>
      </c>
      <c r="D125" s="16" t="s">
        <v>507</v>
      </c>
      <c r="E125" s="16">
        <v>7</v>
      </c>
      <c r="F125" s="15">
        <v>2.41</v>
      </c>
      <c r="G125" s="15">
        <v>2.0499999999999998</v>
      </c>
      <c r="H125" s="15">
        <v>1.69</v>
      </c>
      <c r="I125" s="14"/>
      <c r="J125" s="15">
        <v>2.8</v>
      </c>
      <c r="K125" s="15">
        <v>3.51</v>
      </c>
      <c r="L125" s="15">
        <v>4.66</v>
      </c>
      <c r="M125" s="54"/>
      <c r="N125" s="15">
        <v>63.519354397999997</v>
      </c>
      <c r="O125" s="15">
        <v>4.0723142380999997</v>
      </c>
      <c r="P125" s="15" t="s">
        <v>27</v>
      </c>
      <c r="Q125" s="16" t="s">
        <v>27</v>
      </c>
      <c r="R125" s="37" t="s">
        <v>724</v>
      </c>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row>
    <row r="126" spans="2:260" s="12" customFormat="1" ht="65.099999999999994" customHeight="1" x14ac:dyDescent="0.25">
      <c r="B126" s="3"/>
      <c r="C126" s="19" t="s">
        <v>190</v>
      </c>
      <c r="D126" s="17" t="s">
        <v>191</v>
      </c>
      <c r="E126" s="17">
        <v>7</v>
      </c>
      <c r="F126" s="14">
        <v>4</v>
      </c>
      <c r="G126" s="14">
        <v>3.65</v>
      </c>
      <c r="H126" s="14">
        <v>3.3</v>
      </c>
      <c r="I126" s="14"/>
      <c r="J126" s="14">
        <v>4.16</v>
      </c>
      <c r="K126" s="14">
        <v>4.8499999999999996</v>
      </c>
      <c r="L126" s="14">
        <v>5.98</v>
      </c>
      <c r="M126" s="54"/>
      <c r="N126" s="14">
        <v>59.909063699000001</v>
      </c>
      <c r="O126" s="31">
        <v>6.9288338094999995</v>
      </c>
      <c r="P126" s="31" t="s">
        <v>27</v>
      </c>
      <c r="Q126" s="17" t="s">
        <v>27</v>
      </c>
      <c r="R126" s="38" t="s">
        <v>725</v>
      </c>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row>
    <row r="127" spans="2:260" s="12" customFormat="1" ht="65.099999999999994" customHeight="1" x14ac:dyDescent="0.25">
      <c r="B127" s="3"/>
      <c r="C127" s="9" t="s">
        <v>192</v>
      </c>
      <c r="D127" s="16" t="s">
        <v>193</v>
      </c>
      <c r="E127" s="16">
        <v>7</v>
      </c>
      <c r="F127" s="15">
        <v>26.57</v>
      </c>
      <c r="G127" s="15">
        <v>23.3</v>
      </c>
      <c r="H127" s="15">
        <v>20.03</v>
      </c>
      <c r="I127" s="14"/>
      <c r="J127" s="15">
        <v>30</v>
      </c>
      <c r="K127" s="15">
        <v>36.53</v>
      </c>
      <c r="L127" s="15">
        <v>47.1</v>
      </c>
      <c r="M127" s="54"/>
      <c r="N127" s="15">
        <v>62.435992765000002</v>
      </c>
      <c r="O127" s="15">
        <v>119.47662147</v>
      </c>
      <c r="P127" s="15" t="s">
        <v>27</v>
      </c>
      <c r="Q127" s="16" t="s">
        <v>27</v>
      </c>
      <c r="R127" s="37" t="s">
        <v>726</v>
      </c>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row>
    <row r="128" spans="2:260" s="12" customFormat="1" ht="65.099999999999994" customHeight="1" x14ac:dyDescent="0.25">
      <c r="B128" s="3"/>
      <c r="C128" s="19" t="s">
        <v>194</v>
      </c>
      <c r="D128" s="17" t="s">
        <v>195</v>
      </c>
      <c r="E128" s="17">
        <v>7</v>
      </c>
      <c r="F128" s="14">
        <v>31.81</v>
      </c>
      <c r="G128" s="14">
        <v>28.41</v>
      </c>
      <c r="H128" s="14">
        <v>25.02</v>
      </c>
      <c r="I128" s="14"/>
      <c r="J128" s="14">
        <v>33.42</v>
      </c>
      <c r="K128" s="14">
        <v>40.200000000000003</v>
      </c>
      <c r="L128" s="14">
        <v>51.17</v>
      </c>
      <c r="M128" s="54"/>
      <c r="N128" s="14">
        <v>65.206738700000002</v>
      </c>
      <c r="O128" s="31">
        <v>140.31704019</v>
      </c>
      <c r="P128" s="31" t="s">
        <v>27</v>
      </c>
      <c r="Q128" s="17" t="s">
        <v>27</v>
      </c>
      <c r="R128" s="38" t="s">
        <v>727</v>
      </c>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row>
    <row r="129" spans="2:260" s="12" customFormat="1" ht="65.099999999999994" customHeight="1" x14ac:dyDescent="0.25">
      <c r="B129" s="3"/>
      <c r="C129" s="9" t="s">
        <v>196</v>
      </c>
      <c r="D129" s="16" t="s">
        <v>197</v>
      </c>
      <c r="E129" s="16">
        <v>7</v>
      </c>
      <c r="F129" s="15">
        <v>74.34</v>
      </c>
      <c r="G129" s="15">
        <v>58.04</v>
      </c>
      <c r="H129" s="15">
        <v>41.75</v>
      </c>
      <c r="I129" s="14"/>
      <c r="J129" s="15">
        <v>111.1</v>
      </c>
      <c r="K129" s="15">
        <v>143.68</v>
      </c>
      <c r="L129" s="15">
        <v>196.41</v>
      </c>
      <c r="M129" s="54"/>
      <c r="N129" s="15">
        <v>24.340127947999999</v>
      </c>
      <c r="O129" s="15">
        <v>40.220709348</v>
      </c>
      <c r="P129" s="15" t="s">
        <v>27</v>
      </c>
      <c r="Q129" s="16" t="s">
        <v>27</v>
      </c>
      <c r="R129" s="37" t="s">
        <v>728</v>
      </c>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row>
    <row r="130" spans="2:260" s="12" customFormat="1" ht="65.099999999999994" customHeight="1" x14ac:dyDescent="0.25">
      <c r="B130" s="3"/>
      <c r="C130" s="19" t="s">
        <v>198</v>
      </c>
      <c r="D130" s="17" t="s">
        <v>199</v>
      </c>
      <c r="E130" s="17">
        <v>7</v>
      </c>
      <c r="F130" s="14">
        <v>19.45</v>
      </c>
      <c r="G130" s="14">
        <v>17.04</v>
      </c>
      <c r="H130" s="14">
        <v>14.63</v>
      </c>
      <c r="I130" s="14"/>
      <c r="J130" s="14">
        <v>20.059999999999999</v>
      </c>
      <c r="K130" s="14">
        <v>24.87</v>
      </c>
      <c r="L130" s="14">
        <v>32.65</v>
      </c>
      <c r="M130" s="54"/>
      <c r="N130" s="14">
        <v>68.721970408999994</v>
      </c>
      <c r="O130" s="31">
        <v>27.410705381</v>
      </c>
      <c r="P130" s="31" t="s">
        <v>27</v>
      </c>
      <c r="Q130" s="17" t="s">
        <v>27</v>
      </c>
      <c r="R130" s="38" t="s">
        <v>729</v>
      </c>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row>
    <row r="131" spans="2:260" s="12" customFormat="1" ht="65.099999999999994" customHeight="1" x14ac:dyDescent="0.25">
      <c r="B131" s="3"/>
      <c r="C131" s="9" t="s">
        <v>200</v>
      </c>
      <c r="D131" s="16" t="s">
        <v>593</v>
      </c>
      <c r="E131" s="16">
        <v>7</v>
      </c>
      <c r="F131" s="15">
        <v>35.4</v>
      </c>
      <c r="G131" s="15">
        <v>31.5</v>
      </c>
      <c r="H131" s="15">
        <v>27.6</v>
      </c>
      <c r="I131" s="14"/>
      <c r="J131" s="15">
        <v>38.51</v>
      </c>
      <c r="K131" s="15">
        <v>46.3</v>
      </c>
      <c r="L131" s="15">
        <v>58.92</v>
      </c>
      <c r="M131" s="54"/>
      <c r="N131" s="15">
        <v>61.273899407999998</v>
      </c>
      <c r="O131" s="15">
        <v>146.12423308999999</v>
      </c>
      <c r="P131" s="15" t="s">
        <v>27</v>
      </c>
      <c r="Q131" s="16" t="s">
        <v>27</v>
      </c>
      <c r="R131" s="37" t="s">
        <v>730</v>
      </c>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row>
    <row r="132" spans="2:260" s="12" customFormat="1" ht="65.099999999999994" customHeight="1" x14ac:dyDescent="0.25">
      <c r="B132" s="3"/>
      <c r="C132" s="19" t="s">
        <v>201</v>
      </c>
      <c r="D132" s="17" t="s">
        <v>202</v>
      </c>
      <c r="E132" s="17">
        <v>7</v>
      </c>
      <c r="F132" s="14">
        <v>11.58</v>
      </c>
      <c r="G132" s="14">
        <v>10.53</v>
      </c>
      <c r="H132" s="14">
        <v>9.49</v>
      </c>
      <c r="I132" s="14"/>
      <c r="J132" s="14">
        <v>12.13</v>
      </c>
      <c r="K132" s="14">
        <v>14.21</v>
      </c>
      <c r="L132" s="14">
        <v>17.579999999999998</v>
      </c>
      <c r="M132" s="54"/>
      <c r="N132" s="14">
        <v>75.364412856000001</v>
      </c>
      <c r="O132" s="31">
        <v>10.849156618999999</v>
      </c>
      <c r="P132" s="31" t="s">
        <v>27</v>
      </c>
      <c r="Q132" s="17" t="s">
        <v>27</v>
      </c>
      <c r="R132" s="38" t="s">
        <v>731</v>
      </c>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row>
    <row r="133" spans="2:260" s="12" customFormat="1" ht="65.099999999999994" customHeight="1" x14ac:dyDescent="0.25">
      <c r="B133" s="3"/>
      <c r="C133" s="9" t="s">
        <v>203</v>
      </c>
      <c r="D133" s="16" t="s">
        <v>204</v>
      </c>
      <c r="E133" s="16">
        <v>4</v>
      </c>
      <c r="F133" s="15">
        <v>8.06</v>
      </c>
      <c r="G133" s="15">
        <v>7.72</v>
      </c>
      <c r="H133" s="15">
        <v>7.38</v>
      </c>
      <c r="I133" s="14"/>
      <c r="J133" s="15">
        <v>8.4700000000000006</v>
      </c>
      <c r="K133" s="15">
        <v>9.14</v>
      </c>
      <c r="L133" s="15">
        <v>10.220000000000001</v>
      </c>
      <c r="M133" s="54"/>
      <c r="N133" s="15">
        <v>53.820868306000001</v>
      </c>
      <c r="O133" s="15">
        <v>6.6711842380999995</v>
      </c>
      <c r="P133" s="15" t="s">
        <v>26</v>
      </c>
      <c r="Q133" s="16" t="s">
        <v>27</v>
      </c>
      <c r="R133" s="37" t="s">
        <v>732</v>
      </c>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row>
    <row r="134" spans="2:260" s="12" customFormat="1" ht="65.099999999999994" customHeight="1" x14ac:dyDescent="0.25">
      <c r="B134" s="3"/>
      <c r="C134" s="19" t="s">
        <v>205</v>
      </c>
      <c r="D134" s="17" t="s">
        <v>206</v>
      </c>
      <c r="E134" s="17">
        <v>7</v>
      </c>
      <c r="F134" s="14">
        <v>66.73</v>
      </c>
      <c r="G134" s="14">
        <v>59.66</v>
      </c>
      <c r="H134" s="14">
        <v>52.6</v>
      </c>
      <c r="I134" s="14"/>
      <c r="J134" s="14">
        <v>71.5</v>
      </c>
      <c r="K134" s="14">
        <v>85.62</v>
      </c>
      <c r="L134" s="14">
        <v>108.48</v>
      </c>
      <c r="M134" s="54"/>
      <c r="N134" s="14">
        <v>49.552758633000003</v>
      </c>
      <c r="O134" s="31">
        <v>72.732841713999989</v>
      </c>
      <c r="P134" s="31" t="s">
        <v>27</v>
      </c>
      <c r="Q134" s="17" t="s">
        <v>27</v>
      </c>
      <c r="R134" s="38" t="s">
        <v>733</v>
      </c>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row>
    <row r="135" spans="2:260" s="12" customFormat="1" ht="65.099999999999994" customHeight="1" x14ac:dyDescent="0.25">
      <c r="B135" s="3"/>
      <c r="C135" s="9" t="s">
        <v>207</v>
      </c>
      <c r="D135" s="16" t="s">
        <v>208</v>
      </c>
      <c r="E135" s="16">
        <v>7</v>
      </c>
      <c r="F135" s="15">
        <v>28.9</v>
      </c>
      <c r="G135" s="15">
        <v>27.26</v>
      </c>
      <c r="H135" s="15">
        <v>25.62</v>
      </c>
      <c r="I135" s="14"/>
      <c r="J135" s="15">
        <v>30.25</v>
      </c>
      <c r="K135" s="15">
        <v>33.520000000000003</v>
      </c>
      <c r="L135" s="15">
        <v>38.81</v>
      </c>
      <c r="M135" s="54"/>
      <c r="N135" s="15">
        <v>59.046388980000003</v>
      </c>
      <c r="O135" s="15">
        <v>151.35893070999998</v>
      </c>
      <c r="P135" s="15" t="s">
        <v>27</v>
      </c>
      <c r="Q135" s="16" t="s">
        <v>27</v>
      </c>
      <c r="R135" s="37" t="s">
        <v>734</v>
      </c>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row>
    <row r="136" spans="2:260" s="12" customFormat="1" ht="65.099999999999994" customHeight="1" x14ac:dyDescent="0.25">
      <c r="B136" s="3"/>
      <c r="C136" s="19" t="s">
        <v>209</v>
      </c>
      <c r="D136" s="17" t="s">
        <v>455</v>
      </c>
      <c r="E136" s="17">
        <v>7</v>
      </c>
      <c r="F136" s="14">
        <v>15.63</v>
      </c>
      <c r="G136" s="14">
        <v>14.32</v>
      </c>
      <c r="H136" s="14">
        <v>13.02</v>
      </c>
      <c r="I136" s="14"/>
      <c r="J136" s="14">
        <v>16.600000000000001</v>
      </c>
      <c r="K136" s="14">
        <v>19.2</v>
      </c>
      <c r="L136" s="14">
        <v>23.43</v>
      </c>
      <c r="M136" s="54"/>
      <c r="N136" s="14">
        <v>57.981408129999998</v>
      </c>
      <c r="O136" s="31">
        <v>2.9892451428999998</v>
      </c>
      <c r="P136" s="31" t="s">
        <v>27</v>
      </c>
      <c r="Q136" s="17" t="s">
        <v>27</v>
      </c>
      <c r="R136" s="38" t="s">
        <v>735</v>
      </c>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row>
    <row r="137" spans="2:260" s="12" customFormat="1" ht="65.099999999999994" customHeight="1" x14ac:dyDescent="0.25">
      <c r="B137" s="3"/>
      <c r="C137" s="9" t="s">
        <v>209</v>
      </c>
      <c r="D137" s="16" t="s">
        <v>210</v>
      </c>
      <c r="E137" s="16">
        <v>7</v>
      </c>
      <c r="F137" s="15">
        <v>15.53</v>
      </c>
      <c r="G137" s="15">
        <v>14.12</v>
      </c>
      <c r="H137" s="15">
        <v>12.72</v>
      </c>
      <c r="I137" s="14"/>
      <c r="J137" s="15">
        <v>16.63</v>
      </c>
      <c r="K137" s="15">
        <v>19.43</v>
      </c>
      <c r="L137" s="15">
        <v>23.96</v>
      </c>
      <c r="M137" s="54"/>
      <c r="N137" s="15">
        <v>58.188603870999998</v>
      </c>
      <c r="O137" s="15">
        <v>604.68068795000011</v>
      </c>
      <c r="P137" s="15" t="s">
        <v>27</v>
      </c>
      <c r="Q137" s="16" t="s">
        <v>27</v>
      </c>
      <c r="R137" s="37" t="s">
        <v>736</v>
      </c>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row>
    <row r="138" spans="2:260" s="12" customFormat="1" ht="65.099999999999994" customHeight="1" x14ac:dyDescent="0.25">
      <c r="B138" s="3"/>
      <c r="C138" s="19" t="s">
        <v>211</v>
      </c>
      <c r="D138" s="17" t="s">
        <v>212</v>
      </c>
      <c r="E138" s="17">
        <v>9</v>
      </c>
      <c r="F138" s="14">
        <v>52.94</v>
      </c>
      <c r="G138" s="14">
        <v>48.25</v>
      </c>
      <c r="H138" s="14">
        <v>43.57</v>
      </c>
      <c r="I138" s="14"/>
      <c r="J138" s="14">
        <v>55.43</v>
      </c>
      <c r="K138" s="14">
        <v>64.790000000000006</v>
      </c>
      <c r="L138" s="14">
        <v>79.94</v>
      </c>
      <c r="M138" s="54"/>
      <c r="N138" s="14">
        <v>64.996560969000001</v>
      </c>
      <c r="O138" s="31">
        <v>118.09727971000001</v>
      </c>
      <c r="P138" s="31" t="s">
        <v>27</v>
      </c>
      <c r="Q138" s="17" t="s">
        <v>27</v>
      </c>
      <c r="R138" s="38" t="s">
        <v>737</v>
      </c>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row>
    <row r="139" spans="2:260" s="12" customFormat="1" ht="65.099999999999994" customHeight="1" x14ac:dyDescent="0.25">
      <c r="B139" s="3"/>
      <c r="C139" s="9" t="s">
        <v>211</v>
      </c>
      <c r="D139" s="16" t="s">
        <v>213</v>
      </c>
      <c r="E139" s="16">
        <v>9</v>
      </c>
      <c r="F139" s="15">
        <v>48.6</v>
      </c>
      <c r="G139" s="15">
        <v>44.41</v>
      </c>
      <c r="H139" s="15">
        <v>40.229999999999997</v>
      </c>
      <c r="I139" s="14"/>
      <c r="J139" s="15">
        <v>50.85</v>
      </c>
      <c r="K139" s="15">
        <v>59.21</v>
      </c>
      <c r="L139" s="15">
        <v>72.739999999999995</v>
      </c>
      <c r="M139" s="54"/>
      <c r="N139" s="15">
        <v>63.441423678</v>
      </c>
      <c r="O139" s="15">
        <v>1740.8046104</v>
      </c>
      <c r="P139" s="15" t="s">
        <v>27</v>
      </c>
      <c r="Q139" s="16" t="s">
        <v>27</v>
      </c>
      <c r="R139" s="37" t="s">
        <v>738</v>
      </c>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row>
    <row r="140" spans="2:260" s="12" customFormat="1" ht="65.099999999999994" customHeight="1" x14ac:dyDescent="0.25">
      <c r="B140" s="3"/>
      <c r="C140" s="19" t="s">
        <v>214</v>
      </c>
      <c r="D140" s="17" t="s">
        <v>215</v>
      </c>
      <c r="E140" s="17">
        <v>7</v>
      </c>
      <c r="F140" s="14">
        <v>2.95</v>
      </c>
      <c r="G140" s="14">
        <v>2.54</v>
      </c>
      <c r="H140" s="14">
        <v>2.14</v>
      </c>
      <c r="I140" s="14"/>
      <c r="J140" s="14">
        <v>3.18</v>
      </c>
      <c r="K140" s="14">
        <v>3.98</v>
      </c>
      <c r="L140" s="14">
        <v>5.28</v>
      </c>
      <c r="M140" s="54"/>
      <c r="N140" s="14">
        <v>62.809323937999999</v>
      </c>
      <c r="O140" s="31">
        <v>3.2334891904999998</v>
      </c>
      <c r="P140" s="31" t="s">
        <v>27</v>
      </c>
      <c r="Q140" s="17" t="s">
        <v>27</v>
      </c>
      <c r="R140" s="38" t="s">
        <v>739</v>
      </c>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row>
    <row r="141" spans="2:260" s="12" customFormat="1" ht="65.099999999999994" customHeight="1" x14ac:dyDescent="0.25">
      <c r="B141" s="3"/>
      <c r="C141" s="9" t="s">
        <v>216</v>
      </c>
      <c r="D141" s="16" t="s">
        <v>217</v>
      </c>
      <c r="E141" s="16">
        <v>4</v>
      </c>
      <c r="F141" s="15">
        <v>62.6</v>
      </c>
      <c r="G141" s="15">
        <v>56.91</v>
      </c>
      <c r="H141" s="15">
        <v>51.22</v>
      </c>
      <c r="I141" s="14"/>
      <c r="J141" s="15">
        <v>67.39</v>
      </c>
      <c r="K141" s="15">
        <v>78.760000000000005</v>
      </c>
      <c r="L141" s="15">
        <v>97.17</v>
      </c>
      <c r="M141" s="54"/>
      <c r="N141" s="15">
        <v>45.885072782000002</v>
      </c>
      <c r="O141" s="15">
        <v>138.65409682000001</v>
      </c>
      <c r="P141" s="15" t="s">
        <v>26</v>
      </c>
      <c r="Q141" s="16" t="s">
        <v>27</v>
      </c>
      <c r="R141" s="37" t="s">
        <v>740</v>
      </c>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row>
    <row r="142" spans="2:260" s="12" customFormat="1" ht="65.099999999999994" customHeight="1" x14ac:dyDescent="0.25">
      <c r="B142" s="3"/>
      <c r="C142" s="19" t="s">
        <v>218</v>
      </c>
      <c r="D142" s="17" t="s">
        <v>219</v>
      </c>
      <c r="E142" s="17">
        <v>10</v>
      </c>
      <c r="F142" s="14">
        <v>13.97</v>
      </c>
      <c r="G142" s="14">
        <v>12.39</v>
      </c>
      <c r="H142" s="14">
        <v>10.81</v>
      </c>
      <c r="I142" s="14"/>
      <c r="J142" s="14">
        <v>14.73</v>
      </c>
      <c r="K142" s="14">
        <v>17.88</v>
      </c>
      <c r="L142" s="14">
        <v>23</v>
      </c>
      <c r="M142" s="54"/>
      <c r="N142" s="14">
        <v>69.314029585</v>
      </c>
      <c r="O142" s="31">
        <v>53.271236952000002</v>
      </c>
      <c r="P142" s="31" t="s">
        <v>27</v>
      </c>
      <c r="Q142" s="17" t="s">
        <v>27</v>
      </c>
      <c r="R142" s="38" t="s">
        <v>741</v>
      </c>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row>
    <row r="143" spans="2:260" s="12" customFormat="1" ht="65.099999999999994" customHeight="1" x14ac:dyDescent="0.25">
      <c r="B143" s="3"/>
      <c r="C143" s="9" t="s">
        <v>220</v>
      </c>
      <c r="D143" s="16" t="s">
        <v>221</v>
      </c>
      <c r="E143" s="16">
        <v>5</v>
      </c>
      <c r="F143" s="15">
        <v>167.38</v>
      </c>
      <c r="G143" s="15">
        <v>158.81</v>
      </c>
      <c r="H143" s="15">
        <v>150.24</v>
      </c>
      <c r="I143" s="14"/>
      <c r="J143" s="15">
        <v>169.52</v>
      </c>
      <c r="K143" s="15">
        <v>186.65</v>
      </c>
      <c r="L143" s="15">
        <v>214.39</v>
      </c>
      <c r="M143" s="54"/>
      <c r="N143" s="15">
        <v>40.475151969999999</v>
      </c>
      <c r="O143" s="15">
        <v>6.5472372500000002</v>
      </c>
      <c r="P143" s="15" t="s">
        <v>27</v>
      </c>
      <c r="Q143" s="16" t="s">
        <v>26</v>
      </c>
      <c r="R143" s="37" t="s">
        <v>742</v>
      </c>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row>
    <row r="144" spans="2:260" s="12" customFormat="1" ht="65.099999999999994" customHeight="1" x14ac:dyDescent="0.25">
      <c r="B144" s="3"/>
      <c r="C144" s="19" t="s">
        <v>222</v>
      </c>
      <c r="D144" s="17" t="s">
        <v>223</v>
      </c>
      <c r="E144" s="17">
        <v>9</v>
      </c>
      <c r="F144" s="14">
        <v>11.61</v>
      </c>
      <c r="G144" s="14">
        <v>9.08</v>
      </c>
      <c r="H144" s="14">
        <v>6.56</v>
      </c>
      <c r="I144" s="14"/>
      <c r="J144" s="14">
        <v>12.84</v>
      </c>
      <c r="K144" s="14">
        <v>17.88</v>
      </c>
      <c r="L144" s="14">
        <v>26.04</v>
      </c>
      <c r="M144" s="54"/>
      <c r="N144" s="14">
        <v>71.179679567999997</v>
      </c>
      <c r="O144" s="31">
        <v>26.368557380999999</v>
      </c>
      <c r="P144" s="31" t="s">
        <v>27</v>
      </c>
      <c r="Q144" s="17" t="s">
        <v>27</v>
      </c>
      <c r="R144" s="38" t="s">
        <v>743</v>
      </c>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row>
    <row r="145" spans="2:260" s="12" customFormat="1" ht="65.099999999999994" customHeight="1" x14ac:dyDescent="0.25">
      <c r="B145" s="3"/>
      <c r="C145" s="9" t="s">
        <v>224</v>
      </c>
      <c r="D145" s="16" t="s">
        <v>225</v>
      </c>
      <c r="E145" s="16">
        <v>4</v>
      </c>
      <c r="F145" s="15">
        <v>7.45</v>
      </c>
      <c r="G145" s="15">
        <v>6.68</v>
      </c>
      <c r="H145" s="15">
        <v>5.91</v>
      </c>
      <c r="I145" s="14"/>
      <c r="J145" s="15">
        <v>8.06</v>
      </c>
      <c r="K145" s="15">
        <v>9.59</v>
      </c>
      <c r="L145" s="15">
        <v>12.08</v>
      </c>
      <c r="M145" s="54"/>
      <c r="N145" s="15">
        <v>60.110963280999997</v>
      </c>
      <c r="O145" s="15">
        <v>13.146171809</v>
      </c>
      <c r="P145" s="15" t="s">
        <v>26</v>
      </c>
      <c r="Q145" s="16" t="s">
        <v>27</v>
      </c>
      <c r="R145" s="37" t="s">
        <v>744</v>
      </c>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row>
    <row r="146" spans="2:260" s="12" customFormat="1" ht="65.099999999999994" customHeight="1" x14ac:dyDescent="0.25">
      <c r="B146" s="3"/>
      <c r="C146" s="19" t="s">
        <v>226</v>
      </c>
      <c r="D146" s="17" t="s">
        <v>478</v>
      </c>
      <c r="E146" s="17">
        <v>0</v>
      </c>
      <c r="F146" s="14">
        <v>3.67</v>
      </c>
      <c r="G146" s="14">
        <v>3.4</v>
      </c>
      <c r="H146" s="14">
        <v>3.13</v>
      </c>
      <c r="I146" s="14"/>
      <c r="J146" s="14">
        <v>3.77</v>
      </c>
      <c r="K146" s="14">
        <v>4.3</v>
      </c>
      <c r="L146" s="14">
        <v>5.17</v>
      </c>
      <c r="M146" s="54"/>
      <c r="N146" s="14">
        <v>40.830099861000001</v>
      </c>
      <c r="O146" s="31">
        <v>2.9719059047999998</v>
      </c>
      <c r="P146" s="31" t="s">
        <v>26</v>
      </c>
      <c r="Q146" s="17" t="s">
        <v>26</v>
      </c>
      <c r="R146" s="38" t="s">
        <v>745</v>
      </c>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row>
    <row r="147" spans="2:260" s="12" customFormat="1" ht="65.099999999999994" customHeight="1" x14ac:dyDescent="0.25">
      <c r="B147" s="3"/>
      <c r="C147" s="9" t="s">
        <v>226</v>
      </c>
      <c r="D147" s="16" t="s">
        <v>227</v>
      </c>
      <c r="E147" s="16">
        <v>1</v>
      </c>
      <c r="F147" s="15">
        <v>3.61</v>
      </c>
      <c r="G147" s="15">
        <v>3.42</v>
      </c>
      <c r="H147" s="15">
        <v>3.24</v>
      </c>
      <c r="I147" s="14"/>
      <c r="J147" s="15">
        <v>3.69</v>
      </c>
      <c r="K147" s="15">
        <v>4.05</v>
      </c>
      <c r="L147" s="15">
        <v>4.6399999999999997</v>
      </c>
      <c r="M147" s="54"/>
      <c r="N147" s="15">
        <v>43.776034285000001</v>
      </c>
      <c r="O147" s="15">
        <v>15.752941761000001</v>
      </c>
      <c r="P147" s="15" t="s">
        <v>26</v>
      </c>
      <c r="Q147" s="16" t="s">
        <v>26</v>
      </c>
      <c r="R147" s="37" t="s">
        <v>746</v>
      </c>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row>
    <row r="148" spans="2:260" s="12" customFormat="1" ht="65.099999999999994" customHeight="1" x14ac:dyDescent="0.25">
      <c r="B148" s="3"/>
      <c r="C148" s="19" t="s">
        <v>226</v>
      </c>
      <c r="D148" s="17" t="s">
        <v>228</v>
      </c>
      <c r="E148" s="17">
        <v>1</v>
      </c>
      <c r="F148" s="14">
        <v>18.11</v>
      </c>
      <c r="G148" s="14">
        <v>17.11</v>
      </c>
      <c r="H148" s="14">
        <v>16.12</v>
      </c>
      <c r="I148" s="14"/>
      <c r="J148" s="14">
        <v>18.510000000000002</v>
      </c>
      <c r="K148" s="14">
        <v>20.49</v>
      </c>
      <c r="L148" s="14">
        <v>23.7</v>
      </c>
      <c r="M148" s="54"/>
      <c r="N148" s="14">
        <v>44.441858697000001</v>
      </c>
      <c r="O148" s="31">
        <v>121.17418866</v>
      </c>
      <c r="P148" s="31" t="s">
        <v>26</v>
      </c>
      <c r="Q148" s="17" t="s">
        <v>26</v>
      </c>
      <c r="R148" s="38" t="s">
        <v>747</v>
      </c>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row>
    <row r="149" spans="2:260" s="12" customFormat="1" ht="65.099999999999994" customHeight="1" x14ac:dyDescent="0.25">
      <c r="B149" s="3"/>
      <c r="C149" s="9" t="s">
        <v>229</v>
      </c>
      <c r="D149" s="16" t="s">
        <v>230</v>
      </c>
      <c r="E149" s="16">
        <v>7</v>
      </c>
      <c r="F149" s="15">
        <v>15.46</v>
      </c>
      <c r="G149" s="15">
        <v>13.26</v>
      </c>
      <c r="H149" s="15">
        <v>11.07</v>
      </c>
      <c r="I149" s="14"/>
      <c r="J149" s="15">
        <v>16.2</v>
      </c>
      <c r="K149" s="15">
        <v>20.58</v>
      </c>
      <c r="L149" s="15">
        <v>27.68</v>
      </c>
      <c r="M149" s="54"/>
      <c r="N149" s="15">
        <v>73.143483187000001</v>
      </c>
      <c r="O149" s="15">
        <v>17.226084524000001</v>
      </c>
      <c r="P149" s="15" t="s">
        <v>27</v>
      </c>
      <c r="Q149" s="16" t="s">
        <v>27</v>
      </c>
      <c r="R149" s="37" t="s">
        <v>748</v>
      </c>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row>
    <row r="150" spans="2:260" s="12" customFormat="1" ht="65.099999999999994" customHeight="1" x14ac:dyDescent="0.25">
      <c r="B150" s="3"/>
      <c r="C150" s="19" t="s">
        <v>231</v>
      </c>
      <c r="D150" s="17" t="s">
        <v>232</v>
      </c>
      <c r="E150" s="17">
        <v>1</v>
      </c>
      <c r="F150" s="14">
        <v>3.62</v>
      </c>
      <c r="G150" s="14">
        <v>3.1</v>
      </c>
      <c r="H150" s="14">
        <v>2.59</v>
      </c>
      <c r="I150" s="14"/>
      <c r="J150" s="14">
        <v>3.84</v>
      </c>
      <c r="K150" s="14">
        <v>4.8600000000000003</v>
      </c>
      <c r="L150" s="14">
        <v>6.52</v>
      </c>
      <c r="M150" s="54"/>
      <c r="N150" s="14">
        <v>43.423065141999999</v>
      </c>
      <c r="O150" s="31">
        <v>13.682027238</v>
      </c>
      <c r="P150" s="31" t="s">
        <v>26</v>
      </c>
      <c r="Q150" s="17" t="s">
        <v>26</v>
      </c>
      <c r="R150" s="38" t="s">
        <v>749</v>
      </c>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row>
    <row r="151" spans="2:260" s="12" customFormat="1" ht="65.099999999999994" customHeight="1" x14ac:dyDescent="0.25">
      <c r="B151" s="3"/>
      <c r="C151" s="9" t="s">
        <v>233</v>
      </c>
      <c r="D151" s="16" t="s">
        <v>234</v>
      </c>
      <c r="E151" s="16">
        <v>7</v>
      </c>
      <c r="F151" s="15">
        <v>51.91</v>
      </c>
      <c r="G151" s="15">
        <v>44.62</v>
      </c>
      <c r="H151" s="15">
        <v>37.33</v>
      </c>
      <c r="I151" s="14"/>
      <c r="J151" s="15">
        <v>54.87</v>
      </c>
      <c r="K151" s="15">
        <v>69.44</v>
      </c>
      <c r="L151" s="15">
        <v>93.03</v>
      </c>
      <c r="M151" s="54"/>
      <c r="N151" s="15">
        <v>72.011103994999999</v>
      </c>
      <c r="O151" s="15">
        <v>830.44308519000003</v>
      </c>
      <c r="P151" s="15" t="s">
        <v>27</v>
      </c>
      <c r="Q151" s="16" t="s">
        <v>27</v>
      </c>
      <c r="R151" s="37" t="s">
        <v>750</v>
      </c>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row>
    <row r="152" spans="2:260" s="12" customFormat="1" ht="65.099999999999994" customHeight="1" x14ac:dyDescent="0.25">
      <c r="B152" s="3"/>
      <c r="C152" s="19" t="s">
        <v>233</v>
      </c>
      <c r="D152" s="17" t="s">
        <v>469</v>
      </c>
      <c r="E152" s="17">
        <v>9</v>
      </c>
      <c r="F152" s="14">
        <v>50.29</v>
      </c>
      <c r="G152" s="14">
        <v>43.09</v>
      </c>
      <c r="H152" s="14">
        <v>35.9</v>
      </c>
      <c r="I152" s="14"/>
      <c r="J152" s="14">
        <v>53.79</v>
      </c>
      <c r="K152" s="14">
        <v>68.17</v>
      </c>
      <c r="L152" s="14">
        <v>91.46</v>
      </c>
      <c r="M152" s="54"/>
      <c r="N152" s="14">
        <v>73.353988916000006</v>
      </c>
      <c r="O152" s="31">
        <v>12.277802380999999</v>
      </c>
      <c r="P152" s="31" t="s">
        <v>27</v>
      </c>
      <c r="Q152" s="17" t="s">
        <v>27</v>
      </c>
      <c r="R152" s="38" t="s">
        <v>751</v>
      </c>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row>
    <row r="153" spans="2:260" s="12" customFormat="1" ht="65.099999999999994" customHeight="1" x14ac:dyDescent="0.25">
      <c r="B153" s="3"/>
      <c r="C153" s="9" t="s">
        <v>235</v>
      </c>
      <c r="D153" s="16" t="s">
        <v>236</v>
      </c>
      <c r="E153" s="16">
        <v>7</v>
      </c>
      <c r="F153" s="15">
        <v>30.24</v>
      </c>
      <c r="G153" s="15">
        <v>27.45</v>
      </c>
      <c r="H153" s="15">
        <v>24.67</v>
      </c>
      <c r="I153" s="14"/>
      <c r="J153" s="15">
        <v>31.53</v>
      </c>
      <c r="K153" s="15">
        <v>37.090000000000003</v>
      </c>
      <c r="L153" s="15">
        <v>46.1</v>
      </c>
      <c r="M153" s="54"/>
      <c r="N153" s="15">
        <v>68.365119930000006</v>
      </c>
      <c r="O153" s="15">
        <v>23.124708428999998</v>
      </c>
      <c r="P153" s="15" t="s">
        <v>27</v>
      </c>
      <c r="Q153" s="16" t="s">
        <v>27</v>
      </c>
      <c r="R153" s="37" t="s">
        <v>752</v>
      </c>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row>
    <row r="154" spans="2:260" s="12" customFormat="1" ht="65.099999999999994" customHeight="1" x14ac:dyDescent="0.25">
      <c r="B154" s="3"/>
      <c r="C154" s="19" t="s">
        <v>237</v>
      </c>
      <c r="D154" s="17" t="s">
        <v>238</v>
      </c>
      <c r="E154" s="17">
        <v>7</v>
      </c>
      <c r="F154" s="14">
        <v>14.58</v>
      </c>
      <c r="G154" s="14">
        <v>13.06</v>
      </c>
      <c r="H154" s="14">
        <v>11.55</v>
      </c>
      <c r="I154" s="14"/>
      <c r="J154" s="14">
        <v>15.16</v>
      </c>
      <c r="K154" s="14">
        <v>18.18</v>
      </c>
      <c r="L154" s="14">
        <v>23.08</v>
      </c>
      <c r="M154" s="54"/>
      <c r="N154" s="14">
        <v>68.927109509999994</v>
      </c>
      <c r="O154" s="31">
        <v>362.03561329000001</v>
      </c>
      <c r="P154" s="31" t="s">
        <v>27</v>
      </c>
      <c r="Q154" s="17" t="s">
        <v>27</v>
      </c>
      <c r="R154" s="38" t="s">
        <v>753</v>
      </c>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row>
    <row r="155" spans="2:260" s="12" customFormat="1" ht="65.099999999999994" customHeight="1" x14ac:dyDescent="0.25">
      <c r="B155" s="3"/>
      <c r="C155" s="9" t="s">
        <v>239</v>
      </c>
      <c r="D155" s="16" t="s">
        <v>240</v>
      </c>
      <c r="E155" s="16">
        <v>7</v>
      </c>
      <c r="F155" s="15">
        <v>5.44</v>
      </c>
      <c r="G155" s="15">
        <v>4.71</v>
      </c>
      <c r="H155" s="15">
        <v>3.99</v>
      </c>
      <c r="I155" s="14"/>
      <c r="J155" s="15">
        <v>5.83</v>
      </c>
      <c r="K155" s="15">
        <v>7.27</v>
      </c>
      <c r="L155" s="15">
        <v>9.61</v>
      </c>
      <c r="M155" s="54"/>
      <c r="N155" s="15">
        <v>69.384039587000004</v>
      </c>
      <c r="O155" s="15">
        <v>22.946501189999999</v>
      </c>
      <c r="P155" s="15" t="s">
        <v>27</v>
      </c>
      <c r="Q155" s="16" t="s">
        <v>27</v>
      </c>
      <c r="R155" s="37" t="s">
        <v>754</v>
      </c>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row>
    <row r="156" spans="2:260" s="12" customFormat="1" ht="65.099999999999994" customHeight="1" x14ac:dyDescent="0.25">
      <c r="B156" s="3"/>
      <c r="C156" s="19" t="s">
        <v>241</v>
      </c>
      <c r="D156" s="17" t="s">
        <v>242</v>
      </c>
      <c r="E156" s="17">
        <v>4</v>
      </c>
      <c r="F156" s="14">
        <v>19.239999999999998</v>
      </c>
      <c r="G156" s="14">
        <v>17.73</v>
      </c>
      <c r="H156" s="14">
        <v>16.22</v>
      </c>
      <c r="I156" s="14"/>
      <c r="J156" s="14">
        <v>20.9</v>
      </c>
      <c r="K156" s="14">
        <v>23.91</v>
      </c>
      <c r="L156" s="14">
        <v>28.79</v>
      </c>
      <c r="M156" s="54"/>
      <c r="N156" s="14">
        <v>54.547805510000003</v>
      </c>
      <c r="O156" s="31">
        <v>21.975480619000002</v>
      </c>
      <c r="P156" s="31" t="s">
        <v>26</v>
      </c>
      <c r="Q156" s="17" t="s">
        <v>27</v>
      </c>
      <c r="R156" s="38" t="s">
        <v>755</v>
      </c>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row>
    <row r="157" spans="2:260" s="12" customFormat="1" ht="65.099999999999994" customHeight="1" x14ac:dyDescent="0.25">
      <c r="B157" s="3"/>
      <c r="C157" s="9" t="s">
        <v>243</v>
      </c>
      <c r="D157" s="16" t="s">
        <v>244</v>
      </c>
      <c r="E157" s="16">
        <v>7</v>
      </c>
      <c r="F157" s="15">
        <v>12.83</v>
      </c>
      <c r="G157" s="15">
        <v>9.68</v>
      </c>
      <c r="H157" s="15">
        <v>6.54</v>
      </c>
      <c r="I157" s="14"/>
      <c r="J157" s="15">
        <v>13.93</v>
      </c>
      <c r="K157" s="15">
        <v>20.21</v>
      </c>
      <c r="L157" s="15">
        <v>30.38</v>
      </c>
      <c r="M157" s="54"/>
      <c r="N157" s="15">
        <v>73.971717837</v>
      </c>
      <c r="O157" s="15">
        <v>502.49624638</v>
      </c>
      <c r="P157" s="15" t="s">
        <v>27</v>
      </c>
      <c r="Q157" s="16" t="s">
        <v>27</v>
      </c>
      <c r="R157" s="37" t="s">
        <v>756</v>
      </c>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row>
    <row r="158" spans="2:260" s="12" customFormat="1" ht="65.099999999999994" customHeight="1" x14ac:dyDescent="0.25">
      <c r="B158" s="3"/>
      <c r="C158" s="19" t="s">
        <v>245</v>
      </c>
      <c r="D158" s="17" t="s">
        <v>246</v>
      </c>
      <c r="E158" s="17">
        <v>4</v>
      </c>
      <c r="F158" s="14">
        <v>4.3499999999999996</v>
      </c>
      <c r="G158" s="14">
        <v>3.74</v>
      </c>
      <c r="H158" s="14">
        <v>3.14</v>
      </c>
      <c r="I158" s="14"/>
      <c r="J158" s="14">
        <v>4.6500000000000004</v>
      </c>
      <c r="K158" s="14">
        <v>5.85</v>
      </c>
      <c r="L158" s="14">
        <v>7.8</v>
      </c>
      <c r="M158" s="54"/>
      <c r="N158" s="14">
        <v>52.329738050000003</v>
      </c>
      <c r="O158" s="31">
        <v>10.886518333</v>
      </c>
      <c r="P158" s="31" t="s">
        <v>26</v>
      </c>
      <c r="Q158" s="17" t="s">
        <v>27</v>
      </c>
      <c r="R158" s="38" t="s">
        <v>757</v>
      </c>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row>
    <row r="159" spans="2:260" s="12" customFormat="1" ht="65.099999999999994" customHeight="1" x14ac:dyDescent="0.25">
      <c r="B159" s="3"/>
      <c r="C159" s="9" t="s">
        <v>245</v>
      </c>
      <c r="D159" s="16" t="s">
        <v>247</v>
      </c>
      <c r="E159" s="16">
        <v>4</v>
      </c>
      <c r="F159" s="15">
        <v>4.6500000000000004</v>
      </c>
      <c r="G159" s="15">
        <v>4.03</v>
      </c>
      <c r="H159" s="15">
        <v>3.42</v>
      </c>
      <c r="I159" s="14"/>
      <c r="J159" s="15">
        <v>5</v>
      </c>
      <c r="K159" s="15">
        <v>6.22</v>
      </c>
      <c r="L159" s="15">
        <v>8.1999999999999993</v>
      </c>
      <c r="M159" s="54"/>
      <c r="N159" s="15">
        <v>52.582841219000002</v>
      </c>
      <c r="O159" s="15">
        <v>89.416630999999995</v>
      </c>
      <c r="P159" s="15" t="s">
        <v>26</v>
      </c>
      <c r="Q159" s="16" t="s">
        <v>27</v>
      </c>
      <c r="R159" s="37" t="s">
        <v>758</v>
      </c>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row>
    <row r="160" spans="2:260" s="12" customFormat="1" ht="65.099999999999994" customHeight="1" x14ac:dyDescent="0.25">
      <c r="B160" s="3"/>
      <c r="C160" s="19" t="s">
        <v>248</v>
      </c>
      <c r="D160" s="17" t="s">
        <v>12</v>
      </c>
      <c r="E160" s="17">
        <v>9</v>
      </c>
      <c r="F160" s="14">
        <v>18.239999999999998</v>
      </c>
      <c r="G160" s="14">
        <v>16.649999999999999</v>
      </c>
      <c r="H160" s="14">
        <v>15.07</v>
      </c>
      <c r="I160" s="14"/>
      <c r="J160" s="14">
        <v>19.3</v>
      </c>
      <c r="K160" s="14">
        <v>22.46</v>
      </c>
      <c r="L160" s="14">
        <v>27.58</v>
      </c>
      <c r="M160" s="54"/>
      <c r="N160" s="14">
        <v>62.704687464000003</v>
      </c>
      <c r="O160" s="31">
        <v>116.31033585</v>
      </c>
      <c r="P160" s="31" t="s">
        <v>27</v>
      </c>
      <c r="Q160" s="17" t="s">
        <v>27</v>
      </c>
      <c r="R160" s="38" t="s">
        <v>759</v>
      </c>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row>
    <row r="161" spans="2:260" s="12" customFormat="1" ht="65.099999999999994" customHeight="1" x14ac:dyDescent="0.25">
      <c r="B161" s="3"/>
      <c r="C161" s="9" t="s">
        <v>249</v>
      </c>
      <c r="D161" s="16" t="s">
        <v>250</v>
      </c>
      <c r="E161" s="16">
        <v>5</v>
      </c>
      <c r="F161" s="15">
        <v>119.6</v>
      </c>
      <c r="G161" s="15">
        <v>92.6</v>
      </c>
      <c r="H161" s="15">
        <v>65.61</v>
      </c>
      <c r="I161" s="14"/>
      <c r="J161" s="15">
        <v>125</v>
      </c>
      <c r="K161" s="15">
        <v>178.98</v>
      </c>
      <c r="L161" s="15">
        <v>266.33999999999997</v>
      </c>
      <c r="M161" s="54"/>
      <c r="N161" s="15">
        <v>42.482972652000001</v>
      </c>
      <c r="O161" s="15">
        <v>4.8092142966999996</v>
      </c>
      <c r="P161" s="15" t="s">
        <v>27</v>
      </c>
      <c r="Q161" s="16" t="s">
        <v>26</v>
      </c>
      <c r="R161" s="37" t="s">
        <v>760</v>
      </c>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row>
    <row r="162" spans="2:260" s="12" customFormat="1" ht="65.099999999999994" customHeight="1" x14ac:dyDescent="0.25">
      <c r="B162" s="3"/>
      <c r="C162" s="19" t="s">
        <v>535</v>
      </c>
      <c r="D162" s="17" t="s">
        <v>536</v>
      </c>
      <c r="E162" s="17">
        <v>7</v>
      </c>
      <c r="F162" s="14">
        <v>6.21</v>
      </c>
      <c r="G162" s="14">
        <v>5.49</v>
      </c>
      <c r="H162" s="14">
        <v>4.7699999999999996</v>
      </c>
      <c r="I162" s="14"/>
      <c r="J162" s="14">
        <v>6.85</v>
      </c>
      <c r="K162" s="14">
        <v>8.2799999999999994</v>
      </c>
      <c r="L162" s="14">
        <v>10.6</v>
      </c>
      <c r="M162" s="54"/>
      <c r="N162" s="14">
        <v>58.679508054999999</v>
      </c>
      <c r="O162" s="31">
        <v>1.9416264762000002</v>
      </c>
      <c r="P162" s="31" t="s">
        <v>27</v>
      </c>
      <c r="Q162" s="17" t="s">
        <v>27</v>
      </c>
      <c r="R162" s="38" t="s">
        <v>761</v>
      </c>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row>
    <row r="163" spans="2:260" s="12" customFormat="1" ht="65.099999999999994" customHeight="1" x14ac:dyDescent="0.25">
      <c r="B163" s="3"/>
      <c r="C163" s="9" t="s">
        <v>251</v>
      </c>
      <c r="D163" s="16" t="s">
        <v>252</v>
      </c>
      <c r="E163" s="16">
        <v>5</v>
      </c>
      <c r="F163" s="15">
        <v>5.01</v>
      </c>
      <c r="G163" s="15">
        <v>4.34</v>
      </c>
      <c r="H163" s="15">
        <v>3.68</v>
      </c>
      <c r="I163" s="14"/>
      <c r="J163" s="15">
        <v>5.18</v>
      </c>
      <c r="K163" s="15">
        <v>6.5</v>
      </c>
      <c r="L163" s="15">
        <v>8.65</v>
      </c>
      <c r="M163" s="54"/>
      <c r="N163" s="15">
        <v>52.017088258999998</v>
      </c>
      <c r="O163" s="15">
        <v>8.2118603332999989</v>
      </c>
      <c r="P163" s="15" t="s">
        <v>27</v>
      </c>
      <c r="Q163" s="16" t="s">
        <v>26</v>
      </c>
      <c r="R163" s="37" t="s">
        <v>762</v>
      </c>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row>
    <row r="164" spans="2:260" s="12" customFormat="1" ht="65.099999999999994" customHeight="1" x14ac:dyDescent="0.25">
      <c r="B164" s="3"/>
      <c r="C164" s="19" t="s">
        <v>537</v>
      </c>
      <c r="D164" s="17" t="s">
        <v>538</v>
      </c>
      <c r="E164" s="17">
        <v>4</v>
      </c>
      <c r="F164" s="14">
        <v>3.24</v>
      </c>
      <c r="G164" s="14">
        <v>2.93</v>
      </c>
      <c r="H164" s="14">
        <v>2.63</v>
      </c>
      <c r="I164" s="14"/>
      <c r="J164" s="14">
        <v>3.66</v>
      </c>
      <c r="K164" s="14">
        <v>4.26</v>
      </c>
      <c r="L164" s="14">
        <v>5.24</v>
      </c>
      <c r="M164" s="54"/>
      <c r="N164" s="14">
        <v>50.765020714999999</v>
      </c>
      <c r="O164" s="31">
        <v>2.1007286666999998</v>
      </c>
      <c r="P164" s="31" t="s">
        <v>26</v>
      </c>
      <c r="Q164" s="17" t="s">
        <v>27</v>
      </c>
      <c r="R164" s="38" t="s">
        <v>763</v>
      </c>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row>
    <row r="165" spans="2:260" s="12" customFormat="1" ht="65.099999999999994" customHeight="1" x14ac:dyDescent="0.25">
      <c r="B165" s="3"/>
      <c r="C165" s="9" t="s">
        <v>253</v>
      </c>
      <c r="D165" s="16" t="s">
        <v>254</v>
      </c>
      <c r="E165" s="16">
        <v>4</v>
      </c>
      <c r="F165" s="15">
        <v>77.23</v>
      </c>
      <c r="G165" s="15">
        <v>70.97</v>
      </c>
      <c r="H165" s="15">
        <v>64.709999999999994</v>
      </c>
      <c r="I165" s="14"/>
      <c r="J165" s="15">
        <v>79.540000000000006</v>
      </c>
      <c r="K165" s="15">
        <v>92.05</v>
      </c>
      <c r="L165" s="15">
        <v>112.3</v>
      </c>
      <c r="M165" s="54"/>
      <c r="N165" s="15">
        <v>52.778063902</v>
      </c>
      <c r="O165" s="15">
        <v>139.20251018000002</v>
      </c>
      <c r="P165" s="15" t="s">
        <v>26</v>
      </c>
      <c r="Q165" s="16" t="s">
        <v>27</v>
      </c>
      <c r="R165" s="37" t="s">
        <v>764</v>
      </c>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row>
    <row r="166" spans="2:260" s="12" customFormat="1" ht="65.099999999999994" customHeight="1" x14ac:dyDescent="0.25">
      <c r="B166" s="3"/>
      <c r="C166" s="19" t="s">
        <v>539</v>
      </c>
      <c r="D166" s="17" t="s">
        <v>540</v>
      </c>
      <c r="E166" s="17">
        <v>10</v>
      </c>
      <c r="F166" s="14">
        <v>79.900000000000006</v>
      </c>
      <c r="G166" s="14">
        <v>70.48</v>
      </c>
      <c r="H166" s="14">
        <v>61.07</v>
      </c>
      <c r="I166" s="14"/>
      <c r="J166" s="14">
        <v>83.68</v>
      </c>
      <c r="K166" s="14">
        <v>102.5</v>
      </c>
      <c r="L166" s="14">
        <v>132.96</v>
      </c>
      <c r="M166" s="54"/>
      <c r="N166" s="14">
        <v>83.903303854000001</v>
      </c>
      <c r="O166" s="31">
        <v>2.1911705237999999</v>
      </c>
      <c r="P166" s="31" t="s">
        <v>27</v>
      </c>
      <c r="Q166" s="17" t="s">
        <v>27</v>
      </c>
      <c r="R166" s="38" t="s">
        <v>765</v>
      </c>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row>
    <row r="167" spans="2:260" s="12" customFormat="1" ht="65.099999999999994" customHeight="1" x14ac:dyDescent="0.25">
      <c r="B167" s="3"/>
      <c r="C167" s="9" t="s">
        <v>255</v>
      </c>
      <c r="D167" s="16" t="s">
        <v>256</v>
      </c>
      <c r="E167" s="16">
        <v>6</v>
      </c>
      <c r="F167" s="15">
        <v>123.72</v>
      </c>
      <c r="G167" s="15">
        <v>108.44</v>
      </c>
      <c r="H167" s="15">
        <v>93.17</v>
      </c>
      <c r="I167" s="14"/>
      <c r="J167" s="15">
        <v>129.31</v>
      </c>
      <c r="K167" s="15">
        <v>159.85</v>
      </c>
      <c r="L167" s="15">
        <v>209.28</v>
      </c>
      <c r="M167" s="54"/>
      <c r="N167" s="15">
        <v>48.713758564999999</v>
      </c>
      <c r="O167" s="15">
        <v>47.675551184000007</v>
      </c>
      <c r="P167" s="15" t="s">
        <v>27</v>
      </c>
      <c r="Q167" s="16" t="s">
        <v>26</v>
      </c>
      <c r="R167" s="37" t="s">
        <v>766</v>
      </c>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row>
    <row r="168" spans="2:260" s="12" customFormat="1" ht="65.099999999999994" customHeight="1" x14ac:dyDescent="0.25">
      <c r="B168" s="3"/>
      <c r="C168" s="19" t="s">
        <v>257</v>
      </c>
      <c r="D168" s="17" t="s">
        <v>258</v>
      </c>
      <c r="E168" s="17">
        <v>7</v>
      </c>
      <c r="F168" s="14">
        <v>38.33</v>
      </c>
      <c r="G168" s="14">
        <v>35.840000000000003</v>
      </c>
      <c r="H168" s="14">
        <v>33.36</v>
      </c>
      <c r="I168" s="14"/>
      <c r="J168" s="14">
        <v>39.08</v>
      </c>
      <c r="K168" s="14">
        <v>44.04</v>
      </c>
      <c r="L168" s="14">
        <v>52.08</v>
      </c>
      <c r="M168" s="54"/>
      <c r="N168" s="14">
        <v>71.869733733999993</v>
      </c>
      <c r="O168" s="31">
        <v>13.187252189999999</v>
      </c>
      <c r="P168" s="31" t="s">
        <v>27</v>
      </c>
      <c r="Q168" s="17" t="s">
        <v>27</v>
      </c>
      <c r="R168" s="38" t="s">
        <v>767</v>
      </c>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row>
    <row r="169" spans="2:260" s="12" customFormat="1" ht="65.099999999999994" customHeight="1" x14ac:dyDescent="0.25">
      <c r="B169" s="3"/>
      <c r="C169" s="9" t="s">
        <v>259</v>
      </c>
      <c r="D169" s="16" t="s">
        <v>260</v>
      </c>
      <c r="E169" s="16">
        <v>5</v>
      </c>
      <c r="F169" s="15">
        <v>746.12</v>
      </c>
      <c r="G169" s="15">
        <v>606.52</v>
      </c>
      <c r="H169" s="15">
        <v>466.93</v>
      </c>
      <c r="I169" s="14"/>
      <c r="J169" s="15">
        <v>776.88</v>
      </c>
      <c r="K169" s="15">
        <v>1056.06</v>
      </c>
      <c r="L169" s="15">
        <v>1507.82</v>
      </c>
      <c r="M169" s="54"/>
      <c r="N169" s="15">
        <v>37.844807471000003</v>
      </c>
      <c r="O169" s="15">
        <v>105.70436685999999</v>
      </c>
      <c r="P169" s="15" t="s">
        <v>27</v>
      </c>
      <c r="Q169" s="16" t="s">
        <v>26</v>
      </c>
      <c r="R169" s="37" t="s">
        <v>768</v>
      </c>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row>
    <row r="170" spans="2:260" s="12" customFormat="1" ht="65.099999999999994" customHeight="1" x14ac:dyDescent="0.25">
      <c r="B170" s="3"/>
      <c r="C170" s="19" t="s">
        <v>261</v>
      </c>
      <c r="D170" s="17" t="s">
        <v>262</v>
      </c>
      <c r="E170" s="17">
        <v>7</v>
      </c>
      <c r="F170" s="14">
        <v>109.67</v>
      </c>
      <c r="G170" s="14">
        <v>97.38</v>
      </c>
      <c r="H170" s="14">
        <v>85.1</v>
      </c>
      <c r="I170" s="14"/>
      <c r="J170" s="14">
        <v>115.06</v>
      </c>
      <c r="K170" s="14">
        <v>139.62</v>
      </c>
      <c r="L170" s="14">
        <v>179.38</v>
      </c>
      <c r="M170" s="54"/>
      <c r="N170" s="14">
        <v>50.711387233000004</v>
      </c>
      <c r="O170" s="31">
        <v>42.218705083000003</v>
      </c>
      <c r="P170" s="31" t="s">
        <v>27</v>
      </c>
      <c r="Q170" s="17" t="s">
        <v>27</v>
      </c>
      <c r="R170" s="38" t="s">
        <v>769</v>
      </c>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row>
    <row r="171" spans="2:260" s="12" customFormat="1" ht="65.099999999999994" customHeight="1" x14ac:dyDescent="0.25">
      <c r="B171" s="3"/>
      <c r="C171" s="9" t="s">
        <v>263</v>
      </c>
      <c r="D171" s="16" t="s">
        <v>264</v>
      </c>
      <c r="E171" s="16">
        <v>7</v>
      </c>
      <c r="F171" s="15">
        <v>16.18</v>
      </c>
      <c r="G171" s="15">
        <v>15.82</v>
      </c>
      <c r="H171" s="15">
        <v>15.47</v>
      </c>
      <c r="I171" s="14"/>
      <c r="J171" s="15">
        <v>16.309999999999999</v>
      </c>
      <c r="K171" s="15">
        <v>17.010000000000002</v>
      </c>
      <c r="L171" s="15">
        <v>18.149999999999999</v>
      </c>
      <c r="M171" s="54"/>
      <c r="N171" s="15">
        <v>71.244710709000003</v>
      </c>
      <c r="O171" s="15">
        <v>13.944146285</v>
      </c>
      <c r="P171" s="15" t="s">
        <v>27</v>
      </c>
      <c r="Q171" s="16" t="s">
        <v>27</v>
      </c>
      <c r="R171" s="37" t="s">
        <v>770</v>
      </c>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row>
    <row r="172" spans="2:260" s="12" customFormat="1" ht="65.099999999999994" customHeight="1" x14ac:dyDescent="0.25">
      <c r="B172" s="3"/>
      <c r="C172" s="19" t="s">
        <v>265</v>
      </c>
      <c r="D172" s="17" t="s">
        <v>266</v>
      </c>
      <c r="E172" s="17">
        <v>7</v>
      </c>
      <c r="F172" s="14">
        <v>4.26</v>
      </c>
      <c r="G172" s="14">
        <v>3.71</v>
      </c>
      <c r="H172" s="14">
        <v>3.16</v>
      </c>
      <c r="I172" s="14"/>
      <c r="J172" s="14">
        <v>4.74</v>
      </c>
      <c r="K172" s="14">
        <v>5.83</v>
      </c>
      <c r="L172" s="14">
        <v>7.6</v>
      </c>
      <c r="M172" s="54"/>
      <c r="N172" s="14">
        <v>54.647520405999998</v>
      </c>
      <c r="O172" s="31">
        <v>103.70785661000001</v>
      </c>
      <c r="P172" s="31" t="s">
        <v>27</v>
      </c>
      <c r="Q172" s="17" t="s">
        <v>27</v>
      </c>
      <c r="R172" s="38" t="s">
        <v>771</v>
      </c>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row>
    <row r="173" spans="2:260" s="12" customFormat="1" ht="65.099999999999994" customHeight="1" x14ac:dyDescent="0.25">
      <c r="B173" s="3"/>
      <c r="C173" s="9" t="s">
        <v>463</v>
      </c>
      <c r="D173" s="16" t="s">
        <v>464</v>
      </c>
      <c r="E173" s="16">
        <v>7</v>
      </c>
      <c r="F173" s="15">
        <v>3.8</v>
      </c>
      <c r="G173" s="15">
        <v>3.38</v>
      </c>
      <c r="H173" s="15">
        <v>2.96</v>
      </c>
      <c r="I173" s="14"/>
      <c r="J173" s="15">
        <v>4.08</v>
      </c>
      <c r="K173" s="15">
        <v>4.91</v>
      </c>
      <c r="L173" s="15">
        <v>6.25</v>
      </c>
      <c r="M173" s="54"/>
      <c r="N173" s="15">
        <v>56.749056275000001</v>
      </c>
      <c r="O173" s="15">
        <v>3.5065092381</v>
      </c>
      <c r="P173" s="15" t="s">
        <v>27</v>
      </c>
      <c r="Q173" s="16" t="s">
        <v>27</v>
      </c>
      <c r="R173" s="37" t="s">
        <v>772</v>
      </c>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row>
    <row r="174" spans="2:260" s="12" customFormat="1" ht="65.099999999999994" customHeight="1" x14ac:dyDescent="0.25">
      <c r="B174" s="3"/>
      <c r="C174" s="19" t="s">
        <v>267</v>
      </c>
      <c r="D174" s="17" t="s">
        <v>268</v>
      </c>
      <c r="E174" s="17">
        <v>10</v>
      </c>
      <c r="F174" s="14">
        <v>60.18</v>
      </c>
      <c r="G174" s="14">
        <v>44.59</v>
      </c>
      <c r="H174" s="14">
        <v>29</v>
      </c>
      <c r="I174" s="14"/>
      <c r="J174" s="14">
        <v>63.81</v>
      </c>
      <c r="K174" s="14">
        <v>94.98</v>
      </c>
      <c r="L174" s="14">
        <v>145.43</v>
      </c>
      <c r="M174" s="54"/>
      <c r="N174" s="14">
        <v>69.530688111000003</v>
      </c>
      <c r="O174" s="31">
        <v>7.3566794786000003</v>
      </c>
      <c r="P174" s="31" t="s">
        <v>27</v>
      </c>
      <c r="Q174" s="17" t="s">
        <v>27</v>
      </c>
      <c r="R174" s="38" t="s">
        <v>773</v>
      </c>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row>
    <row r="175" spans="2:260" s="12" customFormat="1" ht="65.099999999999994" customHeight="1" x14ac:dyDescent="0.25">
      <c r="B175" s="3"/>
      <c r="C175" s="9" t="s">
        <v>269</v>
      </c>
      <c r="D175" s="16" t="s">
        <v>270</v>
      </c>
      <c r="E175" s="16">
        <v>8</v>
      </c>
      <c r="F175" s="15">
        <v>20.309999999999999</v>
      </c>
      <c r="G175" s="15">
        <v>17.87</v>
      </c>
      <c r="H175" s="15">
        <v>15.43</v>
      </c>
      <c r="I175" s="14"/>
      <c r="J175" s="15">
        <v>20.83</v>
      </c>
      <c r="K175" s="15">
        <v>25.7</v>
      </c>
      <c r="L175" s="15">
        <v>33.6</v>
      </c>
      <c r="M175" s="54"/>
      <c r="N175" s="15">
        <v>80.466025787000007</v>
      </c>
      <c r="O175" s="15">
        <v>330.96375738</v>
      </c>
      <c r="P175" s="15" t="s">
        <v>27</v>
      </c>
      <c r="Q175" s="16" t="s">
        <v>27</v>
      </c>
      <c r="R175" s="37" t="s">
        <v>774</v>
      </c>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row>
    <row r="176" spans="2:260" s="12" customFormat="1" ht="65.099999999999994" customHeight="1" x14ac:dyDescent="0.25">
      <c r="B176" s="3"/>
      <c r="C176" s="19" t="s">
        <v>271</v>
      </c>
      <c r="D176" s="17" t="s">
        <v>272</v>
      </c>
      <c r="E176" s="17">
        <v>7</v>
      </c>
      <c r="F176" s="14">
        <v>30.26</v>
      </c>
      <c r="G176" s="14">
        <v>27.02</v>
      </c>
      <c r="H176" s="14">
        <v>23.78</v>
      </c>
      <c r="I176" s="14"/>
      <c r="J176" s="14">
        <v>33.020000000000003</v>
      </c>
      <c r="K176" s="14">
        <v>39.49</v>
      </c>
      <c r="L176" s="14">
        <v>49.97</v>
      </c>
      <c r="M176" s="54"/>
      <c r="N176" s="14">
        <v>61.831156106000002</v>
      </c>
      <c r="O176" s="31">
        <v>55.890346524000002</v>
      </c>
      <c r="P176" s="31" t="s">
        <v>27</v>
      </c>
      <c r="Q176" s="17" t="s">
        <v>27</v>
      </c>
      <c r="R176" s="38" t="s">
        <v>775</v>
      </c>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row>
    <row r="177" spans="2:260" s="12" customFormat="1" ht="65.099999999999994" customHeight="1" x14ac:dyDescent="0.25">
      <c r="B177" s="3"/>
      <c r="C177" s="9" t="s">
        <v>273</v>
      </c>
      <c r="D177" s="16" t="s">
        <v>274</v>
      </c>
      <c r="E177" s="16">
        <v>7</v>
      </c>
      <c r="F177" s="15">
        <v>17.920000000000002</v>
      </c>
      <c r="G177" s="15">
        <v>13.58</v>
      </c>
      <c r="H177" s="15">
        <v>9.24</v>
      </c>
      <c r="I177" s="14"/>
      <c r="J177" s="15">
        <v>20.48</v>
      </c>
      <c r="K177" s="15">
        <v>29.15</v>
      </c>
      <c r="L177" s="15">
        <v>43.19</v>
      </c>
      <c r="M177" s="54"/>
      <c r="N177" s="15">
        <v>71.760534215000007</v>
      </c>
      <c r="O177" s="15">
        <v>252.66684867000001</v>
      </c>
      <c r="P177" s="15" t="s">
        <v>27</v>
      </c>
      <c r="Q177" s="16" t="s">
        <v>27</v>
      </c>
      <c r="R177" s="37" t="s">
        <v>776</v>
      </c>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row>
    <row r="178" spans="2:260" s="12" customFormat="1" ht="65.099999999999994" customHeight="1" x14ac:dyDescent="0.25">
      <c r="B178" s="3"/>
      <c r="C178" s="19" t="s">
        <v>275</v>
      </c>
      <c r="D178" s="17" t="s">
        <v>276</v>
      </c>
      <c r="E178" s="17">
        <v>7</v>
      </c>
      <c r="F178" s="14">
        <v>8.0500000000000007</v>
      </c>
      <c r="G178" s="14">
        <v>6.7</v>
      </c>
      <c r="H178" s="14">
        <v>5.36</v>
      </c>
      <c r="I178" s="14"/>
      <c r="J178" s="14">
        <v>8.5500000000000007</v>
      </c>
      <c r="K178" s="14">
        <v>11.23</v>
      </c>
      <c r="L178" s="14">
        <v>15.58</v>
      </c>
      <c r="M178" s="54"/>
      <c r="N178" s="14">
        <v>76.547885690000001</v>
      </c>
      <c r="O178" s="31">
        <v>120.03802614</v>
      </c>
      <c r="P178" s="31" t="s">
        <v>27</v>
      </c>
      <c r="Q178" s="17" t="s">
        <v>27</v>
      </c>
      <c r="R178" s="38" t="s">
        <v>777</v>
      </c>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row>
    <row r="179" spans="2:260" s="12" customFormat="1" ht="65.099999999999994" customHeight="1" x14ac:dyDescent="0.25">
      <c r="B179" s="3"/>
      <c r="C179" s="9" t="s">
        <v>277</v>
      </c>
      <c r="D179" s="16" t="s">
        <v>278</v>
      </c>
      <c r="E179" s="16">
        <v>10</v>
      </c>
      <c r="F179" s="15">
        <v>2.5299999999999998</v>
      </c>
      <c r="G179" s="15">
        <v>2.1800000000000002</v>
      </c>
      <c r="H179" s="15">
        <v>1.84</v>
      </c>
      <c r="I179" s="14"/>
      <c r="J179" s="15">
        <v>2.63</v>
      </c>
      <c r="K179" s="15">
        <v>3.31</v>
      </c>
      <c r="L179" s="15">
        <v>4.42</v>
      </c>
      <c r="M179" s="54"/>
      <c r="N179" s="15">
        <v>84.358676435999996</v>
      </c>
      <c r="O179" s="15">
        <v>6.2551438095000007</v>
      </c>
      <c r="P179" s="15" t="s">
        <v>27</v>
      </c>
      <c r="Q179" s="16" t="s">
        <v>27</v>
      </c>
      <c r="R179" s="37" t="s">
        <v>778</v>
      </c>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row>
    <row r="180" spans="2:260" s="12" customFormat="1" ht="65.099999999999994" customHeight="1" x14ac:dyDescent="0.25">
      <c r="B180" s="3"/>
      <c r="C180" s="19" t="s">
        <v>279</v>
      </c>
      <c r="D180" s="17" t="s">
        <v>280</v>
      </c>
      <c r="E180" s="17">
        <v>7</v>
      </c>
      <c r="F180" s="14">
        <v>37.19</v>
      </c>
      <c r="G180" s="14">
        <v>33.020000000000003</v>
      </c>
      <c r="H180" s="14">
        <v>28.85</v>
      </c>
      <c r="I180" s="14"/>
      <c r="J180" s="14">
        <v>39.380000000000003</v>
      </c>
      <c r="K180" s="14">
        <v>47.71</v>
      </c>
      <c r="L180" s="14">
        <v>61.19</v>
      </c>
      <c r="M180" s="54"/>
      <c r="N180" s="14">
        <v>63.338960493999998</v>
      </c>
      <c r="O180" s="31">
        <v>281.76857761999997</v>
      </c>
      <c r="P180" s="31" t="s">
        <v>27</v>
      </c>
      <c r="Q180" s="17" t="s">
        <v>27</v>
      </c>
      <c r="R180" s="38" t="s">
        <v>779</v>
      </c>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row>
    <row r="181" spans="2:260" s="12" customFormat="1" ht="65.099999999999994" customHeight="1" x14ac:dyDescent="0.25">
      <c r="B181" s="3"/>
      <c r="C181" s="9" t="s">
        <v>281</v>
      </c>
      <c r="D181" s="16" t="s">
        <v>282</v>
      </c>
      <c r="E181" s="16">
        <v>4</v>
      </c>
      <c r="F181" s="15">
        <v>7.51</v>
      </c>
      <c r="G181" s="15">
        <v>6.54</v>
      </c>
      <c r="H181" s="15">
        <v>5.58</v>
      </c>
      <c r="I181" s="14"/>
      <c r="J181" s="15">
        <v>8.26</v>
      </c>
      <c r="K181" s="15">
        <v>10.18</v>
      </c>
      <c r="L181" s="15">
        <v>13.29</v>
      </c>
      <c r="M181" s="54"/>
      <c r="N181" s="15">
        <v>57.911653016000002</v>
      </c>
      <c r="O181" s="15">
        <v>96.485329809999996</v>
      </c>
      <c r="P181" s="15" t="s">
        <v>26</v>
      </c>
      <c r="Q181" s="16" t="s">
        <v>27</v>
      </c>
      <c r="R181" s="37" t="s">
        <v>780</v>
      </c>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row>
    <row r="182" spans="2:260" s="12" customFormat="1" ht="65.099999999999994" customHeight="1" x14ac:dyDescent="0.25">
      <c r="B182" s="3"/>
      <c r="C182" s="19" t="s">
        <v>283</v>
      </c>
      <c r="D182" s="17" t="s">
        <v>284</v>
      </c>
      <c r="E182" s="17">
        <v>0</v>
      </c>
      <c r="F182" s="14">
        <v>6.42</v>
      </c>
      <c r="G182" s="14">
        <v>5.75</v>
      </c>
      <c r="H182" s="14">
        <v>5.08</v>
      </c>
      <c r="I182" s="14"/>
      <c r="J182" s="14">
        <v>6.75</v>
      </c>
      <c r="K182" s="14">
        <v>8.08</v>
      </c>
      <c r="L182" s="14">
        <v>10.24</v>
      </c>
      <c r="M182" s="54"/>
      <c r="N182" s="14">
        <v>30.209646066000001</v>
      </c>
      <c r="O182" s="31">
        <v>7.8740307424000004</v>
      </c>
      <c r="P182" s="31" t="s">
        <v>26</v>
      </c>
      <c r="Q182" s="17" t="s">
        <v>26</v>
      </c>
      <c r="R182" s="38" t="s">
        <v>781</v>
      </c>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row>
    <row r="183" spans="2:260" s="12" customFormat="1" ht="65.099999999999994" customHeight="1" x14ac:dyDescent="0.25">
      <c r="B183" s="3"/>
      <c r="C183" s="9" t="s">
        <v>508</v>
      </c>
      <c r="D183" s="16" t="s">
        <v>509</v>
      </c>
      <c r="E183" s="16">
        <v>6</v>
      </c>
      <c r="F183" s="15">
        <v>93.91</v>
      </c>
      <c r="G183" s="15">
        <v>82.88</v>
      </c>
      <c r="H183" s="15">
        <v>71.86</v>
      </c>
      <c r="I183" s="14"/>
      <c r="J183" s="15">
        <v>96.2</v>
      </c>
      <c r="K183" s="15">
        <v>118.24</v>
      </c>
      <c r="L183" s="15">
        <v>153.91</v>
      </c>
      <c r="M183" s="54"/>
      <c r="N183" s="15">
        <v>62.889143949000001</v>
      </c>
      <c r="O183" s="15">
        <v>2.4025749033000001</v>
      </c>
      <c r="P183" s="15" t="s">
        <v>26</v>
      </c>
      <c r="Q183" s="16" t="s">
        <v>27</v>
      </c>
      <c r="R183" s="37" t="s">
        <v>782</v>
      </c>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row>
    <row r="184" spans="2:260" s="12" customFormat="1" ht="65.099999999999994" customHeight="1" x14ac:dyDescent="0.25">
      <c r="B184" s="3"/>
      <c r="C184" s="19" t="s">
        <v>285</v>
      </c>
      <c r="D184" s="17" t="s">
        <v>286</v>
      </c>
      <c r="E184" s="17">
        <v>9</v>
      </c>
      <c r="F184" s="14">
        <v>12.65</v>
      </c>
      <c r="G184" s="14">
        <v>11.59</v>
      </c>
      <c r="H184" s="14">
        <v>10.53</v>
      </c>
      <c r="I184" s="14"/>
      <c r="J184" s="14">
        <v>13.37</v>
      </c>
      <c r="K184" s="14">
        <v>15.48</v>
      </c>
      <c r="L184" s="14">
        <v>18.91</v>
      </c>
      <c r="M184" s="54"/>
      <c r="N184" s="14">
        <v>57.262153441999999</v>
      </c>
      <c r="O184" s="31">
        <v>184.68863761</v>
      </c>
      <c r="P184" s="31" t="s">
        <v>27</v>
      </c>
      <c r="Q184" s="17" t="s">
        <v>27</v>
      </c>
      <c r="R184" s="38" t="s">
        <v>783</v>
      </c>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row>
    <row r="185" spans="2:260" s="12" customFormat="1" ht="65.099999999999994" customHeight="1" x14ac:dyDescent="0.25">
      <c r="B185" s="3"/>
      <c r="C185" s="9" t="s">
        <v>287</v>
      </c>
      <c r="D185" s="16" t="s">
        <v>288</v>
      </c>
      <c r="E185" s="16">
        <v>5</v>
      </c>
      <c r="F185" s="15">
        <v>22.79</v>
      </c>
      <c r="G185" s="15">
        <v>21.04</v>
      </c>
      <c r="H185" s="15">
        <v>19.3</v>
      </c>
      <c r="I185" s="14"/>
      <c r="J185" s="15">
        <v>23.28</v>
      </c>
      <c r="K185" s="15">
        <v>26.76</v>
      </c>
      <c r="L185" s="15">
        <v>32.39</v>
      </c>
      <c r="M185" s="54"/>
      <c r="N185" s="15">
        <v>43.399610244999998</v>
      </c>
      <c r="O185" s="15">
        <v>104.28694304</v>
      </c>
      <c r="P185" s="15" t="s">
        <v>27</v>
      </c>
      <c r="Q185" s="16" t="s">
        <v>26</v>
      </c>
      <c r="R185" s="37" t="s">
        <v>784</v>
      </c>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row>
    <row r="186" spans="2:260" s="12" customFormat="1" ht="65.099999999999994" customHeight="1" x14ac:dyDescent="0.25">
      <c r="B186" s="3"/>
      <c r="C186" s="19" t="s">
        <v>574</v>
      </c>
      <c r="D186" s="17" t="s">
        <v>289</v>
      </c>
      <c r="E186" s="17">
        <v>6</v>
      </c>
      <c r="F186" s="14">
        <v>9.66</v>
      </c>
      <c r="G186" s="14">
        <v>8.5399999999999991</v>
      </c>
      <c r="H186" s="14">
        <v>7.42</v>
      </c>
      <c r="I186" s="14"/>
      <c r="J186" s="14">
        <v>10.92</v>
      </c>
      <c r="K186" s="14">
        <v>13.15</v>
      </c>
      <c r="L186" s="14">
        <v>16.75</v>
      </c>
      <c r="M186" s="54"/>
      <c r="N186" s="14">
        <v>48.794812657000001</v>
      </c>
      <c r="O186" s="31">
        <v>26.281633048</v>
      </c>
      <c r="P186" s="31" t="s">
        <v>26</v>
      </c>
      <c r="Q186" s="17" t="s">
        <v>27</v>
      </c>
      <c r="R186" s="38" t="s">
        <v>785</v>
      </c>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row>
    <row r="187" spans="2:260" s="12" customFormat="1" ht="65.099999999999994" customHeight="1" x14ac:dyDescent="0.25">
      <c r="B187" s="3"/>
      <c r="C187" s="9" t="s">
        <v>290</v>
      </c>
      <c r="D187" s="16" t="s">
        <v>291</v>
      </c>
      <c r="E187" s="16">
        <v>0</v>
      </c>
      <c r="F187" s="15">
        <v>1.03</v>
      </c>
      <c r="G187" s="15">
        <v>0.5</v>
      </c>
      <c r="H187" s="15">
        <v>-0.02</v>
      </c>
      <c r="I187" s="14"/>
      <c r="J187" s="15">
        <v>1.07</v>
      </c>
      <c r="K187" s="15">
        <v>2.12</v>
      </c>
      <c r="L187" s="15">
        <v>3.83</v>
      </c>
      <c r="M187" s="54"/>
      <c r="N187" s="15">
        <v>49.386587462000001</v>
      </c>
      <c r="O187" s="15">
        <v>8.1271489524000007</v>
      </c>
      <c r="P187" s="15" t="s">
        <v>26</v>
      </c>
      <c r="Q187" s="16" t="s">
        <v>26</v>
      </c>
      <c r="R187" s="37" t="s">
        <v>786</v>
      </c>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row>
    <row r="188" spans="2:260" s="12" customFormat="1" ht="65.099999999999994" customHeight="1" x14ac:dyDescent="0.25">
      <c r="B188" s="3"/>
      <c r="C188" s="19" t="s">
        <v>292</v>
      </c>
      <c r="D188" s="17" t="s">
        <v>293</v>
      </c>
      <c r="E188" s="17">
        <v>0</v>
      </c>
      <c r="F188" s="14">
        <v>107.37</v>
      </c>
      <c r="G188" s="14">
        <v>87.51</v>
      </c>
      <c r="H188" s="14">
        <v>67.66</v>
      </c>
      <c r="I188" s="14"/>
      <c r="J188" s="14">
        <v>111.75</v>
      </c>
      <c r="K188" s="14">
        <v>151.44999999999999</v>
      </c>
      <c r="L188" s="14">
        <v>215.69</v>
      </c>
      <c r="M188" s="54"/>
      <c r="N188" s="14">
        <v>36.057054106000002</v>
      </c>
      <c r="O188" s="31">
        <v>18.203668511</v>
      </c>
      <c r="P188" s="31" t="s">
        <v>26</v>
      </c>
      <c r="Q188" s="17" t="s">
        <v>26</v>
      </c>
      <c r="R188" s="38" t="s">
        <v>787</v>
      </c>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row>
    <row r="189" spans="2:260" s="12" customFormat="1" ht="65.099999999999994" customHeight="1" x14ac:dyDescent="0.25">
      <c r="B189" s="3"/>
      <c r="C189" s="9" t="s">
        <v>294</v>
      </c>
      <c r="D189" s="16" t="s">
        <v>295</v>
      </c>
      <c r="E189" s="16">
        <v>5</v>
      </c>
      <c r="F189" s="15">
        <v>6.98</v>
      </c>
      <c r="G189" s="15">
        <v>6.17</v>
      </c>
      <c r="H189" s="15">
        <v>5.37</v>
      </c>
      <c r="I189" s="14"/>
      <c r="J189" s="15">
        <v>7.15</v>
      </c>
      <c r="K189" s="15">
        <v>8.75</v>
      </c>
      <c r="L189" s="15">
        <v>11.35</v>
      </c>
      <c r="M189" s="54"/>
      <c r="N189" s="15">
        <v>49.089408480000003</v>
      </c>
      <c r="O189" s="15">
        <v>8.774499381</v>
      </c>
      <c r="P189" s="15" t="s">
        <v>27</v>
      </c>
      <c r="Q189" s="16" t="s">
        <v>26</v>
      </c>
      <c r="R189" s="37" t="s">
        <v>788</v>
      </c>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row>
    <row r="190" spans="2:260" s="12" customFormat="1" ht="65.099999999999994" customHeight="1" x14ac:dyDescent="0.25">
      <c r="B190" s="3"/>
      <c r="C190" s="19" t="s">
        <v>567</v>
      </c>
      <c r="D190" s="17" t="s">
        <v>296</v>
      </c>
      <c r="E190" s="17">
        <v>7</v>
      </c>
      <c r="F190" s="14">
        <v>20.309999999999999</v>
      </c>
      <c r="G190" s="14">
        <v>18.18</v>
      </c>
      <c r="H190" s="14">
        <v>16.05</v>
      </c>
      <c r="I190" s="14"/>
      <c r="J190" s="14">
        <v>22.15</v>
      </c>
      <c r="K190" s="14">
        <v>26.4</v>
      </c>
      <c r="L190" s="14">
        <v>33.29</v>
      </c>
      <c r="M190" s="54"/>
      <c r="N190" s="14">
        <v>61.517864154999998</v>
      </c>
      <c r="O190" s="31">
        <v>75.127456999999993</v>
      </c>
      <c r="P190" s="31" t="s">
        <v>27</v>
      </c>
      <c r="Q190" s="17" t="s">
        <v>27</v>
      </c>
      <c r="R190" s="38" t="s">
        <v>789</v>
      </c>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row>
    <row r="191" spans="2:260" s="12" customFormat="1" ht="65.099999999999994" customHeight="1" x14ac:dyDescent="0.25">
      <c r="B191" s="3"/>
      <c r="C191" s="9" t="s">
        <v>297</v>
      </c>
      <c r="D191" s="16" t="s">
        <v>298</v>
      </c>
      <c r="E191" s="16">
        <v>3</v>
      </c>
      <c r="F191" s="15">
        <v>3</v>
      </c>
      <c r="G191" s="15">
        <v>2.33</v>
      </c>
      <c r="H191" s="15">
        <v>1.67</v>
      </c>
      <c r="I191" s="14"/>
      <c r="J191" s="15">
        <v>3.21</v>
      </c>
      <c r="K191" s="15">
        <v>4.53</v>
      </c>
      <c r="L191" s="15">
        <v>6.68</v>
      </c>
      <c r="M191" s="54"/>
      <c r="N191" s="15">
        <v>45.676180690000002</v>
      </c>
      <c r="O191" s="15">
        <v>23.779179618999997</v>
      </c>
      <c r="P191" s="15" t="s">
        <v>27</v>
      </c>
      <c r="Q191" s="16" t="s">
        <v>26</v>
      </c>
      <c r="R191" s="37" t="s">
        <v>790</v>
      </c>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row>
    <row r="192" spans="2:260" s="12" customFormat="1" ht="65.099999999999994" customHeight="1" x14ac:dyDescent="0.25">
      <c r="B192" s="3"/>
      <c r="C192" s="19" t="s">
        <v>309</v>
      </c>
      <c r="D192" s="17" t="s">
        <v>594</v>
      </c>
      <c r="E192" s="17">
        <v>7</v>
      </c>
      <c r="F192" s="14">
        <v>11.47</v>
      </c>
      <c r="G192" s="14">
        <v>10.39</v>
      </c>
      <c r="H192" s="14">
        <v>9.32</v>
      </c>
      <c r="I192" s="14"/>
      <c r="J192" s="14">
        <v>11.98</v>
      </c>
      <c r="K192" s="14">
        <v>14.12</v>
      </c>
      <c r="L192" s="14">
        <v>17.59</v>
      </c>
      <c r="M192" s="54"/>
      <c r="N192" s="14">
        <v>70.654121681000007</v>
      </c>
      <c r="O192" s="31">
        <v>4.1092230286000007</v>
      </c>
      <c r="P192" s="31" t="s">
        <v>27</v>
      </c>
      <c r="Q192" s="17" t="s">
        <v>27</v>
      </c>
      <c r="R192" s="38" t="s">
        <v>791</v>
      </c>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row>
    <row r="193" spans="2:260" s="12" customFormat="1" ht="65.099999999999994" customHeight="1" x14ac:dyDescent="0.25">
      <c r="B193" s="3"/>
      <c r="C193" s="9" t="s">
        <v>581</v>
      </c>
      <c r="D193" s="16" t="s">
        <v>299</v>
      </c>
      <c r="E193" s="16">
        <v>7</v>
      </c>
      <c r="F193" s="15">
        <v>5.55</v>
      </c>
      <c r="G193" s="15">
        <v>4.68</v>
      </c>
      <c r="H193" s="15">
        <v>3.81</v>
      </c>
      <c r="I193" s="14"/>
      <c r="J193" s="15">
        <v>5.89</v>
      </c>
      <c r="K193" s="15">
        <v>7.62</v>
      </c>
      <c r="L193" s="15">
        <v>10.42</v>
      </c>
      <c r="M193" s="54"/>
      <c r="N193" s="15">
        <v>71.336689938999996</v>
      </c>
      <c r="O193" s="15">
        <v>59.526070904999997</v>
      </c>
      <c r="P193" s="15" t="s">
        <v>27</v>
      </c>
      <c r="Q193" s="16" t="s">
        <v>27</v>
      </c>
      <c r="R193" s="37" t="s">
        <v>792</v>
      </c>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row>
    <row r="194" spans="2:260" s="12" customFormat="1" ht="65.099999999999994" customHeight="1" x14ac:dyDescent="0.25">
      <c r="B194" s="3"/>
      <c r="C194" s="19" t="s">
        <v>595</v>
      </c>
      <c r="D194" s="17" t="s">
        <v>300</v>
      </c>
      <c r="E194" s="17">
        <v>8</v>
      </c>
      <c r="F194" s="14">
        <v>319</v>
      </c>
      <c r="G194" s="14">
        <v>267.08</v>
      </c>
      <c r="H194" s="14">
        <v>215.16</v>
      </c>
      <c r="I194" s="14"/>
      <c r="J194" s="14">
        <v>352.02</v>
      </c>
      <c r="K194" s="14">
        <v>455.85</v>
      </c>
      <c r="L194" s="14">
        <v>623.87</v>
      </c>
      <c r="M194" s="54"/>
      <c r="N194" s="14">
        <v>56.580169265000002</v>
      </c>
      <c r="O194" s="31">
        <v>7.7738422343</v>
      </c>
      <c r="P194" s="31" t="s">
        <v>27</v>
      </c>
      <c r="Q194" s="17" t="s">
        <v>27</v>
      </c>
      <c r="R194" s="38" t="s">
        <v>793</v>
      </c>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row>
    <row r="195" spans="2:260" s="12" customFormat="1" ht="65.099999999999994" customHeight="1" x14ac:dyDescent="0.25">
      <c r="B195" s="3"/>
      <c r="C195" s="9" t="s">
        <v>541</v>
      </c>
      <c r="D195" s="16" t="s">
        <v>542</v>
      </c>
      <c r="E195" s="16">
        <v>5</v>
      </c>
      <c r="F195" s="15">
        <v>28.38</v>
      </c>
      <c r="G195" s="15">
        <v>24.44</v>
      </c>
      <c r="H195" s="15">
        <v>20.51</v>
      </c>
      <c r="I195" s="14"/>
      <c r="J195" s="15">
        <v>29.62</v>
      </c>
      <c r="K195" s="15">
        <v>37.479999999999997</v>
      </c>
      <c r="L195" s="15">
        <v>50.21</v>
      </c>
      <c r="M195" s="54"/>
      <c r="N195" s="15">
        <v>35.799284129</v>
      </c>
      <c r="O195" s="15">
        <v>10.330191059999999</v>
      </c>
      <c r="P195" s="15" t="s">
        <v>27</v>
      </c>
      <c r="Q195" s="16" t="s">
        <v>26</v>
      </c>
      <c r="R195" s="37" t="s">
        <v>794</v>
      </c>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row>
    <row r="196" spans="2:260" s="12" customFormat="1" ht="65.099999999999994" customHeight="1" x14ac:dyDescent="0.25">
      <c r="B196" s="3"/>
      <c r="C196" s="19" t="s">
        <v>453</v>
      </c>
      <c r="D196" s="17" t="s">
        <v>454</v>
      </c>
      <c r="E196" s="17">
        <v>0</v>
      </c>
      <c r="F196" s="14">
        <v>0.37</v>
      </c>
      <c r="G196" s="14">
        <v>0.05</v>
      </c>
      <c r="H196" s="14">
        <v>-0.25</v>
      </c>
      <c r="I196" s="14"/>
      <c r="J196" s="14">
        <v>0.38</v>
      </c>
      <c r="K196" s="14">
        <v>1</v>
      </c>
      <c r="L196" s="14">
        <v>2.0099999999999998</v>
      </c>
      <c r="M196" s="54"/>
      <c r="N196" s="14">
        <v>48.988984201999997</v>
      </c>
      <c r="O196" s="31">
        <v>5.9950091429000008</v>
      </c>
      <c r="P196" s="31" t="s">
        <v>26</v>
      </c>
      <c r="Q196" s="17" t="s">
        <v>26</v>
      </c>
      <c r="R196" s="38" t="s">
        <v>795</v>
      </c>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row>
    <row r="197" spans="2:260" s="12" customFormat="1" ht="65.099999999999994" customHeight="1" x14ac:dyDescent="0.25">
      <c r="B197" s="3"/>
      <c r="C197" s="9" t="s">
        <v>301</v>
      </c>
      <c r="D197" s="16" t="s">
        <v>302</v>
      </c>
      <c r="E197" s="16">
        <v>7</v>
      </c>
      <c r="F197" s="15">
        <v>64.48</v>
      </c>
      <c r="G197" s="15">
        <v>56.35</v>
      </c>
      <c r="H197" s="15">
        <v>48.22</v>
      </c>
      <c r="I197" s="14"/>
      <c r="J197" s="15">
        <v>66.489999999999995</v>
      </c>
      <c r="K197" s="15">
        <v>82.74</v>
      </c>
      <c r="L197" s="15">
        <v>109.04</v>
      </c>
      <c r="M197" s="54"/>
      <c r="N197" s="15">
        <v>69.060972664000005</v>
      </c>
      <c r="O197" s="15">
        <v>756.64347838000003</v>
      </c>
      <c r="P197" s="15" t="s">
        <v>27</v>
      </c>
      <c r="Q197" s="16" t="s">
        <v>27</v>
      </c>
      <c r="R197" s="37" t="s">
        <v>796</v>
      </c>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row>
    <row r="198" spans="2:260" s="12" customFormat="1" ht="65.099999999999994" customHeight="1" x14ac:dyDescent="0.25">
      <c r="B198" s="3"/>
      <c r="C198" s="19" t="s">
        <v>301</v>
      </c>
      <c r="D198" s="17" t="s">
        <v>303</v>
      </c>
      <c r="E198" s="17">
        <v>7</v>
      </c>
      <c r="F198" s="14">
        <v>57.75</v>
      </c>
      <c r="G198" s="14">
        <v>50.51</v>
      </c>
      <c r="H198" s="14">
        <v>43.27</v>
      </c>
      <c r="I198" s="14"/>
      <c r="J198" s="14">
        <v>59.68</v>
      </c>
      <c r="K198" s="14">
        <v>74.150000000000006</v>
      </c>
      <c r="L198" s="14">
        <v>97.57</v>
      </c>
      <c r="M198" s="54"/>
      <c r="N198" s="14">
        <v>65.690301836000003</v>
      </c>
      <c r="O198" s="31">
        <v>2504.6086295</v>
      </c>
      <c r="P198" s="31" t="s">
        <v>27</v>
      </c>
      <c r="Q198" s="17" t="s">
        <v>27</v>
      </c>
      <c r="R198" s="38" t="s">
        <v>797</v>
      </c>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row>
    <row r="199" spans="2:260" s="12" customFormat="1" ht="65.099999999999994" customHeight="1" x14ac:dyDescent="0.25">
      <c r="B199" s="3"/>
      <c r="C199" s="9" t="s">
        <v>456</v>
      </c>
      <c r="D199" s="16" t="s">
        <v>304</v>
      </c>
      <c r="E199" s="16">
        <v>7</v>
      </c>
      <c r="F199" s="15">
        <v>12.24</v>
      </c>
      <c r="G199" s="15">
        <v>11.08</v>
      </c>
      <c r="H199" s="15">
        <v>9.93</v>
      </c>
      <c r="I199" s="14"/>
      <c r="J199" s="15">
        <v>12.82</v>
      </c>
      <c r="K199" s="15">
        <v>15.12</v>
      </c>
      <c r="L199" s="15">
        <v>18.850000000000001</v>
      </c>
      <c r="M199" s="54"/>
      <c r="N199" s="15">
        <v>62.152482751000001</v>
      </c>
      <c r="O199" s="15">
        <v>24.411415475999998</v>
      </c>
      <c r="P199" s="15" t="s">
        <v>27</v>
      </c>
      <c r="Q199" s="16" t="s">
        <v>27</v>
      </c>
      <c r="R199" s="37" t="s">
        <v>798</v>
      </c>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row>
    <row r="200" spans="2:260" s="12" customFormat="1" ht="65.099999999999994" customHeight="1" x14ac:dyDescent="0.25">
      <c r="B200" s="3"/>
      <c r="C200" s="19" t="s">
        <v>491</v>
      </c>
      <c r="D200" s="17" t="s">
        <v>305</v>
      </c>
      <c r="E200" s="17">
        <v>9</v>
      </c>
      <c r="F200" s="14">
        <v>70.11</v>
      </c>
      <c r="G200" s="14">
        <v>63.69</v>
      </c>
      <c r="H200" s="14">
        <v>57.28</v>
      </c>
      <c r="I200" s="14"/>
      <c r="J200" s="14">
        <v>72.11</v>
      </c>
      <c r="K200" s="14">
        <v>84.93</v>
      </c>
      <c r="L200" s="14">
        <v>105.68</v>
      </c>
      <c r="M200" s="54"/>
      <c r="N200" s="14">
        <v>81.123097788999999</v>
      </c>
      <c r="O200" s="31">
        <v>592.77874824000003</v>
      </c>
      <c r="P200" s="31" t="s">
        <v>27</v>
      </c>
      <c r="Q200" s="17" t="s">
        <v>27</v>
      </c>
      <c r="R200" s="38" t="s">
        <v>799</v>
      </c>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row>
    <row r="201" spans="2:260" s="12" customFormat="1" ht="65.099999999999994" customHeight="1" x14ac:dyDescent="0.25">
      <c r="B201" s="3"/>
      <c r="C201" s="9" t="s">
        <v>462</v>
      </c>
      <c r="D201" s="16" t="s">
        <v>306</v>
      </c>
      <c r="E201" s="16">
        <v>9</v>
      </c>
      <c r="F201" s="15">
        <v>5.17</v>
      </c>
      <c r="G201" s="15">
        <v>4.45</v>
      </c>
      <c r="H201" s="15">
        <v>3.73</v>
      </c>
      <c r="I201" s="14"/>
      <c r="J201" s="15">
        <v>5.37</v>
      </c>
      <c r="K201" s="15">
        <v>6.8</v>
      </c>
      <c r="L201" s="15">
        <v>9.1199999999999992</v>
      </c>
      <c r="M201" s="54"/>
      <c r="N201" s="15">
        <v>86.667541559</v>
      </c>
      <c r="O201" s="15">
        <v>24.314116286000001</v>
      </c>
      <c r="P201" s="15" t="s">
        <v>27</v>
      </c>
      <c r="Q201" s="16" t="s">
        <v>27</v>
      </c>
      <c r="R201" s="37" t="s">
        <v>800</v>
      </c>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row>
    <row r="202" spans="2:260" s="12" customFormat="1" ht="65.099999999999994" customHeight="1" x14ac:dyDescent="0.25">
      <c r="B202" s="3"/>
      <c r="C202" s="19" t="s">
        <v>486</v>
      </c>
      <c r="D202" s="17" t="s">
        <v>307</v>
      </c>
      <c r="E202" s="17">
        <v>10</v>
      </c>
      <c r="F202" s="14">
        <v>16.52</v>
      </c>
      <c r="G202" s="14">
        <v>14.03</v>
      </c>
      <c r="H202" s="14">
        <v>11.55</v>
      </c>
      <c r="I202" s="14"/>
      <c r="J202" s="14">
        <v>17.71</v>
      </c>
      <c r="K202" s="14">
        <v>22.67</v>
      </c>
      <c r="L202" s="14">
        <v>30.7</v>
      </c>
      <c r="M202" s="54"/>
      <c r="N202" s="14">
        <v>90.569709865999997</v>
      </c>
      <c r="O202" s="31">
        <v>18.066470667000001</v>
      </c>
      <c r="P202" s="31" t="s">
        <v>27</v>
      </c>
      <c r="Q202" s="17" t="s">
        <v>27</v>
      </c>
      <c r="R202" s="38" t="s">
        <v>801</v>
      </c>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row>
    <row r="203" spans="2:260" s="12" customFormat="1" ht="65.099999999999994" customHeight="1" x14ac:dyDescent="0.25">
      <c r="B203" s="3"/>
      <c r="C203" s="9" t="s">
        <v>510</v>
      </c>
      <c r="D203" s="16" t="s">
        <v>308</v>
      </c>
      <c r="E203" s="16">
        <v>4</v>
      </c>
      <c r="F203" s="15">
        <v>7.97</v>
      </c>
      <c r="G203" s="15">
        <v>7.07</v>
      </c>
      <c r="H203" s="15">
        <v>6.18</v>
      </c>
      <c r="I203" s="14"/>
      <c r="J203" s="15">
        <v>9.1999999999999993</v>
      </c>
      <c r="K203" s="15">
        <v>10.98</v>
      </c>
      <c r="L203" s="15">
        <v>13.87</v>
      </c>
      <c r="M203" s="54"/>
      <c r="N203" s="15">
        <v>56.862873886999999</v>
      </c>
      <c r="O203" s="15">
        <v>32.354692810000003</v>
      </c>
      <c r="P203" s="15" t="s">
        <v>26</v>
      </c>
      <c r="Q203" s="16" t="s">
        <v>27</v>
      </c>
      <c r="R203" s="37" t="s">
        <v>802</v>
      </c>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row>
    <row r="204" spans="2:260" s="12" customFormat="1" ht="65.099999999999994" customHeight="1" x14ac:dyDescent="0.25">
      <c r="B204" s="3"/>
      <c r="C204" s="19" t="s">
        <v>459</v>
      </c>
      <c r="D204" s="17" t="s">
        <v>310</v>
      </c>
      <c r="E204" s="17">
        <v>7</v>
      </c>
      <c r="F204" s="14">
        <v>51.7</v>
      </c>
      <c r="G204" s="14">
        <v>48.75</v>
      </c>
      <c r="H204" s="14">
        <v>45.8</v>
      </c>
      <c r="I204" s="14"/>
      <c r="J204" s="14">
        <v>53.97</v>
      </c>
      <c r="K204" s="14">
        <v>59.86</v>
      </c>
      <c r="L204" s="14">
        <v>69.41</v>
      </c>
      <c r="M204" s="54"/>
      <c r="N204" s="14">
        <v>52.368379824999998</v>
      </c>
      <c r="O204" s="31">
        <v>113.23825452</v>
      </c>
      <c r="P204" s="31" t="s">
        <v>27</v>
      </c>
      <c r="Q204" s="17" t="s">
        <v>27</v>
      </c>
      <c r="R204" s="38" t="s">
        <v>803</v>
      </c>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row>
    <row r="205" spans="2:260" s="12" customFormat="1" ht="65.099999999999994" customHeight="1" x14ac:dyDescent="0.25">
      <c r="B205" s="3"/>
      <c r="C205" s="9" t="s">
        <v>474</v>
      </c>
      <c r="D205" s="16" t="s">
        <v>475</v>
      </c>
      <c r="E205" s="16">
        <v>7</v>
      </c>
      <c r="F205" s="15">
        <v>4.8899999999999997</v>
      </c>
      <c r="G205" s="15">
        <v>4.26</v>
      </c>
      <c r="H205" s="15">
        <v>3.63</v>
      </c>
      <c r="I205" s="14"/>
      <c r="J205" s="15">
        <v>5.21</v>
      </c>
      <c r="K205" s="15">
        <v>6.46</v>
      </c>
      <c r="L205" s="15">
        <v>8.49</v>
      </c>
      <c r="M205" s="54"/>
      <c r="N205" s="15">
        <v>69.671659598000005</v>
      </c>
      <c r="O205" s="15">
        <v>5.7264979999999994</v>
      </c>
      <c r="P205" s="15" t="s">
        <v>27</v>
      </c>
      <c r="Q205" s="16" t="s">
        <v>27</v>
      </c>
      <c r="R205" s="37" t="s">
        <v>804</v>
      </c>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row>
    <row r="206" spans="2:260" s="12" customFormat="1" ht="65.099999999999994" customHeight="1" x14ac:dyDescent="0.25">
      <c r="B206" s="3"/>
      <c r="C206" s="19" t="s">
        <v>311</v>
      </c>
      <c r="D206" s="17" t="s">
        <v>312</v>
      </c>
      <c r="E206" s="17">
        <v>9</v>
      </c>
      <c r="F206" s="14">
        <v>20.36</v>
      </c>
      <c r="G206" s="14">
        <v>18.190000000000001</v>
      </c>
      <c r="H206" s="14">
        <v>16.03</v>
      </c>
      <c r="I206" s="14"/>
      <c r="J206" s="14">
        <v>22.89</v>
      </c>
      <c r="K206" s="14">
        <v>27.21</v>
      </c>
      <c r="L206" s="14">
        <v>34.200000000000003</v>
      </c>
      <c r="M206" s="54"/>
      <c r="N206" s="14">
        <v>56.436943184</v>
      </c>
      <c r="O206" s="31">
        <v>17.730863809999999</v>
      </c>
      <c r="P206" s="31" t="s">
        <v>27</v>
      </c>
      <c r="Q206" s="17" t="s">
        <v>27</v>
      </c>
      <c r="R206" s="38" t="s">
        <v>805</v>
      </c>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row>
    <row r="207" spans="2:260" s="12" customFormat="1" ht="65.099999999999994" customHeight="1" x14ac:dyDescent="0.25">
      <c r="B207" s="3"/>
      <c r="C207" s="9" t="s">
        <v>543</v>
      </c>
      <c r="D207" s="16" t="s">
        <v>544</v>
      </c>
      <c r="E207" s="16">
        <v>10</v>
      </c>
      <c r="F207" s="15">
        <v>9.2899999999999991</v>
      </c>
      <c r="G207" s="15">
        <v>8.2200000000000006</v>
      </c>
      <c r="H207" s="15">
        <v>7.15</v>
      </c>
      <c r="I207" s="14"/>
      <c r="J207" s="15">
        <v>9.56</v>
      </c>
      <c r="K207" s="15">
        <v>11.69</v>
      </c>
      <c r="L207" s="15">
        <v>15.14</v>
      </c>
      <c r="M207" s="54"/>
      <c r="N207" s="15">
        <v>81.002250865999997</v>
      </c>
      <c r="O207" s="15">
        <v>1.8520446189999999</v>
      </c>
      <c r="P207" s="15" t="s">
        <v>27</v>
      </c>
      <c r="Q207" s="16" t="s">
        <v>27</v>
      </c>
      <c r="R207" s="37" t="s">
        <v>806</v>
      </c>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row>
    <row r="208" spans="2:260" s="12" customFormat="1" ht="65.099999999999994" customHeight="1" x14ac:dyDescent="0.25">
      <c r="B208" s="3"/>
      <c r="C208" s="19" t="s">
        <v>575</v>
      </c>
      <c r="D208" s="17" t="s">
        <v>576</v>
      </c>
      <c r="E208" s="17">
        <v>3</v>
      </c>
      <c r="F208" s="14">
        <v>73.150000000000006</v>
      </c>
      <c r="G208" s="14">
        <v>59.88</v>
      </c>
      <c r="H208" s="14">
        <v>46.62</v>
      </c>
      <c r="I208" s="14"/>
      <c r="J208" s="14">
        <v>75</v>
      </c>
      <c r="K208" s="14">
        <v>101.52</v>
      </c>
      <c r="L208" s="14">
        <v>144.44999999999999</v>
      </c>
      <c r="M208" s="54"/>
      <c r="N208" s="14">
        <v>45.262306248000002</v>
      </c>
      <c r="O208" s="31">
        <v>2.6672711432999998</v>
      </c>
      <c r="P208" s="31" t="s">
        <v>27</v>
      </c>
      <c r="Q208" s="17" t="s">
        <v>26</v>
      </c>
      <c r="R208" s="38" t="s">
        <v>807</v>
      </c>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row>
    <row r="209" spans="2:260" s="12" customFormat="1" ht="65.099999999999994" customHeight="1" x14ac:dyDescent="0.25">
      <c r="B209" s="3"/>
      <c r="C209" s="9" t="s">
        <v>313</v>
      </c>
      <c r="D209" s="16" t="s">
        <v>314</v>
      </c>
      <c r="E209" s="16">
        <v>7</v>
      </c>
      <c r="F209" s="15">
        <v>2.08</v>
      </c>
      <c r="G209" s="15">
        <v>1.75</v>
      </c>
      <c r="H209" s="15">
        <v>1.42</v>
      </c>
      <c r="I209" s="14"/>
      <c r="J209" s="15">
        <v>2.4300000000000002</v>
      </c>
      <c r="K209" s="15">
        <v>3.08</v>
      </c>
      <c r="L209" s="15">
        <v>4.1399999999999997</v>
      </c>
      <c r="M209" s="54"/>
      <c r="N209" s="15">
        <v>58.749198802000002</v>
      </c>
      <c r="O209" s="15">
        <v>9.5994132857000007</v>
      </c>
      <c r="P209" s="15" t="s">
        <v>27</v>
      </c>
      <c r="Q209" s="16" t="s">
        <v>27</v>
      </c>
      <c r="R209" s="37" t="s">
        <v>808</v>
      </c>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row>
    <row r="210" spans="2:260" s="12" customFormat="1" ht="65.099999999999994" customHeight="1" x14ac:dyDescent="0.25">
      <c r="B210" s="3"/>
      <c r="C210" s="19" t="s">
        <v>479</v>
      </c>
      <c r="D210" s="17" t="s">
        <v>450</v>
      </c>
      <c r="E210" s="17">
        <v>7</v>
      </c>
      <c r="F210" s="14">
        <v>2.87</v>
      </c>
      <c r="G210" s="14">
        <v>2.15</v>
      </c>
      <c r="H210" s="14">
        <v>1.44</v>
      </c>
      <c r="I210" s="14"/>
      <c r="J210" s="14">
        <v>3.25</v>
      </c>
      <c r="K210" s="14">
        <v>4.67</v>
      </c>
      <c r="L210" s="14">
        <v>6.98</v>
      </c>
      <c r="M210" s="54"/>
      <c r="N210" s="14">
        <v>69.945908914</v>
      </c>
      <c r="O210" s="31">
        <v>12.074324856999999</v>
      </c>
      <c r="P210" s="31" t="s">
        <v>27</v>
      </c>
      <c r="Q210" s="17" t="s">
        <v>27</v>
      </c>
      <c r="R210" s="38" t="s">
        <v>809</v>
      </c>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row>
    <row r="211" spans="2:260" s="12" customFormat="1" ht="65.099999999999994" customHeight="1" x14ac:dyDescent="0.25">
      <c r="B211" s="3"/>
      <c r="C211" s="9" t="s">
        <v>315</v>
      </c>
      <c r="D211" s="16" t="s">
        <v>316</v>
      </c>
      <c r="E211" s="16">
        <v>7</v>
      </c>
      <c r="F211" s="15">
        <v>20.89</v>
      </c>
      <c r="G211" s="15">
        <v>18.690000000000001</v>
      </c>
      <c r="H211" s="15">
        <v>16.5</v>
      </c>
      <c r="I211" s="14"/>
      <c r="J211" s="15">
        <v>23.12</v>
      </c>
      <c r="K211" s="15">
        <v>27.5</v>
      </c>
      <c r="L211" s="15">
        <v>34.6</v>
      </c>
      <c r="M211" s="54"/>
      <c r="N211" s="15">
        <v>58.459603532000003</v>
      </c>
      <c r="O211" s="15">
        <v>267.90425705000001</v>
      </c>
      <c r="P211" s="15" t="s">
        <v>27</v>
      </c>
      <c r="Q211" s="16" t="s">
        <v>27</v>
      </c>
      <c r="R211" s="37" t="s">
        <v>810</v>
      </c>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row>
    <row r="212" spans="2:260" s="12" customFormat="1" ht="65.099999999999994" customHeight="1" x14ac:dyDescent="0.25">
      <c r="B212" s="3"/>
      <c r="C212" s="19" t="s">
        <v>317</v>
      </c>
      <c r="D212" s="17" t="s">
        <v>318</v>
      </c>
      <c r="E212" s="17">
        <v>6</v>
      </c>
      <c r="F212" s="14">
        <v>0.4</v>
      </c>
      <c r="G212" s="14">
        <v>0.32</v>
      </c>
      <c r="H212" s="14">
        <v>0.24</v>
      </c>
      <c r="I212" s="14"/>
      <c r="J212" s="14">
        <v>0.45</v>
      </c>
      <c r="K212" s="14">
        <v>0.6</v>
      </c>
      <c r="L212" s="14">
        <v>0.85</v>
      </c>
      <c r="M212" s="54"/>
      <c r="N212" s="14">
        <v>77.197989265999993</v>
      </c>
      <c r="O212" s="31">
        <v>7.2177130476000002</v>
      </c>
      <c r="P212" s="31" t="s">
        <v>26</v>
      </c>
      <c r="Q212" s="17" t="s">
        <v>27</v>
      </c>
      <c r="R212" s="38" t="s">
        <v>811</v>
      </c>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row>
    <row r="213" spans="2:260" s="12" customFormat="1" ht="65.099999999999994" customHeight="1" x14ac:dyDescent="0.25">
      <c r="B213" s="3"/>
      <c r="C213" s="9" t="s">
        <v>319</v>
      </c>
      <c r="D213" s="16" t="s">
        <v>320</v>
      </c>
      <c r="E213" s="16">
        <v>7</v>
      </c>
      <c r="F213" s="15">
        <v>7.98</v>
      </c>
      <c r="G213" s="15">
        <v>6.69</v>
      </c>
      <c r="H213" s="15">
        <v>5.41</v>
      </c>
      <c r="I213" s="14"/>
      <c r="J213" s="15">
        <v>8.33</v>
      </c>
      <c r="K213" s="15">
        <v>10.89</v>
      </c>
      <c r="L213" s="15">
        <v>15.04</v>
      </c>
      <c r="M213" s="54"/>
      <c r="N213" s="15">
        <v>76.176349307999999</v>
      </c>
      <c r="O213" s="15">
        <v>33.909170285999998</v>
      </c>
      <c r="P213" s="15" t="s">
        <v>27</v>
      </c>
      <c r="Q213" s="16" t="s">
        <v>27</v>
      </c>
      <c r="R213" s="37" t="s">
        <v>812</v>
      </c>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row>
    <row r="214" spans="2:260" s="12" customFormat="1" ht="65.099999999999994" customHeight="1" x14ac:dyDescent="0.25">
      <c r="B214" s="3"/>
      <c r="C214" s="19" t="s">
        <v>596</v>
      </c>
      <c r="D214" s="17" t="s">
        <v>597</v>
      </c>
      <c r="E214" s="17">
        <v>3</v>
      </c>
      <c r="F214" s="14">
        <v>0.95</v>
      </c>
      <c r="G214" s="14">
        <v>0.22</v>
      </c>
      <c r="H214" s="14">
        <v>-0.49</v>
      </c>
      <c r="I214" s="14"/>
      <c r="J214" s="14">
        <v>1</v>
      </c>
      <c r="K214" s="14">
        <v>2.44</v>
      </c>
      <c r="L214" s="14">
        <v>4.78</v>
      </c>
      <c r="M214" s="54"/>
      <c r="N214" s="14">
        <v>40.299532034000002</v>
      </c>
      <c r="O214" s="31">
        <v>1.086282</v>
      </c>
      <c r="P214" s="31" t="s">
        <v>26</v>
      </c>
      <c r="Q214" s="17" t="s">
        <v>26</v>
      </c>
      <c r="R214" s="38" t="s">
        <v>813</v>
      </c>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row>
    <row r="215" spans="2:260" s="12" customFormat="1" ht="65.099999999999994" customHeight="1" x14ac:dyDescent="0.25">
      <c r="B215" s="3"/>
      <c r="C215" s="9" t="s">
        <v>321</v>
      </c>
      <c r="D215" s="16" t="s">
        <v>322</v>
      </c>
      <c r="E215" s="16">
        <v>7</v>
      </c>
      <c r="F215" s="15">
        <v>43.3</v>
      </c>
      <c r="G215" s="15">
        <v>38.82</v>
      </c>
      <c r="H215" s="15">
        <v>34.35</v>
      </c>
      <c r="I215" s="14"/>
      <c r="J215" s="15">
        <v>46.59</v>
      </c>
      <c r="K215" s="15">
        <v>55.53</v>
      </c>
      <c r="L215" s="15">
        <v>70.010000000000005</v>
      </c>
      <c r="M215" s="54"/>
      <c r="N215" s="15">
        <v>61.769631797999999</v>
      </c>
      <c r="O215" s="15">
        <v>379.73168471000002</v>
      </c>
      <c r="P215" s="15" t="s">
        <v>27</v>
      </c>
      <c r="Q215" s="16" t="s">
        <v>27</v>
      </c>
      <c r="R215" s="37" t="s">
        <v>814</v>
      </c>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row>
    <row r="216" spans="2:260" s="12" customFormat="1" ht="65.099999999999994" customHeight="1" x14ac:dyDescent="0.25">
      <c r="B216" s="3"/>
      <c r="C216" s="19" t="s">
        <v>323</v>
      </c>
      <c r="D216" s="17" t="s">
        <v>324</v>
      </c>
      <c r="E216" s="17">
        <v>7</v>
      </c>
      <c r="F216" s="14">
        <v>10.96</v>
      </c>
      <c r="G216" s="14">
        <v>9.42</v>
      </c>
      <c r="H216" s="14">
        <v>7.88</v>
      </c>
      <c r="I216" s="14"/>
      <c r="J216" s="14">
        <v>11.38</v>
      </c>
      <c r="K216" s="14">
        <v>14.45</v>
      </c>
      <c r="L216" s="14">
        <v>19.420000000000002</v>
      </c>
      <c r="M216" s="54"/>
      <c r="N216" s="14">
        <v>75.359772731000007</v>
      </c>
      <c r="O216" s="31">
        <v>26.341113761999999</v>
      </c>
      <c r="P216" s="31" t="s">
        <v>27</v>
      </c>
      <c r="Q216" s="17" t="s">
        <v>27</v>
      </c>
      <c r="R216" s="38" t="s">
        <v>815</v>
      </c>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row>
    <row r="217" spans="2:260" s="12" customFormat="1" ht="65.099999999999994" customHeight="1" x14ac:dyDescent="0.25">
      <c r="B217" s="3"/>
      <c r="C217" s="9" t="s">
        <v>545</v>
      </c>
      <c r="D217" s="16" t="s">
        <v>546</v>
      </c>
      <c r="E217" s="16">
        <v>10</v>
      </c>
      <c r="F217" s="15">
        <v>7.32</v>
      </c>
      <c r="G217" s="15">
        <v>6.44</v>
      </c>
      <c r="H217" s="15">
        <v>5.56</v>
      </c>
      <c r="I217" s="14"/>
      <c r="J217" s="15">
        <v>8.0299999999999994</v>
      </c>
      <c r="K217" s="15">
        <v>9.7799999999999994</v>
      </c>
      <c r="L217" s="15">
        <v>12.62</v>
      </c>
      <c r="M217" s="54"/>
      <c r="N217" s="15">
        <v>71.163213588000005</v>
      </c>
      <c r="O217" s="15">
        <v>3.6658420476</v>
      </c>
      <c r="P217" s="15" t="s">
        <v>27</v>
      </c>
      <c r="Q217" s="16" t="s">
        <v>27</v>
      </c>
      <c r="R217" s="37" t="s">
        <v>816</v>
      </c>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row>
    <row r="218" spans="2:260" s="12" customFormat="1" ht="65.099999999999994" customHeight="1" x14ac:dyDescent="0.25">
      <c r="B218" s="3"/>
      <c r="C218" s="19" t="s">
        <v>325</v>
      </c>
      <c r="D218" s="17" t="s">
        <v>326</v>
      </c>
      <c r="E218" s="17">
        <v>7</v>
      </c>
      <c r="F218" s="14">
        <v>18.7</v>
      </c>
      <c r="G218" s="14">
        <v>16.41</v>
      </c>
      <c r="H218" s="14">
        <v>14.13</v>
      </c>
      <c r="I218" s="14"/>
      <c r="J218" s="14">
        <v>19.54</v>
      </c>
      <c r="K218" s="14">
        <v>24.1</v>
      </c>
      <c r="L218" s="14">
        <v>31.48</v>
      </c>
      <c r="M218" s="54"/>
      <c r="N218" s="14">
        <v>67.635714175000004</v>
      </c>
      <c r="O218" s="31">
        <v>298.27664633000001</v>
      </c>
      <c r="P218" s="31" t="s">
        <v>27</v>
      </c>
      <c r="Q218" s="17" t="s">
        <v>27</v>
      </c>
      <c r="R218" s="38" t="s">
        <v>817</v>
      </c>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row>
    <row r="219" spans="2:260" s="12" customFormat="1" ht="65.099999999999994" customHeight="1" x14ac:dyDescent="0.25">
      <c r="B219" s="3"/>
      <c r="C219" s="9" t="s">
        <v>327</v>
      </c>
      <c r="D219" s="16" t="s">
        <v>328</v>
      </c>
      <c r="E219" s="16">
        <v>7</v>
      </c>
      <c r="F219" s="15" t="s">
        <v>119</v>
      </c>
      <c r="G219" s="15" t="s">
        <v>119</v>
      </c>
      <c r="H219" s="15" t="s">
        <v>119</v>
      </c>
      <c r="I219" s="14"/>
      <c r="J219" s="15" t="s">
        <v>119</v>
      </c>
      <c r="K219" s="15" t="s">
        <v>119</v>
      </c>
      <c r="L219" s="15" t="s">
        <v>119</v>
      </c>
      <c r="M219" s="54"/>
      <c r="N219" s="15" t="s">
        <v>119</v>
      </c>
      <c r="O219" s="15" t="s">
        <v>119</v>
      </c>
      <c r="P219" s="15" t="s">
        <v>119</v>
      </c>
      <c r="Q219" s="16" t="s">
        <v>119</v>
      </c>
      <c r="R219" s="37" t="s">
        <v>120</v>
      </c>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row>
    <row r="220" spans="2:260" s="12" customFormat="1" ht="65.099999999999994" customHeight="1" x14ac:dyDescent="0.25">
      <c r="B220" s="3"/>
      <c r="C220" s="19" t="s">
        <v>329</v>
      </c>
      <c r="D220" s="17" t="s">
        <v>598</v>
      </c>
      <c r="E220" s="17">
        <v>9</v>
      </c>
      <c r="F220" s="14">
        <v>9.09</v>
      </c>
      <c r="G220" s="14">
        <v>7.86</v>
      </c>
      <c r="H220" s="14">
        <v>6.63</v>
      </c>
      <c r="I220" s="14"/>
      <c r="J220" s="14">
        <v>10.6</v>
      </c>
      <c r="K220" s="14">
        <v>13.05</v>
      </c>
      <c r="L220" s="14">
        <v>17.03</v>
      </c>
      <c r="M220" s="54"/>
      <c r="N220" s="14">
        <v>62.258314290000001</v>
      </c>
      <c r="O220" s="31">
        <v>2.8758377618999997</v>
      </c>
      <c r="P220" s="31" t="s">
        <v>27</v>
      </c>
      <c r="Q220" s="17" t="s">
        <v>27</v>
      </c>
      <c r="R220" s="38" t="s">
        <v>818</v>
      </c>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row>
    <row r="221" spans="2:260" s="12" customFormat="1" ht="65.099999999999994" customHeight="1" x14ac:dyDescent="0.25">
      <c r="B221" s="3"/>
      <c r="C221" s="9" t="s">
        <v>329</v>
      </c>
      <c r="D221" s="16" t="s">
        <v>330</v>
      </c>
      <c r="E221" s="16">
        <v>7</v>
      </c>
      <c r="F221" s="15">
        <v>7.89</v>
      </c>
      <c r="G221" s="15">
        <v>7.06</v>
      </c>
      <c r="H221" s="15">
        <v>6.24</v>
      </c>
      <c r="I221" s="14"/>
      <c r="J221" s="15">
        <v>8.83</v>
      </c>
      <c r="K221" s="15">
        <v>10.47</v>
      </c>
      <c r="L221" s="15">
        <v>13.13</v>
      </c>
      <c r="M221" s="54"/>
      <c r="N221" s="15">
        <v>60.484675248999999</v>
      </c>
      <c r="O221" s="15">
        <v>17.462570951999997</v>
      </c>
      <c r="P221" s="15" t="s">
        <v>27</v>
      </c>
      <c r="Q221" s="16" t="s">
        <v>27</v>
      </c>
      <c r="R221" s="37" t="s">
        <v>819</v>
      </c>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row>
    <row r="222" spans="2:260" s="12" customFormat="1" ht="65.099999999999994" customHeight="1" x14ac:dyDescent="0.25">
      <c r="B222" s="3"/>
      <c r="C222" s="19" t="s">
        <v>329</v>
      </c>
      <c r="D222" s="17" t="s">
        <v>331</v>
      </c>
      <c r="E222" s="17">
        <v>10</v>
      </c>
      <c r="F222" s="14">
        <v>40.72</v>
      </c>
      <c r="G222" s="14">
        <v>36.14</v>
      </c>
      <c r="H222" s="14">
        <v>31.56</v>
      </c>
      <c r="I222" s="14"/>
      <c r="J222" s="14">
        <v>45.94</v>
      </c>
      <c r="K222" s="14">
        <v>55.09</v>
      </c>
      <c r="L222" s="14">
        <v>69.900000000000006</v>
      </c>
      <c r="M222" s="54"/>
      <c r="N222" s="14">
        <v>62.092143538000002</v>
      </c>
      <c r="O222" s="31">
        <v>93.060903714000005</v>
      </c>
      <c r="P222" s="31" t="s">
        <v>27</v>
      </c>
      <c r="Q222" s="17" t="s">
        <v>27</v>
      </c>
      <c r="R222" s="38" t="s">
        <v>820</v>
      </c>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row>
    <row r="223" spans="2:260" s="12" customFormat="1" ht="65.099999999999994" customHeight="1" x14ac:dyDescent="0.25">
      <c r="B223" s="3"/>
      <c r="C223" s="9" t="s">
        <v>332</v>
      </c>
      <c r="D223" s="16" t="s">
        <v>511</v>
      </c>
      <c r="E223" s="16">
        <v>3</v>
      </c>
      <c r="F223" s="15">
        <v>13.79</v>
      </c>
      <c r="G223" s="15">
        <v>12.75</v>
      </c>
      <c r="H223" s="15">
        <v>11.71</v>
      </c>
      <c r="I223" s="14"/>
      <c r="J223" s="15">
        <v>14.24</v>
      </c>
      <c r="K223" s="15">
        <v>16.309999999999999</v>
      </c>
      <c r="L223" s="15">
        <v>19.670000000000002</v>
      </c>
      <c r="M223" s="54"/>
      <c r="N223" s="15">
        <v>42.228196527999998</v>
      </c>
      <c r="O223" s="15">
        <v>2.2810524285999998</v>
      </c>
      <c r="P223" s="15" t="s">
        <v>26</v>
      </c>
      <c r="Q223" s="16" t="s">
        <v>26</v>
      </c>
      <c r="R223" s="37" t="s">
        <v>821</v>
      </c>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row>
    <row r="224" spans="2:260" s="12" customFormat="1" ht="65.099999999999994" customHeight="1" x14ac:dyDescent="0.25">
      <c r="B224" s="3"/>
      <c r="C224" s="19" t="s">
        <v>332</v>
      </c>
      <c r="D224" s="17" t="s">
        <v>470</v>
      </c>
      <c r="E224" s="17">
        <v>0</v>
      </c>
      <c r="F224" s="14">
        <v>13.94</v>
      </c>
      <c r="G224" s="14">
        <v>13.2</v>
      </c>
      <c r="H224" s="14">
        <v>12.46</v>
      </c>
      <c r="I224" s="14"/>
      <c r="J224" s="14">
        <v>14.16</v>
      </c>
      <c r="K224" s="14">
        <v>15.63</v>
      </c>
      <c r="L224" s="14">
        <v>18.010000000000002</v>
      </c>
      <c r="M224" s="54"/>
      <c r="N224" s="14">
        <v>45.242216061000001</v>
      </c>
      <c r="O224" s="31">
        <v>3.6831990476000001</v>
      </c>
      <c r="P224" s="31" t="s">
        <v>26</v>
      </c>
      <c r="Q224" s="17" t="s">
        <v>26</v>
      </c>
      <c r="R224" s="38" t="s">
        <v>822</v>
      </c>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row>
    <row r="225" spans="2:260" s="12" customFormat="1" ht="65.099999999999994" customHeight="1" x14ac:dyDescent="0.25">
      <c r="B225" s="3"/>
      <c r="C225" s="9" t="s">
        <v>332</v>
      </c>
      <c r="D225" s="16" t="s">
        <v>333</v>
      </c>
      <c r="E225" s="16">
        <v>2</v>
      </c>
      <c r="F225" s="15">
        <v>27.4</v>
      </c>
      <c r="G225" s="15">
        <v>25.63</v>
      </c>
      <c r="H225" s="15">
        <v>23.87</v>
      </c>
      <c r="I225" s="14"/>
      <c r="J225" s="15">
        <v>28.45</v>
      </c>
      <c r="K225" s="15">
        <v>31.97</v>
      </c>
      <c r="L225" s="15">
        <v>37.659999999999997</v>
      </c>
      <c r="M225" s="54"/>
      <c r="N225" s="15">
        <v>46.439844153000003</v>
      </c>
      <c r="O225" s="15">
        <v>161.30409685999999</v>
      </c>
      <c r="P225" s="15" t="s">
        <v>26</v>
      </c>
      <c r="Q225" s="16" t="s">
        <v>26</v>
      </c>
      <c r="R225" s="37" t="s">
        <v>823</v>
      </c>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row>
    <row r="226" spans="2:260" s="12" customFormat="1" ht="65.099999999999994" customHeight="1" x14ac:dyDescent="0.25">
      <c r="B226" s="3"/>
      <c r="C226" s="19" t="s">
        <v>334</v>
      </c>
      <c r="D226" s="17" t="s">
        <v>335</v>
      </c>
      <c r="E226" s="17">
        <v>7</v>
      </c>
      <c r="F226" s="14">
        <v>20.72</v>
      </c>
      <c r="G226" s="14">
        <v>18.190000000000001</v>
      </c>
      <c r="H226" s="14">
        <v>15.67</v>
      </c>
      <c r="I226" s="14"/>
      <c r="J226" s="14">
        <v>21.91</v>
      </c>
      <c r="K226" s="14">
        <v>26.95</v>
      </c>
      <c r="L226" s="14">
        <v>35.11</v>
      </c>
      <c r="M226" s="54"/>
      <c r="N226" s="14">
        <v>58.459022384999997</v>
      </c>
      <c r="O226" s="31">
        <v>37.551221810000001</v>
      </c>
      <c r="P226" s="31" t="s">
        <v>27</v>
      </c>
      <c r="Q226" s="17" t="s">
        <v>27</v>
      </c>
      <c r="R226" s="38" t="s">
        <v>824</v>
      </c>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row>
    <row r="227" spans="2:260" s="12" customFormat="1" ht="65.099999999999994" customHeight="1" x14ac:dyDescent="0.25">
      <c r="B227" s="3"/>
      <c r="C227" s="9" t="s">
        <v>336</v>
      </c>
      <c r="D227" s="16" t="s">
        <v>337</v>
      </c>
      <c r="E227" s="16">
        <v>7</v>
      </c>
      <c r="F227" s="15">
        <v>5.13</v>
      </c>
      <c r="G227" s="15">
        <v>4.74</v>
      </c>
      <c r="H227" s="15">
        <v>4.3499999999999996</v>
      </c>
      <c r="I227" s="14"/>
      <c r="J227" s="15">
        <v>5.35</v>
      </c>
      <c r="K227" s="15">
        <v>6.12</v>
      </c>
      <c r="L227" s="15">
        <v>7.38</v>
      </c>
      <c r="M227" s="54"/>
      <c r="N227" s="15">
        <v>61.816089609999999</v>
      </c>
      <c r="O227" s="15">
        <v>3.5323622857000001</v>
      </c>
      <c r="P227" s="15" t="s">
        <v>27</v>
      </c>
      <c r="Q227" s="16" t="s">
        <v>27</v>
      </c>
      <c r="R227" s="37" t="s">
        <v>825</v>
      </c>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row>
    <row r="228" spans="2:260" s="12" customFormat="1" ht="65.099999999999994" customHeight="1" x14ac:dyDescent="0.25">
      <c r="B228" s="3"/>
      <c r="C228" s="19" t="s">
        <v>338</v>
      </c>
      <c r="D228" s="17" t="s">
        <v>339</v>
      </c>
      <c r="E228" s="17">
        <v>7</v>
      </c>
      <c r="F228" s="14">
        <v>17.559999999999999</v>
      </c>
      <c r="G228" s="14">
        <v>14.97</v>
      </c>
      <c r="H228" s="14">
        <v>12.38</v>
      </c>
      <c r="I228" s="14"/>
      <c r="J228" s="14">
        <v>18.25</v>
      </c>
      <c r="K228" s="14">
        <v>23.42</v>
      </c>
      <c r="L228" s="14">
        <v>31.8</v>
      </c>
      <c r="M228" s="54"/>
      <c r="N228" s="14">
        <v>68.725312509999995</v>
      </c>
      <c r="O228" s="31">
        <v>16.063659333</v>
      </c>
      <c r="P228" s="31" t="s">
        <v>27</v>
      </c>
      <c r="Q228" s="17" t="s">
        <v>27</v>
      </c>
      <c r="R228" s="38" t="s">
        <v>826</v>
      </c>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row>
    <row r="229" spans="2:260" s="12" customFormat="1" ht="65.099999999999994" customHeight="1" x14ac:dyDescent="0.25">
      <c r="B229" s="3"/>
      <c r="C229" s="9" t="s">
        <v>340</v>
      </c>
      <c r="D229" s="16" t="s">
        <v>341</v>
      </c>
      <c r="E229" s="16">
        <v>0</v>
      </c>
      <c r="F229" s="15">
        <v>5.71</v>
      </c>
      <c r="G229" s="15">
        <v>4.76</v>
      </c>
      <c r="H229" s="15">
        <v>3.81</v>
      </c>
      <c r="I229" s="14"/>
      <c r="J229" s="15">
        <v>5.99</v>
      </c>
      <c r="K229" s="15">
        <v>7.88</v>
      </c>
      <c r="L229" s="15">
        <v>10.95</v>
      </c>
      <c r="M229" s="54"/>
      <c r="N229" s="15">
        <v>38.932868393</v>
      </c>
      <c r="O229" s="15">
        <v>135.31003070999998</v>
      </c>
      <c r="P229" s="15" t="s">
        <v>26</v>
      </c>
      <c r="Q229" s="16" t="s">
        <v>26</v>
      </c>
      <c r="R229" s="37" t="s">
        <v>827</v>
      </c>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row>
    <row r="230" spans="2:260" s="12" customFormat="1" ht="65.099999999999994" customHeight="1" x14ac:dyDescent="0.25">
      <c r="B230" s="3"/>
      <c r="C230" s="19" t="s">
        <v>342</v>
      </c>
      <c r="D230" s="17" t="s">
        <v>343</v>
      </c>
      <c r="E230" s="17">
        <v>7</v>
      </c>
      <c r="F230" s="14">
        <v>15.58</v>
      </c>
      <c r="G230" s="14">
        <v>11.92</v>
      </c>
      <c r="H230" s="14">
        <v>8.26</v>
      </c>
      <c r="I230" s="14"/>
      <c r="J230" s="14">
        <v>17.43</v>
      </c>
      <c r="K230" s="14">
        <v>24.74</v>
      </c>
      <c r="L230" s="14">
        <v>36.58</v>
      </c>
      <c r="M230" s="54"/>
      <c r="N230" s="14">
        <v>72.298185462000006</v>
      </c>
      <c r="O230" s="31">
        <v>116.31234219</v>
      </c>
      <c r="P230" s="31" t="s">
        <v>27</v>
      </c>
      <c r="Q230" s="17" t="s">
        <v>27</v>
      </c>
      <c r="R230" s="38" t="s">
        <v>828</v>
      </c>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row>
    <row r="231" spans="2:260" s="12" customFormat="1" ht="65.099999999999994" customHeight="1" x14ac:dyDescent="0.25">
      <c r="B231" s="3"/>
      <c r="C231" s="9" t="s">
        <v>568</v>
      </c>
      <c r="D231" s="16" t="s">
        <v>569</v>
      </c>
      <c r="E231" s="16">
        <v>3</v>
      </c>
      <c r="F231" s="15">
        <v>43.9</v>
      </c>
      <c r="G231" s="15">
        <v>37.04</v>
      </c>
      <c r="H231" s="15">
        <v>30.18</v>
      </c>
      <c r="I231" s="14"/>
      <c r="J231" s="15">
        <v>46</v>
      </c>
      <c r="K231" s="15">
        <v>59.71</v>
      </c>
      <c r="L231" s="15">
        <v>81.91</v>
      </c>
      <c r="M231" s="54"/>
      <c r="N231" s="15">
        <v>34.402525703999999</v>
      </c>
      <c r="O231" s="15">
        <v>2.2850871467</v>
      </c>
      <c r="P231" s="15" t="s">
        <v>26</v>
      </c>
      <c r="Q231" s="16" t="s">
        <v>26</v>
      </c>
      <c r="R231" s="37" t="s">
        <v>829</v>
      </c>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row>
    <row r="232" spans="2:260" s="12" customFormat="1" ht="65.099999999999994" customHeight="1" x14ac:dyDescent="0.25">
      <c r="B232" s="3"/>
      <c r="C232" s="19" t="s">
        <v>344</v>
      </c>
      <c r="D232" s="17" t="s">
        <v>345</v>
      </c>
      <c r="E232" s="17">
        <v>3</v>
      </c>
      <c r="F232" s="14">
        <v>16.88</v>
      </c>
      <c r="G232" s="14">
        <v>14.98</v>
      </c>
      <c r="H232" s="14">
        <v>13.09</v>
      </c>
      <c r="I232" s="14"/>
      <c r="J232" s="14">
        <v>17.100000000000001</v>
      </c>
      <c r="K232" s="14">
        <v>20.88</v>
      </c>
      <c r="L232" s="14">
        <v>27</v>
      </c>
      <c r="M232" s="54"/>
      <c r="N232" s="14">
        <v>44.503933910999997</v>
      </c>
      <c r="O232" s="31">
        <v>43.590515524000004</v>
      </c>
      <c r="P232" s="31" t="s">
        <v>27</v>
      </c>
      <c r="Q232" s="17" t="s">
        <v>26</v>
      </c>
      <c r="R232" s="38" t="s">
        <v>830</v>
      </c>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row>
    <row r="233" spans="2:260" s="12" customFormat="1" ht="65.099999999999994" customHeight="1" x14ac:dyDescent="0.25">
      <c r="B233" s="3"/>
      <c r="C233" s="9" t="s">
        <v>346</v>
      </c>
      <c r="D233" s="16" t="s">
        <v>347</v>
      </c>
      <c r="E233" s="16">
        <v>7</v>
      </c>
      <c r="F233" s="15">
        <v>25.06</v>
      </c>
      <c r="G233" s="15">
        <v>22.05</v>
      </c>
      <c r="H233" s="15">
        <v>19.05</v>
      </c>
      <c r="I233" s="14"/>
      <c r="J233" s="15">
        <v>26.1</v>
      </c>
      <c r="K233" s="15">
        <v>32.1</v>
      </c>
      <c r="L233" s="15">
        <v>41.81</v>
      </c>
      <c r="M233" s="54"/>
      <c r="N233" s="15">
        <v>75.989624802999998</v>
      </c>
      <c r="O233" s="15">
        <v>279.42942800000003</v>
      </c>
      <c r="P233" s="15" t="s">
        <v>27</v>
      </c>
      <c r="Q233" s="16" t="s">
        <v>27</v>
      </c>
      <c r="R233" s="37" t="s">
        <v>831</v>
      </c>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row>
    <row r="234" spans="2:260" s="12" customFormat="1" ht="65.099999999999994" customHeight="1" x14ac:dyDescent="0.25">
      <c r="B234" s="3"/>
      <c r="C234" s="19" t="s">
        <v>348</v>
      </c>
      <c r="D234" s="17" t="s">
        <v>349</v>
      </c>
      <c r="E234" s="17">
        <v>6</v>
      </c>
      <c r="F234" s="14">
        <v>52.75</v>
      </c>
      <c r="G234" s="14">
        <v>43.52</v>
      </c>
      <c r="H234" s="14">
        <v>34.299999999999997</v>
      </c>
      <c r="I234" s="14"/>
      <c r="J234" s="14">
        <v>58.47</v>
      </c>
      <c r="K234" s="14">
        <v>76.91</v>
      </c>
      <c r="L234" s="14">
        <v>106.76</v>
      </c>
      <c r="M234" s="54"/>
      <c r="N234" s="14">
        <v>55.854423775000001</v>
      </c>
      <c r="O234" s="31">
        <v>71.557090897999998</v>
      </c>
      <c r="P234" s="31" t="s">
        <v>26</v>
      </c>
      <c r="Q234" s="17" t="s">
        <v>27</v>
      </c>
      <c r="R234" s="38" t="s">
        <v>832</v>
      </c>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row>
    <row r="235" spans="2:260" s="12" customFormat="1" ht="65.099999999999994" customHeight="1" x14ac:dyDescent="0.25">
      <c r="B235" s="3"/>
      <c r="C235" s="9" t="s">
        <v>350</v>
      </c>
      <c r="D235" s="16" t="s">
        <v>351</v>
      </c>
      <c r="E235" s="16">
        <v>4</v>
      </c>
      <c r="F235" s="15">
        <v>58.06</v>
      </c>
      <c r="G235" s="15">
        <v>53.32</v>
      </c>
      <c r="H235" s="15">
        <v>48.59</v>
      </c>
      <c r="I235" s="14"/>
      <c r="J235" s="15">
        <v>62.19</v>
      </c>
      <c r="K235" s="15">
        <v>71.650000000000006</v>
      </c>
      <c r="L235" s="15">
        <v>86.97</v>
      </c>
      <c r="M235" s="54"/>
      <c r="N235" s="15">
        <v>56.671485115000003</v>
      </c>
      <c r="O235" s="15">
        <v>22.358418937</v>
      </c>
      <c r="P235" s="15" t="s">
        <v>26</v>
      </c>
      <c r="Q235" s="16" t="s">
        <v>27</v>
      </c>
      <c r="R235" s="37" t="s">
        <v>833</v>
      </c>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row>
    <row r="236" spans="2:260" s="12" customFormat="1" ht="65.099999999999994" customHeight="1" x14ac:dyDescent="0.25">
      <c r="B236" s="3"/>
      <c r="C236" s="19" t="s">
        <v>352</v>
      </c>
      <c r="D236" s="17" t="s">
        <v>353</v>
      </c>
      <c r="E236" s="17">
        <v>5</v>
      </c>
      <c r="F236" s="14">
        <v>10.33</v>
      </c>
      <c r="G236" s="14">
        <v>8.2799999999999994</v>
      </c>
      <c r="H236" s="14">
        <v>6.23</v>
      </c>
      <c r="I236" s="14"/>
      <c r="J236" s="14">
        <v>11.18</v>
      </c>
      <c r="K236" s="14">
        <v>15.27</v>
      </c>
      <c r="L236" s="14">
        <v>21.9</v>
      </c>
      <c r="M236" s="54"/>
      <c r="N236" s="14">
        <v>54.203963842999997</v>
      </c>
      <c r="O236" s="31">
        <v>28.886540842999999</v>
      </c>
      <c r="P236" s="31" t="s">
        <v>27</v>
      </c>
      <c r="Q236" s="17" t="s">
        <v>26</v>
      </c>
      <c r="R236" s="38" t="s">
        <v>834</v>
      </c>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row>
    <row r="237" spans="2:260" s="12" customFormat="1" ht="65.099999999999994" customHeight="1" x14ac:dyDescent="0.25">
      <c r="B237" s="3"/>
      <c r="C237" s="9" t="s">
        <v>354</v>
      </c>
      <c r="D237" s="16" t="s">
        <v>355</v>
      </c>
      <c r="E237" s="16">
        <v>2</v>
      </c>
      <c r="F237" s="15">
        <v>41.85</v>
      </c>
      <c r="G237" s="15">
        <v>38.9</v>
      </c>
      <c r="H237" s="15">
        <v>35.96</v>
      </c>
      <c r="I237" s="14"/>
      <c r="J237" s="15">
        <v>42.77</v>
      </c>
      <c r="K237" s="15">
        <v>48.65</v>
      </c>
      <c r="L237" s="15">
        <v>58.17</v>
      </c>
      <c r="M237" s="54"/>
      <c r="N237" s="15">
        <v>42.291353876000002</v>
      </c>
      <c r="O237" s="15">
        <v>321.16287037999996</v>
      </c>
      <c r="P237" s="15" t="s">
        <v>26</v>
      </c>
      <c r="Q237" s="16" t="s">
        <v>26</v>
      </c>
      <c r="R237" s="37" t="s">
        <v>835</v>
      </c>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row>
    <row r="238" spans="2:260" s="12" customFormat="1" ht="65.099999999999994" customHeight="1" x14ac:dyDescent="0.25">
      <c r="B238" s="3"/>
      <c r="C238" s="19" t="s">
        <v>512</v>
      </c>
      <c r="D238" s="17" t="s">
        <v>513</v>
      </c>
      <c r="E238" s="17">
        <v>4</v>
      </c>
      <c r="F238" s="14">
        <v>3.84</v>
      </c>
      <c r="G238" s="14">
        <v>3.5</v>
      </c>
      <c r="H238" s="14">
        <v>3.17</v>
      </c>
      <c r="I238" s="14"/>
      <c r="J238" s="14">
        <v>4.1100000000000003</v>
      </c>
      <c r="K238" s="14">
        <v>4.7699999999999996</v>
      </c>
      <c r="L238" s="14">
        <v>5.85</v>
      </c>
      <c r="M238" s="54"/>
      <c r="N238" s="14">
        <v>51.990827187000001</v>
      </c>
      <c r="O238" s="31">
        <v>2.3199478094999999</v>
      </c>
      <c r="P238" s="31" t="s">
        <v>26</v>
      </c>
      <c r="Q238" s="17" t="s">
        <v>27</v>
      </c>
      <c r="R238" s="38" t="s">
        <v>836</v>
      </c>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row>
    <row r="239" spans="2:260" s="12" customFormat="1" ht="65.099999999999994" customHeight="1" x14ac:dyDescent="0.25">
      <c r="B239" s="3"/>
      <c r="C239" s="9" t="s">
        <v>356</v>
      </c>
      <c r="D239" s="16" t="s">
        <v>357</v>
      </c>
      <c r="E239" s="16">
        <v>9</v>
      </c>
      <c r="F239" s="15">
        <v>15.15</v>
      </c>
      <c r="G239" s="15">
        <v>14.1</v>
      </c>
      <c r="H239" s="15">
        <v>13.05</v>
      </c>
      <c r="I239" s="14"/>
      <c r="J239" s="15">
        <v>15.71</v>
      </c>
      <c r="K239" s="15">
        <v>17.8</v>
      </c>
      <c r="L239" s="15">
        <v>21.2</v>
      </c>
      <c r="M239" s="54"/>
      <c r="N239" s="15">
        <v>69.222709659000003</v>
      </c>
      <c r="O239" s="15">
        <v>3.4553298094999998</v>
      </c>
      <c r="P239" s="15" t="s">
        <v>27</v>
      </c>
      <c r="Q239" s="16" t="s">
        <v>27</v>
      </c>
      <c r="R239" s="37" t="s">
        <v>837</v>
      </c>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row>
    <row r="240" spans="2:260" s="12" customFormat="1" ht="65.099999999999994" customHeight="1" x14ac:dyDescent="0.25">
      <c r="B240" s="3"/>
      <c r="C240" s="19" t="s">
        <v>356</v>
      </c>
      <c r="D240" s="17" t="s">
        <v>358</v>
      </c>
      <c r="E240" s="17">
        <v>7</v>
      </c>
      <c r="F240" s="14">
        <v>45.07</v>
      </c>
      <c r="G240" s="14">
        <v>41.91</v>
      </c>
      <c r="H240" s="14">
        <v>38.75</v>
      </c>
      <c r="I240" s="14"/>
      <c r="J240" s="14">
        <v>46.91</v>
      </c>
      <c r="K240" s="14">
        <v>53.22</v>
      </c>
      <c r="L240" s="14">
        <v>63.44</v>
      </c>
      <c r="M240" s="54"/>
      <c r="N240" s="14">
        <v>61.037587385000002</v>
      </c>
      <c r="O240" s="31">
        <v>108.22538452000001</v>
      </c>
      <c r="P240" s="31" t="s">
        <v>27</v>
      </c>
      <c r="Q240" s="17" t="s">
        <v>27</v>
      </c>
      <c r="R240" s="38" t="s">
        <v>838</v>
      </c>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row>
    <row r="241" spans="2:260" s="12" customFormat="1" ht="65.099999999999994" customHeight="1" x14ac:dyDescent="0.25">
      <c r="B241" s="3"/>
      <c r="C241" s="9" t="s">
        <v>359</v>
      </c>
      <c r="D241" s="16" t="s">
        <v>360</v>
      </c>
      <c r="E241" s="16">
        <v>5</v>
      </c>
      <c r="F241" s="15">
        <v>266.2</v>
      </c>
      <c r="G241" s="15">
        <v>244.63</v>
      </c>
      <c r="H241" s="15">
        <v>223.06</v>
      </c>
      <c r="I241" s="14"/>
      <c r="J241" s="15">
        <v>272.88</v>
      </c>
      <c r="K241" s="15">
        <v>316.01</v>
      </c>
      <c r="L241" s="15">
        <v>385.8</v>
      </c>
      <c r="M241" s="54"/>
      <c r="N241" s="15">
        <v>40.750200497999998</v>
      </c>
      <c r="O241" s="15">
        <v>36.124311120999998</v>
      </c>
      <c r="P241" s="15" t="s">
        <v>27</v>
      </c>
      <c r="Q241" s="16" t="s">
        <v>26</v>
      </c>
      <c r="R241" s="37" t="s">
        <v>839</v>
      </c>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row>
    <row r="242" spans="2:260" s="12" customFormat="1" ht="65.099999999999994" customHeight="1" x14ac:dyDescent="0.25">
      <c r="B242" s="3"/>
      <c r="C242" s="19" t="s">
        <v>361</v>
      </c>
      <c r="D242" s="17" t="s">
        <v>599</v>
      </c>
      <c r="E242" s="17">
        <v>10</v>
      </c>
      <c r="F242" s="14">
        <v>10.96</v>
      </c>
      <c r="G242" s="14">
        <v>8.68</v>
      </c>
      <c r="H242" s="14">
        <v>6.41</v>
      </c>
      <c r="I242" s="14"/>
      <c r="J242" s="14">
        <v>12.2</v>
      </c>
      <c r="K242" s="14">
        <v>16.739999999999998</v>
      </c>
      <c r="L242" s="14">
        <v>24.09</v>
      </c>
      <c r="M242" s="54"/>
      <c r="N242" s="14">
        <v>76.215866446000007</v>
      </c>
      <c r="O242" s="31">
        <v>1.0906945238000001</v>
      </c>
      <c r="P242" s="31" t="s">
        <v>27</v>
      </c>
      <c r="Q242" s="17" t="s">
        <v>27</v>
      </c>
      <c r="R242" s="38" t="s">
        <v>840</v>
      </c>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row>
    <row r="243" spans="2:260" s="12" customFormat="1" ht="65.099999999999994" customHeight="1" x14ac:dyDescent="0.25">
      <c r="B243" s="3"/>
      <c r="C243" s="9" t="s">
        <v>361</v>
      </c>
      <c r="D243" s="16" t="s">
        <v>362</v>
      </c>
      <c r="E243" s="16">
        <v>10</v>
      </c>
      <c r="F243" s="15">
        <v>9.73</v>
      </c>
      <c r="G243" s="15">
        <v>7.9</v>
      </c>
      <c r="H243" s="15">
        <v>6.07</v>
      </c>
      <c r="I243" s="14"/>
      <c r="J243" s="15">
        <v>10.41</v>
      </c>
      <c r="K243" s="15">
        <v>14.06</v>
      </c>
      <c r="L243" s="15">
        <v>19.97</v>
      </c>
      <c r="M243" s="54"/>
      <c r="N243" s="15">
        <v>72.924096555999995</v>
      </c>
      <c r="O243" s="15">
        <v>17.311344762000001</v>
      </c>
      <c r="P243" s="15" t="s">
        <v>27</v>
      </c>
      <c r="Q243" s="16" t="s">
        <v>27</v>
      </c>
      <c r="R243" s="37" t="s">
        <v>841</v>
      </c>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row>
    <row r="244" spans="2:260" s="12" customFormat="1" ht="65.099999999999994" customHeight="1" x14ac:dyDescent="0.25">
      <c r="B244" s="3"/>
      <c r="C244" s="19" t="s">
        <v>363</v>
      </c>
      <c r="D244" s="17" t="s">
        <v>364</v>
      </c>
      <c r="E244" s="17">
        <v>9</v>
      </c>
      <c r="F244" s="14">
        <v>50.04</v>
      </c>
      <c r="G244" s="14">
        <v>43.03</v>
      </c>
      <c r="H244" s="14">
        <v>36.020000000000003</v>
      </c>
      <c r="I244" s="14"/>
      <c r="J244" s="14">
        <v>51.11</v>
      </c>
      <c r="K244" s="14">
        <v>65.12</v>
      </c>
      <c r="L244" s="14">
        <v>87.79</v>
      </c>
      <c r="M244" s="54"/>
      <c r="N244" s="14">
        <v>96.517841718</v>
      </c>
      <c r="O244" s="31">
        <v>23.29663219</v>
      </c>
      <c r="P244" s="31" t="s">
        <v>27</v>
      </c>
      <c r="Q244" s="17" t="s">
        <v>27</v>
      </c>
      <c r="R244" s="38" t="s">
        <v>842</v>
      </c>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row>
    <row r="245" spans="2:260" s="12" customFormat="1" ht="65.099999999999994" customHeight="1" x14ac:dyDescent="0.25">
      <c r="B245" s="3"/>
      <c r="C245" s="9" t="s">
        <v>365</v>
      </c>
      <c r="D245" s="16" t="s">
        <v>366</v>
      </c>
      <c r="E245" s="16">
        <v>7</v>
      </c>
      <c r="F245" s="15">
        <v>32.270000000000003</v>
      </c>
      <c r="G245" s="15">
        <v>29.96</v>
      </c>
      <c r="H245" s="15">
        <v>27.66</v>
      </c>
      <c r="I245" s="14"/>
      <c r="J245" s="15">
        <v>33.1</v>
      </c>
      <c r="K245" s="15">
        <v>37.700000000000003</v>
      </c>
      <c r="L245" s="15">
        <v>45.14</v>
      </c>
      <c r="M245" s="54"/>
      <c r="N245" s="15">
        <v>69.982838981</v>
      </c>
      <c r="O245" s="15">
        <v>200.290896</v>
      </c>
      <c r="P245" s="15" t="s">
        <v>26</v>
      </c>
      <c r="Q245" s="16" t="s">
        <v>27</v>
      </c>
      <c r="R245" s="37" t="s">
        <v>843</v>
      </c>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row>
    <row r="246" spans="2:260" s="12" customFormat="1" ht="65.099999999999994" customHeight="1" x14ac:dyDescent="0.25">
      <c r="B246" s="3"/>
      <c r="C246" s="19" t="s">
        <v>367</v>
      </c>
      <c r="D246" s="17" t="s">
        <v>368</v>
      </c>
      <c r="E246" s="17">
        <v>4</v>
      </c>
      <c r="F246" s="14">
        <v>28.26</v>
      </c>
      <c r="G246" s="14">
        <v>24.72</v>
      </c>
      <c r="H246" s="14">
        <v>21.19</v>
      </c>
      <c r="I246" s="14"/>
      <c r="J246" s="14">
        <v>32.01</v>
      </c>
      <c r="K246" s="14">
        <v>39.07</v>
      </c>
      <c r="L246" s="14">
        <v>50.5</v>
      </c>
      <c r="M246" s="54"/>
      <c r="N246" s="14">
        <v>48.691388680000003</v>
      </c>
      <c r="O246" s="31">
        <v>154.53005895000001</v>
      </c>
      <c r="P246" s="31" t="s">
        <v>26</v>
      </c>
      <c r="Q246" s="17" t="s">
        <v>27</v>
      </c>
      <c r="R246" s="38" t="s">
        <v>844</v>
      </c>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row>
    <row r="247" spans="2:260" s="12" customFormat="1" ht="65.099999999999994" customHeight="1" x14ac:dyDescent="0.25">
      <c r="B247" s="3"/>
      <c r="C247" s="9" t="s">
        <v>369</v>
      </c>
      <c r="D247" s="16" t="s">
        <v>370</v>
      </c>
      <c r="E247" s="16">
        <v>7</v>
      </c>
      <c r="F247" s="15">
        <v>59.46</v>
      </c>
      <c r="G247" s="15">
        <v>52.32</v>
      </c>
      <c r="H247" s="15">
        <v>45.18</v>
      </c>
      <c r="I247" s="14"/>
      <c r="J247" s="15">
        <v>62.8</v>
      </c>
      <c r="K247" s="15">
        <v>77.069999999999993</v>
      </c>
      <c r="L247" s="15">
        <v>100.17</v>
      </c>
      <c r="M247" s="54"/>
      <c r="N247" s="15">
        <v>63.994005326</v>
      </c>
      <c r="O247" s="15">
        <v>80.741424289999998</v>
      </c>
      <c r="P247" s="15" t="s">
        <v>26</v>
      </c>
      <c r="Q247" s="16" t="s">
        <v>27</v>
      </c>
      <c r="R247" s="37" t="s">
        <v>845</v>
      </c>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row>
    <row r="248" spans="2:260" s="12" customFormat="1" ht="65.099999999999994" customHeight="1" x14ac:dyDescent="0.25">
      <c r="B248" s="3"/>
      <c r="C248" s="19" t="s">
        <v>846</v>
      </c>
      <c r="D248" s="17" t="s">
        <v>847</v>
      </c>
      <c r="E248" s="17">
        <v>2</v>
      </c>
      <c r="F248" s="14">
        <v>148.94999999999999</v>
      </c>
      <c r="G248" s="14">
        <v>133.27000000000001</v>
      </c>
      <c r="H248" s="14">
        <v>117.59</v>
      </c>
      <c r="I248" s="14"/>
      <c r="J248" s="14">
        <v>152.22</v>
      </c>
      <c r="K248" s="14">
        <v>183.57</v>
      </c>
      <c r="L248" s="14">
        <v>234.3</v>
      </c>
      <c r="M248" s="54"/>
      <c r="N248" s="14">
        <v>46.332599983000001</v>
      </c>
      <c r="O248" s="31">
        <v>1.8798556162</v>
      </c>
      <c r="P248" s="31" t="s">
        <v>26</v>
      </c>
      <c r="Q248" s="17" t="s">
        <v>26</v>
      </c>
      <c r="R248" s="38" t="s">
        <v>848</v>
      </c>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row>
    <row r="249" spans="2:260" s="12" customFormat="1" ht="65.099999999999994" customHeight="1" x14ac:dyDescent="0.25">
      <c r="B249" s="3"/>
      <c r="C249" s="9" t="s">
        <v>371</v>
      </c>
      <c r="D249" s="16" t="s">
        <v>372</v>
      </c>
      <c r="E249" s="16">
        <v>6</v>
      </c>
      <c r="F249" s="15">
        <v>19.02</v>
      </c>
      <c r="G249" s="15">
        <v>17.39</v>
      </c>
      <c r="H249" s="15">
        <v>15.76</v>
      </c>
      <c r="I249" s="14"/>
      <c r="J249" s="15">
        <v>20.05</v>
      </c>
      <c r="K249" s="15">
        <v>23.3</v>
      </c>
      <c r="L249" s="15">
        <v>28.56</v>
      </c>
      <c r="M249" s="54"/>
      <c r="N249" s="15">
        <v>63.729669801999997</v>
      </c>
      <c r="O249" s="15">
        <v>175.16623848</v>
      </c>
      <c r="P249" s="15" t="s">
        <v>26</v>
      </c>
      <c r="Q249" s="16" t="s">
        <v>27</v>
      </c>
      <c r="R249" s="37" t="s">
        <v>849</v>
      </c>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row>
    <row r="250" spans="2:260" s="12" customFormat="1" ht="65.099999999999994" customHeight="1" x14ac:dyDescent="0.25">
      <c r="B250" s="3"/>
      <c r="C250" s="19" t="s">
        <v>373</v>
      </c>
      <c r="D250" s="17" t="s">
        <v>374</v>
      </c>
      <c r="E250" s="17">
        <v>9</v>
      </c>
      <c r="F250" s="14">
        <v>41.89</v>
      </c>
      <c r="G250" s="14">
        <v>36.619999999999997</v>
      </c>
      <c r="H250" s="14">
        <v>31.35</v>
      </c>
      <c r="I250" s="14"/>
      <c r="J250" s="14">
        <v>43.69</v>
      </c>
      <c r="K250" s="14">
        <v>54.22</v>
      </c>
      <c r="L250" s="14">
        <v>71.260000000000005</v>
      </c>
      <c r="M250" s="54"/>
      <c r="N250" s="14">
        <v>76.528598520000003</v>
      </c>
      <c r="O250" s="31">
        <v>228.23218629000002</v>
      </c>
      <c r="P250" s="31" t="s">
        <v>27</v>
      </c>
      <c r="Q250" s="17" t="s">
        <v>27</v>
      </c>
      <c r="R250" s="38" t="s">
        <v>850</v>
      </c>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row>
    <row r="251" spans="2:260" s="12" customFormat="1" ht="65.099999999999994" customHeight="1" x14ac:dyDescent="0.25">
      <c r="B251" s="3"/>
      <c r="C251" s="9" t="s">
        <v>375</v>
      </c>
      <c r="D251" s="16" t="s">
        <v>376</v>
      </c>
      <c r="E251" s="16">
        <v>4</v>
      </c>
      <c r="F251" s="15">
        <v>14.25</v>
      </c>
      <c r="G251" s="15">
        <v>13.02</v>
      </c>
      <c r="H251" s="15">
        <v>11.8</v>
      </c>
      <c r="I251" s="14"/>
      <c r="J251" s="15">
        <v>16.18</v>
      </c>
      <c r="K251" s="15">
        <v>18.62</v>
      </c>
      <c r="L251" s="15">
        <v>22.57</v>
      </c>
      <c r="M251" s="54"/>
      <c r="N251" s="15">
        <v>57.699055545999997</v>
      </c>
      <c r="O251" s="15">
        <v>21.179221333000001</v>
      </c>
      <c r="P251" s="15" t="s">
        <v>26</v>
      </c>
      <c r="Q251" s="16" t="s">
        <v>27</v>
      </c>
      <c r="R251" s="37" t="s">
        <v>851</v>
      </c>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row>
    <row r="252" spans="2:260" s="12" customFormat="1" ht="65.099999999999994" customHeight="1" x14ac:dyDescent="0.25">
      <c r="B252" s="3"/>
      <c r="C252" s="19" t="s">
        <v>547</v>
      </c>
      <c r="D252" s="17" t="s">
        <v>548</v>
      </c>
      <c r="E252" s="17">
        <v>7</v>
      </c>
      <c r="F252" s="14">
        <v>6.71</v>
      </c>
      <c r="G252" s="14">
        <v>5.76</v>
      </c>
      <c r="H252" s="14">
        <v>4.82</v>
      </c>
      <c r="I252" s="14"/>
      <c r="J252" s="14">
        <v>6.95</v>
      </c>
      <c r="K252" s="14">
        <v>8.83</v>
      </c>
      <c r="L252" s="14">
        <v>11.88</v>
      </c>
      <c r="M252" s="54"/>
      <c r="N252" s="14">
        <v>75.495753816000004</v>
      </c>
      <c r="O252" s="31">
        <v>2.7972273333</v>
      </c>
      <c r="P252" s="31" t="s">
        <v>27</v>
      </c>
      <c r="Q252" s="17" t="s">
        <v>27</v>
      </c>
      <c r="R252" s="38" t="s">
        <v>852</v>
      </c>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row>
    <row r="253" spans="2:260" s="12" customFormat="1" ht="65.099999999999994" customHeight="1" x14ac:dyDescent="0.25">
      <c r="B253" s="3"/>
      <c r="C253" s="9" t="s">
        <v>377</v>
      </c>
      <c r="D253" s="16" t="s">
        <v>378</v>
      </c>
      <c r="E253" s="16">
        <v>10</v>
      </c>
      <c r="F253" s="15">
        <v>20.079999999999998</v>
      </c>
      <c r="G253" s="15">
        <v>17.760000000000002</v>
      </c>
      <c r="H253" s="15">
        <v>15.45</v>
      </c>
      <c r="I253" s="14"/>
      <c r="J253" s="15">
        <v>20.84</v>
      </c>
      <c r="K253" s="15">
        <v>25.46</v>
      </c>
      <c r="L253" s="15">
        <v>32.94</v>
      </c>
      <c r="M253" s="54"/>
      <c r="N253" s="15">
        <v>73.442105001000002</v>
      </c>
      <c r="O253" s="15">
        <v>19.241402713999999</v>
      </c>
      <c r="P253" s="15" t="s">
        <v>27</v>
      </c>
      <c r="Q253" s="16" t="s">
        <v>27</v>
      </c>
      <c r="R253" s="37" t="s">
        <v>853</v>
      </c>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row>
    <row r="254" spans="2:260" s="12" customFormat="1" ht="65.099999999999994" customHeight="1" x14ac:dyDescent="0.25">
      <c r="B254" s="3"/>
      <c r="C254" s="19" t="s">
        <v>492</v>
      </c>
      <c r="D254" s="17" t="s">
        <v>493</v>
      </c>
      <c r="E254" s="17">
        <v>0</v>
      </c>
      <c r="F254" s="14">
        <v>84.88</v>
      </c>
      <c r="G254" s="14">
        <v>77.86</v>
      </c>
      <c r="H254" s="14">
        <v>70.849999999999994</v>
      </c>
      <c r="I254" s="14"/>
      <c r="J254" s="14">
        <v>87.27</v>
      </c>
      <c r="K254" s="14">
        <v>101.29</v>
      </c>
      <c r="L254" s="14">
        <v>123.98</v>
      </c>
      <c r="M254" s="54"/>
      <c r="N254" s="14">
        <v>32.359865831</v>
      </c>
      <c r="O254" s="31">
        <v>2.4488766366999997</v>
      </c>
      <c r="P254" s="31" t="s">
        <v>26</v>
      </c>
      <c r="Q254" s="17" t="s">
        <v>26</v>
      </c>
      <c r="R254" s="38" t="s">
        <v>854</v>
      </c>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row>
    <row r="255" spans="2:260" s="12" customFormat="1" ht="65.099999999999994" customHeight="1" x14ac:dyDescent="0.25">
      <c r="B255" s="3"/>
      <c r="C255" s="9" t="s">
        <v>379</v>
      </c>
      <c r="D255" s="16" t="s">
        <v>380</v>
      </c>
      <c r="E255" s="16">
        <v>9</v>
      </c>
      <c r="F255" s="15">
        <v>39.65</v>
      </c>
      <c r="G255" s="15">
        <v>34.22</v>
      </c>
      <c r="H255" s="15">
        <v>28.8</v>
      </c>
      <c r="I255" s="14"/>
      <c r="J255" s="15">
        <v>41</v>
      </c>
      <c r="K255" s="15">
        <v>51.84</v>
      </c>
      <c r="L255" s="15">
        <v>69.400000000000006</v>
      </c>
      <c r="M255" s="54"/>
      <c r="N255" s="15">
        <v>65.067398939</v>
      </c>
      <c r="O255" s="15">
        <v>451.05549070999996</v>
      </c>
      <c r="P255" s="15" t="s">
        <v>27</v>
      </c>
      <c r="Q255" s="16" t="s">
        <v>27</v>
      </c>
      <c r="R255" s="37" t="s">
        <v>855</v>
      </c>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row>
    <row r="256" spans="2:260" s="12" customFormat="1" ht="65.099999999999994" customHeight="1" x14ac:dyDescent="0.25">
      <c r="B256" s="3"/>
      <c r="C256" s="19" t="s">
        <v>381</v>
      </c>
      <c r="D256" s="17" t="s">
        <v>382</v>
      </c>
      <c r="E256" s="17">
        <v>9</v>
      </c>
      <c r="F256" s="14">
        <v>6.16</v>
      </c>
      <c r="G256" s="14">
        <v>5.51</v>
      </c>
      <c r="H256" s="14">
        <v>4.87</v>
      </c>
      <c r="I256" s="14"/>
      <c r="J256" s="14">
        <v>6.34</v>
      </c>
      <c r="K256" s="14">
        <v>7.62</v>
      </c>
      <c r="L256" s="14">
        <v>9.6999999999999993</v>
      </c>
      <c r="M256" s="54"/>
      <c r="N256" s="14">
        <v>80.177634904000001</v>
      </c>
      <c r="O256" s="31">
        <v>13.057382333</v>
      </c>
      <c r="P256" s="31" t="s">
        <v>27</v>
      </c>
      <c r="Q256" s="17" t="s">
        <v>27</v>
      </c>
      <c r="R256" s="38" t="s">
        <v>856</v>
      </c>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row>
    <row r="257" spans="2:260" s="12" customFormat="1" ht="65.099999999999994" customHeight="1" x14ac:dyDescent="0.25">
      <c r="B257" s="3"/>
      <c r="C257" s="9" t="s">
        <v>383</v>
      </c>
      <c r="D257" s="16" t="s">
        <v>384</v>
      </c>
      <c r="E257" s="16">
        <v>4</v>
      </c>
      <c r="F257" s="15">
        <v>59.87</v>
      </c>
      <c r="G257" s="15">
        <v>56.84</v>
      </c>
      <c r="H257" s="15">
        <v>53.81</v>
      </c>
      <c r="I257" s="14"/>
      <c r="J257" s="15">
        <v>62.44</v>
      </c>
      <c r="K257" s="15">
        <v>68.489999999999995</v>
      </c>
      <c r="L257" s="15">
        <v>78.28</v>
      </c>
      <c r="M257" s="54"/>
      <c r="N257" s="15">
        <v>52.513788509999998</v>
      </c>
      <c r="O257" s="15">
        <v>17.805765666999999</v>
      </c>
      <c r="P257" s="15" t="s">
        <v>26</v>
      </c>
      <c r="Q257" s="16" t="s">
        <v>27</v>
      </c>
      <c r="R257" s="37" t="s">
        <v>857</v>
      </c>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row>
    <row r="258" spans="2:260" s="12" customFormat="1" ht="65.099999999999994" customHeight="1" x14ac:dyDescent="0.25">
      <c r="B258" s="3"/>
      <c r="C258" s="19" t="s">
        <v>385</v>
      </c>
      <c r="D258" s="17" t="s">
        <v>386</v>
      </c>
      <c r="E258" s="17">
        <v>0</v>
      </c>
      <c r="F258" s="14">
        <v>6.42</v>
      </c>
      <c r="G258" s="14">
        <v>5.37</v>
      </c>
      <c r="H258" s="14">
        <v>4.33</v>
      </c>
      <c r="I258" s="14"/>
      <c r="J258" s="14">
        <v>6.65</v>
      </c>
      <c r="K258" s="14">
        <v>8.73</v>
      </c>
      <c r="L258" s="14">
        <v>12.11</v>
      </c>
      <c r="M258" s="54"/>
      <c r="N258" s="14">
        <v>40.926052685999998</v>
      </c>
      <c r="O258" s="31">
        <v>4.7907088571000003</v>
      </c>
      <c r="P258" s="31" t="s">
        <v>26</v>
      </c>
      <c r="Q258" s="17" t="s">
        <v>26</v>
      </c>
      <c r="R258" s="38" t="s">
        <v>858</v>
      </c>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row>
    <row r="259" spans="2:260" s="12" customFormat="1" ht="65.099999999999994" customHeight="1" x14ac:dyDescent="0.25">
      <c r="B259" s="3"/>
      <c r="C259" s="9" t="s">
        <v>385</v>
      </c>
      <c r="D259" s="16" t="s">
        <v>387</v>
      </c>
      <c r="E259" s="16">
        <v>0</v>
      </c>
      <c r="F259" s="15">
        <v>6.61</v>
      </c>
      <c r="G259" s="15">
        <v>5.49</v>
      </c>
      <c r="H259" s="15">
        <v>4.37</v>
      </c>
      <c r="I259" s="14"/>
      <c r="J259" s="15">
        <v>6.85</v>
      </c>
      <c r="K259" s="15">
        <v>9.08</v>
      </c>
      <c r="L259" s="15">
        <v>12.7</v>
      </c>
      <c r="M259" s="54"/>
      <c r="N259" s="15">
        <v>34.744880578</v>
      </c>
      <c r="O259" s="15">
        <v>83.121021761999998</v>
      </c>
      <c r="P259" s="15" t="s">
        <v>26</v>
      </c>
      <c r="Q259" s="16" t="s">
        <v>26</v>
      </c>
      <c r="R259" s="37" t="s">
        <v>859</v>
      </c>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row>
    <row r="260" spans="2:260" s="12" customFormat="1" ht="65.099999999999994" customHeight="1" x14ac:dyDescent="0.25">
      <c r="B260" s="3"/>
      <c r="C260" s="19" t="s">
        <v>388</v>
      </c>
      <c r="D260" s="17" t="s">
        <v>389</v>
      </c>
      <c r="E260" s="17">
        <v>0</v>
      </c>
      <c r="F260" s="14">
        <v>63.84</v>
      </c>
      <c r="G260" s="14">
        <v>58.23</v>
      </c>
      <c r="H260" s="14">
        <v>52.62</v>
      </c>
      <c r="I260" s="14"/>
      <c r="J260" s="14">
        <v>65.62</v>
      </c>
      <c r="K260" s="14">
        <v>76.83</v>
      </c>
      <c r="L260" s="14">
        <v>94.98</v>
      </c>
      <c r="M260" s="54"/>
      <c r="N260" s="14">
        <v>17.569941807999999</v>
      </c>
      <c r="O260" s="31">
        <v>1852.0341362000001</v>
      </c>
      <c r="P260" s="31" t="s">
        <v>26</v>
      </c>
      <c r="Q260" s="17" t="s">
        <v>26</v>
      </c>
      <c r="R260" s="38" t="s">
        <v>860</v>
      </c>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row>
    <row r="261" spans="2:260" s="12" customFormat="1" ht="65.099999999999994" customHeight="1" x14ac:dyDescent="0.25">
      <c r="B261" s="3"/>
      <c r="C261" s="9" t="s">
        <v>390</v>
      </c>
      <c r="D261" s="16" t="s">
        <v>391</v>
      </c>
      <c r="E261" s="16">
        <v>7</v>
      </c>
      <c r="F261" s="15">
        <v>19.68</v>
      </c>
      <c r="G261" s="15">
        <v>18.309999999999999</v>
      </c>
      <c r="H261" s="15">
        <v>16.940000000000001</v>
      </c>
      <c r="I261" s="14"/>
      <c r="J261" s="15">
        <v>20.49</v>
      </c>
      <c r="K261" s="15">
        <v>23.22</v>
      </c>
      <c r="L261" s="15">
        <v>27.64</v>
      </c>
      <c r="M261" s="54"/>
      <c r="N261" s="15">
        <v>59.451481688999998</v>
      </c>
      <c r="O261" s="15">
        <v>5.3702663810000004</v>
      </c>
      <c r="P261" s="15" t="s">
        <v>27</v>
      </c>
      <c r="Q261" s="16" t="s">
        <v>27</v>
      </c>
      <c r="R261" s="37" t="s">
        <v>861</v>
      </c>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row>
    <row r="262" spans="2:260" s="12" customFormat="1" ht="65.099999999999994" customHeight="1" x14ac:dyDescent="0.25">
      <c r="B262" s="3"/>
      <c r="C262" s="19" t="s">
        <v>392</v>
      </c>
      <c r="D262" s="17" t="s">
        <v>393</v>
      </c>
      <c r="E262" s="17">
        <v>7</v>
      </c>
      <c r="F262" s="14">
        <v>6.15</v>
      </c>
      <c r="G262" s="14">
        <v>4.75</v>
      </c>
      <c r="H262" s="14">
        <v>3.36</v>
      </c>
      <c r="I262" s="14"/>
      <c r="J262" s="14">
        <v>6.97</v>
      </c>
      <c r="K262" s="14">
        <v>9.75</v>
      </c>
      <c r="L262" s="14">
        <v>14.26</v>
      </c>
      <c r="M262" s="54"/>
      <c r="N262" s="14">
        <v>66.337909347999997</v>
      </c>
      <c r="O262" s="31">
        <v>165.86641086</v>
      </c>
      <c r="P262" s="31" t="s">
        <v>27</v>
      </c>
      <c r="Q262" s="17" t="s">
        <v>27</v>
      </c>
      <c r="R262" s="38" t="s">
        <v>862</v>
      </c>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row>
    <row r="263" spans="2:260" s="12" customFormat="1" ht="65.099999999999994" customHeight="1" x14ac:dyDescent="0.25">
      <c r="B263" s="3"/>
      <c r="C263" s="9" t="s">
        <v>394</v>
      </c>
      <c r="D263" s="16" t="s">
        <v>395</v>
      </c>
      <c r="E263" s="16">
        <v>5</v>
      </c>
      <c r="F263" s="15">
        <v>36.51</v>
      </c>
      <c r="G263" s="15">
        <v>32.26</v>
      </c>
      <c r="H263" s="15">
        <v>28.02</v>
      </c>
      <c r="I263" s="14"/>
      <c r="J263" s="15">
        <v>37.299999999999997</v>
      </c>
      <c r="K263" s="15">
        <v>45.78</v>
      </c>
      <c r="L263" s="15">
        <v>59.51</v>
      </c>
      <c r="M263" s="54"/>
      <c r="N263" s="15">
        <v>46.031639499000001</v>
      </c>
      <c r="O263" s="15">
        <v>523.60974848000001</v>
      </c>
      <c r="P263" s="15" t="s">
        <v>27</v>
      </c>
      <c r="Q263" s="16" t="s">
        <v>26</v>
      </c>
      <c r="R263" s="37" t="s">
        <v>863</v>
      </c>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row>
    <row r="264" spans="2:260" s="12" customFormat="1" ht="65.099999999999994" customHeight="1" x14ac:dyDescent="0.25">
      <c r="B264" s="3"/>
      <c r="C264" s="19" t="s">
        <v>396</v>
      </c>
      <c r="D264" s="17" t="s">
        <v>397</v>
      </c>
      <c r="E264" s="17">
        <v>7</v>
      </c>
      <c r="F264" s="14">
        <v>20.22</v>
      </c>
      <c r="G264" s="14">
        <v>17.420000000000002</v>
      </c>
      <c r="H264" s="14">
        <v>14.63</v>
      </c>
      <c r="I264" s="14"/>
      <c r="J264" s="14">
        <v>20.79</v>
      </c>
      <c r="K264" s="14">
        <v>26.37</v>
      </c>
      <c r="L264" s="14">
        <v>35.409999999999997</v>
      </c>
      <c r="M264" s="54"/>
      <c r="N264" s="14">
        <v>77.196647468999998</v>
      </c>
      <c r="O264" s="31">
        <v>24.198922619000001</v>
      </c>
      <c r="P264" s="31" t="s">
        <v>27</v>
      </c>
      <c r="Q264" s="17" t="s">
        <v>27</v>
      </c>
      <c r="R264" s="38" t="s">
        <v>864</v>
      </c>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row>
    <row r="265" spans="2:260" s="12" customFormat="1" ht="65.099999999999994" customHeight="1" x14ac:dyDescent="0.25">
      <c r="B265" s="3"/>
      <c r="C265" s="9" t="s">
        <v>398</v>
      </c>
      <c r="D265" s="16" t="s">
        <v>399</v>
      </c>
      <c r="E265" s="16">
        <v>7</v>
      </c>
      <c r="F265" s="15">
        <v>27.08</v>
      </c>
      <c r="G265" s="15">
        <v>24.05</v>
      </c>
      <c r="H265" s="15">
        <v>21.02</v>
      </c>
      <c r="I265" s="14"/>
      <c r="J265" s="15">
        <v>29.99</v>
      </c>
      <c r="K265" s="15">
        <v>36.04</v>
      </c>
      <c r="L265" s="15">
        <v>45.83</v>
      </c>
      <c r="M265" s="54"/>
      <c r="N265" s="15">
        <v>57.191398671000002</v>
      </c>
      <c r="O265" s="15">
        <v>109.33453852</v>
      </c>
      <c r="P265" s="15" t="s">
        <v>27</v>
      </c>
      <c r="Q265" s="16" t="s">
        <v>27</v>
      </c>
      <c r="R265" s="37" t="s">
        <v>865</v>
      </c>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row>
    <row r="266" spans="2:260" s="12" customFormat="1" ht="65.099999999999994" customHeight="1" x14ac:dyDescent="0.25">
      <c r="B266" s="3"/>
      <c r="C266" s="19" t="s">
        <v>570</v>
      </c>
      <c r="D266" s="17" t="s">
        <v>571</v>
      </c>
      <c r="E266" s="17">
        <v>4</v>
      </c>
      <c r="F266" s="14">
        <v>1</v>
      </c>
      <c r="G266" s="14">
        <v>0.77</v>
      </c>
      <c r="H266" s="14">
        <v>0.55000000000000004</v>
      </c>
      <c r="I266" s="14"/>
      <c r="J266" s="14">
        <v>1.1100000000000001</v>
      </c>
      <c r="K266" s="14">
        <v>1.55</v>
      </c>
      <c r="L266" s="14">
        <v>2.27</v>
      </c>
      <c r="M266" s="54"/>
      <c r="N266" s="14">
        <v>64.942819600000007</v>
      </c>
      <c r="O266" s="31">
        <v>1.8038805238</v>
      </c>
      <c r="P266" s="31" t="s">
        <v>26</v>
      </c>
      <c r="Q266" s="17" t="s">
        <v>27</v>
      </c>
      <c r="R266" s="38" t="s">
        <v>866</v>
      </c>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row>
    <row r="267" spans="2:260" s="12" customFormat="1" ht="65.099999999999994" customHeight="1" x14ac:dyDescent="0.25">
      <c r="B267" s="3"/>
      <c r="C267" s="9" t="s">
        <v>400</v>
      </c>
      <c r="D267" s="16" t="s">
        <v>401</v>
      </c>
      <c r="E267" s="16">
        <v>7</v>
      </c>
      <c r="F267" s="15">
        <v>15.87</v>
      </c>
      <c r="G267" s="15">
        <v>14.66</v>
      </c>
      <c r="H267" s="15">
        <v>13.45</v>
      </c>
      <c r="I267" s="14"/>
      <c r="J267" s="15">
        <v>16.63</v>
      </c>
      <c r="K267" s="15">
        <v>19.04</v>
      </c>
      <c r="L267" s="15">
        <v>22.95</v>
      </c>
      <c r="M267" s="54"/>
      <c r="N267" s="15">
        <v>62.449244921000002</v>
      </c>
      <c r="O267" s="15">
        <v>37.557361524000001</v>
      </c>
      <c r="P267" s="15" t="s">
        <v>27</v>
      </c>
      <c r="Q267" s="16" t="s">
        <v>27</v>
      </c>
      <c r="R267" s="37" t="s">
        <v>867</v>
      </c>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row>
    <row r="268" spans="2:260" s="12" customFormat="1" ht="65.099999999999994" customHeight="1" x14ac:dyDescent="0.25">
      <c r="B268" s="3"/>
      <c r="C268" s="19" t="s">
        <v>600</v>
      </c>
      <c r="D268" s="17" t="s">
        <v>601</v>
      </c>
      <c r="E268" s="17">
        <v>6</v>
      </c>
      <c r="F268" s="14">
        <v>36.61</v>
      </c>
      <c r="G268" s="14">
        <v>34.43</v>
      </c>
      <c r="H268" s="14">
        <v>32.25</v>
      </c>
      <c r="I268" s="14"/>
      <c r="J268" s="14">
        <v>38.43</v>
      </c>
      <c r="K268" s="14">
        <v>42.78</v>
      </c>
      <c r="L268" s="14">
        <v>49.84</v>
      </c>
      <c r="M268" s="54"/>
      <c r="N268" s="14">
        <v>67.717990107000006</v>
      </c>
      <c r="O268" s="31">
        <v>1.4962830933</v>
      </c>
      <c r="P268" s="31" t="s">
        <v>26</v>
      </c>
      <c r="Q268" s="17" t="s">
        <v>27</v>
      </c>
      <c r="R268" s="38" t="s">
        <v>868</v>
      </c>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row>
    <row r="269" spans="2:260" s="12" customFormat="1" ht="65.099999999999994" customHeight="1" x14ac:dyDescent="0.25">
      <c r="B269" s="3"/>
      <c r="C269" s="9" t="s">
        <v>402</v>
      </c>
      <c r="D269" s="16" t="s">
        <v>403</v>
      </c>
      <c r="E269" s="16">
        <v>0</v>
      </c>
      <c r="F269" s="15">
        <v>45.12</v>
      </c>
      <c r="G269" s="15">
        <v>41.87</v>
      </c>
      <c r="H269" s="15">
        <v>38.619999999999997</v>
      </c>
      <c r="I269" s="14"/>
      <c r="J269" s="15">
        <v>48.04</v>
      </c>
      <c r="K269" s="15">
        <v>54.53</v>
      </c>
      <c r="L269" s="15">
        <v>65.040000000000006</v>
      </c>
      <c r="M269" s="54"/>
      <c r="N269" s="15">
        <v>24.201966578</v>
      </c>
      <c r="O269" s="15">
        <v>579.31506200000001</v>
      </c>
      <c r="P269" s="15" t="s">
        <v>26</v>
      </c>
      <c r="Q269" s="16" t="s">
        <v>26</v>
      </c>
      <c r="R269" s="37" t="s">
        <v>869</v>
      </c>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row>
    <row r="270" spans="2:260" s="12" customFormat="1" ht="65.099999999999994" customHeight="1" x14ac:dyDescent="0.25">
      <c r="B270" s="3"/>
      <c r="C270" s="19" t="s">
        <v>870</v>
      </c>
      <c r="D270" s="17" t="s">
        <v>871</v>
      </c>
      <c r="E270" s="17">
        <v>2</v>
      </c>
      <c r="F270" s="14">
        <v>1853.44</v>
      </c>
      <c r="G270" s="14">
        <v>1104.1400000000001</v>
      </c>
      <c r="H270" s="14">
        <v>354.85</v>
      </c>
      <c r="I270" s="14"/>
      <c r="J270" s="14">
        <v>1923.58</v>
      </c>
      <c r="K270" s="14">
        <v>3422.16</v>
      </c>
      <c r="L270" s="14">
        <v>5847.05</v>
      </c>
      <c r="M270" s="54"/>
      <c r="N270" s="14">
        <v>41.966847096000002</v>
      </c>
      <c r="O270" s="31">
        <v>2.9116215699999999</v>
      </c>
      <c r="P270" s="31" t="s">
        <v>26</v>
      </c>
      <c r="Q270" s="17" t="s">
        <v>26</v>
      </c>
      <c r="R270" s="38" t="s">
        <v>872</v>
      </c>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row>
    <row r="271" spans="2:260" s="12" customFormat="1" ht="65.099999999999994" customHeight="1" x14ac:dyDescent="0.25">
      <c r="B271" s="3"/>
      <c r="C271" s="9" t="s">
        <v>404</v>
      </c>
      <c r="D271" s="16" t="s">
        <v>405</v>
      </c>
      <c r="E271" s="16">
        <v>0</v>
      </c>
      <c r="F271" s="15">
        <v>6.95</v>
      </c>
      <c r="G271" s="15">
        <v>6.11</v>
      </c>
      <c r="H271" s="15">
        <v>5.27</v>
      </c>
      <c r="I271" s="14"/>
      <c r="J271" s="15">
        <v>7.5</v>
      </c>
      <c r="K271" s="15">
        <v>9.17</v>
      </c>
      <c r="L271" s="15">
        <v>11.88</v>
      </c>
      <c r="M271" s="54"/>
      <c r="N271" s="15">
        <v>24.917885665</v>
      </c>
      <c r="O271" s="15">
        <v>7.5709716667000002</v>
      </c>
      <c r="P271" s="15" t="s">
        <v>26</v>
      </c>
      <c r="Q271" s="16" t="s">
        <v>26</v>
      </c>
      <c r="R271" s="37" t="s">
        <v>873</v>
      </c>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row>
    <row r="272" spans="2:260" s="12" customFormat="1" ht="65.099999999999994" customHeight="1" x14ac:dyDescent="0.25">
      <c r="B272" s="3"/>
      <c r="C272" s="19" t="s">
        <v>406</v>
      </c>
      <c r="D272" s="17" t="s">
        <v>407</v>
      </c>
      <c r="E272" s="17">
        <v>7</v>
      </c>
      <c r="F272" s="14" t="s">
        <v>119</v>
      </c>
      <c r="G272" s="14" t="s">
        <v>119</v>
      </c>
      <c r="H272" s="14" t="s">
        <v>119</v>
      </c>
      <c r="I272" s="14"/>
      <c r="J272" s="14" t="s">
        <v>119</v>
      </c>
      <c r="K272" s="14" t="s">
        <v>119</v>
      </c>
      <c r="L272" s="14" t="s">
        <v>119</v>
      </c>
      <c r="M272" s="54"/>
      <c r="N272" s="14" t="s">
        <v>119</v>
      </c>
      <c r="O272" s="31" t="s">
        <v>119</v>
      </c>
      <c r="P272" s="31" t="s">
        <v>119</v>
      </c>
      <c r="Q272" s="17" t="s">
        <v>119</v>
      </c>
      <c r="R272" s="38" t="s">
        <v>120</v>
      </c>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row>
    <row r="273" spans="2:260" s="12" customFormat="1" ht="65.099999999999994" customHeight="1" x14ac:dyDescent="0.25">
      <c r="B273" s="3"/>
      <c r="C273" s="9" t="s">
        <v>408</v>
      </c>
      <c r="D273" s="16" t="s">
        <v>409</v>
      </c>
      <c r="E273" s="16">
        <v>7</v>
      </c>
      <c r="F273" s="15">
        <v>13.89</v>
      </c>
      <c r="G273" s="15">
        <v>11.46</v>
      </c>
      <c r="H273" s="15">
        <v>9.0299999999999994</v>
      </c>
      <c r="I273" s="14"/>
      <c r="J273" s="15">
        <v>14.87</v>
      </c>
      <c r="K273" s="15">
        <v>19.72</v>
      </c>
      <c r="L273" s="15">
        <v>27.57</v>
      </c>
      <c r="M273" s="54"/>
      <c r="N273" s="15">
        <v>64.995842064000001</v>
      </c>
      <c r="O273" s="15">
        <v>77.585735713999995</v>
      </c>
      <c r="P273" s="15" t="s">
        <v>27</v>
      </c>
      <c r="Q273" s="16" t="s">
        <v>27</v>
      </c>
      <c r="R273" s="37" t="s">
        <v>874</v>
      </c>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row>
    <row r="274" spans="2:260" s="12" customFormat="1" ht="65.099999999999994" customHeight="1" x14ac:dyDescent="0.25">
      <c r="B274" s="3"/>
      <c r="C274" s="19" t="s">
        <v>549</v>
      </c>
      <c r="D274" s="17" t="s">
        <v>550</v>
      </c>
      <c r="E274" s="17">
        <v>7</v>
      </c>
      <c r="F274" s="14">
        <v>169.96</v>
      </c>
      <c r="G274" s="14">
        <v>157.04</v>
      </c>
      <c r="H274" s="14">
        <v>144.13</v>
      </c>
      <c r="I274" s="14"/>
      <c r="J274" s="14">
        <v>173.54</v>
      </c>
      <c r="K274" s="14">
        <v>199.36</v>
      </c>
      <c r="L274" s="14">
        <v>241.14</v>
      </c>
      <c r="M274" s="54"/>
      <c r="N274" s="14">
        <v>67.673085431000004</v>
      </c>
      <c r="O274" s="31">
        <v>1.7990151429000001</v>
      </c>
      <c r="P274" s="31" t="s">
        <v>27</v>
      </c>
      <c r="Q274" s="17" t="s">
        <v>27</v>
      </c>
      <c r="R274" s="38" t="s">
        <v>875</v>
      </c>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row>
    <row r="275" spans="2:260" s="12" customFormat="1" ht="65.099999999999994" customHeight="1" x14ac:dyDescent="0.25">
      <c r="B275" s="3"/>
      <c r="C275" s="9" t="s">
        <v>557</v>
      </c>
      <c r="D275" s="16" t="s">
        <v>558</v>
      </c>
      <c r="E275" s="16">
        <v>7</v>
      </c>
      <c r="F275" s="15">
        <v>159.68</v>
      </c>
      <c r="G275" s="15">
        <v>147.68</v>
      </c>
      <c r="H275" s="15">
        <v>135.68</v>
      </c>
      <c r="I275" s="14"/>
      <c r="J275" s="15">
        <v>162.37</v>
      </c>
      <c r="K275" s="15">
        <v>186.36</v>
      </c>
      <c r="L275" s="15">
        <v>225.18</v>
      </c>
      <c r="M275" s="54"/>
      <c r="N275" s="15">
        <v>68.339860435999995</v>
      </c>
      <c r="O275" s="15">
        <v>1.6868547105</v>
      </c>
      <c r="P275" s="15" t="s">
        <v>27</v>
      </c>
      <c r="Q275" s="16" t="s">
        <v>27</v>
      </c>
      <c r="R275" s="37" t="s">
        <v>876</v>
      </c>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row>
    <row r="276" spans="2:260" s="12" customFormat="1" ht="65.099999999999994" customHeight="1" x14ac:dyDescent="0.25">
      <c r="B276" s="3"/>
      <c r="C276" s="19" t="s">
        <v>494</v>
      </c>
      <c r="D276" s="17" t="s">
        <v>495</v>
      </c>
      <c r="E276" s="17">
        <v>7</v>
      </c>
      <c r="F276" s="14">
        <v>191.76</v>
      </c>
      <c r="G276" s="14">
        <v>176.94</v>
      </c>
      <c r="H276" s="14">
        <v>162.12</v>
      </c>
      <c r="I276" s="14"/>
      <c r="J276" s="14">
        <v>197.6</v>
      </c>
      <c r="K276" s="14">
        <v>227.23</v>
      </c>
      <c r="L276" s="14">
        <v>275.19</v>
      </c>
      <c r="M276" s="54"/>
      <c r="N276" s="14">
        <v>66.557306526999994</v>
      </c>
      <c r="O276" s="31">
        <v>1.8579431090999998</v>
      </c>
      <c r="P276" s="31" t="s">
        <v>27</v>
      </c>
      <c r="Q276" s="17" t="s">
        <v>27</v>
      </c>
      <c r="R276" s="38" t="s">
        <v>877</v>
      </c>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row>
    <row r="277" spans="2:260" s="12" customFormat="1" ht="65.099999999999994" customHeight="1" x14ac:dyDescent="0.25">
      <c r="B277" s="3"/>
      <c r="C277" s="9" t="s">
        <v>451</v>
      </c>
      <c r="D277" s="16" t="s">
        <v>452</v>
      </c>
      <c r="E277" s="16">
        <v>2</v>
      </c>
      <c r="F277" s="15">
        <v>10.01</v>
      </c>
      <c r="G277" s="15">
        <v>9.7899999999999991</v>
      </c>
      <c r="H277" s="15">
        <v>9.58</v>
      </c>
      <c r="I277" s="14"/>
      <c r="J277" s="15">
        <v>10.07</v>
      </c>
      <c r="K277" s="15">
        <v>10.49</v>
      </c>
      <c r="L277" s="15">
        <v>11.18</v>
      </c>
      <c r="M277" s="54"/>
      <c r="N277" s="15">
        <v>41.695086293000003</v>
      </c>
      <c r="O277" s="15">
        <v>6.6947664642999998</v>
      </c>
      <c r="P277" s="15" t="s">
        <v>26</v>
      </c>
      <c r="Q277" s="16" t="s">
        <v>26</v>
      </c>
      <c r="R277" s="37" t="s">
        <v>878</v>
      </c>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row>
    <row r="278" spans="2:260" s="12" customFormat="1" ht="65.099999999999994" customHeight="1" x14ac:dyDescent="0.25">
      <c r="B278" s="3"/>
      <c r="C278" s="19" t="s">
        <v>480</v>
      </c>
      <c r="D278" s="17" t="s">
        <v>481</v>
      </c>
      <c r="E278" s="17">
        <v>7</v>
      </c>
      <c r="F278" s="14">
        <v>108.47</v>
      </c>
      <c r="G278" s="14">
        <v>100.82</v>
      </c>
      <c r="H278" s="14">
        <v>93.18</v>
      </c>
      <c r="I278" s="14"/>
      <c r="J278" s="14">
        <v>111.5</v>
      </c>
      <c r="K278" s="14">
        <v>126.78</v>
      </c>
      <c r="L278" s="14">
        <v>151.52000000000001</v>
      </c>
      <c r="M278" s="54"/>
      <c r="N278" s="14">
        <v>64.816455914000002</v>
      </c>
      <c r="O278" s="31">
        <v>39.177956571999999</v>
      </c>
      <c r="P278" s="31" t="s">
        <v>27</v>
      </c>
      <c r="Q278" s="17" t="s">
        <v>27</v>
      </c>
      <c r="R278" s="38" t="s">
        <v>879</v>
      </c>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row>
    <row r="279" spans="2:260" s="12" customFormat="1" ht="65.099999999999994" customHeight="1" x14ac:dyDescent="0.25">
      <c r="B279" s="3"/>
      <c r="C279" s="9" t="s">
        <v>496</v>
      </c>
      <c r="D279" s="16" t="s">
        <v>497</v>
      </c>
      <c r="E279" s="16">
        <v>9</v>
      </c>
      <c r="F279" s="15">
        <v>124.06</v>
      </c>
      <c r="G279" s="15">
        <v>120.12</v>
      </c>
      <c r="H279" s="15">
        <v>116.18</v>
      </c>
      <c r="I279" s="14"/>
      <c r="J279" s="15">
        <v>125.75</v>
      </c>
      <c r="K279" s="15">
        <v>133.62</v>
      </c>
      <c r="L279" s="15">
        <v>146.37</v>
      </c>
      <c r="M279" s="54"/>
      <c r="N279" s="15">
        <v>57.861076638</v>
      </c>
      <c r="O279" s="15">
        <v>5.5577699524000002</v>
      </c>
      <c r="P279" s="15" t="s">
        <v>27</v>
      </c>
      <c r="Q279" s="16" t="s">
        <v>27</v>
      </c>
      <c r="R279" s="37" t="s">
        <v>880</v>
      </c>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row>
    <row r="280" spans="2:260" s="12" customFormat="1" ht="65.099999999999994" customHeight="1" x14ac:dyDescent="0.25">
      <c r="B280" s="3"/>
      <c r="C280" s="19" t="s">
        <v>582</v>
      </c>
      <c r="D280" s="17" t="s">
        <v>583</v>
      </c>
      <c r="E280" s="17">
        <v>4</v>
      </c>
      <c r="F280" s="14">
        <v>116.84</v>
      </c>
      <c r="G280" s="14">
        <v>109.26</v>
      </c>
      <c r="H280" s="14">
        <v>101.68</v>
      </c>
      <c r="I280" s="14"/>
      <c r="J280" s="14">
        <v>120.4</v>
      </c>
      <c r="K280" s="14">
        <v>135.55000000000001</v>
      </c>
      <c r="L280" s="14">
        <v>160.07</v>
      </c>
      <c r="M280" s="54"/>
      <c r="N280" s="14">
        <v>64.593805325000005</v>
      </c>
      <c r="O280" s="31">
        <v>13.074375349</v>
      </c>
      <c r="P280" s="31" t="s">
        <v>26</v>
      </c>
      <c r="Q280" s="17" t="s">
        <v>27</v>
      </c>
      <c r="R280" s="38" t="s">
        <v>881</v>
      </c>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row>
    <row r="281" spans="2:260" s="12" customFormat="1" ht="65.099999999999994" customHeight="1" x14ac:dyDescent="0.25">
      <c r="B281" s="3"/>
      <c r="C281" s="9" t="s">
        <v>498</v>
      </c>
      <c r="D281" s="16" t="s">
        <v>499</v>
      </c>
      <c r="E281" s="16">
        <v>7</v>
      </c>
      <c r="F281" s="15">
        <v>151.61000000000001</v>
      </c>
      <c r="G281" s="15">
        <v>139.34</v>
      </c>
      <c r="H281" s="15">
        <v>127.08</v>
      </c>
      <c r="I281" s="14"/>
      <c r="J281" s="15">
        <v>153.99</v>
      </c>
      <c r="K281" s="15">
        <v>178.51</v>
      </c>
      <c r="L281" s="15">
        <v>218.2</v>
      </c>
      <c r="M281" s="54"/>
      <c r="N281" s="15">
        <v>68.374489042999997</v>
      </c>
      <c r="O281" s="15">
        <v>3.1037326352000001</v>
      </c>
      <c r="P281" s="15" t="s">
        <v>27</v>
      </c>
      <c r="Q281" s="16" t="s">
        <v>27</v>
      </c>
      <c r="R281" s="37" t="s">
        <v>882</v>
      </c>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row>
    <row r="282" spans="2:260" s="12" customFormat="1" ht="65.099999999999994" customHeight="1" x14ac:dyDescent="0.25">
      <c r="B282" s="3"/>
      <c r="C282" s="19" t="s">
        <v>520</v>
      </c>
      <c r="D282" s="17" t="s">
        <v>521</v>
      </c>
      <c r="E282" s="17">
        <v>7</v>
      </c>
      <c r="F282" s="14">
        <v>211.57</v>
      </c>
      <c r="G282" s="14">
        <v>197.22</v>
      </c>
      <c r="H282" s="14">
        <v>182.87</v>
      </c>
      <c r="I282" s="14"/>
      <c r="J282" s="14">
        <v>215.38</v>
      </c>
      <c r="K282" s="14">
        <v>244.07</v>
      </c>
      <c r="L282" s="14">
        <v>290.5</v>
      </c>
      <c r="M282" s="54"/>
      <c r="N282" s="14">
        <v>65.599691307000001</v>
      </c>
      <c r="O282" s="31">
        <v>12.648392616999999</v>
      </c>
      <c r="P282" s="31" t="s">
        <v>27</v>
      </c>
      <c r="Q282" s="17" t="s">
        <v>27</v>
      </c>
      <c r="R282" s="38" t="s">
        <v>883</v>
      </c>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row>
    <row r="283" spans="2:260" s="12" customFormat="1" ht="65.099999999999994" customHeight="1" x14ac:dyDescent="0.25">
      <c r="B283" s="3"/>
      <c r="C283" s="9" t="s">
        <v>476</v>
      </c>
      <c r="D283" s="16" t="s">
        <v>477</v>
      </c>
      <c r="E283" s="16">
        <v>6</v>
      </c>
      <c r="F283" s="15">
        <v>43.51</v>
      </c>
      <c r="G283" s="15">
        <v>39.39</v>
      </c>
      <c r="H283" s="15">
        <v>35.28</v>
      </c>
      <c r="I283" s="14"/>
      <c r="J283" s="15">
        <v>44.18</v>
      </c>
      <c r="K283" s="15">
        <v>52.4</v>
      </c>
      <c r="L283" s="15">
        <v>65.72</v>
      </c>
      <c r="M283" s="54"/>
      <c r="N283" s="15">
        <v>54.283046696</v>
      </c>
      <c r="O283" s="15">
        <v>2.5090761652000002</v>
      </c>
      <c r="P283" s="15" t="s">
        <v>27</v>
      </c>
      <c r="Q283" s="16" t="s">
        <v>26</v>
      </c>
      <c r="R283" s="37" t="s">
        <v>884</v>
      </c>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row>
    <row r="284" spans="2:260" s="12" customFormat="1" ht="65.099999999999994" customHeight="1" x14ac:dyDescent="0.25">
      <c r="B284" s="3"/>
      <c r="C284" s="19" t="s">
        <v>522</v>
      </c>
      <c r="D284" s="17" t="s">
        <v>523</v>
      </c>
      <c r="E284" s="17">
        <v>6</v>
      </c>
      <c r="F284" s="14">
        <v>104.91</v>
      </c>
      <c r="G284" s="14">
        <v>102.31</v>
      </c>
      <c r="H284" s="14">
        <v>99.71</v>
      </c>
      <c r="I284" s="14"/>
      <c r="J284" s="14">
        <v>105.99</v>
      </c>
      <c r="K284" s="14">
        <v>111.18</v>
      </c>
      <c r="L284" s="14">
        <v>119.57</v>
      </c>
      <c r="M284" s="54"/>
      <c r="N284" s="14">
        <v>45.722795419000001</v>
      </c>
      <c r="O284" s="31">
        <v>3.8974202885999998</v>
      </c>
      <c r="P284" s="31" t="s">
        <v>27</v>
      </c>
      <c r="Q284" s="17" t="s">
        <v>26</v>
      </c>
      <c r="R284" s="38" t="s">
        <v>885</v>
      </c>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row>
    <row r="285" spans="2:260" s="12" customFormat="1" ht="65.099999999999994" customHeight="1" x14ac:dyDescent="0.25">
      <c r="B285" s="3"/>
      <c r="C285" s="9" t="s">
        <v>482</v>
      </c>
      <c r="D285" s="16" t="s">
        <v>483</v>
      </c>
      <c r="E285" s="16">
        <v>6</v>
      </c>
      <c r="F285" s="15">
        <v>91.94</v>
      </c>
      <c r="G285" s="15">
        <v>87.92</v>
      </c>
      <c r="H285" s="15">
        <v>83.9</v>
      </c>
      <c r="I285" s="14"/>
      <c r="J285" s="15">
        <v>93.12</v>
      </c>
      <c r="K285" s="15">
        <v>101.15</v>
      </c>
      <c r="L285" s="15">
        <v>114.15</v>
      </c>
      <c r="M285" s="54"/>
      <c r="N285" s="15">
        <v>39.583012713000002</v>
      </c>
      <c r="O285" s="15">
        <v>3.0256911528999999</v>
      </c>
      <c r="P285" s="15" t="s">
        <v>27</v>
      </c>
      <c r="Q285" s="16" t="s">
        <v>26</v>
      </c>
      <c r="R285" s="37" t="s">
        <v>886</v>
      </c>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row>
    <row r="286" spans="2:260" s="12" customFormat="1" ht="65.099999999999994" customHeight="1" x14ac:dyDescent="0.25">
      <c r="B286" s="3"/>
      <c r="C286" s="19" t="s">
        <v>410</v>
      </c>
      <c r="D286" s="17" t="s">
        <v>411</v>
      </c>
      <c r="E286" s="17">
        <v>5</v>
      </c>
      <c r="F286" s="14">
        <v>93.92</v>
      </c>
      <c r="G286" s="14">
        <v>83.22</v>
      </c>
      <c r="H286" s="14">
        <v>72.53</v>
      </c>
      <c r="I286" s="14"/>
      <c r="J286" s="14">
        <v>96.17</v>
      </c>
      <c r="K286" s="14">
        <v>117.55</v>
      </c>
      <c r="L286" s="14">
        <v>152.16</v>
      </c>
      <c r="M286" s="54"/>
      <c r="N286" s="14">
        <v>55.449623176999999</v>
      </c>
      <c r="O286" s="31">
        <v>7.1313690829</v>
      </c>
      <c r="P286" s="31" t="s">
        <v>27</v>
      </c>
      <c r="Q286" s="17" t="s">
        <v>26</v>
      </c>
      <c r="R286" s="38" t="s">
        <v>887</v>
      </c>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row>
    <row r="287" spans="2:260" s="12" customFormat="1" ht="65.099999999999994" customHeight="1" x14ac:dyDescent="0.25">
      <c r="B287" s="3"/>
      <c r="C287" s="9" t="s">
        <v>412</v>
      </c>
      <c r="D287" s="16" t="s">
        <v>413</v>
      </c>
      <c r="E287" s="16">
        <v>5</v>
      </c>
      <c r="F287" s="15">
        <v>35.770000000000003</v>
      </c>
      <c r="G287" s="15">
        <v>29.9</v>
      </c>
      <c r="H287" s="15">
        <v>24.04</v>
      </c>
      <c r="I287" s="14"/>
      <c r="J287" s="15">
        <v>36.68</v>
      </c>
      <c r="K287" s="15">
        <v>48.4</v>
      </c>
      <c r="L287" s="15">
        <v>67.37</v>
      </c>
      <c r="M287" s="54"/>
      <c r="N287" s="15">
        <v>42.073971587999999</v>
      </c>
      <c r="O287" s="15">
        <v>4.5936973956999996</v>
      </c>
      <c r="P287" s="15" t="s">
        <v>27</v>
      </c>
      <c r="Q287" s="16" t="s">
        <v>26</v>
      </c>
      <c r="R287" s="37" t="s">
        <v>888</v>
      </c>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row>
    <row r="288" spans="2:260" s="12" customFormat="1" ht="65.099999999999994" customHeight="1" x14ac:dyDescent="0.25">
      <c r="B288" s="3"/>
      <c r="C288" s="19" t="s">
        <v>414</v>
      </c>
      <c r="D288" s="17" t="s">
        <v>415</v>
      </c>
      <c r="E288" s="17">
        <v>6</v>
      </c>
      <c r="F288" s="14">
        <v>53.47</v>
      </c>
      <c r="G288" s="14">
        <v>47.03</v>
      </c>
      <c r="H288" s="14">
        <v>40.590000000000003</v>
      </c>
      <c r="I288" s="14"/>
      <c r="J288" s="14">
        <v>54.76</v>
      </c>
      <c r="K288" s="14">
        <v>67.63</v>
      </c>
      <c r="L288" s="14">
        <v>88.47</v>
      </c>
      <c r="M288" s="54"/>
      <c r="N288" s="14">
        <v>53.186439286999999</v>
      </c>
      <c r="O288" s="31">
        <v>11.513151444</v>
      </c>
      <c r="P288" s="31" t="s">
        <v>27</v>
      </c>
      <c r="Q288" s="17" t="s">
        <v>26</v>
      </c>
      <c r="R288" s="38" t="s">
        <v>889</v>
      </c>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row>
    <row r="289" spans="2:260" s="12" customFormat="1" ht="65.099999999999994" customHeight="1" x14ac:dyDescent="0.25">
      <c r="B289" s="3"/>
      <c r="C289" s="9" t="s">
        <v>465</v>
      </c>
      <c r="D289" s="16" t="s">
        <v>466</v>
      </c>
      <c r="E289" s="16">
        <v>6</v>
      </c>
      <c r="F289" s="15">
        <v>33.86</v>
      </c>
      <c r="G289" s="15">
        <v>30.16</v>
      </c>
      <c r="H289" s="15">
        <v>26.46</v>
      </c>
      <c r="I289" s="14"/>
      <c r="J289" s="15">
        <v>34.56</v>
      </c>
      <c r="K289" s="15">
        <v>41.95</v>
      </c>
      <c r="L289" s="15">
        <v>53.91</v>
      </c>
      <c r="M289" s="54"/>
      <c r="N289" s="15">
        <v>34.975681762000001</v>
      </c>
      <c r="O289" s="15">
        <v>4.61495853</v>
      </c>
      <c r="P289" s="15" t="s">
        <v>27</v>
      </c>
      <c r="Q289" s="16" t="s">
        <v>26</v>
      </c>
      <c r="R289" s="37" t="s">
        <v>890</v>
      </c>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row>
    <row r="290" spans="2:260" s="12" customFormat="1" ht="65.099999999999994" customHeight="1" x14ac:dyDescent="0.25">
      <c r="B290" s="3"/>
      <c r="C290" s="19" t="s">
        <v>891</v>
      </c>
      <c r="D290" s="17" t="s">
        <v>892</v>
      </c>
      <c r="E290" s="17">
        <v>5</v>
      </c>
      <c r="F290" s="14">
        <v>70.430000000000007</v>
      </c>
      <c r="G290" s="14">
        <v>62.31</v>
      </c>
      <c r="H290" s="14">
        <v>54.2</v>
      </c>
      <c r="I290" s="14"/>
      <c r="J290" s="14">
        <v>71.87</v>
      </c>
      <c r="K290" s="14">
        <v>88.09</v>
      </c>
      <c r="L290" s="14">
        <v>114.35</v>
      </c>
      <c r="M290" s="54"/>
      <c r="N290" s="14">
        <v>57.369261848000001</v>
      </c>
      <c r="O290" s="31">
        <v>1.6658889519</v>
      </c>
      <c r="P290" s="31" t="s">
        <v>27</v>
      </c>
      <c r="Q290" s="17" t="s">
        <v>26</v>
      </c>
      <c r="R290" s="38" t="s">
        <v>893</v>
      </c>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row>
    <row r="291" spans="2:260" s="12" customFormat="1" ht="65.099999999999994" customHeight="1" x14ac:dyDescent="0.25">
      <c r="B291" s="3"/>
      <c r="C291" s="9" t="s">
        <v>416</v>
      </c>
      <c r="D291" s="16" t="s">
        <v>417</v>
      </c>
      <c r="E291" s="16">
        <v>5</v>
      </c>
      <c r="F291" s="15">
        <v>143.51</v>
      </c>
      <c r="G291" s="15">
        <v>139.37</v>
      </c>
      <c r="H291" s="15">
        <v>135.24</v>
      </c>
      <c r="I291" s="14"/>
      <c r="J291" s="15">
        <v>144.84</v>
      </c>
      <c r="K291" s="15">
        <v>153.1</v>
      </c>
      <c r="L291" s="15">
        <v>166.48</v>
      </c>
      <c r="M291" s="54"/>
      <c r="N291" s="15">
        <v>42.012875278999999</v>
      </c>
      <c r="O291" s="15">
        <v>12.090416170000001</v>
      </c>
      <c r="P291" s="15" t="s">
        <v>27</v>
      </c>
      <c r="Q291" s="16" t="s">
        <v>26</v>
      </c>
      <c r="R291" s="37" t="s">
        <v>894</v>
      </c>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row>
    <row r="292" spans="2:260" s="12" customFormat="1" ht="65.099999999999994" customHeight="1" x14ac:dyDescent="0.25">
      <c r="B292" s="3"/>
      <c r="C292" s="19" t="s">
        <v>551</v>
      </c>
      <c r="D292" s="17" t="s">
        <v>552</v>
      </c>
      <c r="E292" s="17">
        <v>4</v>
      </c>
      <c r="F292" s="14">
        <v>24.05</v>
      </c>
      <c r="G292" s="14">
        <v>21.81</v>
      </c>
      <c r="H292" s="14">
        <v>19.579999999999998</v>
      </c>
      <c r="I292" s="14"/>
      <c r="J292" s="14">
        <v>25.99</v>
      </c>
      <c r="K292" s="14">
        <v>30.45</v>
      </c>
      <c r="L292" s="14">
        <v>37.68</v>
      </c>
      <c r="M292" s="54"/>
      <c r="N292" s="14">
        <v>66.898980003000005</v>
      </c>
      <c r="O292" s="31">
        <v>1.3832047194999999</v>
      </c>
      <c r="P292" s="31" t="s">
        <v>26</v>
      </c>
      <c r="Q292" s="17" t="s">
        <v>27</v>
      </c>
      <c r="R292" s="38" t="s">
        <v>895</v>
      </c>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row>
    <row r="293" spans="2:260" s="12" customFormat="1" ht="65.099999999999994" customHeight="1" x14ac:dyDescent="0.25">
      <c r="B293" s="3"/>
      <c r="C293" s="9" t="s">
        <v>500</v>
      </c>
      <c r="D293" s="16" t="s">
        <v>501</v>
      </c>
      <c r="E293" s="16">
        <v>5</v>
      </c>
      <c r="F293" s="15">
        <v>117.34</v>
      </c>
      <c r="G293" s="15">
        <v>113.89</v>
      </c>
      <c r="H293" s="15">
        <v>110.44</v>
      </c>
      <c r="I293" s="14"/>
      <c r="J293" s="15">
        <v>118.58</v>
      </c>
      <c r="K293" s="15">
        <v>125.47</v>
      </c>
      <c r="L293" s="15">
        <v>136.63</v>
      </c>
      <c r="M293" s="54"/>
      <c r="N293" s="15">
        <v>45.637922218999996</v>
      </c>
      <c r="O293" s="15">
        <v>2.8779611371000002</v>
      </c>
      <c r="P293" s="15" t="s">
        <v>27</v>
      </c>
      <c r="Q293" s="16" t="s">
        <v>26</v>
      </c>
      <c r="R293" s="37" t="s">
        <v>896</v>
      </c>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row>
    <row r="294" spans="2:260" s="12" customFormat="1" ht="65.099999999999994" customHeight="1" x14ac:dyDescent="0.25">
      <c r="B294" s="3"/>
      <c r="C294" s="19" t="s">
        <v>418</v>
      </c>
      <c r="D294" s="17" t="s">
        <v>419</v>
      </c>
      <c r="E294" s="17">
        <v>7</v>
      </c>
      <c r="F294" s="14">
        <v>140.71</v>
      </c>
      <c r="G294" s="14">
        <v>129.27000000000001</v>
      </c>
      <c r="H294" s="14">
        <v>117.83</v>
      </c>
      <c r="I294" s="14"/>
      <c r="J294" s="14">
        <v>146.6</v>
      </c>
      <c r="K294" s="14">
        <v>169.47</v>
      </c>
      <c r="L294" s="14">
        <v>206.49</v>
      </c>
      <c r="M294" s="54"/>
      <c r="N294" s="14">
        <v>64.353066623000004</v>
      </c>
      <c r="O294" s="31">
        <v>9.6421259143000011</v>
      </c>
      <c r="P294" s="31" t="s">
        <v>27</v>
      </c>
      <c r="Q294" s="17" t="s">
        <v>27</v>
      </c>
      <c r="R294" s="38" t="s">
        <v>897</v>
      </c>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row>
    <row r="295" spans="2:260" s="12" customFormat="1" ht="65.099999999999994" customHeight="1" x14ac:dyDescent="0.25">
      <c r="B295" s="3"/>
      <c r="C295" s="9" t="s">
        <v>514</v>
      </c>
      <c r="D295" s="16" t="s">
        <v>515</v>
      </c>
      <c r="E295" s="16">
        <v>5</v>
      </c>
      <c r="F295" s="15">
        <v>110.08</v>
      </c>
      <c r="G295" s="15">
        <v>106.95</v>
      </c>
      <c r="H295" s="15">
        <v>103.83</v>
      </c>
      <c r="I295" s="14"/>
      <c r="J295" s="15">
        <v>111.46</v>
      </c>
      <c r="K295" s="15">
        <v>117.7</v>
      </c>
      <c r="L295" s="15">
        <v>127.8</v>
      </c>
      <c r="M295" s="54"/>
      <c r="N295" s="15">
        <v>42.853793213000003</v>
      </c>
      <c r="O295" s="15">
        <v>2.3970546033</v>
      </c>
      <c r="P295" s="15" t="s">
        <v>27</v>
      </c>
      <c r="Q295" s="16" t="s">
        <v>26</v>
      </c>
      <c r="R295" s="37" t="s">
        <v>898</v>
      </c>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row>
    <row r="296" spans="2:260" s="12" customFormat="1" ht="65.099999999999994" customHeight="1" x14ac:dyDescent="0.25">
      <c r="B296" s="3"/>
      <c r="C296" s="19" t="s">
        <v>553</v>
      </c>
      <c r="D296" s="17" t="s">
        <v>554</v>
      </c>
      <c r="E296" s="17">
        <v>6</v>
      </c>
      <c r="F296" s="14">
        <v>26.85</v>
      </c>
      <c r="G296" s="14">
        <v>25.2</v>
      </c>
      <c r="H296" s="14">
        <v>23.55</v>
      </c>
      <c r="I296" s="14"/>
      <c r="J296" s="14">
        <v>28.34</v>
      </c>
      <c r="K296" s="14">
        <v>31.63</v>
      </c>
      <c r="L296" s="14">
        <v>36.950000000000003</v>
      </c>
      <c r="M296" s="54"/>
      <c r="N296" s="14">
        <v>51.985578455999999</v>
      </c>
      <c r="O296" s="31">
        <v>2.1121785862000002</v>
      </c>
      <c r="P296" s="31" t="s">
        <v>26</v>
      </c>
      <c r="Q296" s="17" t="s">
        <v>27</v>
      </c>
      <c r="R296" s="38" t="s">
        <v>899</v>
      </c>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row>
    <row r="297" spans="2:260" s="12" customFormat="1" ht="65.099999999999994" customHeight="1" x14ac:dyDescent="0.25">
      <c r="B297" s="3"/>
      <c r="C297" s="9" t="s">
        <v>471</v>
      </c>
      <c r="D297" s="16" t="s">
        <v>472</v>
      </c>
      <c r="E297" s="16">
        <v>5</v>
      </c>
      <c r="F297" s="15">
        <v>78.83</v>
      </c>
      <c r="G297" s="15">
        <v>69.790000000000006</v>
      </c>
      <c r="H297" s="15">
        <v>60.75</v>
      </c>
      <c r="I297" s="14"/>
      <c r="J297" s="15">
        <v>80.55</v>
      </c>
      <c r="K297" s="15">
        <v>98.62</v>
      </c>
      <c r="L297" s="15">
        <v>127.87</v>
      </c>
      <c r="M297" s="54"/>
      <c r="N297" s="15">
        <v>55.592779172999997</v>
      </c>
      <c r="O297" s="15">
        <v>2.4039750494999996</v>
      </c>
      <c r="P297" s="15" t="s">
        <v>27</v>
      </c>
      <c r="Q297" s="16" t="s">
        <v>26</v>
      </c>
      <c r="R297" s="37" t="s">
        <v>900</v>
      </c>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row>
    <row r="298" spans="2:260" s="12" customFormat="1" ht="65.099999999999994" customHeight="1" x14ac:dyDescent="0.25">
      <c r="B298" s="3"/>
      <c r="C298" s="19" t="s">
        <v>420</v>
      </c>
      <c r="D298" s="17" t="s">
        <v>421</v>
      </c>
      <c r="E298" s="17">
        <v>7</v>
      </c>
      <c r="F298" s="14">
        <v>202.62</v>
      </c>
      <c r="G298" s="14">
        <v>188.73</v>
      </c>
      <c r="H298" s="14">
        <v>174.85</v>
      </c>
      <c r="I298" s="14"/>
      <c r="J298" s="14">
        <v>207</v>
      </c>
      <c r="K298" s="14">
        <v>234.76</v>
      </c>
      <c r="L298" s="14">
        <v>279.69</v>
      </c>
      <c r="M298" s="54"/>
      <c r="N298" s="14">
        <v>67.261203570999996</v>
      </c>
      <c r="O298" s="31">
        <v>1073.3393512</v>
      </c>
      <c r="P298" s="31" t="s">
        <v>27</v>
      </c>
      <c r="Q298" s="17" t="s">
        <v>27</v>
      </c>
      <c r="R298" s="38" t="s">
        <v>901</v>
      </c>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row>
    <row r="299" spans="2:260" s="12" customFormat="1" ht="65.099999999999994" customHeight="1" x14ac:dyDescent="0.25">
      <c r="B299" s="3"/>
      <c r="C299" s="9" t="s">
        <v>602</v>
      </c>
      <c r="D299" s="16" t="s">
        <v>603</v>
      </c>
      <c r="E299" s="16">
        <v>7</v>
      </c>
      <c r="F299" s="15">
        <v>165.35</v>
      </c>
      <c r="G299" s="15">
        <v>154.86000000000001</v>
      </c>
      <c r="H299" s="15">
        <v>144.38</v>
      </c>
      <c r="I299" s="14"/>
      <c r="J299" s="15">
        <v>167.43</v>
      </c>
      <c r="K299" s="15">
        <v>188.39</v>
      </c>
      <c r="L299" s="15">
        <v>222.32</v>
      </c>
      <c r="M299" s="54"/>
      <c r="N299" s="15">
        <v>69.226727729999993</v>
      </c>
      <c r="O299" s="15">
        <v>1.230667631</v>
      </c>
      <c r="P299" s="15" t="s">
        <v>27</v>
      </c>
      <c r="Q299" s="16" t="s">
        <v>27</v>
      </c>
      <c r="R299" s="37" t="s">
        <v>902</v>
      </c>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row>
    <row r="300" spans="2:260" s="12" customFormat="1" ht="65.099999999999994" customHeight="1" x14ac:dyDescent="0.25">
      <c r="B300" s="3"/>
      <c r="C300" s="19" t="s">
        <v>584</v>
      </c>
      <c r="D300" s="17" t="s">
        <v>585</v>
      </c>
      <c r="E300" s="17">
        <v>6</v>
      </c>
      <c r="F300" s="14">
        <v>97.04</v>
      </c>
      <c r="G300" s="14">
        <v>94.34</v>
      </c>
      <c r="H300" s="14">
        <v>91.65</v>
      </c>
      <c r="I300" s="14"/>
      <c r="J300" s="14">
        <v>98</v>
      </c>
      <c r="K300" s="14">
        <v>103.38</v>
      </c>
      <c r="L300" s="14">
        <v>112.11</v>
      </c>
      <c r="M300" s="54"/>
      <c r="N300" s="14">
        <v>43.333922059999999</v>
      </c>
      <c r="O300" s="31">
        <v>1.8617535494999999</v>
      </c>
      <c r="P300" s="31" t="s">
        <v>27</v>
      </c>
      <c r="Q300" s="17" t="s">
        <v>26</v>
      </c>
      <c r="R300" s="38" t="s">
        <v>903</v>
      </c>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row>
    <row r="301" spans="2:260" s="12" customFormat="1" ht="65.099999999999994" customHeight="1" x14ac:dyDescent="0.25">
      <c r="B301" s="3"/>
      <c r="C301" s="9" t="s">
        <v>524</v>
      </c>
      <c r="D301" s="16" t="s">
        <v>525</v>
      </c>
      <c r="E301" s="16">
        <v>7</v>
      </c>
      <c r="F301" s="15">
        <v>153.85</v>
      </c>
      <c r="G301" s="15">
        <v>141.78</v>
      </c>
      <c r="H301" s="15">
        <v>129.72</v>
      </c>
      <c r="I301" s="14"/>
      <c r="J301" s="15">
        <v>156.57</v>
      </c>
      <c r="K301" s="15">
        <v>180.69</v>
      </c>
      <c r="L301" s="15">
        <v>219.73</v>
      </c>
      <c r="M301" s="54"/>
      <c r="N301" s="15">
        <v>67.487418223999995</v>
      </c>
      <c r="O301" s="15">
        <v>2.5705325723999999</v>
      </c>
      <c r="P301" s="15" t="s">
        <v>27</v>
      </c>
      <c r="Q301" s="16" t="s">
        <v>27</v>
      </c>
      <c r="R301" s="37" t="s">
        <v>904</v>
      </c>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row>
    <row r="302" spans="2:260" s="12" customFormat="1" ht="65.099999999999994" customHeight="1" x14ac:dyDescent="0.25">
      <c r="B302" s="11"/>
      <c r="C302" s="19" t="s">
        <v>905</v>
      </c>
      <c r="D302" s="17" t="s">
        <v>906</v>
      </c>
      <c r="E302" s="17">
        <v>3</v>
      </c>
      <c r="F302" s="14">
        <v>97.14</v>
      </c>
      <c r="G302" s="14">
        <v>91.44</v>
      </c>
      <c r="H302" s="14">
        <v>85.75</v>
      </c>
      <c r="I302" s="14"/>
      <c r="J302" s="14">
        <v>97.96</v>
      </c>
      <c r="K302" s="14">
        <v>109.34</v>
      </c>
      <c r="L302" s="14">
        <v>127.76</v>
      </c>
      <c r="M302" s="54"/>
      <c r="N302" s="14">
        <v>40.391460084999999</v>
      </c>
      <c r="O302" s="31">
        <v>8.991171529499999</v>
      </c>
      <c r="P302" s="31" t="s">
        <v>26</v>
      </c>
      <c r="Q302" s="17" t="s">
        <v>26</v>
      </c>
      <c r="R302" s="38" t="s">
        <v>907</v>
      </c>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row>
    <row r="303" spans="2:260" s="12" customFormat="1" ht="65.099999999999994" customHeight="1" x14ac:dyDescent="0.25">
      <c r="B303" s="11"/>
      <c r="C303" s="9" t="s">
        <v>604</v>
      </c>
      <c r="D303" s="16" t="s">
        <v>605</v>
      </c>
      <c r="E303" s="16">
        <v>7</v>
      </c>
      <c r="F303" s="15">
        <v>170.88</v>
      </c>
      <c r="G303" s="15">
        <v>158.30000000000001</v>
      </c>
      <c r="H303" s="15">
        <v>145.72</v>
      </c>
      <c r="I303" s="14"/>
      <c r="J303" s="15">
        <v>178.77</v>
      </c>
      <c r="K303" s="15">
        <v>203.92</v>
      </c>
      <c r="L303" s="15">
        <v>244.62</v>
      </c>
      <c r="M303" s="54"/>
      <c r="N303" s="15">
        <v>64.883132911000004</v>
      </c>
      <c r="O303" s="15">
        <v>1.5661927189999998</v>
      </c>
      <c r="P303" s="15" t="s">
        <v>27</v>
      </c>
      <c r="Q303" s="16" t="s">
        <v>27</v>
      </c>
      <c r="R303" s="37" t="s">
        <v>908</v>
      </c>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row>
    <row r="304" spans="2:260" s="12" customFormat="1" ht="65.099999999999994" customHeight="1" x14ac:dyDescent="0.25">
      <c r="B304" s="11"/>
      <c r="C304" s="19" t="s">
        <v>422</v>
      </c>
      <c r="D304" s="17" t="s">
        <v>423</v>
      </c>
      <c r="E304" s="17">
        <v>5</v>
      </c>
      <c r="F304" s="14">
        <v>437.69</v>
      </c>
      <c r="G304" s="14">
        <v>425.28</v>
      </c>
      <c r="H304" s="14">
        <v>412.87</v>
      </c>
      <c r="I304" s="14"/>
      <c r="J304" s="14">
        <v>442</v>
      </c>
      <c r="K304" s="14">
        <v>466.81</v>
      </c>
      <c r="L304" s="14">
        <v>506.96</v>
      </c>
      <c r="M304" s="54"/>
      <c r="N304" s="14">
        <v>46.728960014999998</v>
      </c>
      <c r="O304" s="31">
        <v>74.74367501399999</v>
      </c>
      <c r="P304" s="31" t="s">
        <v>27</v>
      </c>
      <c r="Q304" s="17" t="s">
        <v>26</v>
      </c>
      <c r="R304" s="38" t="s">
        <v>909</v>
      </c>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row>
    <row r="305" spans="2:260" s="12" customFormat="1" ht="65.099999999999994" customHeight="1" x14ac:dyDescent="0.25">
      <c r="B305" s="11"/>
      <c r="C305" s="9" t="s">
        <v>606</v>
      </c>
      <c r="D305" s="16" t="s">
        <v>607</v>
      </c>
      <c r="E305" s="16">
        <v>7</v>
      </c>
      <c r="F305" s="15">
        <v>87.31</v>
      </c>
      <c r="G305" s="15">
        <v>84.08</v>
      </c>
      <c r="H305" s="15">
        <v>80.86</v>
      </c>
      <c r="I305" s="14"/>
      <c r="J305" s="15">
        <v>94.24</v>
      </c>
      <c r="K305" s="15">
        <v>100.68</v>
      </c>
      <c r="L305" s="15">
        <v>111.11</v>
      </c>
      <c r="M305" s="54"/>
      <c r="N305" s="15">
        <v>35.186001685000001</v>
      </c>
      <c r="O305" s="15">
        <v>1.3767195824</v>
      </c>
      <c r="P305" s="15" t="s">
        <v>27</v>
      </c>
      <c r="Q305" s="16" t="s">
        <v>27</v>
      </c>
      <c r="R305" s="37" t="s">
        <v>910</v>
      </c>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row>
    <row r="306" spans="2:260" s="12" customFormat="1" ht="65.099999999999994" customHeight="1" x14ac:dyDescent="0.25">
      <c r="B306" s="11"/>
      <c r="C306" s="19" t="s">
        <v>424</v>
      </c>
      <c r="D306" s="17" t="s">
        <v>425</v>
      </c>
      <c r="E306" s="17">
        <v>2</v>
      </c>
      <c r="F306" s="14">
        <v>86.4</v>
      </c>
      <c r="G306" s="14">
        <v>78.13</v>
      </c>
      <c r="H306" s="14">
        <v>69.86</v>
      </c>
      <c r="I306" s="14"/>
      <c r="J306" s="14">
        <v>87.7</v>
      </c>
      <c r="K306" s="14">
        <v>104.23</v>
      </c>
      <c r="L306" s="14">
        <v>130.97999999999999</v>
      </c>
      <c r="M306" s="54"/>
      <c r="N306" s="14">
        <v>39.202149126000002</v>
      </c>
      <c r="O306" s="31">
        <v>4.1602451276000005</v>
      </c>
      <c r="P306" s="31" t="s">
        <v>26</v>
      </c>
      <c r="Q306" s="17" t="s">
        <v>26</v>
      </c>
      <c r="R306" s="38" t="s">
        <v>911</v>
      </c>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row>
    <row r="307" spans="2:260" s="12" customFormat="1" ht="65.099999999999994" customHeight="1" x14ac:dyDescent="0.25">
      <c r="B307" s="11"/>
      <c r="C307" s="9" t="s">
        <v>426</v>
      </c>
      <c r="D307" s="16" t="s">
        <v>427</v>
      </c>
      <c r="E307" s="16">
        <v>7</v>
      </c>
      <c r="F307" s="15">
        <v>135.63999999999999</v>
      </c>
      <c r="G307" s="15">
        <v>122.74</v>
      </c>
      <c r="H307" s="15">
        <v>109.84</v>
      </c>
      <c r="I307" s="14"/>
      <c r="J307" s="15">
        <v>140.19999999999999</v>
      </c>
      <c r="K307" s="15">
        <v>165.99</v>
      </c>
      <c r="L307" s="15">
        <v>207.73</v>
      </c>
      <c r="M307" s="54"/>
      <c r="N307" s="15">
        <v>69.006910140000002</v>
      </c>
      <c r="O307" s="15">
        <v>1104.7829715</v>
      </c>
      <c r="P307" s="15" t="s">
        <v>27</v>
      </c>
      <c r="Q307" s="16" t="s">
        <v>27</v>
      </c>
      <c r="R307" s="37" t="s">
        <v>912</v>
      </c>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row>
    <row r="308" spans="2:260" s="12" customFormat="1" ht="65.099999999999994" customHeight="1" x14ac:dyDescent="0.25">
      <c r="B308" s="11"/>
      <c r="C308" s="19" t="s">
        <v>913</v>
      </c>
      <c r="D308" s="17" t="s">
        <v>914</v>
      </c>
      <c r="E308" s="17">
        <v>7</v>
      </c>
      <c r="F308" s="14">
        <v>70.38</v>
      </c>
      <c r="G308" s="14">
        <v>65.77</v>
      </c>
      <c r="H308" s="14">
        <v>61.16</v>
      </c>
      <c r="I308" s="14"/>
      <c r="J308" s="14">
        <v>72</v>
      </c>
      <c r="K308" s="14">
        <v>81.209999999999994</v>
      </c>
      <c r="L308" s="14">
        <v>96.11</v>
      </c>
      <c r="M308" s="54"/>
      <c r="N308" s="14">
        <v>66.495681055000006</v>
      </c>
      <c r="O308" s="31">
        <v>1.9766086895000001</v>
      </c>
      <c r="P308" s="31" t="s">
        <v>27</v>
      </c>
      <c r="Q308" s="17" t="s">
        <v>27</v>
      </c>
      <c r="R308" s="38" t="s">
        <v>915</v>
      </c>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row>
    <row r="309" spans="2:260" s="12" customFormat="1" ht="65.099999999999994" customHeight="1" x14ac:dyDescent="0.25">
      <c r="B309" s="11"/>
      <c r="C309" s="9" t="s">
        <v>428</v>
      </c>
      <c r="D309" s="16" t="s">
        <v>429</v>
      </c>
      <c r="E309" s="16">
        <v>7</v>
      </c>
      <c r="F309" s="15">
        <v>212.67</v>
      </c>
      <c r="G309" s="15">
        <v>197.87</v>
      </c>
      <c r="H309" s="15">
        <v>183.08</v>
      </c>
      <c r="I309" s="14"/>
      <c r="J309" s="15">
        <v>218</v>
      </c>
      <c r="K309" s="15">
        <v>247.58</v>
      </c>
      <c r="L309" s="15">
        <v>295.45999999999998</v>
      </c>
      <c r="M309" s="54"/>
      <c r="N309" s="15">
        <v>66.065438943000004</v>
      </c>
      <c r="O309" s="15">
        <v>97.076070837000003</v>
      </c>
      <c r="P309" s="15" t="s">
        <v>27</v>
      </c>
      <c r="Q309" s="16" t="s">
        <v>27</v>
      </c>
      <c r="R309" s="37" t="s">
        <v>916</v>
      </c>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row>
    <row r="310" spans="2:260" s="12" customFormat="1" ht="65.099999999999994" customHeight="1" x14ac:dyDescent="0.25">
      <c r="B310" s="11"/>
      <c r="C310" s="19" t="s">
        <v>430</v>
      </c>
      <c r="D310" s="17" t="s">
        <v>431</v>
      </c>
      <c r="E310" s="17">
        <v>10</v>
      </c>
      <c r="F310" s="14">
        <v>145.78</v>
      </c>
      <c r="G310" s="14">
        <v>136.37</v>
      </c>
      <c r="H310" s="14">
        <v>126.97</v>
      </c>
      <c r="I310" s="14"/>
      <c r="J310" s="14">
        <v>148.71</v>
      </c>
      <c r="K310" s="14">
        <v>167.51</v>
      </c>
      <c r="L310" s="14">
        <v>197.94</v>
      </c>
      <c r="M310" s="54"/>
      <c r="N310" s="14">
        <v>69.063926523999996</v>
      </c>
      <c r="O310" s="31">
        <v>40.416624102</v>
      </c>
      <c r="P310" s="31" t="s">
        <v>27</v>
      </c>
      <c r="Q310" s="17" t="s">
        <v>27</v>
      </c>
      <c r="R310" s="38" t="s">
        <v>917</v>
      </c>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row>
    <row r="311" spans="2:260" s="12" customFormat="1" ht="65.099999999999994" customHeight="1" x14ac:dyDescent="0.25">
      <c r="B311" s="11"/>
      <c r="C311" s="9" t="s">
        <v>516</v>
      </c>
      <c r="D311" s="16" t="s">
        <v>517</v>
      </c>
      <c r="E311" s="16">
        <v>7</v>
      </c>
      <c r="F311" s="15">
        <v>224.6</v>
      </c>
      <c r="G311" s="15">
        <v>202.06</v>
      </c>
      <c r="H311" s="15">
        <v>179.52</v>
      </c>
      <c r="I311" s="14"/>
      <c r="J311" s="15">
        <v>234</v>
      </c>
      <c r="K311" s="15">
        <v>279.07</v>
      </c>
      <c r="L311" s="15">
        <v>352.01</v>
      </c>
      <c r="M311" s="54"/>
      <c r="N311" s="15">
        <v>68.191632740000003</v>
      </c>
      <c r="O311" s="15">
        <v>13.237857160999999</v>
      </c>
      <c r="P311" s="15" t="s">
        <v>27</v>
      </c>
      <c r="Q311" s="16" t="s">
        <v>27</v>
      </c>
      <c r="R311" s="37" t="s">
        <v>918</v>
      </c>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row>
    <row r="312" spans="2:260" s="12" customFormat="1" ht="65.099999999999994" customHeight="1" x14ac:dyDescent="0.25">
      <c r="B312" s="11"/>
      <c r="C312" s="19" t="s">
        <v>559</v>
      </c>
      <c r="D312" s="17" t="s">
        <v>560</v>
      </c>
      <c r="E312" s="17">
        <v>0</v>
      </c>
      <c r="F312" s="14">
        <v>61.73</v>
      </c>
      <c r="G312" s="14">
        <v>58.38</v>
      </c>
      <c r="H312" s="14">
        <v>55.03</v>
      </c>
      <c r="I312" s="14"/>
      <c r="J312" s="14">
        <v>63.15</v>
      </c>
      <c r="K312" s="14">
        <v>69.84</v>
      </c>
      <c r="L312" s="14">
        <v>80.67</v>
      </c>
      <c r="M312" s="54"/>
      <c r="N312" s="14">
        <v>44.941309752000002</v>
      </c>
      <c r="O312" s="31">
        <v>2.5807105952000002</v>
      </c>
      <c r="P312" s="31" t="s">
        <v>26</v>
      </c>
      <c r="Q312" s="17" t="s">
        <v>26</v>
      </c>
      <c r="R312" s="38" t="s">
        <v>919</v>
      </c>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row>
    <row r="313" spans="2:260" s="12" customFormat="1" ht="65.099999999999994" customHeight="1" x14ac:dyDescent="0.25">
      <c r="B313" s="11"/>
      <c r="C313" s="9" t="s">
        <v>518</v>
      </c>
      <c r="D313" s="16" t="s">
        <v>519</v>
      </c>
      <c r="E313" s="16">
        <v>7</v>
      </c>
      <c r="F313" s="15">
        <v>70.819999999999993</v>
      </c>
      <c r="G313" s="15">
        <v>64.13</v>
      </c>
      <c r="H313" s="15">
        <v>57.45</v>
      </c>
      <c r="I313" s="14"/>
      <c r="J313" s="15">
        <v>72.989999999999995</v>
      </c>
      <c r="K313" s="15">
        <v>86.35</v>
      </c>
      <c r="L313" s="15">
        <v>107.97</v>
      </c>
      <c r="M313" s="54"/>
      <c r="N313" s="15">
        <v>70.602032433999995</v>
      </c>
      <c r="O313" s="15">
        <v>7.5157008890999997</v>
      </c>
      <c r="P313" s="15" t="s">
        <v>27</v>
      </c>
      <c r="Q313" s="16" t="s">
        <v>27</v>
      </c>
      <c r="R313" s="37" t="s">
        <v>920</v>
      </c>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row>
    <row r="314" spans="2:260" s="12" customFormat="1" ht="65.099999999999994" customHeight="1" x14ac:dyDescent="0.25">
      <c r="B314" s="11"/>
      <c r="C314" s="19" t="s">
        <v>432</v>
      </c>
      <c r="D314" s="17" t="s">
        <v>433</v>
      </c>
      <c r="E314" s="17">
        <v>9</v>
      </c>
      <c r="F314" s="14">
        <v>76.38</v>
      </c>
      <c r="G314" s="14">
        <v>74.02</v>
      </c>
      <c r="H314" s="14">
        <v>71.66</v>
      </c>
      <c r="I314" s="14"/>
      <c r="J314" s="14">
        <v>77.98</v>
      </c>
      <c r="K314" s="14">
        <v>82.69</v>
      </c>
      <c r="L314" s="14">
        <v>90.32</v>
      </c>
      <c r="M314" s="54"/>
      <c r="N314" s="14">
        <v>57.499979357000001</v>
      </c>
      <c r="O314" s="31">
        <v>32.537566882999997</v>
      </c>
      <c r="P314" s="31" t="s">
        <v>27</v>
      </c>
      <c r="Q314" s="17" t="s">
        <v>27</v>
      </c>
      <c r="R314" s="38" t="s">
        <v>921</v>
      </c>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row>
    <row r="315" spans="2:260" s="12" customFormat="1" ht="65.099999999999994" customHeight="1" x14ac:dyDescent="0.25">
      <c r="B315" s="11"/>
      <c r="C315" s="9" t="s">
        <v>434</v>
      </c>
      <c r="D315" s="16" t="s">
        <v>435</v>
      </c>
      <c r="E315" s="16">
        <v>5</v>
      </c>
      <c r="F315" s="15">
        <v>53.19</v>
      </c>
      <c r="G315" s="15">
        <v>51.68</v>
      </c>
      <c r="H315" s="15">
        <v>50.17</v>
      </c>
      <c r="I315" s="14"/>
      <c r="J315" s="15">
        <v>53.8</v>
      </c>
      <c r="K315" s="15">
        <v>56.81</v>
      </c>
      <c r="L315" s="15">
        <v>61.69</v>
      </c>
      <c r="M315" s="54"/>
      <c r="N315" s="15">
        <v>46.133041822000003</v>
      </c>
      <c r="O315" s="15">
        <v>10.804934504999999</v>
      </c>
      <c r="P315" s="15" t="s">
        <v>27</v>
      </c>
      <c r="Q315" s="16" t="s">
        <v>26</v>
      </c>
      <c r="R315" s="37" t="s">
        <v>922</v>
      </c>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row>
    <row r="316" spans="2:260" s="12" customFormat="1" ht="65.099999999999994" customHeight="1" x14ac:dyDescent="0.25">
      <c r="B316" s="11"/>
      <c r="C316" s="19" t="s">
        <v>436</v>
      </c>
      <c r="D316" s="17" t="s">
        <v>437</v>
      </c>
      <c r="E316" s="17">
        <v>5</v>
      </c>
      <c r="F316" s="14">
        <v>121.41</v>
      </c>
      <c r="G316" s="14">
        <v>114.12</v>
      </c>
      <c r="H316" s="14">
        <v>106.84</v>
      </c>
      <c r="I316" s="14"/>
      <c r="J316" s="14">
        <v>123.58</v>
      </c>
      <c r="K316" s="14">
        <v>138.13999999999999</v>
      </c>
      <c r="L316" s="14">
        <v>161.71</v>
      </c>
      <c r="M316" s="54"/>
      <c r="N316" s="14">
        <v>36.876599677999998</v>
      </c>
      <c r="O316" s="31">
        <v>13.020643405000001</v>
      </c>
      <c r="P316" s="31" t="s">
        <v>27</v>
      </c>
      <c r="Q316" s="17" t="s">
        <v>26</v>
      </c>
      <c r="R316" s="38" t="s">
        <v>923</v>
      </c>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row>
    <row r="317" spans="2:260" s="12" customFormat="1" ht="65.099999999999994" customHeight="1" x14ac:dyDescent="0.25">
      <c r="B317" s="11"/>
      <c r="C317" s="9" t="s">
        <v>561</v>
      </c>
      <c r="D317" s="16" t="s">
        <v>562</v>
      </c>
      <c r="E317" s="16">
        <v>4</v>
      </c>
      <c r="F317" s="15">
        <v>58.75</v>
      </c>
      <c r="G317" s="15">
        <v>54.41</v>
      </c>
      <c r="H317" s="15">
        <v>50.07</v>
      </c>
      <c r="I317" s="14"/>
      <c r="J317" s="15">
        <v>61.13</v>
      </c>
      <c r="K317" s="15">
        <v>69.8</v>
      </c>
      <c r="L317" s="15">
        <v>83.84</v>
      </c>
      <c r="M317" s="54"/>
      <c r="N317" s="15">
        <v>62.173130968999999</v>
      </c>
      <c r="O317" s="15">
        <v>3.8926543913999998</v>
      </c>
      <c r="P317" s="15" t="s">
        <v>26</v>
      </c>
      <c r="Q317" s="16" t="s">
        <v>27</v>
      </c>
      <c r="R317" s="37" t="s">
        <v>924</v>
      </c>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row>
    <row r="318" spans="2:260" s="12" customFormat="1" ht="65.099999999999994" customHeight="1" x14ac:dyDescent="0.25">
      <c r="B318" s="11"/>
      <c r="C318" s="19" t="s">
        <v>438</v>
      </c>
      <c r="D318" s="17" t="s">
        <v>439</v>
      </c>
      <c r="E318" s="17">
        <v>7</v>
      </c>
      <c r="F318" s="14">
        <v>113.09</v>
      </c>
      <c r="G318" s="14">
        <v>98.44</v>
      </c>
      <c r="H318" s="14">
        <v>83.8</v>
      </c>
      <c r="I318" s="14"/>
      <c r="J318" s="14">
        <v>118.72</v>
      </c>
      <c r="K318" s="14">
        <v>148</v>
      </c>
      <c r="L318" s="14">
        <v>195.38</v>
      </c>
      <c r="M318" s="54"/>
      <c r="N318" s="14">
        <v>69.327485710000005</v>
      </c>
      <c r="O318" s="31">
        <v>9.0286732900000004</v>
      </c>
      <c r="P318" s="31" t="s">
        <v>27</v>
      </c>
      <c r="Q318" s="17" t="s">
        <v>27</v>
      </c>
      <c r="R318" s="38" t="s">
        <v>925</v>
      </c>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row>
    <row r="319" spans="2:260" s="12" customFormat="1" ht="65.099999999999994" customHeight="1" x14ac:dyDescent="0.25">
      <c r="B319" s="11"/>
      <c r="C319" s="9" t="s">
        <v>487</v>
      </c>
      <c r="D319" s="16" t="s">
        <v>488</v>
      </c>
      <c r="E319" s="16">
        <v>7</v>
      </c>
      <c r="F319" s="15">
        <v>169.86</v>
      </c>
      <c r="G319" s="15">
        <v>158.28</v>
      </c>
      <c r="H319" s="15">
        <v>146.71</v>
      </c>
      <c r="I319" s="14"/>
      <c r="J319" s="15">
        <v>173.6</v>
      </c>
      <c r="K319" s="15">
        <v>196.74</v>
      </c>
      <c r="L319" s="15">
        <v>234.19</v>
      </c>
      <c r="M319" s="54"/>
      <c r="N319" s="15">
        <v>65.804160881000001</v>
      </c>
      <c r="O319" s="15">
        <v>17.667096440000002</v>
      </c>
      <c r="P319" s="15" t="s">
        <v>27</v>
      </c>
      <c r="Q319" s="16" t="s">
        <v>27</v>
      </c>
      <c r="R319" s="37" t="s">
        <v>926</v>
      </c>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row>
    <row r="320" spans="2:260" s="12" customFormat="1" ht="65.099999999999994" customHeight="1" x14ac:dyDescent="0.25">
      <c r="B320" s="11"/>
      <c r="C320" s="19" t="s">
        <v>440</v>
      </c>
      <c r="D320" s="17" t="s">
        <v>441</v>
      </c>
      <c r="E320" s="17">
        <v>6</v>
      </c>
      <c r="F320" s="14">
        <v>25.05</v>
      </c>
      <c r="G320" s="14">
        <v>22.26</v>
      </c>
      <c r="H320" s="14">
        <v>19.47</v>
      </c>
      <c r="I320" s="14"/>
      <c r="J320" s="14">
        <v>25.64</v>
      </c>
      <c r="K320" s="14">
        <v>31.21</v>
      </c>
      <c r="L320" s="14">
        <v>40.229999999999997</v>
      </c>
      <c r="M320" s="54"/>
      <c r="N320" s="14">
        <v>57.321284628999997</v>
      </c>
      <c r="O320" s="31">
        <v>2.5162700533000004</v>
      </c>
      <c r="P320" s="31" t="s">
        <v>27</v>
      </c>
      <c r="Q320" s="17" t="s">
        <v>26</v>
      </c>
      <c r="R320" s="38" t="s">
        <v>927</v>
      </c>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row>
    <row r="321" spans="2:260" s="12" customFormat="1" ht="65.099999999999994" customHeight="1" x14ac:dyDescent="0.25">
      <c r="B321" s="11"/>
      <c r="C321" s="9" t="s">
        <v>577</v>
      </c>
      <c r="D321" s="16" t="s">
        <v>578</v>
      </c>
      <c r="E321" s="16">
        <v>7</v>
      </c>
      <c r="F321" s="15">
        <v>141.84</v>
      </c>
      <c r="G321" s="15">
        <v>129.01</v>
      </c>
      <c r="H321" s="15">
        <v>116.19</v>
      </c>
      <c r="I321" s="14"/>
      <c r="J321" s="15">
        <v>146.69999999999999</v>
      </c>
      <c r="K321" s="15">
        <v>172.34</v>
      </c>
      <c r="L321" s="15">
        <v>213.84</v>
      </c>
      <c r="M321" s="54"/>
      <c r="N321" s="15">
        <v>69.983829146999994</v>
      </c>
      <c r="O321" s="15">
        <v>1.3345398694999999</v>
      </c>
      <c r="P321" s="15" t="s">
        <v>27</v>
      </c>
      <c r="Q321" s="16" t="s">
        <v>27</v>
      </c>
      <c r="R321" s="37" t="s">
        <v>928</v>
      </c>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row>
    <row r="322" spans="2:260" s="12" customFormat="1" ht="65.099999999999994" customHeight="1" x14ac:dyDescent="0.25">
      <c r="B322" s="11"/>
      <c r="C322" s="19" t="s">
        <v>929</v>
      </c>
      <c r="D322" s="17" t="s">
        <v>930</v>
      </c>
      <c r="E322" s="17">
        <v>5</v>
      </c>
      <c r="F322" s="14">
        <v>14.86</v>
      </c>
      <c r="G322" s="14">
        <v>12.16</v>
      </c>
      <c r="H322" s="14">
        <v>9.4600000000000009</v>
      </c>
      <c r="I322" s="14"/>
      <c r="J322" s="14">
        <v>15.34</v>
      </c>
      <c r="K322" s="14">
        <v>20.73</v>
      </c>
      <c r="L322" s="14">
        <v>29.46</v>
      </c>
      <c r="M322" s="54"/>
      <c r="N322" s="14">
        <v>46.710533208000001</v>
      </c>
      <c r="O322" s="31">
        <v>1.5837738271000001</v>
      </c>
      <c r="P322" s="31" t="s">
        <v>27</v>
      </c>
      <c r="Q322" s="17" t="s">
        <v>26</v>
      </c>
      <c r="R322" s="38" t="s">
        <v>931</v>
      </c>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row>
    <row r="323" spans="2:260" s="12" customFormat="1" ht="65.099999999999994" customHeight="1" x14ac:dyDescent="0.25">
      <c r="B323" s="11"/>
      <c r="C323" s="9" t="s">
        <v>932</v>
      </c>
      <c r="D323" s="16" t="s">
        <v>933</v>
      </c>
      <c r="E323" s="16">
        <v>6</v>
      </c>
      <c r="F323" s="15">
        <v>16.62</v>
      </c>
      <c r="G323" s="15">
        <v>15.98</v>
      </c>
      <c r="H323" s="15">
        <v>15.34</v>
      </c>
      <c r="I323" s="14"/>
      <c r="J323" s="15">
        <v>16.77</v>
      </c>
      <c r="K323" s="15">
        <v>18.04</v>
      </c>
      <c r="L323" s="15">
        <v>20.11</v>
      </c>
      <c r="M323" s="54"/>
      <c r="N323" s="15">
        <v>43.619856355000003</v>
      </c>
      <c r="O323" s="15">
        <v>1.3516826347999999</v>
      </c>
      <c r="P323" s="15" t="s">
        <v>27</v>
      </c>
      <c r="Q323" s="16" t="s">
        <v>26</v>
      </c>
      <c r="R323" s="37" t="s">
        <v>934</v>
      </c>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row>
    <row r="324" spans="2:260" s="12" customFormat="1" ht="65.099999999999994" customHeight="1" x14ac:dyDescent="0.25">
      <c r="B324" s="11"/>
      <c r="C324" s="19" t="s">
        <v>586</v>
      </c>
      <c r="D324" s="17" t="s">
        <v>587</v>
      </c>
      <c r="E324" s="17">
        <v>0</v>
      </c>
      <c r="F324" s="14">
        <v>6.5</v>
      </c>
      <c r="G324" s="14">
        <v>6.17</v>
      </c>
      <c r="H324" s="14">
        <v>5.84</v>
      </c>
      <c r="I324" s="14"/>
      <c r="J324" s="14">
        <v>6.6</v>
      </c>
      <c r="K324" s="14">
        <v>7.25</v>
      </c>
      <c r="L324" s="14">
        <v>8.31</v>
      </c>
      <c r="M324" s="54"/>
      <c r="N324" s="14">
        <v>27.493944330000001</v>
      </c>
      <c r="O324" s="31">
        <v>1.1323455048000002</v>
      </c>
      <c r="P324" s="31" t="s">
        <v>26</v>
      </c>
      <c r="Q324" s="17" t="s">
        <v>26</v>
      </c>
      <c r="R324" s="38" t="s">
        <v>935</v>
      </c>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row>
    <row r="325" spans="2:260" s="12" customFormat="1" ht="65.099999999999994" customHeight="1" x14ac:dyDescent="0.25">
      <c r="B325" s="11"/>
      <c r="C325" s="9" t="s">
        <v>442</v>
      </c>
      <c r="D325" s="16" t="s">
        <v>443</v>
      </c>
      <c r="E325" s="16">
        <v>7</v>
      </c>
      <c r="F325" s="15" t="s">
        <v>119</v>
      </c>
      <c r="G325" s="15" t="s">
        <v>119</v>
      </c>
      <c r="H325" s="15" t="s">
        <v>119</v>
      </c>
      <c r="I325" s="14"/>
      <c r="J325" s="15" t="s">
        <v>119</v>
      </c>
      <c r="K325" s="15" t="s">
        <v>119</v>
      </c>
      <c r="L325" s="15" t="s">
        <v>119</v>
      </c>
      <c r="M325" s="54"/>
      <c r="N325" s="15" t="s">
        <v>119</v>
      </c>
      <c r="O325" s="15" t="s">
        <v>119</v>
      </c>
      <c r="P325" s="15" t="s">
        <v>119</v>
      </c>
      <c r="Q325" s="16" t="s">
        <v>119</v>
      </c>
      <c r="R325" s="37" t="s">
        <v>120</v>
      </c>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row>
    <row r="326" spans="2:260" s="12" customFormat="1" ht="65.099999999999994" customHeight="1" x14ac:dyDescent="0.25">
      <c r="B326" s="11"/>
      <c r="C326" s="19" t="s">
        <v>444</v>
      </c>
      <c r="D326" s="17" t="s">
        <v>445</v>
      </c>
      <c r="E326" s="17">
        <v>7</v>
      </c>
      <c r="F326" s="14">
        <v>21.17</v>
      </c>
      <c r="G326" s="14">
        <v>19.68</v>
      </c>
      <c r="H326" s="14">
        <v>18.190000000000001</v>
      </c>
      <c r="I326" s="14"/>
      <c r="J326" s="14">
        <v>21.73</v>
      </c>
      <c r="K326" s="14">
        <v>24.7</v>
      </c>
      <c r="L326" s="14">
        <v>29.51</v>
      </c>
      <c r="M326" s="54"/>
      <c r="N326" s="14">
        <v>65.803669331999998</v>
      </c>
      <c r="O326" s="31">
        <v>41.665379936000001</v>
      </c>
      <c r="P326" s="31" t="s">
        <v>27</v>
      </c>
      <c r="Q326" s="17" t="s">
        <v>27</v>
      </c>
      <c r="R326" s="38" t="s">
        <v>936</v>
      </c>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row>
    <row r="327" spans="2:260" s="12" customFormat="1" ht="65.099999999999994" customHeight="1" x14ac:dyDescent="0.25">
      <c r="B327" s="11"/>
      <c r="C327" s="9" t="s">
        <v>446</v>
      </c>
      <c r="D327" s="16" t="s">
        <v>447</v>
      </c>
      <c r="E327" s="16">
        <v>5</v>
      </c>
      <c r="F327" s="15">
        <v>20.64</v>
      </c>
      <c r="G327" s="15">
        <v>19.649999999999999</v>
      </c>
      <c r="H327" s="15">
        <v>18.66</v>
      </c>
      <c r="I327" s="14"/>
      <c r="J327" s="15">
        <v>20.99</v>
      </c>
      <c r="K327" s="15">
        <v>22.96</v>
      </c>
      <c r="L327" s="15">
        <v>26.16</v>
      </c>
      <c r="M327" s="54"/>
      <c r="N327" s="15">
        <v>38.299169003999999</v>
      </c>
      <c r="O327" s="15">
        <v>17.53738757</v>
      </c>
      <c r="P327" s="15" t="s">
        <v>27</v>
      </c>
      <c r="Q327" s="16" t="s">
        <v>26</v>
      </c>
      <c r="R327" s="37" t="s">
        <v>937</v>
      </c>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row>
    <row r="328" spans="2:260" s="12" customFormat="1" ht="65.099999999999994" customHeight="1" x14ac:dyDescent="0.25">
      <c r="B328" s="11"/>
      <c r="C328" s="19" t="s">
        <v>448</v>
      </c>
      <c r="D328" s="17" t="s">
        <v>449</v>
      </c>
      <c r="E328" s="17">
        <v>2</v>
      </c>
      <c r="F328" s="14">
        <v>21.45</v>
      </c>
      <c r="G328" s="14">
        <v>20.149999999999999</v>
      </c>
      <c r="H328" s="14">
        <v>18.86</v>
      </c>
      <c r="I328" s="14"/>
      <c r="J328" s="14">
        <v>21.61</v>
      </c>
      <c r="K328" s="14">
        <v>24.19</v>
      </c>
      <c r="L328" s="14">
        <v>28.37</v>
      </c>
      <c r="M328" s="54"/>
      <c r="N328" s="14">
        <v>39.784176612000003</v>
      </c>
      <c r="O328" s="31">
        <v>25.813186655000003</v>
      </c>
      <c r="P328" s="31" t="s">
        <v>26</v>
      </c>
      <c r="Q328" s="17" t="s">
        <v>26</v>
      </c>
      <c r="R328" s="38" t="s">
        <v>938</v>
      </c>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row>
    <row r="329" spans="2:260" s="12" customFormat="1" ht="65.099999999999994" customHeight="1" x14ac:dyDescent="0.25">
      <c r="B329" s="11"/>
      <c r="C329" s="9" t="s">
        <v>588</v>
      </c>
      <c r="D329" s="16" t="s">
        <v>589</v>
      </c>
      <c r="E329" s="16">
        <v>4</v>
      </c>
      <c r="F329" s="15">
        <v>63.89</v>
      </c>
      <c r="G329" s="15">
        <v>57.86</v>
      </c>
      <c r="H329" s="15">
        <v>51.83</v>
      </c>
      <c r="I329" s="14"/>
      <c r="J329" s="15">
        <v>65.900000000000006</v>
      </c>
      <c r="K329" s="15">
        <v>77.95</v>
      </c>
      <c r="L329" s="15">
        <v>97.46</v>
      </c>
      <c r="M329" s="54"/>
      <c r="N329" s="15">
        <v>69.786126132999996</v>
      </c>
      <c r="O329" s="15">
        <v>3.0516535776000002</v>
      </c>
      <c r="P329" s="15" t="s">
        <v>26</v>
      </c>
      <c r="Q329" s="16" t="s">
        <v>27</v>
      </c>
      <c r="R329" s="37" t="s">
        <v>939</v>
      </c>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row>
    <row r="330" spans="2:260" s="12" customFormat="1" ht="65.099999999999994" customHeight="1" x14ac:dyDescent="0.25">
      <c r="B330" s="11"/>
      <c r="C330" s="19" t="s">
        <v>940</v>
      </c>
      <c r="D330" s="17" t="s">
        <v>941</v>
      </c>
      <c r="E330" s="17">
        <v>9</v>
      </c>
      <c r="F330" s="14">
        <v>59.79</v>
      </c>
      <c r="G330" s="14">
        <v>53.56</v>
      </c>
      <c r="H330" s="14">
        <v>47.33</v>
      </c>
      <c r="I330" s="14"/>
      <c r="J330" s="14">
        <v>60.92</v>
      </c>
      <c r="K330" s="14">
        <v>73.37</v>
      </c>
      <c r="L330" s="14">
        <v>93.53</v>
      </c>
      <c r="M330" s="54"/>
      <c r="N330" s="14">
        <v>56.940338388000001</v>
      </c>
      <c r="O330" s="31">
        <v>9.0421508224</v>
      </c>
      <c r="P330" s="31" t="s">
        <v>27</v>
      </c>
      <c r="Q330" s="17" t="s">
        <v>27</v>
      </c>
      <c r="R330" s="38" t="s">
        <v>942</v>
      </c>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row>
    <row r="331" spans="2:260" s="12" customFormat="1" ht="65.099999999999994" customHeight="1" x14ac:dyDescent="0.25">
      <c r="B331" s="11"/>
      <c r="C331" s="9" t="s">
        <v>572</v>
      </c>
      <c r="D331" s="16" t="s">
        <v>573</v>
      </c>
      <c r="E331" s="16">
        <v>5</v>
      </c>
      <c r="F331" s="15">
        <v>28.61</v>
      </c>
      <c r="G331" s="15">
        <v>26.79</v>
      </c>
      <c r="H331" s="15">
        <v>24.98</v>
      </c>
      <c r="I331" s="14"/>
      <c r="J331" s="15">
        <v>29.27</v>
      </c>
      <c r="K331" s="15">
        <v>32.89</v>
      </c>
      <c r="L331" s="15">
        <v>38.76</v>
      </c>
      <c r="M331" s="54"/>
      <c r="N331" s="15">
        <v>38.903299867999998</v>
      </c>
      <c r="O331" s="15">
        <v>2.7193378361999998</v>
      </c>
      <c r="P331" s="15" t="s">
        <v>27</v>
      </c>
      <c r="Q331" s="16" t="s">
        <v>26</v>
      </c>
      <c r="R331" s="37" t="s">
        <v>943</v>
      </c>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row>
    <row r="332" spans="2:260" s="12" customFormat="1" ht="65.099999999999994" customHeight="1" x14ac:dyDescent="0.25">
      <c r="B332" s="11"/>
      <c r="C332" s="19"/>
      <c r="D332" s="17"/>
      <c r="E332" s="17"/>
      <c r="F332" s="14"/>
      <c r="G332" s="14"/>
      <c r="H332" s="14"/>
      <c r="I332" s="14"/>
      <c r="J332" s="14"/>
      <c r="K332" s="14"/>
      <c r="L332" s="14"/>
      <c r="M332" s="54"/>
      <c r="N332" s="14"/>
      <c r="O332" s="31"/>
      <c r="P332" s="31"/>
      <c r="Q332" s="17"/>
      <c r="R332" s="38"/>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row>
    <row r="333" spans="2:260" s="12" customFormat="1" ht="65.099999999999994" customHeight="1" x14ac:dyDescent="0.25">
      <c r="B333" s="11"/>
      <c r="C333" s="9"/>
      <c r="D333" s="16"/>
      <c r="E333" s="16"/>
      <c r="F333" s="15"/>
      <c r="G333" s="15"/>
      <c r="H333" s="15"/>
      <c r="I333" s="14"/>
      <c r="J333" s="15"/>
      <c r="K333" s="15"/>
      <c r="L333" s="15"/>
      <c r="M333" s="54"/>
      <c r="N333" s="15"/>
      <c r="O333" s="15"/>
      <c r="P333" s="15"/>
      <c r="Q333" s="16"/>
      <c r="R333" s="37"/>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row>
    <row r="334" spans="2:260" s="12" customFormat="1" ht="65.099999999999994" customHeight="1" x14ac:dyDescent="0.25">
      <c r="B334" s="11"/>
      <c r="C334" s="19"/>
      <c r="D334" s="17"/>
      <c r="E334" s="17"/>
      <c r="F334" s="14"/>
      <c r="G334" s="14"/>
      <c r="H334" s="14"/>
      <c r="I334" s="14"/>
      <c r="J334" s="14"/>
      <c r="K334" s="14"/>
      <c r="L334" s="14"/>
      <c r="M334" s="54"/>
      <c r="N334" s="14"/>
      <c r="O334" s="31"/>
      <c r="P334" s="31"/>
      <c r="Q334" s="17"/>
      <c r="R334" s="38"/>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row>
    <row r="335" spans="2:260" s="12" customFormat="1" ht="65.099999999999994" customHeight="1" x14ac:dyDescent="0.25">
      <c r="B335" s="11"/>
      <c r="C335" s="9"/>
      <c r="D335" s="16"/>
      <c r="E335" s="16"/>
      <c r="F335" s="15"/>
      <c r="G335" s="15"/>
      <c r="H335" s="15"/>
      <c r="I335" s="14"/>
      <c r="J335" s="15"/>
      <c r="K335" s="15"/>
      <c r="L335" s="15"/>
      <c r="M335" s="54"/>
      <c r="N335" s="15"/>
      <c r="O335" s="15"/>
      <c r="P335" s="15"/>
      <c r="Q335" s="16"/>
      <c r="R335" s="37"/>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row>
    <row r="336" spans="2:260" s="12" customFormat="1" ht="65.099999999999994" customHeight="1" x14ac:dyDescent="0.25">
      <c r="B336" s="11"/>
      <c r="C336" s="19"/>
      <c r="D336" s="17"/>
      <c r="E336" s="17"/>
      <c r="F336" s="14"/>
      <c r="G336" s="14"/>
      <c r="H336" s="14"/>
      <c r="I336" s="14"/>
      <c r="J336" s="14"/>
      <c r="K336" s="14"/>
      <c r="L336" s="14"/>
      <c r="M336" s="54"/>
      <c r="N336" s="14"/>
      <c r="O336" s="31"/>
      <c r="P336" s="31"/>
      <c r="Q336" s="17"/>
      <c r="R336" s="38"/>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row>
    <row r="337" spans="2:260" s="12" customFormat="1" ht="65.099999999999994" customHeight="1" x14ac:dyDescent="0.25">
      <c r="B337" s="11"/>
      <c r="C337" s="9"/>
      <c r="D337" s="16"/>
      <c r="E337" s="16"/>
      <c r="F337" s="15"/>
      <c r="G337" s="15"/>
      <c r="H337" s="15"/>
      <c r="I337" s="14"/>
      <c r="J337" s="15"/>
      <c r="K337" s="15"/>
      <c r="L337" s="15"/>
      <c r="M337" s="54"/>
      <c r="N337" s="15"/>
      <c r="O337" s="15"/>
      <c r="P337" s="15"/>
      <c r="Q337" s="16"/>
      <c r="R337" s="37"/>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row>
    <row r="338" spans="2:260" s="12" customFormat="1" ht="65.099999999999994" customHeight="1" x14ac:dyDescent="0.25">
      <c r="B338" s="11"/>
      <c r="C338" s="19"/>
      <c r="D338" s="17"/>
      <c r="E338" s="17"/>
      <c r="F338" s="14"/>
      <c r="G338" s="14"/>
      <c r="H338" s="14"/>
      <c r="I338" s="14"/>
      <c r="J338" s="14"/>
      <c r="K338" s="14"/>
      <c r="L338" s="14"/>
      <c r="M338" s="54"/>
      <c r="N338" s="14"/>
      <c r="O338" s="31"/>
      <c r="P338" s="31"/>
      <c r="Q338" s="17"/>
      <c r="R338" s="38"/>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row>
    <row r="339" spans="2:260" s="12" customFormat="1" ht="65.099999999999994" customHeight="1" x14ac:dyDescent="0.25">
      <c r="B339" s="11"/>
      <c r="C339" s="9"/>
      <c r="D339" s="16"/>
      <c r="E339" s="16"/>
      <c r="F339" s="15"/>
      <c r="G339" s="15"/>
      <c r="H339" s="15"/>
      <c r="I339" s="14"/>
      <c r="J339" s="15"/>
      <c r="K339" s="15"/>
      <c r="L339" s="15"/>
      <c r="M339" s="54"/>
      <c r="N339" s="15"/>
      <c r="O339" s="15"/>
      <c r="P339" s="15"/>
      <c r="Q339" s="16"/>
      <c r="R339" s="37"/>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row>
    <row r="340" spans="2:260" s="12" customFormat="1" ht="65.099999999999994" customHeight="1" x14ac:dyDescent="0.25">
      <c r="B340" s="11"/>
      <c r="C340" s="19"/>
      <c r="D340" s="17"/>
      <c r="E340" s="17"/>
      <c r="F340" s="14"/>
      <c r="G340" s="14"/>
      <c r="H340" s="14"/>
      <c r="I340" s="14"/>
      <c r="J340" s="14"/>
      <c r="K340" s="14"/>
      <c r="L340" s="14"/>
      <c r="M340" s="54"/>
      <c r="N340" s="14"/>
      <c r="O340" s="31"/>
      <c r="P340" s="31"/>
      <c r="Q340" s="17"/>
      <c r="R340" s="38"/>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row>
    <row r="341" spans="2:260" s="12" customFormat="1" ht="65.099999999999994" customHeight="1" x14ac:dyDescent="0.25">
      <c r="B341" s="11"/>
      <c r="C341" s="9"/>
      <c r="D341" s="16"/>
      <c r="E341" s="16"/>
      <c r="F341" s="15"/>
      <c r="G341" s="15"/>
      <c r="H341" s="15"/>
      <c r="I341" s="14"/>
      <c r="J341" s="15"/>
      <c r="K341" s="15"/>
      <c r="L341" s="15"/>
      <c r="M341" s="54"/>
      <c r="N341" s="15"/>
      <c r="O341" s="15"/>
      <c r="P341" s="15"/>
      <c r="Q341" s="16"/>
      <c r="R341" s="37"/>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row>
    <row r="342" spans="2:260" s="12" customFormat="1" ht="65.099999999999994" customHeight="1" x14ac:dyDescent="0.25">
      <c r="B342" s="11"/>
      <c r="C342" s="19"/>
      <c r="D342" s="17"/>
      <c r="E342" s="17"/>
      <c r="F342" s="14"/>
      <c r="G342" s="14"/>
      <c r="H342" s="14"/>
      <c r="I342" s="14"/>
      <c r="J342" s="14"/>
      <c r="K342" s="14"/>
      <c r="L342" s="14"/>
      <c r="M342" s="54"/>
      <c r="N342" s="14"/>
      <c r="O342" s="31"/>
      <c r="P342" s="31"/>
      <c r="Q342" s="17"/>
      <c r="R342" s="38"/>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row>
    <row r="343" spans="2:260" s="12" customFormat="1" ht="65.099999999999994" customHeight="1" x14ac:dyDescent="0.25">
      <c r="B343" s="11"/>
      <c r="C343" s="9"/>
      <c r="D343" s="16"/>
      <c r="E343" s="16"/>
      <c r="F343" s="15"/>
      <c r="G343" s="15"/>
      <c r="H343" s="15"/>
      <c r="I343" s="14"/>
      <c r="J343" s="15"/>
      <c r="K343" s="15"/>
      <c r="L343" s="15"/>
      <c r="M343" s="54"/>
      <c r="N343" s="15"/>
      <c r="O343" s="15"/>
      <c r="P343" s="15"/>
      <c r="Q343" s="16"/>
      <c r="R343" s="37"/>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row>
    <row r="344" spans="2:260" s="12" customFormat="1" ht="65.099999999999994" customHeight="1" x14ac:dyDescent="0.25">
      <c r="B344" s="11"/>
      <c r="C344" s="19"/>
      <c r="D344" s="17"/>
      <c r="E344" s="17"/>
      <c r="F344" s="14"/>
      <c r="G344" s="14"/>
      <c r="H344" s="14"/>
      <c r="I344" s="14"/>
      <c r="J344" s="14"/>
      <c r="K344" s="14"/>
      <c r="L344" s="14"/>
      <c r="M344" s="54"/>
      <c r="N344" s="14"/>
      <c r="O344" s="31"/>
      <c r="P344" s="31"/>
      <c r="Q344" s="17"/>
      <c r="R344" s="38"/>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row>
    <row r="345" spans="2:260" s="12" customFormat="1" ht="65.099999999999994" customHeight="1" x14ac:dyDescent="0.25">
      <c r="B345" s="11"/>
      <c r="C345" s="9"/>
      <c r="D345" s="16"/>
      <c r="E345" s="16"/>
      <c r="F345" s="15"/>
      <c r="G345" s="15"/>
      <c r="H345" s="15"/>
      <c r="I345" s="14"/>
      <c r="J345" s="15"/>
      <c r="K345" s="15"/>
      <c r="L345" s="15"/>
      <c r="M345" s="54"/>
      <c r="N345" s="15"/>
      <c r="O345" s="15"/>
      <c r="P345" s="15"/>
      <c r="Q345" s="16"/>
      <c r="R345" s="37"/>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row>
    <row r="346" spans="2:260" s="12" customFormat="1" ht="65.099999999999994" customHeight="1" x14ac:dyDescent="0.25">
      <c r="B346" s="11"/>
      <c r="C346" s="19"/>
      <c r="D346" s="17"/>
      <c r="E346" s="17"/>
      <c r="F346" s="14"/>
      <c r="G346" s="14"/>
      <c r="H346" s="14"/>
      <c r="I346" s="14"/>
      <c r="J346" s="14"/>
      <c r="K346" s="14"/>
      <c r="L346" s="14"/>
      <c r="M346" s="54"/>
      <c r="N346" s="14"/>
      <c r="O346" s="31"/>
      <c r="P346" s="31"/>
      <c r="Q346" s="17"/>
      <c r="R346" s="38"/>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row>
    <row r="347" spans="2:260" s="12" customFormat="1" ht="65.099999999999994" customHeight="1" x14ac:dyDescent="0.25">
      <c r="B347" s="11"/>
      <c r="C347" s="9"/>
      <c r="D347" s="16"/>
      <c r="E347" s="16"/>
      <c r="F347" s="15"/>
      <c r="G347" s="15"/>
      <c r="H347" s="15"/>
      <c r="I347" s="14"/>
      <c r="J347" s="15"/>
      <c r="K347" s="15"/>
      <c r="L347" s="15"/>
      <c r="M347" s="54"/>
      <c r="N347" s="15"/>
      <c r="O347" s="15"/>
      <c r="P347" s="15"/>
      <c r="Q347" s="16"/>
      <c r="R347" s="37"/>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row>
    <row r="348" spans="2:260" s="12" customFormat="1" ht="65.099999999999994" customHeight="1" x14ac:dyDescent="0.25">
      <c r="B348" s="11"/>
      <c r="C348" s="19"/>
      <c r="D348" s="17"/>
      <c r="E348" s="17"/>
      <c r="F348" s="14"/>
      <c r="G348" s="14"/>
      <c r="H348" s="14"/>
      <c r="I348" s="14"/>
      <c r="J348" s="14"/>
      <c r="K348" s="14"/>
      <c r="L348" s="14"/>
      <c r="M348" s="54"/>
      <c r="N348" s="14"/>
      <c r="O348" s="31"/>
      <c r="P348" s="31"/>
      <c r="Q348" s="17"/>
      <c r="R348" s="38"/>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row>
    <row r="349" spans="2:260" s="12" customFormat="1" ht="65.099999999999994" customHeight="1" x14ac:dyDescent="0.25">
      <c r="B349" s="11"/>
      <c r="C349" s="9"/>
      <c r="D349" s="16"/>
      <c r="E349" s="16"/>
      <c r="F349" s="15"/>
      <c r="G349" s="15"/>
      <c r="H349" s="15"/>
      <c r="I349" s="14"/>
      <c r="J349" s="15"/>
      <c r="K349" s="15"/>
      <c r="L349" s="15"/>
      <c r="M349" s="54"/>
      <c r="N349" s="15"/>
      <c r="O349" s="15"/>
      <c r="P349" s="15"/>
      <c r="Q349" s="16"/>
      <c r="R349" s="37"/>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row>
    <row r="350" spans="2:260" s="12" customFormat="1" ht="65.099999999999994" customHeight="1" x14ac:dyDescent="0.25">
      <c r="B350" s="11"/>
      <c r="C350" s="19"/>
      <c r="D350" s="17"/>
      <c r="E350" s="17"/>
      <c r="F350" s="14"/>
      <c r="G350" s="14"/>
      <c r="H350" s="14"/>
      <c r="I350" s="14"/>
      <c r="J350" s="14"/>
      <c r="K350" s="14"/>
      <c r="L350" s="14"/>
      <c r="M350" s="54"/>
      <c r="N350" s="14"/>
      <c r="O350" s="31"/>
      <c r="P350" s="31"/>
      <c r="Q350" s="17"/>
      <c r="R350" s="38"/>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row>
    <row r="351" spans="2:260" s="12" customFormat="1" ht="65.099999999999994" customHeight="1" x14ac:dyDescent="0.25">
      <c r="B351" s="11"/>
      <c r="C351" s="9"/>
      <c r="D351" s="16"/>
      <c r="E351" s="16"/>
      <c r="F351" s="15"/>
      <c r="G351" s="15"/>
      <c r="H351" s="15"/>
      <c r="I351" s="14"/>
      <c r="J351" s="15"/>
      <c r="K351" s="15"/>
      <c r="L351" s="15"/>
      <c r="M351" s="54"/>
      <c r="N351" s="15"/>
      <c r="O351" s="15"/>
      <c r="P351" s="15"/>
      <c r="Q351" s="16"/>
      <c r="R351" s="37"/>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row>
    <row r="352" spans="2:260" s="12" customFormat="1" ht="65.099999999999994" customHeight="1" x14ac:dyDescent="0.25">
      <c r="B352" s="11"/>
      <c r="C352" s="19"/>
      <c r="D352" s="17"/>
      <c r="E352" s="17"/>
      <c r="F352" s="14"/>
      <c r="G352" s="14"/>
      <c r="H352" s="14"/>
      <c r="I352" s="14"/>
      <c r="J352" s="14"/>
      <c r="K352" s="14"/>
      <c r="L352" s="14"/>
      <c r="M352" s="54"/>
      <c r="N352" s="14"/>
      <c r="O352" s="31"/>
      <c r="P352" s="31"/>
      <c r="Q352" s="17"/>
      <c r="R352" s="38"/>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row>
    <row r="353" spans="2:260" s="12" customFormat="1" x14ac:dyDescent="0.25">
      <c r="B353" s="11"/>
      <c r="C353" s="1"/>
      <c r="D353" s="1"/>
      <c r="E353" s="1"/>
      <c r="F353" s="1"/>
      <c r="G353" s="1"/>
      <c r="H353" s="1"/>
      <c r="I353" s="1"/>
      <c r="J353" s="1"/>
      <c r="K353" s="1"/>
      <c r="L353" s="1"/>
      <c r="M353" s="55"/>
      <c r="N353" s="1"/>
      <c r="O353" s="18"/>
      <c r="P353" s="18"/>
      <c r="Q353" s="1"/>
      <c r="R353" s="1"/>
      <c r="S353" s="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row>
    <row r="354" spans="2:260" s="12" customFormat="1" x14ac:dyDescent="0.25">
      <c r="B354" s="11"/>
      <c r="C354" s="1"/>
      <c r="D354" s="1"/>
      <c r="E354" s="1"/>
      <c r="F354" s="1"/>
      <c r="G354" s="1"/>
      <c r="H354" s="1"/>
      <c r="I354" s="1"/>
      <c r="J354" s="1"/>
      <c r="K354" s="1"/>
      <c r="L354" s="1"/>
      <c r="M354" s="1"/>
      <c r="N354" s="1"/>
      <c r="O354" s="18"/>
      <c r="P354" s="18"/>
      <c r="Q354" s="1"/>
      <c r="R354" s="1"/>
      <c r="S354" s="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row>
    <row r="355" spans="2:260" s="12" customFormat="1" x14ac:dyDescent="0.25">
      <c r="B355" s="11"/>
      <c r="C355" s="1"/>
      <c r="D355" s="1"/>
      <c r="E355" s="1"/>
      <c r="F355" s="1"/>
      <c r="G355" s="1"/>
      <c r="H355" s="1"/>
      <c r="I355" s="1"/>
      <c r="J355" s="1"/>
      <c r="K355" s="1"/>
      <c r="L355" s="1"/>
      <c r="M355" s="1"/>
      <c r="N355" s="1"/>
      <c r="O355" s="18"/>
      <c r="P355" s="18"/>
      <c r="Q355" s="1"/>
      <c r="R355" s="1"/>
      <c r="S355" s="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row>
    <row r="356" spans="2:260" s="12" customFormat="1" x14ac:dyDescent="0.25">
      <c r="B356" s="11"/>
      <c r="C356" s="1"/>
      <c r="D356" s="1"/>
      <c r="E356" s="1"/>
      <c r="F356" s="1"/>
      <c r="G356" s="1"/>
      <c r="H356" s="1"/>
      <c r="I356" s="1"/>
      <c r="J356" s="1"/>
      <c r="K356" s="1"/>
      <c r="L356" s="1"/>
      <c r="M356" s="1"/>
      <c r="N356" s="1"/>
      <c r="O356" s="18"/>
      <c r="P356" s="18"/>
      <c r="Q356" s="1"/>
      <c r="R356" s="1"/>
      <c r="S356" s="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row>
    <row r="357" spans="2:260" s="12" customFormat="1" x14ac:dyDescent="0.25">
      <c r="B357" s="11"/>
      <c r="C357" s="1"/>
      <c r="D357" s="1"/>
      <c r="E357" s="1"/>
      <c r="F357" s="1"/>
      <c r="G357" s="1"/>
      <c r="H357" s="1"/>
      <c r="I357" s="1"/>
      <c r="J357" s="1"/>
      <c r="K357" s="1"/>
      <c r="L357" s="1"/>
      <c r="M357" s="1"/>
      <c r="N357" s="1"/>
      <c r="O357" s="18"/>
      <c r="P357" s="18"/>
      <c r="Q357" s="1"/>
      <c r="R357" s="1"/>
      <c r="S357" s="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row>
    <row r="358" spans="2:260" s="12" customFormat="1" x14ac:dyDescent="0.25">
      <c r="B358" s="11"/>
      <c r="C358" s="1"/>
      <c r="D358" s="1"/>
      <c r="E358" s="1"/>
      <c r="F358" s="1"/>
      <c r="G358" s="1"/>
      <c r="H358" s="1"/>
      <c r="I358" s="1"/>
      <c r="J358" s="1"/>
      <c r="K358" s="1"/>
      <c r="L358" s="1"/>
      <c r="M358" s="1"/>
      <c r="N358" s="1"/>
      <c r="O358" s="18"/>
      <c r="P358" s="18"/>
      <c r="Q358" s="1"/>
      <c r="R358" s="1"/>
      <c r="S358" s="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row>
    <row r="359" spans="2:260" s="12" customFormat="1" x14ac:dyDescent="0.25">
      <c r="B359" s="11"/>
      <c r="C359" s="1"/>
      <c r="D359" s="1"/>
      <c r="E359" s="1"/>
      <c r="F359" s="1"/>
      <c r="G359" s="1"/>
      <c r="H359" s="1"/>
      <c r="I359" s="1"/>
      <c r="J359" s="1"/>
      <c r="K359" s="1"/>
      <c r="L359" s="1"/>
      <c r="M359" s="1"/>
      <c r="N359" s="1"/>
      <c r="O359" s="18"/>
      <c r="P359" s="18"/>
      <c r="Q359" s="1"/>
      <c r="R359" s="1"/>
      <c r="S359" s="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row>
    <row r="360" spans="2:260" s="12" customFormat="1" x14ac:dyDescent="0.25">
      <c r="B360" s="11"/>
      <c r="C360" s="1"/>
      <c r="D360" s="1"/>
      <c r="E360" s="1"/>
      <c r="F360" s="1"/>
      <c r="G360" s="1"/>
      <c r="H360" s="1"/>
      <c r="I360" s="1"/>
      <c r="J360" s="1"/>
      <c r="K360" s="1"/>
      <c r="L360" s="1"/>
      <c r="M360" s="1"/>
      <c r="N360" s="1"/>
      <c r="O360" s="18"/>
      <c r="P360" s="18"/>
      <c r="Q360" s="1"/>
      <c r="R360" s="1"/>
      <c r="S360" s="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row>
    <row r="361" spans="2:260" s="12" customFormat="1" ht="15" customHeight="1" x14ac:dyDescent="0.25">
      <c r="B361" s="11"/>
      <c r="C361" s="1"/>
      <c r="D361" s="1"/>
      <c r="E361" s="1"/>
      <c r="F361" s="1"/>
      <c r="G361" s="1"/>
      <c r="H361" s="1"/>
      <c r="I361" s="1"/>
      <c r="J361" s="1"/>
      <c r="K361" s="1"/>
      <c r="L361" s="1"/>
      <c r="M361" s="1"/>
      <c r="N361" s="1"/>
      <c r="O361" s="18"/>
      <c r="P361" s="18"/>
      <c r="Q361" s="1"/>
      <c r="R361" s="1"/>
      <c r="S361" s="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row>
    <row r="362" spans="2:260" s="12" customFormat="1" ht="15" customHeight="1" x14ac:dyDescent="0.25">
      <c r="B362" s="11"/>
      <c r="C362" s="1"/>
      <c r="D362" s="1"/>
      <c r="E362" s="1"/>
      <c r="F362" s="1"/>
      <c r="G362" s="1"/>
      <c r="H362" s="1"/>
      <c r="I362" s="1"/>
      <c r="J362" s="1"/>
      <c r="K362" s="1"/>
      <c r="L362" s="1"/>
      <c r="M362" s="1"/>
      <c r="N362" s="1"/>
      <c r="O362" s="18"/>
      <c r="P362" s="18"/>
      <c r="Q362" s="1"/>
      <c r="R362" s="1"/>
      <c r="S362" s="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row>
    <row r="363" spans="2:260" s="12" customFormat="1" ht="15" customHeight="1" x14ac:dyDescent="0.25">
      <c r="B363" s="11"/>
      <c r="C363" s="1"/>
      <c r="D363" s="1"/>
      <c r="E363" s="1"/>
      <c r="F363" s="1"/>
      <c r="G363" s="1"/>
      <c r="H363" s="1"/>
      <c r="I363" s="1"/>
      <c r="J363" s="1"/>
      <c r="K363" s="1"/>
      <c r="L363" s="1"/>
      <c r="M363" s="1"/>
      <c r="N363" s="1"/>
      <c r="O363" s="18"/>
      <c r="P363" s="18"/>
      <c r="Q363" s="1"/>
      <c r="R363" s="1"/>
      <c r="S363" s="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row>
    <row r="364" spans="2:260" s="12" customFormat="1" ht="15" customHeight="1" x14ac:dyDescent="0.25">
      <c r="B364" s="11"/>
      <c r="C364" s="1"/>
      <c r="D364" s="1"/>
      <c r="E364" s="1"/>
      <c r="F364" s="1"/>
      <c r="G364" s="1"/>
      <c r="H364" s="1"/>
      <c r="I364" s="1"/>
      <c r="J364" s="1"/>
      <c r="K364" s="1"/>
      <c r="L364" s="1"/>
      <c r="M364" s="1"/>
      <c r="N364" s="1"/>
      <c r="O364" s="18"/>
      <c r="P364" s="18"/>
      <c r="Q364" s="1"/>
      <c r="R364" s="1"/>
      <c r="S364" s="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row>
    <row r="365" spans="2:260" s="12" customFormat="1" ht="15" customHeight="1" x14ac:dyDescent="0.25">
      <c r="B365" s="11"/>
      <c r="C365" s="1"/>
      <c r="D365" s="1"/>
      <c r="E365" s="1"/>
      <c r="F365" s="1"/>
      <c r="G365" s="1"/>
      <c r="H365" s="1"/>
      <c r="I365" s="1"/>
      <c r="J365" s="1"/>
      <c r="K365" s="1"/>
      <c r="L365" s="1"/>
      <c r="M365" s="1"/>
      <c r="N365" s="1"/>
      <c r="O365" s="18"/>
      <c r="P365" s="18"/>
      <c r="Q365" s="1"/>
      <c r="R365" s="1"/>
      <c r="S365" s="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row>
    <row r="366" spans="2:260" s="12" customFormat="1" ht="15" customHeight="1" x14ac:dyDescent="0.25">
      <c r="B366" s="11"/>
      <c r="C366" s="1"/>
      <c r="D366" s="1"/>
      <c r="E366" s="1"/>
      <c r="F366" s="1"/>
      <c r="G366" s="1"/>
      <c r="H366" s="1"/>
      <c r="I366" s="1"/>
      <c r="J366" s="1"/>
      <c r="K366" s="1"/>
      <c r="L366" s="1"/>
      <c r="M366" s="1"/>
      <c r="N366" s="1"/>
      <c r="O366" s="18"/>
      <c r="P366" s="18"/>
      <c r="Q366" s="1"/>
      <c r="R366" s="1"/>
      <c r="S366" s="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row>
    <row r="367" spans="2:260" s="12" customFormat="1" ht="15" customHeight="1" x14ac:dyDescent="0.25">
      <c r="B367" s="11"/>
      <c r="C367" s="1"/>
      <c r="D367" s="1"/>
      <c r="E367" s="1"/>
      <c r="F367" s="1"/>
      <c r="G367" s="1"/>
      <c r="H367" s="1"/>
      <c r="I367" s="1"/>
      <c r="J367" s="1"/>
      <c r="K367" s="1"/>
      <c r="L367" s="1"/>
      <c r="M367" s="1"/>
      <c r="N367" s="1"/>
      <c r="O367" s="18"/>
      <c r="P367" s="18"/>
      <c r="Q367" s="1"/>
      <c r="R367" s="1"/>
      <c r="S367" s="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row>
    <row r="368" spans="2:260" s="12" customFormat="1" ht="15" customHeight="1" x14ac:dyDescent="0.25">
      <c r="B368" s="11"/>
      <c r="C368" s="1"/>
      <c r="D368" s="1"/>
      <c r="E368" s="1"/>
      <c r="F368" s="1"/>
      <c r="G368" s="1"/>
      <c r="H368" s="1"/>
      <c r="I368" s="1"/>
      <c r="J368" s="1"/>
      <c r="K368" s="1"/>
      <c r="L368" s="1"/>
      <c r="M368" s="1"/>
      <c r="N368" s="1"/>
      <c r="O368" s="18"/>
      <c r="P368" s="18"/>
      <c r="Q368" s="1"/>
      <c r="R368" s="1"/>
      <c r="S368" s="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row>
    <row r="369" spans="2:260" s="12" customFormat="1" ht="15" customHeight="1" x14ac:dyDescent="0.25">
      <c r="B369" s="11"/>
      <c r="C369" s="1"/>
      <c r="D369" s="1"/>
      <c r="E369" s="1"/>
      <c r="F369" s="1"/>
      <c r="G369" s="1"/>
      <c r="H369" s="1"/>
      <c r="I369" s="1"/>
      <c r="J369" s="1"/>
      <c r="K369" s="1"/>
      <c r="L369" s="1"/>
      <c r="M369" s="1"/>
      <c r="N369" s="1"/>
      <c r="O369" s="18"/>
      <c r="P369" s="18"/>
      <c r="Q369" s="1"/>
      <c r="R369" s="1"/>
      <c r="S369" s="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row>
    <row r="370" spans="2:260" s="12" customFormat="1" ht="15" customHeight="1" x14ac:dyDescent="0.25">
      <c r="B370" s="11"/>
      <c r="C370" s="1"/>
      <c r="D370" s="1"/>
      <c r="E370" s="1"/>
      <c r="F370" s="1"/>
      <c r="G370" s="1"/>
      <c r="H370" s="1"/>
      <c r="I370" s="1"/>
      <c r="J370" s="1"/>
      <c r="K370" s="1"/>
      <c r="L370" s="1"/>
      <c r="M370" s="1"/>
      <c r="N370" s="1"/>
      <c r="O370" s="18"/>
      <c r="P370" s="18"/>
      <c r="Q370" s="1"/>
      <c r="R370" s="1"/>
      <c r="S370" s="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row>
    <row r="371" spans="2:260" s="12" customFormat="1" ht="15" customHeight="1" x14ac:dyDescent="0.25">
      <c r="B371" s="11"/>
      <c r="C371" s="1"/>
      <c r="D371" s="1"/>
      <c r="E371" s="1"/>
      <c r="F371" s="1"/>
      <c r="G371" s="1"/>
      <c r="H371" s="1"/>
      <c r="I371" s="1"/>
      <c r="J371" s="1"/>
      <c r="K371" s="1"/>
      <c r="L371" s="1"/>
      <c r="M371" s="1"/>
      <c r="N371" s="1"/>
      <c r="O371" s="18"/>
      <c r="P371" s="18"/>
      <c r="Q371" s="1"/>
      <c r="R371" s="1"/>
      <c r="S371" s="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row>
    <row r="372" spans="2:260" s="12" customFormat="1" ht="15" customHeight="1" x14ac:dyDescent="0.25">
      <c r="B372" s="11"/>
      <c r="C372" s="1"/>
      <c r="D372" s="1"/>
      <c r="E372" s="1"/>
      <c r="F372" s="1"/>
      <c r="G372" s="1"/>
      <c r="H372" s="1"/>
      <c r="I372" s="1"/>
      <c r="J372" s="1"/>
      <c r="K372" s="1"/>
      <c r="L372" s="1"/>
      <c r="M372" s="1"/>
      <c r="N372" s="1"/>
      <c r="O372" s="18"/>
      <c r="P372" s="18"/>
      <c r="Q372" s="1"/>
      <c r="R372" s="1"/>
      <c r="S372" s="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row>
    <row r="373" spans="2:260" s="12" customFormat="1" ht="15" customHeight="1" x14ac:dyDescent="0.25">
      <c r="B373" s="11"/>
      <c r="C373" s="1"/>
      <c r="D373" s="1"/>
      <c r="E373" s="1"/>
      <c r="F373" s="1"/>
      <c r="G373" s="1"/>
      <c r="H373" s="1"/>
      <c r="I373" s="1"/>
      <c r="J373" s="1"/>
      <c r="K373" s="1"/>
      <c r="L373" s="1"/>
      <c r="M373" s="1"/>
      <c r="N373" s="1"/>
      <c r="O373" s="18"/>
      <c r="P373" s="18"/>
      <c r="Q373" s="1"/>
      <c r="R373" s="1"/>
      <c r="S373" s="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row>
    <row r="374" spans="2:260" s="12" customFormat="1" ht="15" customHeight="1" x14ac:dyDescent="0.25">
      <c r="B374" s="11"/>
      <c r="C374" s="1"/>
      <c r="D374" s="1"/>
      <c r="E374" s="1"/>
      <c r="F374" s="1"/>
      <c r="G374" s="1"/>
      <c r="H374" s="1"/>
      <c r="I374" s="1"/>
      <c r="J374" s="1"/>
      <c r="K374" s="1"/>
      <c r="L374" s="1"/>
      <c r="M374" s="1"/>
      <c r="N374" s="1"/>
      <c r="O374" s="18"/>
      <c r="P374" s="18"/>
      <c r="Q374" s="1"/>
      <c r="R374" s="1"/>
      <c r="S374" s="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row>
    <row r="375" spans="2:260" s="12" customFormat="1" ht="15" customHeight="1" x14ac:dyDescent="0.25">
      <c r="B375" s="11"/>
      <c r="C375" s="1"/>
      <c r="D375" s="1"/>
      <c r="E375" s="1"/>
      <c r="F375" s="1"/>
      <c r="G375" s="1"/>
      <c r="H375" s="1"/>
      <c r="I375" s="1"/>
      <c r="J375" s="1"/>
      <c r="K375" s="1"/>
      <c r="L375" s="1"/>
      <c r="M375" s="1"/>
      <c r="N375" s="1"/>
      <c r="O375" s="18"/>
      <c r="P375" s="18"/>
      <c r="Q375" s="1"/>
      <c r="R375" s="1"/>
      <c r="S375" s="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row>
    <row r="376" spans="2:260" s="12" customFormat="1" ht="15" customHeight="1" x14ac:dyDescent="0.25">
      <c r="B376" s="11"/>
      <c r="C376" s="1"/>
      <c r="D376" s="1"/>
      <c r="E376" s="1"/>
      <c r="F376" s="1"/>
      <c r="G376" s="1"/>
      <c r="H376" s="1"/>
      <c r="I376" s="1"/>
      <c r="J376" s="1"/>
      <c r="K376" s="1"/>
      <c r="L376" s="1"/>
      <c r="M376" s="1"/>
      <c r="N376" s="1"/>
      <c r="O376" s="18"/>
      <c r="P376" s="18"/>
      <c r="Q376" s="1"/>
      <c r="R376" s="1"/>
      <c r="S376" s="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row>
    <row r="377" spans="2:260" s="12" customFormat="1" ht="15" customHeight="1" x14ac:dyDescent="0.25">
      <c r="B377" s="11"/>
      <c r="C377" s="1"/>
      <c r="D377" s="1"/>
      <c r="E377" s="1"/>
      <c r="F377" s="1"/>
      <c r="G377" s="1"/>
      <c r="H377" s="1"/>
      <c r="I377" s="1"/>
      <c r="J377" s="1"/>
      <c r="K377" s="1"/>
      <c r="L377" s="1"/>
      <c r="M377" s="1"/>
      <c r="N377" s="1"/>
      <c r="O377" s="18"/>
      <c r="P377" s="18"/>
      <c r="Q377" s="1"/>
      <c r="R377" s="1"/>
      <c r="S377" s="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row>
    <row r="378" spans="2:260" s="12" customFormat="1" ht="15" customHeight="1" x14ac:dyDescent="0.25">
      <c r="B378" s="11"/>
      <c r="C378" s="1"/>
      <c r="D378" s="1"/>
      <c r="E378" s="1"/>
      <c r="F378" s="1"/>
      <c r="G378" s="1"/>
      <c r="H378" s="1"/>
      <c r="I378" s="1"/>
      <c r="J378" s="1"/>
      <c r="K378" s="1"/>
      <c r="L378" s="1"/>
      <c r="M378" s="1"/>
      <c r="N378" s="1"/>
      <c r="O378" s="18"/>
      <c r="P378" s="18"/>
      <c r="Q378" s="1"/>
      <c r="R378" s="1"/>
      <c r="S378" s="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row>
    <row r="379" spans="2:260" s="12" customFormat="1" ht="15" customHeight="1" x14ac:dyDescent="0.25">
      <c r="B379" s="11"/>
      <c r="C379" s="1"/>
      <c r="D379" s="1"/>
      <c r="E379" s="1"/>
      <c r="F379" s="1"/>
      <c r="G379" s="1"/>
      <c r="H379" s="1"/>
      <c r="I379" s="1"/>
      <c r="J379" s="1"/>
      <c r="K379" s="1"/>
      <c r="L379" s="1"/>
      <c r="M379" s="1"/>
      <c r="N379" s="1"/>
      <c r="O379" s="18"/>
      <c r="P379" s="18"/>
      <c r="Q379" s="1"/>
      <c r="R379" s="1"/>
      <c r="S379" s="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row>
    <row r="380" spans="2:260" s="12" customFormat="1" ht="15" customHeight="1" x14ac:dyDescent="0.25">
      <c r="B380" s="11"/>
      <c r="C380" s="1"/>
      <c r="D380" s="1"/>
      <c r="E380" s="1"/>
      <c r="F380" s="1"/>
      <c r="G380" s="1"/>
      <c r="H380" s="1"/>
      <c r="I380" s="1"/>
      <c r="J380" s="1"/>
      <c r="K380" s="1"/>
      <c r="L380" s="1"/>
      <c r="M380" s="1"/>
      <c r="N380" s="1"/>
      <c r="O380" s="18"/>
      <c r="P380" s="18"/>
      <c r="Q380" s="1"/>
      <c r="R380" s="1"/>
      <c r="S380" s="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row>
    <row r="381" spans="2:260" s="12" customFormat="1" ht="15" customHeight="1" x14ac:dyDescent="0.25">
      <c r="B381" s="11"/>
      <c r="C381" s="1"/>
      <c r="D381" s="1"/>
      <c r="E381" s="1"/>
      <c r="F381" s="1"/>
      <c r="G381" s="1"/>
      <c r="H381" s="1"/>
      <c r="I381" s="1"/>
      <c r="J381" s="1"/>
      <c r="K381" s="1"/>
      <c r="L381" s="1"/>
      <c r="M381" s="1"/>
      <c r="N381" s="1"/>
      <c r="O381" s="18"/>
      <c r="P381" s="18"/>
      <c r="Q381" s="1"/>
      <c r="R381" s="1"/>
      <c r="S381" s="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row>
    <row r="382" spans="2:260" s="12" customFormat="1" ht="15" customHeight="1" x14ac:dyDescent="0.25">
      <c r="B382" s="11"/>
      <c r="C382" s="1"/>
      <c r="D382" s="1"/>
      <c r="E382" s="1"/>
      <c r="F382" s="1"/>
      <c r="G382" s="1"/>
      <c r="H382" s="1"/>
      <c r="I382" s="1"/>
      <c r="J382" s="1"/>
      <c r="K382" s="1"/>
      <c r="L382" s="1"/>
      <c r="M382" s="1"/>
      <c r="N382" s="1"/>
      <c r="O382" s="18"/>
      <c r="P382" s="18"/>
      <c r="Q382" s="1"/>
      <c r="R382" s="1"/>
      <c r="S382" s="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row>
    <row r="383" spans="2:260" s="12" customFormat="1" ht="15" customHeight="1" x14ac:dyDescent="0.25">
      <c r="B383" s="11"/>
      <c r="C383" s="1"/>
      <c r="D383" s="1"/>
      <c r="E383" s="1"/>
      <c r="F383" s="1"/>
      <c r="G383" s="1"/>
      <c r="H383" s="1"/>
      <c r="I383" s="1"/>
      <c r="J383" s="1"/>
      <c r="K383" s="1"/>
      <c r="L383" s="1"/>
      <c r="M383" s="1"/>
      <c r="N383" s="1"/>
      <c r="O383" s="18"/>
      <c r="P383" s="18"/>
      <c r="Q383" s="1"/>
      <c r="R383" s="1"/>
      <c r="S383" s="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row>
    <row r="384" spans="2:260" s="12" customFormat="1" ht="15" customHeight="1" x14ac:dyDescent="0.25">
      <c r="B384" s="11"/>
      <c r="C384" s="1"/>
      <c r="D384" s="1"/>
      <c r="E384" s="1"/>
      <c r="F384" s="1"/>
      <c r="G384" s="1"/>
      <c r="H384" s="1"/>
      <c r="I384" s="1"/>
      <c r="J384" s="1"/>
      <c r="K384" s="1"/>
      <c r="L384" s="1"/>
      <c r="M384" s="1"/>
      <c r="N384" s="1"/>
      <c r="O384" s="18"/>
      <c r="P384" s="18"/>
      <c r="Q384" s="1"/>
      <c r="R384" s="1"/>
      <c r="S384" s="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row>
    <row r="385" spans="2:260" s="12" customFormat="1" ht="15" customHeight="1" x14ac:dyDescent="0.25">
      <c r="B385" s="11"/>
      <c r="C385" s="1"/>
      <c r="D385" s="1"/>
      <c r="E385" s="1"/>
      <c r="F385" s="1"/>
      <c r="G385" s="1"/>
      <c r="H385" s="1"/>
      <c r="I385" s="1"/>
      <c r="J385" s="1"/>
      <c r="K385" s="1"/>
      <c r="L385" s="1"/>
      <c r="M385" s="1"/>
      <c r="N385" s="1"/>
      <c r="O385" s="18"/>
      <c r="P385" s="18"/>
      <c r="Q385" s="1"/>
      <c r="R385" s="1"/>
      <c r="S385" s="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row>
    <row r="386" spans="2:260" s="12" customFormat="1" ht="15" customHeight="1" x14ac:dyDescent="0.25">
      <c r="B386" s="11"/>
      <c r="C386" s="1"/>
      <c r="D386" s="1"/>
      <c r="E386" s="1"/>
      <c r="F386" s="1"/>
      <c r="G386" s="1"/>
      <c r="H386" s="1"/>
      <c r="I386" s="1"/>
      <c r="J386" s="1"/>
      <c r="K386" s="1"/>
      <c r="L386" s="1"/>
      <c r="M386" s="1"/>
      <c r="N386" s="1"/>
      <c r="O386" s="18"/>
      <c r="P386" s="18"/>
      <c r="Q386" s="1"/>
      <c r="R386" s="1"/>
      <c r="S386" s="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row>
    <row r="387" spans="2:260" s="12" customFormat="1" ht="15" customHeight="1" x14ac:dyDescent="0.25">
      <c r="B387" s="11"/>
      <c r="C387" s="1"/>
      <c r="D387" s="1"/>
      <c r="E387" s="1"/>
      <c r="F387" s="1"/>
      <c r="G387" s="1"/>
      <c r="H387" s="1"/>
      <c r="I387" s="1"/>
      <c r="J387" s="1"/>
      <c r="K387" s="1"/>
      <c r="L387" s="1"/>
      <c r="M387" s="1"/>
      <c r="N387" s="1"/>
      <c r="O387" s="18"/>
      <c r="P387" s="18"/>
      <c r="Q387" s="1"/>
      <c r="R387" s="1"/>
      <c r="S387" s="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row>
    <row r="388" spans="2:260" s="12" customFormat="1" ht="15" customHeight="1" x14ac:dyDescent="0.25">
      <c r="B388" s="11"/>
      <c r="C388" s="1"/>
      <c r="D388" s="1"/>
      <c r="E388" s="1"/>
      <c r="F388" s="1"/>
      <c r="G388" s="1"/>
      <c r="H388" s="1"/>
      <c r="I388" s="1"/>
      <c r="J388" s="1"/>
      <c r="K388" s="1"/>
      <c r="L388" s="1"/>
      <c r="M388" s="1"/>
      <c r="N388" s="1"/>
      <c r="O388" s="18"/>
      <c r="P388" s="18"/>
      <c r="Q388" s="1"/>
      <c r="R388" s="1"/>
      <c r="S388" s="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row>
    <row r="389" spans="2:260" s="12" customFormat="1" ht="15" customHeight="1" x14ac:dyDescent="0.25">
      <c r="B389" s="11"/>
      <c r="C389" s="1"/>
      <c r="D389" s="1"/>
      <c r="E389" s="1"/>
      <c r="F389" s="1"/>
      <c r="G389" s="1"/>
      <c r="H389" s="1"/>
      <c r="I389" s="1"/>
      <c r="J389" s="1"/>
      <c r="K389" s="1"/>
      <c r="L389" s="1"/>
      <c r="M389" s="1"/>
      <c r="N389" s="1"/>
      <c r="O389" s="18"/>
      <c r="P389" s="18"/>
      <c r="Q389" s="1"/>
      <c r="R389" s="1"/>
      <c r="S389" s="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row>
    <row r="390" spans="2:260" s="12" customFormat="1" ht="15" customHeight="1" x14ac:dyDescent="0.25">
      <c r="B390" s="11"/>
      <c r="C390" s="1"/>
      <c r="D390" s="1"/>
      <c r="E390" s="1"/>
      <c r="F390" s="1"/>
      <c r="G390" s="1"/>
      <c r="H390" s="1"/>
      <c r="I390" s="1"/>
      <c r="J390" s="1"/>
      <c r="K390" s="1"/>
      <c r="L390" s="1"/>
      <c r="M390" s="1"/>
      <c r="N390" s="1"/>
      <c r="O390" s="18"/>
      <c r="P390" s="18"/>
      <c r="Q390" s="1"/>
      <c r="R390" s="1"/>
      <c r="S390" s="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row>
    <row r="391" spans="2:260" s="12" customFormat="1" ht="15" customHeight="1" x14ac:dyDescent="0.25">
      <c r="B391" s="11"/>
      <c r="C391" s="1"/>
      <c r="D391" s="1"/>
      <c r="E391" s="1"/>
      <c r="F391" s="1"/>
      <c r="G391" s="1"/>
      <c r="H391" s="1"/>
      <c r="I391" s="1"/>
      <c r="J391" s="1"/>
      <c r="K391" s="1"/>
      <c r="L391" s="1"/>
      <c r="M391" s="1"/>
      <c r="N391" s="1"/>
      <c r="O391" s="18"/>
      <c r="P391" s="18"/>
      <c r="Q391" s="1"/>
      <c r="R391" s="1"/>
      <c r="S391" s="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row>
    <row r="392" spans="2:260" s="12" customFormat="1" ht="15" customHeight="1" x14ac:dyDescent="0.25">
      <c r="B392" s="11"/>
      <c r="C392" s="1"/>
      <c r="D392" s="1"/>
      <c r="E392" s="1"/>
      <c r="F392" s="1"/>
      <c r="G392" s="1"/>
      <c r="H392" s="1"/>
      <c r="I392" s="1"/>
      <c r="J392" s="1"/>
      <c r="K392" s="1"/>
      <c r="L392" s="1"/>
      <c r="M392" s="1"/>
      <c r="N392" s="1"/>
      <c r="O392" s="18"/>
      <c r="P392" s="18"/>
      <c r="Q392" s="1"/>
      <c r="R392" s="1"/>
      <c r="S392" s="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row>
    <row r="393" spans="2:260" s="12" customFormat="1" ht="15" customHeight="1" x14ac:dyDescent="0.25">
      <c r="B393" s="11"/>
      <c r="C393" s="1"/>
      <c r="D393" s="1"/>
      <c r="E393" s="1"/>
      <c r="F393" s="1"/>
      <c r="G393" s="1"/>
      <c r="H393" s="1"/>
      <c r="I393" s="1"/>
      <c r="J393" s="1"/>
      <c r="K393" s="1"/>
      <c r="L393" s="1"/>
      <c r="M393" s="1"/>
      <c r="N393" s="1"/>
      <c r="O393" s="18"/>
      <c r="P393" s="18"/>
      <c r="Q393" s="1"/>
      <c r="R393" s="1"/>
      <c r="S393" s="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row>
    <row r="394" spans="2:260" s="12" customFormat="1" ht="15" customHeight="1" x14ac:dyDescent="0.25">
      <c r="B394" s="11"/>
      <c r="C394" s="1"/>
      <c r="D394" s="1"/>
      <c r="E394" s="1"/>
      <c r="F394" s="1"/>
      <c r="G394" s="1"/>
      <c r="H394" s="1"/>
      <c r="I394" s="1"/>
      <c r="J394" s="1"/>
      <c r="K394" s="1"/>
      <c r="L394" s="1"/>
      <c r="M394" s="1"/>
      <c r="N394" s="1"/>
      <c r="O394" s="18"/>
      <c r="P394" s="18"/>
      <c r="Q394" s="1"/>
      <c r="R394" s="1"/>
      <c r="S394" s="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row>
    <row r="395" spans="2:260" s="12" customFormat="1" ht="15" customHeight="1" x14ac:dyDescent="0.25">
      <c r="B395" s="11"/>
      <c r="C395" s="1"/>
      <c r="D395" s="1"/>
      <c r="E395" s="1"/>
      <c r="F395" s="1"/>
      <c r="G395" s="1"/>
      <c r="H395" s="1"/>
      <c r="I395" s="1"/>
      <c r="J395" s="1"/>
      <c r="K395" s="1"/>
      <c r="L395" s="1"/>
      <c r="M395" s="1"/>
      <c r="N395" s="1"/>
      <c r="O395" s="18"/>
      <c r="P395" s="18"/>
      <c r="Q395" s="1"/>
      <c r="R395" s="1"/>
      <c r="S395" s="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row>
    <row r="396" spans="2:260" s="12" customFormat="1" ht="15" customHeight="1" x14ac:dyDescent="0.25">
      <c r="B396" s="11"/>
      <c r="C396" s="1"/>
      <c r="D396" s="1"/>
      <c r="E396" s="1"/>
      <c r="F396" s="1"/>
      <c r="G396" s="1"/>
      <c r="H396" s="1"/>
      <c r="I396" s="1"/>
      <c r="J396" s="1"/>
      <c r="K396" s="1"/>
      <c r="L396" s="1"/>
      <c r="M396" s="1"/>
      <c r="N396" s="1"/>
      <c r="O396" s="18"/>
      <c r="P396" s="18"/>
      <c r="Q396" s="1"/>
      <c r="R396" s="1"/>
      <c r="S396" s="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row>
  </sheetData>
  <sheetProtection selectLockedCells="1" selectUnlockedCells="1"/>
  <sortState xmlns:xlrd2="http://schemas.microsoft.com/office/spreadsheetml/2017/richdata2" ref="C17:R290">
    <sortCondition ref="C17:C290"/>
  </sortState>
  <mergeCells count="5">
    <mergeCell ref="F16:H16"/>
    <mergeCell ref="J16:L16"/>
    <mergeCell ref="C16:D16"/>
    <mergeCell ref="C11:R11"/>
    <mergeCell ref="C12:R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6"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str">
        <f>_xlfn.XLOOKUP($E5,Tendencias!$D$17:$D$352,Tendencias!$R$17:$R$352)</f>
        <v>VALE3 está em clara tendência de baixa pelas médias de 21 e 200 dias e segue em movimento de baixa. Abaixo dos 63,84 pode buscar suportes 60,61 ou 57,39. Teria sinal de repique altista fechando acima dos 65,62 mirando resistências em 74,27 ou 80,71. O IFR sobrevendido alerta para recuperações se superar 65,62</v>
      </c>
      <c r="F7" s="57">
        <f>_xlfn.XLOOKUP($E5,Tendencias!$D$17:$D$352,Tendencias!$E$17:$E$352)</f>
        <v>0</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2026-10-21T22:05:39Z</cp:lastPrinted>
  <dcterms:created xsi:type="dcterms:W3CDTF">2020-05-21T15:06:06Z</dcterms:created>
  <dcterms:modified xsi:type="dcterms:W3CDTF">2026-10-21T22:05:40Z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