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ac992c250befdd11/2026/"/>
    </mc:Choice>
  </mc:AlternateContent>
  <xr:revisionPtr revIDLastSave="0" documentId="8_{73D44A4B-DF14-4F44-9F8B-35E3BB98F194}" xr6:coauthVersionLast="47" xr6:coauthVersionMax="47" xr10:uidLastSave="{00000000-0000-0000-0000-000000000000}"/>
  <bookViews>
    <workbookView xWindow="-15885" yWindow="18195" windowWidth="15435" windowHeight="13920" xr2:uid="{00000000-000D-0000-FFFF-FFFF00000000}"/>
  </bookViews>
  <sheets>
    <sheet name="Tendencias" sheetId="1" r:id="rId1"/>
    <sheet name="Consulta" sheetId="2" r:id="rId2"/>
  </sheets>
  <definedNames>
    <definedName name="_xlnm.Print_Area" localSheetId="0">Tendencias!$C$11:$R$422</definedName>
    <definedName name="dados1">#REF!</definedName>
    <definedName name="medi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7" i="2"/>
  <c r="W16" i="1" l="1"/>
  <c r="X18" i="1"/>
  <c r="W18" i="1" s="1"/>
  <c r="W10" i="1"/>
  <c r="U9" i="1"/>
  <c r="X7" i="1"/>
  <c r="W7" i="1"/>
  <c r="W3" i="1" l="1"/>
  <c r="U10" i="1"/>
  <c r="Y4" i="1" s="1"/>
  <c r="X10" i="1"/>
  <c r="X3" i="1" s="1"/>
  <c r="W9" i="1"/>
  <c r="Z7" i="1"/>
  <c r="W8" i="1" s="1"/>
  <c r="Y3" i="1" l="1"/>
  <c r="X8" i="1"/>
</calcChain>
</file>

<file path=xl/sharedStrings.xml><?xml version="1.0" encoding="utf-8"?>
<sst xmlns="http://schemas.openxmlformats.org/spreadsheetml/2006/main" count="1655" uniqueCount="955">
  <si>
    <t>Ativos</t>
  </si>
  <si>
    <t>Suportes</t>
  </si>
  <si>
    <t>Suportes e Resistências</t>
  </si>
  <si>
    <t>Atualizado em 08junho2020</t>
  </si>
  <si>
    <t>Resistências</t>
  </si>
  <si>
    <t>IFR</t>
  </si>
  <si>
    <t>Vol$m</t>
  </si>
  <si>
    <t xml:space="preserve">Disclaimer: </t>
  </si>
  <si>
    <t>Análise do Ativo</t>
  </si>
  <si>
    <t>Altas</t>
  </si>
  <si>
    <t>Baixas</t>
  </si>
  <si>
    <t>Brasil</t>
  </si>
  <si>
    <t>MBRF3</t>
  </si>
  <si>
    <t>Nota media</t>
  </si>
  <si>
    <t>NotaBDR</t>
  </si>
  <si>
    <t>ativo</t>
  </si>
  <si>
    <t>BDRs</t>
  </si>
  <si>
    <t>MM21</t>
  </si>
  <si>
    <t>MM200</t>
  </si>
  <si>
    <t>Nota</t>
  </si>
  <si>
    <t>ATIVO</t>
  </si>
  <si>
    <t>Análise</t>
  </si>
  <si>
    <t>vale3</t>
  </si>
  <si>
    <r>
      <t xml:space="preserve">Este relatório é atualizado diariamente e apresenta a tendência dos ativos no fechamento do dia anterior.  </t>
    </r>
    <r>
      <rPr>
        <b/>
        <sz val="10"/>
        <color rgb="FF595959"/>
        <rFont val="Arial"/>
        <family val="2"/>
      </rPr>
      <t xml:space="preserve">A tendência destacada no texto é a da média de 21 dias para o sinal de curto prazo (CP), já para o </t>
    </r>
    <r>
      <rPr>
        <sz val="10"/>
        <color rgb="FF595959"/>
        <rFont val="Arial"/>
        <family val="2"/>
      </rPr>
      <t>longo prazo (LP), usamos a média de 200 dias.</t>
    </r>
    <r>
      <rPr>
        <b/>
        <sz val="10"/>
        <color rgb="FF595959"/>
        <rFont val="Arial"/>
        <family val="2"/>
      </rPr>
      <t xml:space="preserve"> Para consulta dos ativos, pode-se usar a função CTRL + F ou CRTL + L dependendo de seu sistema operacional.
</t>
    </r>
    <r>
      <rPr>
        <sz val="10"/>
        <color rgb="FF595959"/>
        <rFont val="Arial"/>
        <family val="2"/>
      </rPr>
      <t>A</t>
    </r>
    <r>
      <rPr>
        <sz val="10"/>
        <color indexed="13"/>
        <rFont val="Arial"/>
        <family val="2"/>
      </rPr>
      <t xml:space="preserve">nálise Técnica com uso também de Fibonacci, IFR9 e volume médio mensal. A  </t>
    </r>
    <r>
      <rPr>
        <b/>
        <sz val="10"/>
        <color rgb="FF595959"/>
        <rFont val="Arial"/>
        <family val="2"/>
      </rPr>
      <t xml:space="preserve">Nota tecnica é uma escala de 0 a 10 aonde são adicionados pontos para sinais altistas, como médias móveis de 200 e 21 dias, assim como para padrões de IFR e volume. </t>
    </r>
  </si>
  <si>
    <t>3tentos</t>
  </si>
  <si>
    <t>TTEN3</t>
  </si>
  <si>
    <t>Baixa</t>
  </si>
  <si>
    <t>Alta</t>
  </si>
  <si>
    <t>Abc Brasil</t>
  </si>
  <si>
    <t>ABCB4</t>
  </si>
  <si>
    <t>Advanced Micro Devices, Inc</t>
  </si>
  <si>
    <t>A1MD34</t>
  </si>
  <si>
    <t>Alibaba Group Holding Ltd</t>
  </si>
  <si>
    <t>BABA34</t>
  </si>
  <si>
    <t>Allos</t>
  </si>
  <si>
    <t>ALOS3</t>
  </si>
  <si>
    <t>Alpargatas</t>
  </si>
  <si>
    <t>ALPA4</t>
  </si>
  <si>
    <t>Alphabet Inc</t>
  </si>
  <si>
    <t>GOGL34</t>
  </si>
  <si>
    <t>Alupar</t>
  </si>
  <si>
    <t>ALUP11</t>
  </si>
  <si>
    <t>Amazon.Com, Inc</t>
  </si>
  <si>
    <t>AMZO34</t>
  </si>
  <si>
    <t>Ambev S/A</t>
  </si>
  <si>
    <t>ABEV3</t>
  </si>
  <si>
    <t>Americanas</t>
  </si>
  <si>
    <t>AMER3</t>
  </si>
  <si>
    <t>Anima</t>
  </si>
  <si>
    <t>ANIM3</t>
  </si>
  <si>
    <t>Apple Inc</t>
  </si>
  <si>
    <t>AAPL34</t>
  </si>
  <si>
    <t>Armac</t>
  </si>
  <si>
    <t>ARML3</t>
  </si>
  <si>
    <t>Assai</t>
  </si>
  <si>
    <t>ASAI3</t>
  </si>
  <si>
    <t>Aura 360</t>
  </si>
  <si>
    <t>AURA33</t>
  </si>
  <si>
    <t>Auren</t>
  </si>
  <si>
    <t>AURE3</t>
  </si>
  <si>
    <t>Axia Energia</t>
  </si>
  <si>
    <t>AXIA3</t>
  </si>
  <si>
    <t>AXIA7</t>
  </si>
  <si>
    <t>Azevedo</t>
  </si>
  <si>
    <t>AZEV3</t>
  </si>
  <si>
    <t>Azzas 2154</t>
  </si>
  <si>
    <t>AZZA3</t>
  </si>
  <si>
    <t>B3</t>
  </si>
  <si>
    <t>B3SA3</t>
  </si>
  <si>
    <t>Banco BMG</t>
  </si>
  <si>
    <t>BMGB4</t>
  </si>
  <si>
    <t>Banrisul</t>
  </si>
  <si>
    <t>BRSR6</t>
  </si>
  <si>
    <t>BBSeguridade</t>
  </si>
  <si>
    <t>BBSE3</t>
  </si>
  <si>
    <t>Bemobi Tech</t>
  </si>
  <si>
    <t>BMOB3</t>
  </si>
  <si>
    <t>Berkshire Hathaway Inc</t>
  </si>
  <si>
    <t>BERK34</t>
  </si>
  <si>
    <t>Blau</t>
  </si>
  <si>
    <t>BLAU3</t>
  </si>
  <si>
    <t>Boa Safra</t>
  </si>
  <si>
    <t>SOJA3</t>
  </si>
  <si>
    <t>BR Partners</t>
  </si>
  <si>
    <t>BRBI11</t>
  </si>
  <si>
    <t>Bradesco</t>
  </si>
  <si>
    <t>BBDC3</t>
  </si>
  <si>
    <t>BBDC4</t>
  </si>
  <si>
    <t>Bradespar</t>
  </si>
  <si>
    <t>BRAP4</t>
  </si>
  <si>
    <t>Bradsaude</t>
  </si>
  <si>
    <t>SAUD3</t>
  </si>
  <si>
    <t>BBAS3</t>
  </si>
  <si>
    <t>Brasilagro</t>
  </si>
  <si>
    <t>AGRO3</t>
  </si>
  <si>
    <t>Braskem</t>
  </si>
  <si>
    <t>BRKM5</t>
  </si>
  <si>
    <t>Brava</t>
  </si>
  <si>
    <t>BRAV3</t>
  </si>
  <si>
    <t>Broadcom Inc</t>
  </si>
  <si>
    <t>AVGO34</t>
  </si>
  <si>
    <t>Btgp Banco</t>
  </si>
  <si>
    <t>BPAC11</t>
  </si>
  <si>
    <t>Caixa Seguri</t>
  </si>
  <si>
    <t>CXSE3</t>
  </si>
  <si>
    <t>Camil</t>
  </si>
  <si>
    <t>CAML3</t>
  </si>
  <si>
    <t>Casas Bahia</t>
  </si>
  <si>
    <t>BHIA3</t>
  </si>
  <si>
    <t>Cba</t>
  </si>
  <si>
    <t>CBAV3</t>
  </si>
  <si>
    <t>Cea Modas</t>
  </si>
  <si>
    <t>CEAB3</t>
  </si>
  <si>
    <t>Cemig</t>
  </si>
  <si>
    <t>CMIG4</t>
  </si>
  <si>
    <t>Cogna ON</t>
  </si>
  <si>
    <t>COGN3</t>
  </si>
  <si>
    <t>Compass Gas</t>
  </si>
  <si>
    <t>PASS3</t>
  </si>
  <si>
    <t/>
  </si>
  <si>
    <t>Restrita</t>
  </si>
  <si>
    <t>Copasa</t>
  </si>
  <si>
    <t>CSMG3</t>
  </si>
  <si>
    <t>Copel</t>
  </si>
  <si>
    <t>CPLE3</t>
  </si>
  <si>
    <t>Cosan</t>
  </si>
  <si>
    <t>CSAN3</t>
  </si>
  <si>
    <t>CPFL Energia</t>
  </si>
  <si>
    <t>CPFE3</t>
  </si>
  <si>
    <t>Csn Mineracao</t>
  </si>
  <si>
    <t>CMIN3</t>
  </si>
  <si>
    <t>Cury S/A</t>
  </si>
  <si>
    <t>CURY3</t>
  </si>
  <si>
    <t>Cvc Brasil</t>
  </si>
  <si>
    <t>CVCB3</t>
  </si>
  <si>
    <t>Cyrela Realt</t>
  </si>
  <si>
    <t>CYRE3</t>
  </si>
  <si>
    <t>CYRE4</t>
  </si>
  <si>
    <t>Dasa</t>
  </si>
  <si>
    <t>DASA3</t>
  </si>
  <si>
    <t>Dell Inc</t>
  </si>
  <si>
    <t>D1EL34</t>
  </si>
  <si>
    <t>Desktopsigma</t>
  </si>
  <si>
    <t>DESK3</t>
  </si>
  <si>
    <t>Dexco</t>
  </si>
  <si>
    <t>DXCO3</t>
  </si>
  <si>
    <t>Dimed</t>
  </si>
  <si>
    <t>PNVL3</t>
  </si>
  <si>
    <t>Direcional</t>
  </si>
  <si>
    <t>DIRR3</t>
  </si>
  <si>
    <t>Ecorodovias</t>
  </si>
  <si>
    <t>ECOR3</t>
  </si>
  <si>
    <t>Eli Lilly And Company</t>
  </si>
  <si>
    <t>LILY34</t>
  </si>
  <si>
    <t>Emae</t>
  </si>
  <si>
    <t>EMAE3</t>
  </si>
  <si>
    <t>Embraer</t>
  </si>
  <si>
    <t>EMBJ3</t>
  </si>
  <si>
    <t>Energisa</t>
  </si>
  <si>
    <t>ENGI11</t>
  </si>
  <si>
    <t>Eneva</t>
  </si>
  <si>
    <t>ENEV3</t>
  </si>
  <si>
    <t>Engie Brasil</t>
  </si>
  <si>
    <t>EGIE3</t>
  </si>
  <si>
    <t>Equatorial</t>
  </si>
  <si>
    <t>EQTL3</t>
  </si>
  <si>
    <t>Even</t>
  </si>
  <si>
    <t>EVEN3</t>
  </si>
  <si>
    <t>Eztec</t>
  </si>
  <si>
    <t>EZTC3</t>
  </si>
  <si>
    <t>Ferbasa</t>
  </si>
  <si>
    <t>FESA4</t>
  </si>
  <si>
    <t>Fleury</t>
  </si>
  <si>
    <t>FLRY3</t>
  </si>
  <si>
    <t>Fras-Le</t>
  </si>
  <si>
    <t>FRAS3</t>
  </si>
  <si>
    <t>Gerdau</t>
  </si>
  <si>
    <t>GGBR4</t>
  </si>
  <si>
    <t>Gerdau Met</t>
  </si>
  <si>
    <t>GOAU4</t>
  </si>
  <si>
    <t>Gps</t>
  </si>
  <si>
    <t>GGPS3</t>
  </si>
  <si>
    <t>Grendene</t>
  </si>
  <si>
    <t>GRND3</t>
  </si>
  <si>
    <t>Grupo Mateus</t>
  </si>
  <si>
    <t>GMAT3</t>
  </si>
  <si>
    <t>Grupo Sbf</t>
  </si>
  <si>
    <t>SBFG3</t>
  </si>
  <si>
    <t>Hapvida</t>
  </si>
  <si>
    <t>HAPV3</t>
  </si>
  <si>
    <t>Hidrovias</t>
  </si>
  <si>
    <t>HBSA3</t>
  </si>
  <si>
    <t>Hypera</t>
  </si>
  <si>
    <t>HYPE3</t>
  </si>
  <si>
    <t>Iguatemi SA</t>
  </si>
  <si>
    <t>IGTI11</t>
  </si>
  <si>
    <t>Intel Corp</t>
  </si>
  <si>
    <t>ITLC34</t>
  </si>
  <si>
    <t>Intelbras</t>
  </si>
  <si>
    <t>INTB3</t>
  </si>
  <si>
    <t>Inter &amp; Co, Inc.</t>
  </si>
  <si>
    <t>INBR32</t>
  </si>
  <si>
    <t>Iochp-Maxion</t>
  </si>
  <si>
    <t>MYPK3</t>
  </si>
  <si>
    <t>Irani</t>
  </si>
  <si>
    <t>RANI3</t>
  </si>
  <si>
    <t>Irbbrasil Re</t>
  </si>
  <si>
    <t>IRBR3</t>
  </si>
  <si>
    <t>Isa Energia</t>
  </si>
  <si>
    <t>ISAE4</t>
  </si>
  <si>
    <t>Itausa</t>
  </si>
  <si>
    <t>ITSA4</t>
  </si>
  <si>
    <t>ItauUnibanco</t>
  </si>
  <si>
    <t>ITUB3</t>
  </si>
  <si>
    <t>ITUB4</t>
  </si>
  <si>
    <t>Jallesmachad</t>
  </si>
  <si>
    <t>JALL3</t>
  </si>
  <si>
    <t>JBS Nv</t>
  </si>
  <si>
    <t>JBSS32</t>
  </si>
  <si>
    <t>JHSF Part</t>
  </si>
  <si>
    <t>JHSF3</t>
  </si>
  <si>
    <t>Jpmorgan Chase &amp; Co</t>
  </si>
  <si>
    <t>JPMC34</t>
  </si>
  <si>
    <t>JSL</t>
  </si>
  <si>
    <t>JSLG3</t>
  </si>
  <si>
    <t>Kepler Weber</t>
  </si>
  <si>
    <t>KEPL3</t>
  </si>
  <si>
    <t>Klabin S/A</t>
  </si>
  <si>
    <t>KLBN4</t>
  </si>
  <si>
    <t>KLBN11</t>
  </si>
  <si>
    <t>Lavvi</t>
  </si>
  <si>
    <t>LAVV3</t>
  </si>
  <si>
    <t>Light S/A</t>
  </si>
  <si>
    <t>LIGT3</t>
  </si>
  <si>
    <t>Localiza</t>
  </si>
  <si>
    <t>RENT3</t>
  </si>
  <si>
    <t>Log Com Prop</t>
  </si>
  <si>
    <t>LOGG3</t>
  </si>
  <si>
    <t>Lojas Renner</t>
  </si>
  <si>
    <t>LREN3</t>
  </si>
  <si>
    <t>Lwsa</t>
  </si>
  <si>
    <t>LWSA3</t>
  </si>
  <si>
    <t>M.Diasbranco</t>
  </si>
  <si>
    <t>MDIA3</t>
  </si>
  <si>
    <t>Magaz Luiza</t>
  </si>
  <si>
    <t>MGLU3</t>
  </si>
  <si>
    <t>Marcopolo</t>
  </si>
  <si>
    <t>POMO3</t>
  </si>
  <si>
    <t>POMO4</t>
  </si>
  <si>
    <t>Marfrig</t>
  </si>
  <si>
    <t>Marvell Technology Group Ltd</t>
  </si>
  <si>
    <t>M2RV34</t>
  </si>
  <si>
    <t>Meliuz</t>
  </si>
  <si>
    <t>CASH3</t>
  </si>
  <si>
    <t>Mercado Libre</t>
  </si>
  <si>
    <t>MELI34</t>
  </si>
  <si>
    <t>Meta Platforms, Inc</t>
  </si>
  <si>
    <t>M1TA34</t>
  </si>
  <si>
    <t>Metal Leve</t>
  </si>
  <si>
    <t>LEVE3</t>
  </si>
  <si>
    <t>Micron Technology, Inc</t>
  </si>
  <si>
    <t>MUTC34</t>
  </si>
  <si>
    <t>Microsoft Corp</t>
  </si>
  <si>
    <t>MSFT34</t>
  </si>
  <si>
    <t>Mills</t>
  </si>
  <si>
    <t>MILS3</t>
  </si>
  <si>
    <t>Minerva</t>
  </si>
  <si>
    <t>BEEF3</t>
  </si>
  <si>
    <t>Moderna, Inc</t>
  </si>
  <si>
    <t>M1RN34</t>
  </si>
  <si>
    <t>Motiva SA</t>
  </si>
  <si>
    <t>MOTV3</t>
  </si>
  <si>
    <t>Moura Dubeux</t>
  </si>
  <si>
    <t>MDNE3</t>
  </si>
  <si>
    <t>Movida</t>
  </si>
  <si>
    <t>MOVI3</t>
  </si>
  <si>
    <t>MRV</t>
  </si>
  <si>
    <t>MRVE3</t>
  </si>
  <si>
    <t>Multilaser</t>
  </si>
  <si>
    <t>MLAS3</t>
  </si>
  <si>
    <t>Multiplan</t>
  </si>
  <si>
    <t>MULT3</t>
  </si>
  <si>
    <t>Natura</t>
  </si>
  <si>
    <t>NATU3</t>
  </si>
  <si>
    <t>Netflix, Inc</t>
  </si>
  <si>
    <t>NFLX34</t>
  </si>
  <si>
    <t>Nu Holdings Ltd.</t>
  </si>
  <si>
    <t>ROXO34</t>
  </si>
  <si>
    <t>Nvidia Corp</t>
  </si>
  <si>
    <t>NVDC34</t>
  </si>
  <si>
    <t>Oceanpact</t>
  </si>
  <si>
    <t>OPCT3</t>
  </si>
  <si>
    <t>Oncoclinicas</t>
  </si>
  <si>
    <t>ONCO3</t>
  </si>
  <si>
    <t>Oracle Corp</t>
  </si>
  <si>
    <t>ORCL34</t>
  </si>
  <si>
    <t>Oranjebtc</t>
  </si>
  <si>
    <t>OBTC3</t>
  </si>
  <si>
    <t>Orizon</t>
  </si>
  <si>
    <t>ORVR3</t>
  </si>
  <si>
    <t>P.Acucar-Cbd</t>
  </si>
  <si>
    <t>PCAR3</t>
  </si>
  <si>
    <t>Pague Menos</t>
  </si>
  <si>
    <t>PGMN3</t>
  </si>
  <si>
    <t>P2LT34</t>
  </si>
  <si>
    <t>Petrobras</t>
  </si>
  <si>
    <t>PETR3</t>
  </si>
  <si>
    <t>PETR4</t>
  </si>
  <si>
    <t>RECV3</t>
  </si>
  <si>
    <t>PRIO3</t>
  </si>
  <si>
    <t>AUAU3</t>
  </si>
  <si>
    <t>PINE4</t>
  </si>
  <si>
    <t>PLPL3</t>
  </si>
  <si>
    <t>Paypal</t>
  </si>
  <si>
    <t>PSSA3</t>
  </si>
  <si>
    <t>Priner</t>
  </si>
  <si>
    <t>PRNR3</t>
  </si>
  <si>
    <t>Qualicorp</t>
  </si>
  <si>
    <t>QUAL3</t>
  </si>
  <si>
    <t>RaiaDrogasil</t>
  </si>
  <si>
    <t>RADL3</t>
  </si>
  <si>
    <t>Raizen</t>
  </si>
  <si>
    <t>RAIZ4</t>
  </si>
  <si>
    <t>Randon Part</t>
  </si>
  <si>
    <t>RAPT4</t>
  </si>
  <si>
    <t>Rede D Or</t>
  </si>
  <si>
    <t>RDOR3</t>
  </si>
  <si>
    <t>Riachuelo</t>
  </si>
  <si>
    <t>RIAA3</t>
  </si>
  <si>
    <t>Rumo S.A.</t>
  </si>
  <si>
    <t>RAIL3</t>
  </si>
  <si>
    <t>Sabesp</t>
  </si>
  <si>
    <t>SBSP3</t>
  </si>
  <si>
    <t>Sanepar</t>
  </si>
  <si>
    <t>SAPR4</t>
  </si>
  <si>
    <t>SAPR11</t>
  </si>
  <si>
    <t>Santander BR</t>
  </si>
  <si>
    <t>SANB11</t>
  </si>
  <si>
    <t>Sao Martinho</t>
  </si>
  <si>
    <t>SMTO3</t>
  </si>
  <si>
    <t>Schulz</t>
  </si>
  <si>
    <t>SHUL4</t>
  </si>
  <si>
    <t>Ser Educa</t>
  </si>
  <si>
    <t>SEER3</t>
  </si>
  <si>
    <t>Sid Nacional</t>
  </si>
  <si>
    <t>CSNA3</t>
  </si>
  <si>
    <t>Simpar</t>
  </si>
  <si>
    <t>SIMH3</t>
  </si>
  <si>
    <t>SLC Agricola</t>
  </si>
  <si>
    <t>SLCE3</t>
  </si>
  <si>
    <t>Smart Fit</t>
  </si>
  <si>
    <t>SMFT3</t>
  </si>
  <si>
    <t>Space Exploration Technologies Corp</t>
  </si>
  <si>
    <t>SPCX34</t>
  </si>
  <si>
    <t>Stoneco Ltd.</t>
  </si>
  <si>
    <t>STOC34</t>
  </si>
  <si>
    <t>Strategy Inc</t>
  </si>
  <si>
    <t>M2ST34</t>
  </si>
  <si>
    <t>Suzano S.A.</t>
  </si>
  <si>
    <t>SUZB3</t>
  </si>
  <si>
    <t>Taesa</t>
  </si>
  <si>
    <t>TAEE4</t>
  </si>
  <si>
    <t>TAEE11</t>
  </si>
  <si>
    <t>Taiwan Semiconductor Manufacturing Co Ltd</t>
  </si>
  <si>
    <t>TSMC34</t>
  </si>
  <si>
    <t>Taurus Armas</t>
  </si>
  <si>
    <t>TASA4</t>
  </si>
  <si>
    <t>Tegma</t>
  </si>
  <si>
    <t>TGMA3</t>
  </si>
  <si>
    <t>Telef Brasil</t>
  </si>
  <si>
    <t>VIVT3</t>
  </si>
  <si>
    <t>Tenda</t>
  </si>
  <si>
    <t>TEND3</t>
  </si>
  <si>
    <t>Tesla, Inc</t>
  </si>
  <si>
    <t>TSLA34</t>
  </si>
  <si>
    <t>Tim</t>
  </si>
  <si>
    <t>TIMS3</t>
  </si>
  <si>
    <t>Totvs</t>
  </si>
  <si>
    <t>TOTS3</t>
  </si>
  <si>
    <t>Track Field</t>
  </si>
  <si>
    <t>TFCO4</t>
  </si>
  <si>
    <t>Tupy</t>
  </si>
  <si>
    <t>TUPY3</t>
  </si>
  <si>
    <t>Ultrapar</t>
  </si>
  <si>
    <t>UGPA3</t>
  </si>
  <si>
    <t>Unifique</t>
  </si>
  <si>
    <t>FIQE3</t>
  </si>
  <si>
    <t>Unipar</t>
  </si>
  <si>
    <t>UNIP6</t>
  </si>
  <si>
    <t>Usiminas</t>
  </si>
  <si>
    <t>USIM3</t>
  </si>
  <si>
    <t>USIM5</t>
  </si>
  <si>
    <t>Vale</t>
  </si>
  <si>
    <t>VALE3</t>
  </si>
  <si>
    <t>Valid</t>
  </si>
  <si>
    <t>VLID3</t>
  </si>
  <si>
    <t>Vamos</t>
  </si>
  <si>
    <t>VAMO3</t>
  </si>
  <si>
    <t>Vibra</t>
  </si>
  <si>
    <t>VBBR3</t>
  </si>
  <si>
    <t>Vitrueduca</t>
  </si>
  <si>
    <t>VTRU3</t>
  </si>
  <si>
    <t>Vivara S.A.</t>
  </si>
  <si>
    <t>VIVA3</t>
  </si>
  <si>
    <t>Vulcabras</t>
  </si>
  <si>
    <t>VULC3</t>
  </si>
  <si>
    <t>Weg</t>
  </si>
  <si>
    <t>WEGE3</t>
  </si>
  <si>
    <t>Wiz Co</t>
  </si>
  <si>
    <t>WIZC3</t>
  </si>
  <si>
    <t>Xp Inc.</t>
  </si>
  <si>
    <t>XPBR31</t>
  </si>
  <si>
    <t>Yduqs Part</t>
  </si>
  <si>
    <t>YDUQ3</t>
  </si>
  <si>
    <t>Hashdex Btcn</t>
  </si>
  <si>
    <t>BITH11</t>
  </si>
  <si>
    <t>Hashdex Eth</t>
  </si>
  <si>
    <t>ETHE11</t>
  </si>
  <si>
    <t>Hashdex Nci</t>
  </si>
  <si>
    <t>HASH11</t>
  </si>
  <si>
    <t>Investo Wrld</t>
  </si>
  <si>
    <t>WRLD11</t>
  </si>
  <si>
    <t>Investoutil</t>
  </si>
  <si>
    <t>UTLL11</t>
  </si>
  <si>
    <t>Ishares Bova Ci</t>
  </si>
  <si>
    <t>BOVA11</t>
  </si>
  <si>
    <t>Ishares S&amp;P 500</t>
  </si>
  <si>
    <t>IVVB11</t>
  </si>
  <si>
    <t>iShares Silver Trust</t>
  </si>
  <si>
    <t>BSLV39</t>
  </si>
  <si>
    <t>Ishares Smal Ci</t>
  </si>
  <si>
    <t>SMAL11</t>
  </si>
  <si>
    <t>It Now Ibov</t>
  </si>
  <si>
    <t>BOVV11</t>
  </si>
  <si>
    <t>It Now Idiv</t>
  </si>
  <si>
    <t>DIVO11</t>
  </si>
  <si>
    <t>It Now SP BR</t>
  </si>
  <si>
    <t>SPXR11</t>
  </si>
  <si>
    <t>It Now Spxi</t>
  </si>
  <si>
    <t>SPXI11</t>
  </si>
  <si>
    <t>It Now Teck</t>
  </si>
  <si>
    <t>TECK11</t>
  </si>
  <si>
    <t>Nuibovhighbt</t>
  </si>
  <si>
    <t>HIGH11</t>
  </si>
  <si>
    <t>Qr Bitcoin</t>
  </si>
  <si>
    <t>QBTC11</t>
  </si>
  <si>
    <t>Trend Europa</t>
  </si>
  <si>
    <t>EURP11</t>
  </si>
  <si>
    <t>Trend Ibovx</t>
  </si>
  <si>
    <t>BOVX11</t>
  </si>
  <si>
    <t>Trend Nasdaq</t>
  </si>
  <si>
    <t>NASD11</t>
  </si>
  <si>
    <t>Trend Ouro</t>
  </si>
  <si>
    <t>GOLD11</t>
  </si>
  <si>
    <t>Trend Ouro H</t>
  </si>
  <si>
    <t>GOLX11</t>
  </si>
  <si>
    <t>LJQQ3</t>
  </si>
  <si>
    <t>BB Etf Dolar</t>
  </si>
  <si>
    <t>DOLA11</t>
  </si>
  <si>
    <t>Paranapanema</t>
  </si>
  <si>
    <t>PMAM3</t>
  </si>
  <si>
    <t>ITSA3</t>
  </si>
  <si>
    <t>Petrorecsa</t>
  </si>
  <si>
    <t>Asml Holding Nv</t>
  </si>
  <si>
    <t>ASML34</t>
  </si>
  <si>
    <t>Porto Seguro</t>
  </si>
  <si>
    <t>Cruzeiro Edu</t>
  </si>
  <si>
    <t>CSED3</t>
  </si>
  <si>
    <t>Petzcobasi</t>
  </si>
  <si>
    <t>Mitre Realty</t>
  </si>
  <si>
    <t>MTRE3</t>
  </si>
  <si>
    <t>Investo Chip</t>
  </si>
  <si>
    <t>CHIP11</t>
  </si>
  <si>
    <t>Azul</t>
  </si>
  <si>
    <t>AZUL3</t>
  </si>
  <si>
    <t>RENT4</t>
  </si>
  <si>
    <t>SANB4</t>
  </si>
  <si>
    <t>iShares Bitcoin Trust</t>
  </si>
  <si>
    <t>IBIT39</t>
  </si>
  <si>
    <t>CMIG3</t>
  </si>
  <si>
    <t>Positivo Tec</t>
  </si>
  <si>
    <t>POSI3</t>
  </si>
  <si>
    <t>Etf BV Coin</t>
  </si>
  <si>
    <t>COIN11</t>
  </si>
  <si>
    <t>KLBN3</t>
  </si>
  <si>
    <t>Quero-Quero</t>
  </si>
  <si>
    <t>BB Etf Ibov</t>
  </si>
  <si>
    <t>BBOV11</t>
  </si>
  <si>
    <t>Fundo Buena Vista II Fundo de Índice</t>
  </si>
  <si>
    <t>QQQI11</t>
  </si>
  <si>
    <t>Eucatex</t>
  </si>
  <si>
    <t>EUCA4</t>
  </si>
  <si>
    <t>Hbr Realty</t>
  </si>
  <si>
    <t>HBRE3</t>
  </si>
  <si>
    <t>Pine</t>
  </si>
  <si>
    <t>Pactual Ibov</t>
  </si>
  <si>
    <t>IBOB11</t>
  </si>
  <si>
    <t>Freeport-Mcmoran Inc</t>
  </si>
  <si>
    <t>FCXO34</t>
  </si>
  <si>
    <t>Petrorio</t>
  </si>
  <si>
    <t>SAPR3</t>
  </si>
  <si>
    <t>The Goldman Sachs Group, Inc</t>
  </si>
  <si>
    <t>GSGI34</t>
  </si>
  <si>
    <t>Uber Technologies, Inc</t>
  </si>
  <si>
    <t>U1BE34</t>
  </si>
  <si>
    <t>B Index Defe</t>
  </si>
  <si>
    <t>BDEF11</t>
  </si>
  <si>
    <t>BTG Sphedge</t>
  </si>
  <si>
    <t>SPBZ11</t>
  </si>
  <si>
    <t>Btgteva Auvp</t>
  </si>
  <si>
    <t>AUVP11</t>
  </si>
  <si>
    <t>Investogps&amp;P</t>
  </si>
  <si>
    <t>GPUS11</t>
  </si>
  <si>
    <t>Trend Acwi</t>
  </si>
  <si>
    <t>ACWI11</t>
  </si>
  <si>
    <t>Allied</t>
  </si>
  <si>
    <t>ALLD3</t>
  </si>
  <si>
    <t>Bank Of America Corp</t>
  </si>
  <si>
    <t>BOAC34</t>
  </si>
  <si>
    <t>Helbor</t>
  </si>
  <si>
    <t>HBOR3</t>
  </si>
  <si>
    <t>Nike, Inc</t>
  </si>
  <si>
    <t>NIKE34</t>
  </si>
  <si>
    <t>Planoeplano</t>
  </si>
  <si>
    <t>SANB3</t>
  </si>
  <si>
    <t>Syn Prop Tec</t>
  </si>
  <si>
    <t>SYNE3</t>
  </si>
  <si>
    <t>Investovwra</t>
  </si>
  <si>
    <t>VWRA11</t>
  </si>
  <si>
    <t>iShares Gold Trust</t>
  </si>
  <si>
    <t>BIAU39</t>
  </si>
  <si>
    <t>It Now Divd</t>
  </si>
  <si>
    <t>DIVD11</t>
  </si>
  <si>
    <t>It Now Ifnc Fundo de Indice</t>
  </si>
  <si>
    <t>FIND11</t>
  </si>
  <si>
    <t>It Now Small</t>
  </si>
  <si>
    <t>SMAC11</t>
  </si>
  <si>
    <t>Trend Us Tec</t>
  </si>
  <si>
    <t>UTEC11</t>
  </si>
  <si>
    <t>Applied Materials Inc</t>
  </si>
  <si>
    <t>A1MT34</t>
  </si>
  <si>
    <t>Seagate Technology Holdings Plc</t>
  </si>
  <si>
    <t>S1TX34</t>
  </si>
  <si>
    <t>Etf Brad Bov</t>
  </si>
  <si>
    <t>BOVB11</t>
  </si>
  <si>
    <t>Etf BV Spyi</t>
  </si>
  <si>
    <t>SPYI11</t>
  </si>
  <si>
    <t>Ishares Eqwe</t>
  </si>
  <si>
    <t>EWBZ11</t>
  </si>
  <si>
    <t>Trd Spx Usd Ci</t>
  </si>
  <si>
    <t>SPXU11</t>
  </si>
  <si>
    <t>AZEV4</t>
  </si>
  <si>
    <t>BRAP3</t>
  </si>
  <si>
    <t>Cloudflare, Inc</t>
  </si>
  <si>
    <t>N2ET34</t>
  </si>
  <si>
    <t>Coinbase Global, Inc</t>
  </si>
  <si>
    <t>C2OI34</t>
  </si>
  <si>
    <t>Crowdstrike Hldg Inc</t>
  </si>
  <si>
    <t>C2RW34</t>
  </si>
  <si>
    <t>Fortinet, Inc</t>
  </si>
  <si>
    <t>F1TN34</t>
  </si>
  <si>
    <t>Gafisa</t>
  </si>
  <si>
    <t>GFSA3</t>
  </si>
  <si>
    <t>Lam Research Corp</t>
  </si>
  <si>
    <t>L1RC34</t>
  </si>
  <si>
    <t>Mater Dei</t>
  </si>
  <si>
    <t>MATD3</t>
  </si>
  <si>
    <t>Melnick</t>
  </si>
  <si>
    <t>MELK3</t>
  </si>
  <si>
    <t>Mercantil</t>
  </si>
  <si>
    <t>BMEB4</t>
  </si>
  <si>
    <t>Okta, Inc</t>
  </si>
  <si>
    <t>O1KT34</t>
  </si>
  <si>
    <t>Palo Alto Networks, Inc</t>
  </si>
  <si>
    <t>P2AN34</t>
  </si>
  <si>
    <t>Portobello</t>
  </si>
  <si>
    <t>PTBL3</t>
  </si>
  <si>
    <t>Profarma</t>
  </si>
  <si>
    <t>PFRM3</t>
  </si>
  <si>
    <t>Recrusul</t>
  </si>
  <si>
    <t>RCSL4</t>
  </si>
  <si>
    <t>Romi</t>
  </si>
  <si>
    <t>ROMI3</t>
  </si>
  <si>
    <t>Salesforce, Inc</t>
  </si>
  <si>
    <t>SSFO34</t>
  </si>
  <si>
    <t>TAEE3</t>
  </si>
  <si>
    <t>Trisul</t>
  </si>
  <si>
    <t>TRIS3</t>
  </si>
  <si>
    <t>Visa Inc</t>
  </si>
  <si>
    <t>VISA34</t>
  </si>
  <si>
    <t>Western Digital Corp</t>
  </si>
  <si>
    <t>W1DC34</t>
  </si>
  <si>
    <t>Zscaler, Inc</t>
  </si>
  <si>
    <t>Z2SC34</t>
  </si>
  <si>
    <t>B Index Brew</t>
  </si>
  <si>
    <t>BREW11</t>
  </si>
  <si>
    <t>Global X Silver Miners</t>
  </si>
  <si>
    <t>BSIL39</t>
  </si>
  <si>
    <t>Investo Hodl</t>
  </si>
  <si>
    <t>HODL11</t>
  </si>
  <si>
    <t>Investobter</t>
  </si>
  <si>
    <t>BTER11</t>
  </si>
  <si>
    <t>iShares 20 Year Treasury</t>
  </si>
  <si>
    <t>BTLT39</t>
  </si>
  <si>
    <t>Nuibovlowvol</t>
  </si>
  <si>
    <t>LVOL11</t>
  </si>
  <si>
    <t>Solana Hash</t>
  </si>
  <si>
    <t>SOLH11</t>
  </si>
  <si>
    <t>Trend SP Brl</t>
  </si>
  <si>
    <t>SPXH11</t>
  </si>
  <si>
    <t>TTEN3 está em tendência de baixa pela média de 200 dias, a parece ter completado movimento de repique de alta de curto prazo e pode estar retomando o movimento baixista. Abaixo dos 13,11 pode seguir em queda na direção dos suportes 9,97 ou 8,81. Teria sinal de repique altista fechando acima dos 13,71 mirando resistências em 16,02 ou 19,76. O IFR sobrecomprado alerta realizações se perder 13,11.</t>
  </si>
  <si>
    <t>ABCB4 está em tendência de alta pelas médias de 21 e 200 dias, mas começa a dar sinal de possível realização. Abaixo dos 28,79 poderia realizar na direção dos suportes 24,34 ou 22,72. Caso supere os 29,56 retomaria sinal de alta com projeções nos 32,78 ou 38. O IFR sobrecomprado alerta realizações se perder 28,79.</t>
  </si>
  <si>
    <t>A1MD34 está em tendência de alta pelas médias de 21 e 200 dias e vai mantendo sinal de força altista. Acima dos 383,81 pode buscar projeções nos 421,75 ou 484,5. Teria sinal de realização na perda dos 359 mirando os 320,2 ou 288,82.</t>
  </si>
  <si>
    <t>BABA34 está em tendência de baixa pelas médias de 21 e 200 dias, mas começa a dar sinais de repiques de alta. Acima dos 19,99 teria sinal de repique altista mirando resistências nos 22,12 ou 24,19. Já uma perda dos 19,57 traria de volta o sinal de baixa projetando de 18,77 a 17,73.</t>
  </si>
  <si>
    <t>ALLD3 está em tendência de alta pelas médias de 21 e 200 dias e vai mantendo sinal de força altista. Acima dos 6,62 pode buscar projeções nos 8,06 ou 10,4. Teria sinal de realização na perda dos 6,25 mirando os 4,28 ou 3,55. O padrão de volume favorece a alta. O IFR sobrecomprado alerta realizações se perder 6,25.</t>
  </si>
  <si>
    <t>ALOS3 está em tendência de alta pelas médias de 21 e 200 dias, mas começa a dar sinal de possível realização. Abaixo dos 34,64 poderia realizar na direção dos suportes 27,54 ou 24,89. Caso supere os 36,1 retomaria sinal de alta com projeções nos 41,39 ou 49,95. O IFR sobrecomprado alerta realizações se perder 34,64.</t>
  </si>
  <si>
    <t>ALPA4 está em tendência de alta pelas médias de 21 e 200 dias e vai mantendo sinal de força altista. Acima dos 17,36 pode buscar projeções nos 20,25 ou 24,93. Teria sinal de realização na perda dos 16,34 mirando os 12,68 ou 11,23. O padrão de volume favorece a alta. O IFR sobrecomprado alerta realizações se perder 16,34.</t>
  </si>
  <si>
    <t>GOGL34 está em tendência de alta pelas médias de 21 e 200 dias e vai mantendo sinal de força altista. Acima dos 149,8 pode buscar projeções nos 155,27 ou 163,59. Teria sinal de realização na perda dos 147 mirando os 141,8 ou 137,63.</t>
  </si>
  <si>
    <t>ALUP11 está em tendência de alta pelas médias de 21 e 200 dias, mas começa a dar sinal de possível realização. Abaixo dos 39,09 poderia realizar na direção dos suportes 31,36 ou 28,39. Caso supere os 40,95 retomaria sinal de alta com projeções nos 46,87 ou 56,46. O IFR sobrecomprado alerta realizações se perder 39,09.</t>
  </si>
  <si>
    <t>AMZO34 está em tendência de alta pelas médias de 21 e 200 dias, mas começa a dar sinal de possível realização. Abaixo dos 64,88 poderia realizar na direção dos suportes 62,13 ou 60,82. Caso supere os 66,35 retomaria sinal de alta com projeções nos 68,95 ou 73,17.</t>
  </si>
  <si>
    <t>ABEV3 está em tendência de alta pelas médias de 21 e 200 dias e vai mantendo sinal de força altista. Acima dos 16,32 pode buscar projeções nos 16,86 ou 17,96. Teria sinal de realização na perda dos 15,88 mirando os 15,08 ou 14,52. O padrão de volume favorece a alta.</t>
  </si>
  <si>
    <t>AMER3 está em tendência de alta pelas médias de 21 e 200 dias, mas começa a dar sinal de possível realização. Abaixo dos 6,36 poderia realizar na direção dos suportes 4,66 ou 4,04. Caso supere os 6,65 retomaria sinal de alta com projeções nos 7,87 ou 9,86. O IFR sobrecomprado alerta realizações se perder 6,36.</t>
  </si>
  <si>
    <t>ANIM3 está em tendência de alta pelas médias de 21 e 200 dias, mas começa a dar sinal de possível realização. Abaixo dos 4,97 poderia realizar na direção dos suportes 2,75 ou 1,91. Caso supere os 5,45 retomaria sinal de alta com projeções nos 7,11 ou 9,81. O IFR sobrecomprado alerta realizações se perder 4,97.</t>
  </si>
  <si>
    <t>AAPL34 está em tendência de alta no longo prazo, teve uma correção no curto prazo, mas pode estar retomando sinal de altas. Acima dos 87,3 pode buscar 89,4 ou 93,81. Abaixo dos 85,48 retomaria sinal de realização mirando suportes em 82,25 ou 80,04.</t>
  </si>
  <si>
    <t>A1MT34 apesar de estar em tendência de alta no longo prazo pela média de 200 dias, no curto prazo está em realização. Abaixo dos 227 pode seguir em baixa no curto prazo mirando suportes em 212,88 ou 190,29. Teria sinal de retomada altista fechando acima dos 250 mirando resistências em 285,97 ou 331,13.</t>
  </si>
  <si>
    <t>ARML3 está em tendência de alta pelas médias de 21 e 200 dias, mas começa a dar sinal de possível realização. Abaixo dos 5,97 poderia realizar na direção dos suportes 3,66 ou 2,69. Caso supere os 6,79 retomaria sinal de alta com projeções nos 8,72 ou 11,85. O IFR sobrecomprado alerta realizações se perder 5,97.</t>
  </si>
  <si>
    <t>ASML34 apesar de estar em tendência de alta no longo prazo pela média de 200 dias, no curto prazo está em realização. Abaixo dos 153,4 pode seguir em baixa no curto prazo mirando suportes em 148,06 ou 138,78. Teria sinal de retomada altista fechando acima dos 157,26 mirando resistências em 178,08 ou 196,63.</t>
  </si>
  <si>
    <t>ASAI3 está em tendência de alta pelas médias de 21 e 200 dias, mas começa a dar sinal de possível realização. Abaixo dos 12,53 poderia realizar na direção dos suportes 9,48 ou 8,14. Caso supere os 13,06 retomaria sinal de alta com projeções nos 13,8 ou 16,46.</t>
  </si>
  <si>
    <t>AURA33 está em tendência de alta pelas médias de 21 e 200 dias, mas começa a dar sinal de possível realização. Abaixo dos 144,95 poderia realizar na direção dos suportes 134 ou 125,77. Caso supere os 160,62 retomaria sinal de alta com projeções nos 177,07 ou 203,69.</t>
  </si>
  <si>
    <t>AURE3 está em tendência de alta pelas médias de 21 e 200 dias, mas começa a dar sinal de possível realização. Abaixo dos 15,21 poderia realizar na direção dos suportes 11,47 ou 9,95. Caso supere os 15,56 retomaria sinal de alta com projeções nos 16,36 ou 19,38.</t>
  </si>
  <si>
    <t>AXIA3 está em tendência de alta pelas médias de 21 e 200 dias, mas começa a dar sinal de possível realização. Abaixo dos 58,85 poderia realizar na direção dos suportes 53,63 ou 51,05. Caso supere os 60,06 retomaria sinal de alta com projeções nos 61,96 ou 67,1.</t>
  </si>
  <si>
    <t>AXIA7 está em tendência de alta pelas médias de 21 e 200 dias, mas começa a dar sinal de possível realização. Abaixo dos 58,97 poderia realizar na direção dos suportes 53,79 ou 51,14. Caso supere os 60,19 retomaria sinal de alta com projeções nos 62,35 ou 67,64.</t>
  </si>
  <si>
    <t>AZEV3 está em tendência de alta pelas médias de 21 e 200 dias e vai mantendo sinal de força altista. Acima dos 12,46 pode buscar projeções nos 16,24 ou 22,36. Teria sinal de realização na perda dos 10,12 mirando os 6,34 ou 4,44. O padrão de volume favorece a alta. O IFR sobrecomprado alerta realizações se perder 10,12.</t>
  </si>
  <si>
    <t>AZEV4 está em tendência de baixa pela média de 200 dias, a parece ter completado movimento de repique de alta de curto prazo e pode estar retomando o movimento baixista. Abaixo dos 1,29 pode seguir em queda na direção dos suportes 1,11 ou 0,95. Teria sinal de repique altista fechando acima dos 1,62 mirando resistências em 1,93 ou 2,44.</t>
  </si>
  <si>
    <t>AZUL3 apesar de estar em tendência de baixa no longo prazo pela média de 200 dias, no curto prazo está com sinal de recuperação favorecendo repiques de alta. Acima dos 18,5 pode seguir repique altista na direção resistências nos 20,29 ou 23,23. Caso perca os 17,9 teria sinal de baixa projetando de 15,52 a 14,04. O padrão de volume favorece a alta.</t>
  </si>
  <si>
    <t>AZZA3 está em tendência de alta pelas médias de 21 e 200 dias, mas começa a dar sinal de possível realização. Abaixo dos 24,85 poderia realizar na direção dos suportes 14,3 ou 10,5. Caso supere os 26,58 retomaria sinal de alta com projeções nos 34,16 ou 46,44. O IFR sobrecomprado alerta realizações se perder 24,85.</t>
  </si>
  <si>
    <t>B3SA3 está em tendência de alta pelas médias de 21 e 200 dias, mas começa a dar sinal de possível realização. Abaixo dos 22,67 poderia realizar na direção dos suportes 16,98 ou 14,72. Caso supere os 23,26 retomaria sinal de alta com projeções nos 24,28 ou 28,79. O IFR sobrecomprado alerta realizações se perder 22,67.</t>
  </si>
  <si>
    <t>BMGB4 está em tendência de alta pelas médias de 21 e 200 dias e vai mantendo sinal de força altista. Acima dos 7,09 pode buscar projeções nos 7,86 ou 9,11. Teria sinal de realização na perda dos 6,84 mirando os 5,84 ou 5,45. O padrão de volume favorece a alta. O IFR sobrecomprado alerta realizações se perder 6,84.</t>
  </si>
  <si>
    <t>BOAC34 está em tendência de baixa pelas médias de 21 e 200 dias, mas começa a dar sinais de repiques de alta. Acima dos 68,97 teria sinal de repique altista mirando resistências nos 77,18 ou 84,36. Já uma perda dos 67,17 traria de volta o sinal de baixa projetando de 65,55 a 61,95. O IFR sobrevendido alerta para recuperações se superar 68,97</t>
  </si>
  <si>
    <t>BRSR6 está em tendência de alta pelas médias de 21 e 200 dias, mas começa a dar sinal de possível realização. Abaixo dos 18,48 poderia realizar na direção dos suportes 14,7 ou 13,34. Caso supere os 19,08 retomaria sinal de alta com projeções nos 21,78 ou 26,16. O IFR sobrecomprado alerta realizações se perder 18,48.</t>
  </si>
  <si>
    <t>BBSE3 está em tendência de alta pelas médias de 21 e 200 dias e vai mantendo sinal de força altista. Acima dos 41,29 pode buscar projeções nos 42,42 ou 45. Teria sinal de realização na perda dos 40,07 mirando os 38,24 ou 36,94. O padrão de volume favorece a alta.</t>
  </si>
  <si>
    <t>BMOB3 está em tendência de alta pelas médias de 21 e 200 dias, mas começa a dar sinal de possível realização. Abaixo dos 32,93 poderia realizar na direção dos suportes 26,76 ou 24,27. Caso supere os 34,8 retomaria sinal de alta com projeções nos 39,76 ou 47,8. O IFR sobrecomprado alerta realizações se perder 32,93.</t>
  </si>
  <si>
    <t>BERK34 está em tendência de alta pelas médias de 21 e 200 dias e vai mantendo sinal de força altista. Acima dos 131,31 pode buscar projeções nos 135 ou 141,46. Teria sinal de realização na perda dos 129,78 mirando os 124,54 ou 121,3.</t>
  </si>
  <si>
    <t>BLAU3 está em tendência de alta pelas médias de 21 e 200 dias, mas começa a dar sinal de possível realização. Abaixo dos 12,29 poderia realizar na direção dos suportes 10 ou 9,1. Caso supere os 12,89 retomaria sinal de alta com projeções nos 14,67 ou 17,56. O IFR sobrecomprado alerta realizações se perder 12,29.</t>
  </si>
  <si>
    <t>SOJA3 está em tendência de alta pelas médias de 21 e 200 dias, mas começa a dar sinal de possível realização. Abaixo dos 8,43 poderia realizar na direção dos suportes 7,4 ou 6,95. Caso supere os 8,84 retomaria sinal de alta com projeções nos 9,72 ou 11,16.</t>
  </si>
  <si>
    <t>Booking Hldg Inc</t>
  </si>
  <si>
    <t>BKNG34</t>
  </si>
  <si>
    <t>BKNG34 está em tendência de baixa pelas médias de 21 e 200 dias, mas começa a dar sinais de repiques de alta. Acima dos 4,64 teria sinal de repique altista mirando resistências nos 5,21 ou 5,71. Já uma perda dos 4,4 traria de volta o sinal de baixa projetando de 4,14 a 3,89.</t>
  </si>
  <si>
    <t>BRBI11 está em tendência de alta pelas médias de 21 e 200 dias, mas começa a dar sinal de possível realização. Abaixo dos 18,31 poderia realizar na direção dos suportes 14,04 ou 12,37. Caso supere os 19,44 retomaria sinal de alta com projeções nos 22,77 ou 28,17. O IFR sobrecomprado alerta realizações se perder 18,31.</t>
  </si>
  <si>
    <t>BBDC3 está em tendência de alta pelas médias de 21 e 200 dias, mas começa a dar sinal de possível realização. Abaixo dos 18,56 poderia realizar na direção dos suportes 15,43 ou 13,94. Caso supere os 18,85 retomaria sinal de alta com projeções nos 20,24 ou 23,21.</t>
  </si>
  <si>
    <t>BBDC4 está em tendência de alta pelas médias de 21 e 200 dias, mas começa a dar sinal de possível realização. Abaixo dos 21,11 poderia realizar na direção dos suportes 17,47 ou 15,76. Caso supere os 21,49 retomaria sinal de alta com projeções nos 23 ou 26,41.</t>
  </si>
  <si>
    <t>BRAP3 está em clara tendência de baixa pelas médias de 21 e 200 dias e segue em movimento de baixa. Abaixo dos 18,27 pode buscar suportes 17,68 ou 17,26. Teria sinal de repique altista fechando acima dos 19,01 mirando resistências em 19,83 ou 21,16.</t>
  </si>
  <si>
    <t>BRAP4 está em clara tendência de baixa pelas médias de 21 e 200 dias e segue em movimento de baixa. Abaixo dos 19,95 pode buscar suportes 19,37 ou 18,8. Teria sinal de repique altista fechando acima dos 20,62 mirando resistências em 21,8 ou 22,94.</t>
  </si>
  <si>
    <t>SAUD3 está em tendência de alta pelas médias de 21 e 200 dias e vai mantendo sinal de força altista. Acima dos 16,2 pode buscar projeções nos 18,32 ou 21,76. Teria sinal de realização na perda dos 15,47 mirando os 12,76 ou 11,69. O padrão de volume favorece a alta. O IFR sobrecomprado alerta realizações se perder 15,47.</t>
  </si>
  <si>
    <t>BBAS3 está em tendência de alta pelas médias de 21 e 200 dias, mas começa a dar sinal de possível realização. Abaixo dos 24,12 poderia realizar na direção dos suportes 21,18 ou 19,32. Caso supere os 24,69 retomaria sinal de alta com projeções nos 27,19 ou 30,9.</t>
  </si>
  <si>
    <t>AGRO3 apesar de estar em tendência de baixa no longo prazo pela média de 200 dias, no curto prazo está com sinal de recuperação favorecendo repiques de alta. Acima dos 19,35 pode seguir repique altista na direção resistências nos 20,54 ou 22,48. Caso perca os 18,9 teria sinal de baixa projetando de 17,41 a 16,81. O padrão de volume favorece a alta. O IFR sobrecomprado alerta realizações se perder 18,9.</t>
  </si>
  <si>
    <t>BRKM5 apesar de estar em tendência de baixa no longo prazo pela média de 200 dias, no curto prazo está com sinal de recuperação favorecendo repiques de alta. Acima dos 4,5 pode seguir repique altista na direção resistências nos 5,54 ou 6,7. Caso perca os 4,12 teria sinal de baixa projetando de 3,65 a 3,06. O padrão de volume favorece a alta.</t>
  </si>
  <si>
    <t>BRAV3 está em tendência de alta pelas médias de 21 e 200 dias e vai mantendo sinal de força altista. Acima dos 21,08 pode buscar projeções nos 23,55 ou 27,55. Teria sinal de realização na perda dos 20 mirando os 17,08 ou 15,84. O padrão de volume favorece a alta. O IFR sobrecomprado alerta realizações se perder 20.</t>
  </si>
  <si>
    <t>AVGO34 está em clara tendência de baixa pelas médias de 21 e 200 dias e segue em movimento de baixa. Abaixo dos 24,79 pode buscar suportes 24,06 ou 23,34. Teria sinal de repique altista fechando acima dos 25,82 mirando resistências em 27,13 ou 28,57.</t>
  </si>
  <si>
    <t>BPAC11 está em tendência de alta pelas médias de 21 e 200 dias, mas começa a dar sinal de possível realização. Abaixo dos 79,2 poderia realizar na direção dos suportes 59,81 ou 52,15. Caso supere os 84,59 retomaria sinal de alta com projeções nos 99,9 ou 124,68. O IFR sobrecomprado alerta realizações se perder 79,2.</t>
  </si>
  <si>
    <t>CXSE3 está em tendência de alta pelas médias de 21 e 200 dias, mas começa a dar sinal de possível realização. Abaixo dos 20,51 poderia realizar na direção dos suportes 19,68 ou 19,11. Caso supere os 21,52 retomaria sinal de alta com projeções nos 22,65 ou 24,49.</t>
  </si>
  <si>
    <t>CAML3 está em tendência de alta pelas médias de 21 e 200 dias, mas começa a dar sinal de possível realização. Abaixo dos 6,42 poderia realizar na direção dos suportes 4,8 ou 4,03. Caso supere os 7,27 retomaria sinal de alta com projeções nos 8,79 ou 11,26.</t>
  </si>
  <si>
    <t>BHIA3 está em tendência de baixa pela média de 200 dias, a parece ter completado movimento de repique de alta de curto prazo e pode estar retomando o movimento baixista. Abaixo dos 1,43 pode seguir em queda na direção dos suportes 0,74 ou 0,44. Teria sinal de repique altista fechando acima dos 1,7 mirando resistências em 2,29 ou 3,25.</t>
  </si>
  <si>
    <t>Caterpillar Inc</t>
  </si>
  <si>
    <t>CATP34</t>
  </si>
  <si>
    <t>CATP34 está em clara tendência de baixa pelas médias de 21 e 200 dias e segue em movimento de baixa. Abaixo dos 236,63 pode buscar suportes 223,05 ou 209,48. Teria sinal de repique altista fechando acima dos 248,92 mirando resistências em 280,55 ou 307,69.</t>
  </si>
  <si>
    <t>CBAV3 está em tendência de alta pelas médias de 21 e 200 dias e vai mantendo sinal de força altista. Acima dos 11,31 pode buscar projeções nos 11,44 ou 11,66. Teria sinal de realização na perda dos 11,2 mirando os 11,09 ou 11,02. O padrão de volume favorece a alta.</t>
  </si>
  <si>
    <t>CEAB3 está em tendência de alta pelas médias de 21 e 200 dias, mas começa a dar sinal de possível realização. Abaixo dos 12,53 poderia realizar na direção dos suportes 8,58 ou 7,03. Caso supere os 13,58 retomaria sinal de alta com projeções nos 16,67 ou 21,67. O IFR sobrecomprado alerta realizações se perder 12,53.</t>
  </si>
  <si>
    <t>CMIG3 está em tendência de alta pelas médias de 21 e 200 dias, mas começa a dar sinal de possível realização. Abaixo dos 17,96 poderia realizar na direção dos suportes 16,32 ou 15,6. Caso supere os 18,62 retomaria sinal de alta com projeções nos 20,04 ou 22,34.</t>
  </si>
  <si>
    <t>CMIG4 está em tendência de alta pelas médias de 21 e 200 dias, mas começa a dar sinal de possível realização. Abaixo dos 11,82 poderia realizar na direção dos suportes 10,73 ou 10,23. Caso supere os 12,04 retomaria sinal de alta com projeções nos 12,33 ou 13,31.</t>
  </si>
  <si>
    <t>Citigroup Inc</t>
  </si>
  <si>
    <t>CTGP34</t>
  </si>
  <si>
    <t>CTGP34 está em clara tendência de baixa pelas médias de 21 e 200 dias e segue em movimento de baixa. Abaixo dos 103,42 pode buscar suportes 98,49 ou 93,56. Teria sinal de repique altista fechando acima dos 111,35 mirando resistências em 119,36 ou 129,21. O IFR sobrevendido alerta para recuperações se superar 111,35</t>
  </si>
  <si>
    <t>N2ET34 apesar de estar em tendência de alta no longo prazo pela média de 200 dias, no curto prazo está em realização. Abaixo dos 96,11 pode seguir em baixa no curto prazo mirando suportes em 90,34 ou 85,65. Teria sinal de retomada altista fechando acima dos 100,83 mirando resistências em 105,5 ou 114,86.</t>
  </si>
  <si>
    <t>Coca Cola Co</t>
  </si>
  <si>
    <t>COCA34</t>
  </si>
  <si>
    <t>COCA34 está em tendência de alta pelas médias de 21 e 200 dias e vai mantendo sinal de força altista. Acima dos 77,07 pode buscar projeções nos 81,08 ou 87,57. Teria sinal de realização na perda dos 74,84 mirando os 70,58 ou 68,57. O padrão de volume favorece a alta.</t>
  </si>
  <si>
    <t>COGN3 está em tendência de alta pelas médias de 21 e 200 dias, mas começa a dar sinal de possível realização. Abaixo dos 2,97 poderia realizar na direção dos suportes 2,08 ou 1,73. Caso supere os 3,21 retomaria sinal de alta com projeções nos 3,9 ou 5,03. O IFR sobrecomprado alerta realizações se perder 2,97.</t>
  </si>
  <si>
    <t>C2OI34 está em tendência de baixa pelas médias de 21 e 200 dias, mas começa a dar sinais de repiques de alta. Acima dos 36,57 teria sinal de repique altista mirando resistências nos 42,54 ou 48,21. Já uma perda dos 35,9 traria de volta o sinal de baixa projetando de 33,36 a 30,52.</t>
  </si>
  <si>
    <t>CSMG3 está em tendência de alta pelas médias de 21 e 200 dias, mas começa a dar sinal de possível realização. Abaixo dos 61,83 poderia realizar na direção dos suportes 54,91 ou 51,37. Caso supere os 66,35 retomaria sinal de alta com projeções nos 73,41 ou 84,85.</t>
  </si>
  <si>
    <t>CPLE3 está em tendência de alta pelas médias de 21 e 200 dias, mas começa a dar sinal de possível realização. Abaixo dos 17,27 poderia realizar na direção dos suportes 15,53 ou 14,76. Caso supere os 17,56 retomaria sinal de alta com projeções nos 18 ou 19,52. O IFR sobrecomprado alerta realizações se perder 17,27.</t>
  </si>
  <si>
    <t>CSAN3 está em tendência de alta pelas médias de 21 e 200 dias, mas começa a dar sinal de possível realização. Abaixo dos 5,11 poderia realizar na direção dos suportes 3,5 ou 2,89. Caso supere os 5,47 retomaria sinal de alta com projeções nos 6,68 ou 8,65. O IFR sobrecomprado alerta realizações se perder 5,11.</t>
  </si>
  <si>
    <t>CPFE3 está em tendência de alta pelas médias de 21 e 200 dias, mas começa a dar sinal de possível realização. Abaixo dos 50,55 poderia realizar na direção dos suportes 43,47 ou 40,54. Caso supere os 52,92 retomaria sinal de alta com projeções nos 58,76 ou 68,21.</t>
  </si>
  <si>
    <t>C2RW34 apesar de estar em tendência de alta no longo prazo pela média de 200 dias, no curto prazo está em realização. Abaixo dos 59,17 pode seguir em baixa no curto prazo mirando suportes em 53,5 ou 49,95. Teria sinal de retomada altista fechando acima dos 60,93 mirando resistências em 64,97 ou 72,05.</t>
  </si>
  <si>
    <t>CSED3 está em tendência de alta pelas médias de 21 e 200 dias, mas começa a dar sinal de possível realização. Abaixo dos 6,66 poderia realizar na direção dos suportes 4,85 ou 4,12. Caso supere os 7,2 retomaria sinal de alta com projeções nos 8,65 ou 11. O IFR sobrecomprado alerta realizações se perder 6,66.</t>
  </si>
  <si>
    <t>CMIN3 está em clara tendência de baixa pelas médias de 21 e 200 dias e segue em movimento de baixa. Abaixo dos 4,97 pode buscar suportes 4,7 ou 4,17. Teria sinal de repique altista fechando acima dos 5,03 mirando resistências em 6,41 ou 7,46.</t>
  </si>
  <si>
    <t>CURY3 está em tendência de alta pelas médias de 21 e 200 dias, mas começa a dar sinal de possível realização. Abaixo dos 32,85 poderia realizar na direção dos suportes 26,63 ou 23,98. Caso supere os 35,19 retomaria sinal de alta com projeções nos 40,48 ou 49,04.</t>
  </si>
  <si>
    <t>CVCB3 está em tendência de baixa pela média de 200 dias, a parece ter completado movimento de repique de alta de curto prazo e pode estar retomando o movimento baixista. Abaixo dos 1,62 pode seguir em queda na direção dos suportes 1,33 ou 1,2. Teria sinal de repique altista fechando acima dos 1,73 mirando resistências em 1,97 ou 2,37.</t>
  </si>
  <si>
    <t>CYRE3 está em tendência de alta pelas médias de 21 e 200 dias, mas começa a dar sinal de possível realização. Abaixo dos 33,78 poderia realizar na direção dos suportes 25,09 ou 21,74. Caso supere os 35,91 retomaria sinal de alta com projeções nos 42,59 ou 53,41. O IFR sobrecomprado alerta realizações se perder 33,78.</t>
  </si>
  <si>
    <t>CYRE4 está em tendência de baixa pela média de 200 dias, a parece ter completado movimento de repique de alta de curto prazo e pode estar retomando o movimento baixista. Abaixo dos 32,01 pode seguir em queda na direção dos suportes 23,84 ou 20,75. Teria sinal de repique altista fechando acima dos 33,81 mirando resistências em 39,97 ou 49,94.</t>
  </si>
  <si>
    <t>DASA3 está em tendência de alta pelas médias de 21 e 200 dias, mas começa a dar sinal de possível realização. Abaixo dos 4,76 poderia realizar na direção dos suportes 2,73 ou 1,93. Caso supere os 5,29 retomaria sinal de alta com projeções nos 6,87 ou 9,43. O IFR sobrecomprado alerta realizações se perder 4,76.</t>
  </si>
  <si>
    <t>D1EL34 está em tendência de alta pelas médias de 21 e 200 dias, mas começa a dar sinal de possível realização. Abaixo dos 108,3 poderia realizar na direção dos suportes 103,86 ou 99,42. Caso supere os 116 retomaria sinal de alta com projeções nos 122,66 ou 131,53.</t>
  </si>
  <si>
    <t>DESK3 apesar de estar em tendência de alta no longo prazo pela média de 200 dias, no curto prazo está em realização. Abaixo dos 19,23 pode seguir em baixa no curto prazo mirando suportes em 18,94 ou 18,69. Teria sinal de retomada altista fechando acima dos 19,73 mirando resistências em 20,21 ou 21.</t>
  </si>
  <si>
    <t>DXCO3 está em tendência de alta pelas médias de 21 e 200 dias, mas começa a dar sinal de possível realização. Abaixo dos 7,51 poderia realizar na direção dos suportes 5,42 ou 4,68. Caso supere os 7,8 retomaria sinal de alta com projeções nos 9,27 ou 11,65. O IFR sobrecomprado alerta realizações se perder 7,51.</t>
  </si>
  <si>
    <t>PNVL3 está em tendência de alta pelas médias de 21 e 200 dias, mas começa a dar sinal de possível realização. Abaixo dos 15,34 poderia realizar na direção dos suportes 11,83 ou 10,48. Caso supere os 16,17 retomaria sinal de alta com projeções nos 18,85 ou 23,19. O IFR sobrecomprado alerta realizações se perder 15,34.</t>
  </si>
  <si>
    <t>DIRR3 está em tendência de baixa pela média de 200 dias, a parece ter completado movimento de repique de alta de curto prazo e pode estar retomando o movimento baixista. Abaixo dos 11,8 pode seguir em queda na direção dos suportes 9,56 ou 8,69. Teria sinal de repique altista fechando acima dos 12,37 mirando resistências em 14,1 ou 16,91.</t>
  </si>
  <si>
    <t>ECOR3 está em tendência de alta pelas médias de 21 e 200 dias, mas começa a dar sinal de possível realização. Abaixo dos 13,7 poderia realizar na direção dos suportes 7,76 ou 5,56. Caso supere os 14,87 retomaria sinal de alta com projeções nos 19,26 ou 26,37. O IFR sobrecomprado alerta realizações se perder 13,7.</t>
  </si>
  <si>
    <t>LILY34 apesar de estar em tendência de alta no longo prazo pela média de 200 dias, no curto prazo está em realização. Abaixo dos 188,6 pode seguir em baixa no curto prazo mirando suportes em 182,21 ou 175,83. Teria sinal de retomada altista fechando acima dos 199,99 mirando resistências em 209,26 ou 222,02.</t>
  </si>
  <si>
    <t>EMBJ3 está em tendência de alta no longo prazo, teve uma correção no curto prazo, mas pode estar retomando sinal de altas. Acima dos 91,35 pode buscar 102,25 ou 110,98. Abaixo dos 88,12 retomaria sinal de realização mirando suportes em 83,75 ou 79,38.</t>
  </si>
  <si>
    <t>ENGI11 está em tendência de alta pelas médias de 21 e 200 dias, mas começa a dar sinal de possível realização. Abaixo dos 66,91 poderia realizar na direção dos suportes 50,51 ou 44,78. Caso supere os 69,05 retomaria sinal de alta com projeções nos 80,5 ou 99,04. O IFR sobrecomprado alerta realizações se perder 66,91.</t>
  </si>
  <si>
    <t>ENEV3 está em tendência de alta pelas médias de 21 e 200 dias, mas começa a dar sinal de possível realização. Abaixo dos 30,87 poderia realizar na direção dos suportes 26,51 ou 24,9. Caso supere os 31,69 retomaria sinal de alta com projeções nos 34,89 ou 40,07. O IFR sobrecomprado alerta realizações se perder 30,87.</t>
  </si>
  <si>
    <t>EGIE3 está em tendência de baixa pela média de 200 dias, a parece ter completado movimento de repique de alta de curto prazo e pode estar retomando o movimento baixista. Abaixo dos 30,95 pode seguir em queda na direção dos suportes 28,74 ou 27,39. Teria sinal de repique altista fechando acima dos 31,5 mirando resistências em 33,1 ou 35,79.</t>
  </si>
  <si>
    <t>EQTL3 está em tendência de alta pelas médias de 21 e 200 dias, mas começa a dar sinal de possível realização. Abaixo dos 48,83 poderia realizar na direção dos suportes 38,69 ou 34,8. Caso supere os 51,26 retomaria sinal de alta com projeções nos 59,02 ou 71,59. O IFR sobrecomprado alerta realizações se perder 48,83.</t>
  </si>
  <si>
    <t>EUCA4 está em tendência de alta pelas médias de 21 e 200 dias e vai mantendo sinal de força altista. Acima dos 26,9 pode buscar projeções nos 30,88 ou 37,33. Teria sinal de realização na perda dos 25,73 mirando os 20,45 ou 18,45. O padrão de volume favorece a alta. O IFR sobrecomprado alerta realizações se perder 25,73.</t>
  </si>
  <si>
    <t>EVEN3 está em tendência de baixa pela média de 200 dias, a parece ter completado movimento de repique de alta de curto prazo e pode estar retomando o movimento baixista. Abaixo dos 5,91 pode seguir em queda na direção dos suportes 4 ou 3,28. Teria sinal de repique altista fechando acima dos 6,3 mirando resistências em 7,72 ou 10,02. O IFR sobrecomprado alerta realizações se perder 5,91.</t>
  </si>
  <si>
    <t>EZTC3 está em tendência de alta pelas médias de 21 e 200 dias, mas começa a dar sinal de possível realização. Abaixo dos 18,71 poderia realizar na direção dos suportes 12,88 ou 10,65. Caso supere os 20,09 retomaria sinal de alta com projeções nos 24,54 ou 31,75. O IFR sobrecomprado alerta realizações se perder 18,71.</t>
  </si>
  <si>
    <t>FESA4 está em tendência de baixa pela média de 200 dias, a parece ter completado movimento de repique de alta de curto prazo e pode estar retomando o movimento baixista. Abaixo dos 6,4 pode seguir em queda na direção dos suportes 5,26 ou 4,79. Teria sinal de repique altista fechando acima dos 6,76 mirando resistências em 7,68 ou 9,18. O IFR sobrecomprado alerta realizações se perder 6,4.</t>
  </si>
  <si>
    <t>FLRY3 está em tendência de alta pelas médias de 21 e 200 dias, mas começa a dar sinal de possível realização. Abaixo dos 27 poderia realizar na direção dos suportes 20,94 ou 18,77. Caso supere os 27,95 retomaria sinal de alta com projeções nos 32,28 ou 39,29. O IFR sobrecomprado alerta realizações se perder 27.</t>
  </si>
  <si>
    <t>F1TN34 está em tendência de alta pelas médias de 21 e 200 dias e vai mantendo sinal de força altista. Acima dos 81,99 pode buscar projeções nos 88,17 ou 98,18. Teria sinal de realização na perda dos 79,52 mirando os 71,98 ou 68,88.</t>
  </si>
  <si>
    <t>FRAS3 está em tendência de alta pelas médias de 21 e 200 dias e vai mantendo sinal de força altista. Acima dos 28,29 pode buscar projeções nos 32,07 ou 38,2. Teria sinal de realização na perda dos 27,67 mirando os 22,16 ou 20,26. O padrão de volume favorece a alta. O IFR sobrecomprado alerta realizações se perder 27,67.</t>
  </si>
  <si>
    <t>FCXO34 apesar de estar em tendência de alta no longo prazo pela média de 200 dias, no curto prazo está em realização. Abaixo dos 119,43 pode seguir em baixa no curto prazo mirando suportes em 115,19 ou 111,23. Teria sinal de retomada altista fechando acima dos 122,54 mirando resistências em 127,99 ou 135,9.</t>
  </si>
  <si>
    <t>GFSA3 está em tendência de baixa pela média de 200 dias, a parece ter completado movimento de repique de alta de curto prazo e pode estar retomando o movimento baixista. Abaixo dos 0,39 pode seguir em queda na direção dos suportes 0,22 ou 0,12. Teria sinal de repique altista fechando acima dos 0,45 mirando resistências em 0,54 ou 0,73.</t>
  </si>
  <si>
    <t>GGBR4 está em tendência de alta pelas médias de 21 e 200 dias e vai mantendo sinal de força altista. Acima dos 25,98 pode buscar projeções nos 27,13 ou 29,03. Teria sinal de realização na perda dos 25,28 mirando os 24,04 ou 23,08. O padrão de volume favorece a alta.</t>
  </si>
  <si>
    <t>GOAU4 está em tendência de alta pelas médias de 21 e 200 dias e vai mantendo sinal de força altista. Acima dos 12,23 pode buscar projeções nos 13,15 ou 14,64. Teria sinal de realização na perda dos 11,42 mirando os 10,74 ou 10,27. O padrão de volume favorece a alta.</t>
  </si>
  <si>
    <t>GGPS3 está em tendência de alta pelas médias de 21 e 200 dias, mas começa a dar sinal de possível realização. Abaixo dos 16,24 poderia realizar na direção dos suportes 12,03 ou 10,1. Caso supere os 18,25 retomaria sinal de alta com projeções nos 22,09 ou 28,31.</t>
  </si>
  <si>
    <t>GRND3 está em tendência de alta pelas médias de 21 e 200 dias, mas começa a dar sinal de possível realização. Abaixo dos 4,51 poderia realizar na direção dos suportes 3,62 ou 3,28. Caso supere os 4,7 retomaria sinal de alta com projeções nos 5,36 ou 6,44. O IFR sobrecomprado alerta realizações se perder 4,51.</t>
  </si>
  <si>
    <t>GMAT3 está em tendência de alta pelas médias de 21 e 200 dias, mas começa a dar sinal de possível realização. Abaixo dos 5,41 poderia realizar na direção dos suportes 4,76 ou 4,43. Caso supere os 5,82 retomaria sinal de alta com projeções nos 6,47 ou 7,53.</t>
  </si>
  <si>
    <t>SBFG3 está em tendência de alta pelas médias de 21 e 200 dias, mas começa a dar sinal de possível realização. Abaixo dos 10,74 poderia realizar na direção dos suportes 7,5 ou 6,27. Caso supere os 11,48 retomaria sinal de alta com projeções nos 13,93 ou 17,91.</t>
  </si>
  <si>
    <t>HBRE3 está em tendência de alta pelas médias de 21 e 200 dias, mas começa a dar sinal de possível realização. Abaixo dos 3,14 poderia realizar na direção dos suportes 2,48 ou 2,18. Caso supere os 3,43 retomaria sinal de alta com projeções nos 4,01 ou 4,96.</t>
  </si>
  <si>
    <t>HBOR3 está em tendência de alta pelas médias de 21 e 200 dias, mas começa a dar sinal de possível realização. Abaixo dos 2,56 poderia realizar na direção dos suportes 2,02 ou 1,77. Caso supere os 2,8 retomaria sinal de alta com projeções nos 3,28 ou 4,06.</t>
  </si>
  <si>
    <t>HBSA3 está em tendência de alta pelas médias de 21 e 200 dias e vai mantendo sinal de força altista. Acima dos 4,16 pode buscar projeções nos 4,72 ou 5,63. Teria sinal de realização na perda dos 4,03 mirando os 3,25 ou 2,96. O padrão de volume favorece a alta. O IFR sobrecomprado alerta realizações se perder 4,03.</t>
  </si>
  <si>
    <t>HYPE3 está em tendência de alta pelas médias de 21 e 200 dias, mas começa a dar sinal de possível realização. Abaixo dos 25,7 poderia realizar na direção dos suportes 22,85 ou 20,64. Caso supere os 26,71 retomaria sinal de alta com projeções nos 30 ou 34,41.</t>
  </si>
  <si>
    <t>IGTI11 está em tendência de alta pelas médias de 21 e 200 dias, mas começa a dar sinal de possível realização. Abaixo dos 32,02 poderia realizar na direção dos suportes 25,3 ou 22,73. Caso supere os 33,6 retomaria sinal de alta com projeções nos 38,72 ou 47,02. O IFR sobrecomprado alerta realizações se perder 32,02.</t>
  </si>
  <si>
    <t>ITLC34 apesar de estar em tendência de alta no longo prazo pela média de 200 dias, no curto prazo está em realização. Abaixo dos 82,2 pode seguir em baixa no curto prazo mirando suportes em 73,26 ou 64,33. Teria sinal de retomada altista fechando acima dos 86,65 mirando resistências em 111,1 ou 128,96.</t>
  </si>
  <si>
    <t>INTB3 está em tendência de alta pelas médias de 21 e 200 dias, mas começa a dar sinal de possível realização. Abaixo dos 18,35 poderia realizar na direção dos suportes 13,76 ou 11,84. Caso supere os 19,96 retomaria sinal de alta com projeções nos 23,79 ou 29,99.</t>
  </si>
  <si>
    <t>INBR32 está em tendência de alta pelas médias de 21 e 200 dias, mas começa a dar sinal de possível realização. Abaixo dos 36,43 poderia realizar na direção dos suportes 25,89 ou 21,99. Caso supere os 38,51 retomaria sinal de alta com projeções nos 46,3 ou 58,92. O IFR sobrecomprado alerta realizações se perder 36,43.</t>
  </si>
  <si>
    <t>MYPK3 está em tendência de alta pelas médias de 21 e 200 dias, mas começa a dar sinal de possível realização. Abaixo dos 10,56 poderia realizar na direção dos suportes 8,92 ou 8,28. Caso supere os 10,96 retomaria sinal de alta com projeções nos 12,22 ou 14,26. O IFR sobrecomprado alerta realizações se perder 10,56.</t>
  </si>
  <si>
    <t>RANI3 está em tendência de baixa pela média de 200 dias, a parece ter completado movimento de repique de alta de curto prazo e pode estar retomando o movimento baixista. Abaixo dos 8,12 pode seguir em queda na direção dos suportes 7,68 ou 7,43. Teria sinal de repique altista fechando acima dos 8,47 mirando resistências em 8,95 ou 9,74.</t>
  </si>
  <si>
    <t>IRBR3 está em tendência de alta pelas médias de 21 e 200 dias e vai mantendo sinal de força altista. Acima dos 71,5 pode buscar projeções nos 79,54 ou 92,55. Teria sinal de realização na perda dos 69,12 mirando os 58,49 ou 54,46. O IFR sobrecomprado alerta realizações se perder 69,12.</t>
  </si>
  <si>
    <t>ISAE4 está em tendência de alta pelas médias de 21 e 200 dias, mas começa a dar sinal de possível realização. Abaixo dos 28,7 poderia realizar na direção dos suportes 26,34 ou 25,13. Caso supere os 29,43 retomaria sinal de alta com projeções nos 30,25 ou 32,66.</t>
  </si>
  <si>
    <t>ITSA3 está em tendência de alta pelas médias de 21 e 200 dias, mas começa a dar sinal de possível realização. Abaixo dos 15,92 poderia realizar na direção dos suportes 14,01 ou 13,2. Caso supere os 16,6 retomaria sinal de alta com projeções nos 18,2 ou 20,79.</t>
  </si>
  <si>
    <t>ITSA4 está em tendência de alta pelas médias de 21 e 200 dias, mas começa a dar sinal de possível realização. Abaixo dos 15,82 poderia realizar na direção dos suportes 13,79 ou 12,91. Caso supere os 16,11 retomaria sinal de alta com projeções nos 16,63 ou 18,38.</t>
  </si>
  <si>
    <t>ITUB3 está em tendência de alta pelas médias de 21 e 200 dias, mas começa a dar sinal de possível realização. Abaixo dos 53 poderia realizar na direção dos suportes 45,58 ou 42,53. Caso supere os 55,43 retomaria sinal de alta com projeções nos 61,51 ou 71,36. O IFR sobrecomprado alerta realizações se perder 53.</t>
  </si>
  <si>
    <t>ITUB4 está em tendência de alta pelas médias de 21 e 200 dias, mas começa a dar sinal de possível realização. Abaixo dos 49,33 poderia realizar na direção dos suportes 41,49 ou 38,59. Caso supere os 50,85 retomaria sinal de alta com projeções nos 56,63 ou 65,99. O IFR sobrecomprado alerta realizações se perder 49,33.</t>
  </si>
  <si>
    <t>JALL3 está em tendência de alta pelas médias de 21 e 200 dias e vai mantendo sinal de força altista. Acima dos 3,18 pode buscar projeções nos 3,77 ou 4,73. Teria sinal de realização na perda dos 2,99 mirando os 2,22 ou 1,92. O padrão de volume favorece a alta. O IFR sobrecomprado alerta realizações se perder 2,99.</t>
  </si>
  <si>
    <t>JBSS32 apesar de estar em tendência de baixa no longo prazo pela média de 200 dias, no curto prazo está com sinal de recuperação favorecendo repiques de alta. Acima dos 65,3 pode seguir repique altista na direção resistências nos 71,39 ou 81,25. Caso perca os 64,2 teria sinal de baixa projetando de 55,44 a 52,39.</t>
  </si>
  <si>
    <t>JHSF3 está em tendência de alta pelas médias de 21 e 200 dias, mas começa a dar sinal de possível realização. Abaixo dos 13,58 poderia realizar na direção dos suportes 11,03 ou 9,88. Caso supere os 14,73 retomaria sinal de alta com projeções nos 17,01 ou 20,71.</t>
  </si>
  <si>
    <t>JPMC34 está em tendência de alta no longo prazo, teve uma correção no curto prazo, mas pode estar retomando sinal de altas. Acima dos 172,5 pode buscar 182,37 ou 194,58. Abaixo dos 166,1 retomaria sinal de realização mirando suportes em 162,6 ou 156,49.</t>
  </si>
  <si>
    <t>JSLG3 está em tendência de alta pelas médias de 21 e 200 dias, mas começa a dar sinal de possível realização. Abaixo dos 11,25 poderia realizar na direção dos suportes 5,92 ou 3,78. Caso supere os 12,84 retomaria sinal de alta com projeções nos 17,11 ou 24,03. O IFR sobrecomprado alerta realizações se perder 11,25.</t>
  </si>
  <si>
    <t>KEPL3 está em tendência de baixa pela média de 200 dias, a parece ter completado movimento de repique de alta de curto prazo e pode estar retomando o movimento baixista. Abaixo dos 7,35 pode seguir em queda na direção dos suportes 6,29 ou 5,81. Teria sinal de repique altista fechando acima dos 7,84 mirando resistências em 8,79 ou 10,34.</t>
  </si>
  <si>
    <t>KLBN3 está em clara tendência de baixa pelas médias de 21 e 200 dias e segue em movimento de baixa. Abaixo dos 3,66 pode buscar suportes 3,52 ou 3,38. Teria sinal de repique altista fechando acima dos 3,75 mirando resistências em 4,1 ou 4,37.</t>
  </si>
  <si>
    <t>KLBN4 está em tendência de baixa pelas médias de 21 e 200 dias, mas começa a dar sinais de repiques de alta. Acima dos 3,64 teria sinal de repique altista mirando resistências nos 3,92 ou 4,16. Já uma perda dos 3,53 traria de volta o sinal de baixa projetando de 3,4 a 3,28.</t>
  </si>
  <si>
    <t>KLBN11 está em tendência de baixa pelas médias de 21 e 200 dias, mas começa a dar sinais de repiques de alta. Acima dos 18,17 teria sinal de repique altista mirando resistências nos 19,81 ou 21,02. Já uma perda dos 17,84 traria de volta o sinal de baixa projetando de 17,23 a 16,62.</t>
  </si>
  <si>
    <t>L1RC34 apesar de estar em tendência de alta no longo prazo pela média de 200 dias, no curto prazo está em realização. Abaixo dos 33,11 pode seguir em baixa no curto prazo mirando suportes em 31,07 ou 27,72. Teria sinal de retomada altista fechando acima dos 35,55 mirando resistências em 41,91 ou 48,6.</t>
  </si>
  <si>
    <t>LAVV3 está em tendência de alta pelas médias de 21 e 200 dias, mas começa a dar sinal de possível realização. Abaixo dos 15,46 poderia realizar na direção dos suportes 9,95 ou 8,01. Caso supere os 16,2 retomaria sinal de alta com projeções nos 20,06 ou 26,31. O IFR sobrecomprado alerta realizações se perder 15,46.</t>
  </si>
  <si>
    <t>LIGT3 está em tendência de baixa pela média de 200 dias, a parece ter completado movimento de repique de alta de curto prazo e pode estar retomando o movimento baixista. Abaixo dos 3,74 pode seguir em queda na direção dos suportes 3,3 ou 3,03. Teria sinal de repique altista fechando acima dos 4,15 mirando resistências em 4,67 ou 5,52.</t>
  </si>
  <si>
    <t>RENT3 está em tendência de alta pelas médias de 21 e 200 dias, mas começa a dar sinal de possível realização. Abaixo dos 50,87 poderia realizar na direção dos suportes 34,81 ou 28,61. Caso supere os 54,87 retomaria sinal de alta com projeções nos 67,26 ou 87,32. O IFR sobrecomprado alerta realizações se perder 50,87.</t>
  </si>
  <si>
    <t>RENT4 está em tendência de baixa pela média de 200 dias, a parece ter completado movimento de repique de alta de curto prazo e pode estar retomando o movimento baixista. Abaixo dos 49,53 pode seguir em queda na direção dos suportes 33,97 ou 27,84. Teria sinal de repique altista fechando acima dos 53,79 mirando resistências em 66,03 ou 85,85. O IFR sobrecomprado alerta realizações se perder 49,53.</t>
  </si>
  <si>
    <t>LOGG3 está em tendência de alta pelas médias de 21 e 200 dias, mas começa a dar sinal de possível realização. Abaixo dos 29,72 poderia realizar na direção dos suportes 23,11 ou 20,5. Caso supere os 31,53 retomaria sinal de alta com projeções nos 36,73 ou 45,15. O IFR sobrecomprado alerta realizações se perder 29,72.</t>
  </si>
  <si>
    <t>LREN3 está em tendência de alta pelas médias de 21 e 200 dias, mas começa a dar sinal de possível realização. Abaixo dos 13,65 poderia realizar na direção dos suportes 10,77 ou 9,41. Caso supere os 15,16 retomaria sinal de alta com projeções nos 17,87 ou 22,26.</t>
  </si>
  <si>
    <t>LWSA3 está em tendência de alta pelas médias de 21 e 200 dias, mas começa a dar sinal de possível realização. Abaixo dos 5,47 poderia realizar na direção dos suportes 3,83 ou 3,21. Caso supere os 5,83 retomaria sinal de alta com projeções nos 7,06 ou 9,06. O IFR sobrecomprado alerta realizações se perder 5,47.</t>
  </si>
  <si>
    <t>MDIA3 está em tendência de baixa pela média de 200 dias, a parece ter completado movimento de repique de alta de curto prazo e pode estar retomando o movimento baixista. Abaixo dos 19,47 pode seguir em queda na direção dos suportes 16,02 ou 14,54. Teria sinal de repique altista fechando acima dos 20,79 mirando resistências em 23,73 ou 28,5.</t>
  </si>
  <si>
    <t>MGLU3 está em tendência de alta pelas médias de 21 e 200 dias, mas começa a dar sinal de possível realização. Abaixo dos 10,88 poderia realizar na direção dos suportes 5,45 ou 3,2. Caso supere os 12,7 retomaria sinal de alta com projeções nos 17,18 ou 24,43. O IFR sobrecomprado alerta realizações se perder 10,88.</t>
  </si>
  <si>
    <t>POMO3 está em tendência de baixa pela média de 200 dias, a parece ter completado movimento de repique de alta de curto prazo e pode estar retomando o movimento baixista. Abaixo dos 4,45 pode seguir em queda na direção dos suportes 3,83 ou 3,57. Teria sinal de repique altista fechando acima dos 4,65 mirando resistências em 5,15 ou 5,97.</t>
  </si>
  <si>
    <t>POMO4 está em tendência de baixa pela média de 200 dias, a parece ter completado movimento de repique de alta de curto prazo e pode estar retomando o movimento baixista. Abaixo dos 4,73 pode seguir em queda na direção dos suportes 4,03 ou 3,73. Teria sinal de repique altista fechando acima dos 4,99 mirando resistências em 5,58 ou 6,54.</t>
  </si>
  <si>
    <t>MBRF3 está em tendência de alta pelas médias de 21 e 200 dias e vai mantendo sinal de força altista. Acima dos 19,3 pode buscar projeções nos 21,18 ou 24,23. Teria sinal de realização na perda dos 18,55 mirando os 16,25 ou 15,3. O IFR sobrecomprado alerta realizações se perder 18,55.</t>
  </si>
  <si>
    <t>M2RV34 está em tendência de alta pelas médias de 21 e 200 dias, mas começa a dar sinal de possível realização. Abaixo dos 125,01 poderia realizar na direção dos suportes 113,13 ou 101,93. Caso supere os 136,3 retomaria sinal de alta com projeções nos 149,35 ou 171,73.</t>
  </si>
  <si>
    <t>MATD3 está em tendência de alta pelas médias de 21 e 200 dias, mas começa a dar sinal de possível realização. Abaixo dos 6,45 poderia realizar na direção dos suportes 4,87 ou 4,25. Caso supere os 6,85 retomaria sinal de alta com projeções nos 8,07 ou 10,05. O IFR sobrecomprado alerta realizações se perder 6,45.</t>
  </si>
  <si>
    <t>Mcdonald’S Corp</t>
  </si>
  <si>
    <t>MCDC34</t>
  </si>
  <si>
    <t>MCDC34 está em tendência de baixa pelas médias de 21 e 200 dias, mas começa a dar sinais de repiques de alta. Acima dos 60,04 teria sinal de repique altista mirando resistências nos 66,48 ou 72,27. Já uma perda dos 59 traria de volta o sinal de baixa projetando de 57,1 a 54,2.</t>
  </si>
  <si>
    <t>CASH3 está em tendência de alta no longo prazo, teve uma correção no curto prazo, mas pode estar retomando sinal de altas. Acima dos 5,18 pode buscar 5,97 ou 6,65. Abaixo dos 4,86 retomaria sinal de realização mirando suportes em 4,51 ou 4,17.</t>
  </si>
  <si>
    <t>MELK3 está em tendência de alta pelas médias de 21 e 200 dias, mas começa a dar sinal de possível realização. Abaixo dos 3,47 poderia realizar na direção dos suportes 2,89 ou 2,65. Caso supere os 3,66 retomaria sinal de alta com projeções nos 4,13 ou 4,9. O IFR sobrecomprado alerta realizações se perder 3,47.</t>
  </si>
  <si>
    <t>MELI34 apesar de estar em tendência de baixa no longo prazo pela média de 200 dias, no curto prazo está com sinal de recuperação favorecendo repiques de alta. Acima dos 81,1 pode seguir repique altista na direção resistências nos 86,37 ou 94,91. Caso perca os 78,41 teria sinal de baixa projetando de 72,56 a 69,92.</t>
  </si>
  <si>
    <t>BMEB4 está em tendência de alta pelas médias de 21 e 200 dias e vai mantendo sinal de força altista. Acima dos 79,86 pode buscar projeções nos 94,29 ou 117,65. Teria sinal de realização na perda dos 74,23 mirando os 56,5 ou 49,28. O padrão de volume favorece a alta. O IFR sobrecomprado alerta realizações se perder 74,23.</t>
  </si>
  <si>
    <t>M1TA34 está em tendência de alta pelas médias de 21 e 200 dias e vai mantendo sinal de força altista. Acima dos 137,9 pode buscar projeções nos 144,64 ou 159,36. Teria sinal de realização na perda dos 131,25 mirando os 120,82 ou 113,45. O padrão de volume favorece a alta.</t>
  </si>
  <si>
    <t>LEVE3 está em tendência de alta pelas médias de 21 e 200 dias, mas começa a dar sinal de possível realização. Abaixo dos 36,57 poderia realizar na direção dos suportes 32,29 ou 30,32. Caso supere os 38,64 retomaria sinal de alta com projeções nos 42,56 ou 48,91.</t>
  </si>
  <si>
    <t>MUTC34 apesar de estar em tendência de alta no longo prazo pela média de 200 dias, no curto prazo está em realização. Abaixo dos 776,09 pode seguir em baixa no curto prazo mirando suportes em 716,39 ou 656,7. Teria sinal de retomada altista fechando acima dos 797,9 mirando resistências em 969,27 ou 1088,65.</t>
  </si>
  <si>
    <t>MSFT34 está em tendência de alta pelas médias de 21 e 200 dias e vai mantendo sinal de força altista. Acima dos 115,06 pode buscar projeções nos 121,57 ou 132,11. Teria sinal de realização na perda dos 113,29 mirando os 104,52 ou 101,26. O padrão de volume favorece a alta.</t>
  </si>
  <si>
    <t>MILS3 está em tendência de alta pelas médias de 21 e 200 dias, mas começa a dar sinal de possível realização. Abaixo dos 16,03 poderia realizar na direção dos suportes 15,73 ou 15,55. Caso supere os 16,31 retomaria sinal de alta com projeções nos 16,66 ou 17,24. O IFR sobrecomprado alerta realizações se perder 16,03.</t>
  </si>
  <si>
    <t>BEEF3 está em tendência de alta pelas médias de 21 e 200 dias, mas começa a dar sinal de possível realização. Abaixo dos 4,36 poderia realizar na direção dos suportes 3,78 ou 3,48. Caso supere os 4,74 retomaria sinal de alta com projeções nos 5,33 ou 6,29.</t>
  </si>
  <si>
    <t>MTRE3 está em tendência de alta pelas médias de 21 e 200 dias, mas começa a dar sinal de possível realização. Abaixo dos 3,92 poderia realizar na direção dos suportes 3,26 ou 2,99. Caso supere os 4,12 retomaria sinal de alta com projeções nos 4,65 ou 5,51. O IFR sobrecomprado alerta realizações se perder 3,92.</t>
  </si>
  <si>
    <t>M1RN34 está em tendência de alta pelas médias de 21 e 200 dias, mas começa a dar sinal de possível realização. Abaixo dos 51,17 poderia realizar na direção dos suportes 36,45 ou 30,4. Caso supere os 56 retomaria sinal de alta com projeções nos 68,08 ou 87,63.</t>
  </si>
  <si>
    <t>MOTV3 está em tendência de alta pelas médias de 21 e 200 dias, mas começa a dar sinal de possível realização. Abaixo dos 19,87 poderia realizar na direção dos suportes 15,87 ou 14,33. Caso supere os 20,83 retomaria sinal de alta com projeções nos 23,89 ou 28,85. O IFR sobrecomprado alerta realizações se perder 19,87.</t>
  </si>
  <si>
    <t>MDNE3 está em tendência de alta pelas médias de 21 e 200 dias, mas começa a dar sinal de possível realização. Abaixo dos 30,91 poderia realizar na direção dos suportes 23,4 ou 20,42. Caso supere os 33,02 retomaria sinal de alta com projeções nos 38,96 ou 48,58. O IFR sobrecomprado alerta realizações se perder 30,91.</t>
  </si>
  <si>
    <t>MOVI3 está em tendência de alta pelas médias de 21 e 200 dias, mas começa a dar sinal de possível realização. Abaixo dos 16,85 poderia realizar na direção dos suportes 7,72 ou 4,1. Caso supere os 19,41 retomaria sinal de alta com projeções nos 26,63 ou 38,32. O IFR sobrecomprado alerta realizações se perder 16,85.</t>
  </si>
  <si>
    <t>MRVE3 está em tendência de alta pelas médias de 21 e 200 dias, mas começa a dar sinal de possível realização. Abaixo dos 7,33 poderia realizar na direção dos suportes 5,07 ou 4,1. Caso supere os 8,2 retomaria sinal de alta com projeções nos 10,13 ou 13,26. O IFR sobrecomprado alerta realizações se perder 7,33.</t>
  </si>
  <si>
    <t>MLAS3 está em tendência de alta pelas médias de 21 e 200 dias, mas começa a dar sinal de possível realização. Abaixo dos 2,34 poderia realizar na direção dos suportes 1,8 ou 1,59. Caso supere os 2,46 retomaria sinal de alta com projeções nos 2,86 ou 3,52. O IFR sobrecomprado alerta realizações se perder 2,34.</t>
  </si>
  <si>
    <t>MULT3 está em tendência de alta pelas médias de 21 e 200 dias, mas começa a dar sinal de possível realização. Abaixo dos 37,97 poderia realizar na direção dos suportes 28,89 ou 25,64. Caso supere os 39,38 retomaria sinal de alta com projeções nos 45,86 ou 56,35. O IFR sobrecomprado alerta realizações se perder 37,97.</t>
  </si>
  <si>
    <t>NATU3 está em clara tendência de baixa pelas médias de 21 e 200 dias e segue em movimento de baixa. Abaixo dos 7,04 pode buscar suportes 6,42 ou 5,85. Teria sinal de repique altista fechando acima dos 7,44 mirando resistências em 8,26 ou 9,39.</t>
  </si>
  <si>
    <t>NFLX34 está em tendência de baixa pelas médias de 21 e 200 dias, mas começa a dar sinais de repiques de alta. Acima dos 7,2 teria sinal de repique altista mirando resistências nos 8,22 ou 9,2. Já uma perda dos 7,07 traria de volta o sinal de baixa projetando de 6,63 a 6,13.</t>
  </si>
  <si>
    <t>NIKE34 está em tendência de baixa pelas médias de 21 e 200 dias, mas começa a dar sinais de repiques de alta. Acima dos 88,96 teria sinal de repique altista mirando resistências nos 96,25 ou 105,24. Já uma perda dos 81,7 traria de volta o sinal de baixa projetando de 77,2 a 72,7.</t>
  </si>
  <si>
    <t>ROXO34 está em tendência de alta pelas médias de 21 e 200 dias, mas começa a dar sinal de possível realização. Abaixo dos 13,05 poderia realizar na direção dos suportes 10,45 ou 9,54. Caso supere os 13,37 retomaria sinal de alta com projeções nos 15,17 ou 18,09.</t>
  </si>
  <si>
    <t>NVDC34 está em tendência de alta no longo prazo, teve uma correção no curto prazo, mas pode estar retomando sinal de altas. Acima dos 23,96 pode buscar 25,88 ou 27,86. Abaixo dos 23,31 retomaria sinal de realização mirando suportes em 22,66 ou 21,66.</t>
  </si>
  <si>
    <t>OPCT3 está em tendência de alta pelas médias de 21 e 200 dias, mas começa a dar sinal de possível realização. Abaixo dos 10,4 poderia realizar na direção dos suportes 8,09 ou 7,07. Caso supere os 11,37 retomaria sinal de alta com projeções nos 13,39 ou 16,67.</t>
  </si>
  <si>
    <t>O1KT34 está em tendência de alta pelas médias de 21 e 200 dias, mas começa a dar sinal de possível realização. Abaixo dos 56,82 poderia realizar na direção dos suportes 46,21 ou 42,52. Caso supere os 58,14 retomaria sinal de alta com projeções nos 65,51 ou 77,44.</t>
  </si>
  <si>
    <t>ONCO3 está em clara tendência de baixa pelas médias de 21 e 200 dias e segue em movimento de baixa. Abaixo dos 0,99 pode buscar suportes 0,86 ou 0,74. Teria sinal de repique altista fechando acima dos 1,13 mirando resistências em 1,39 ou 1,63.</t>
  </si>
  <si>
    <t>ORCL34 está em tendência de baixa pelas médias de 21 e 200 dias, mas começa a dar sinais de repiques de alta. Acima dos 120,69 teria sinal de repique altista mirando resistências nos 130,76 ou 142,06. Já uma perda dos 112,47 traria de volta o sinal de baixa projetando de 106,81 a 101,16.</t>
  </si>
  <si>
    <t>OBTC3 está em tendência de alta no longo prazo, teve uma correção no curto prazo, mas pode estar retomando sinal de altas. Acima dos 7,14 pode buscar 8,45 ou 9,9. Abaixo dos 6,7 retomaria sinal de realização mirando suportes em 6,1 ou 5,37.</t>
  </si>
  <si>
    <t>ORVR3 está em tendência de alta pelas médias de 21 e 200 dias, mas começa a dar sinal de possível realização. Abaixo dos 21,24 poderia realizar na direção dos suportes 16,08 ou 14,2. Caso supere os 22,15 retomaria sinal de alta com projeções nos 25,9 ou 31,97. O IFR sobrecomprado alerta realizações se perder 21,24.</t>
  </si>
  <si>
    <t>PCAR3 está em tendência de alta pelas médias de 21 e 200 dias, mas começa a dar sinal de possível realização. Abaixo dos 3,39 poderia realizar na direção dos suportes 2,8 ou 2,47. Caso supere os 3,85 retomaria sinal de alta com projeções nos 4,49 ou 5,54.</t>
  </si>
  <si>
    <t>PGMN3 está em tendência de alta pelas médias de 21 e 200 dias, mas começa a dar sinal de possível realização. Abaixo dos 5,08 poderia realizar na direção dos suportes 3,27 ou 2,55. Caso supere os 5,6 retomaria sinal de alta com projeções nos 7,03 ou 9,36. O IFR sobrecomprado alerta realizações se perder 5,08.</t>
  </si>
  <si>
    <t>P2LT34 está em tendência de alta pelas médias de 21 e 200 dias, mas começa a dar sinal de possível realização. Abaixo dos 342,05 poderia realizar na direção dos suportes 290,46 ou 271,43. Caso supere os 352,02 retomaria sinal de alta com projeções nos 390,06 ou 451,62.</t>
  </si>
  <si>
    <t>P2AN34 está em tendência de alta pelas médias de 21 e 200 dias, mas começa a dar sinal de possível realização. Abaixo dos 33 poderia realizar na direção dos suportes 30,56 ou 28,95. Caso supere os 33,95 retomaria sinal de alta com projeções nos 35,74 ou 38,94.</t>
  </si>
  <si>
    <t>PMAM3 está em clara tendência de baixa pelas médias de 21 e 200 dias e segue em movimento de baixa. Abaixo dos 0,39 pode buscar suportes 0,32 ou 0,22. Teria sinal de repique altista fechando acima dos 0,41 mirando resistências em 0,64 ou 0,83.</t>
  </si>
  <si>
    <t>PETR3 está em tendência de alta pelas médias de 21 e 200 dias e vai mantendo sinal de força altista. Acima dos 64,12 pode buscar projeções nos 71,59 ou 83,69. Teria sinal de realização na perda dos 62,28 mirando os 52,02 ou 48,28. O padrão de volume favorece a alta. O IFR sobrecomprado alerta realizações se perder 62,28.</t>
  </si>
  <si>
    <t>PETR4 está em tendência de alta pelas médias de 21 e 200 dias e vai mantendo sinal de força altista. Acima dos 56,88 pode buscar projeções nos 62,8 ou 72,38. Teria sinal de realização na perda dos 55,58 mirando os 47,3 ou 44,33. O IFR sobrecomprado alerta realizações se perder 55,58.</t>
  </si>
  <si>
    <t>RECV3 está em tendência de alta pelas médias de 21 e 200 dias e vai mantendo sinal de força altista. Acima dos 12,55 pode buscar projeções nos 13,83 ou 15,91. Teria sinal de realização na perda dos 12,05 mirando os 10,47 ou 9,82. O padrão de volume favorece a alta. O IFR sobrecomprado alerta realizações se perder 12,05.</t>
  </si>
  <si>
    <t>PRIO3 está em tendência de alta pelas médias de 21 e 200 dias e vai mantendo sinal de força altista. Acima dos 67,1 pode buscar projeções nos 72,05 ou 80,07. Teria sinal de realização na perda dos 63,72 mirando os 59,08 ou 56,6. O padrão de volume favorece a alta.</t>
  </si>
  <si>
    <t>AUAU3 está em tendência de alta pelas médias de 21 e 200 dias, mas começa a dar sinal de possível realização. Abaixo dos 4,76 poderia realizar na direção dos suportes 3,96 ou 3,59. Caso supere os 5,15 retomaria sinal de alta com projeções nos 5,88 ou 7,07. O IFR sobrecomprado alerta realizações se perder 4,76.</t>
  </si>
  <si>
    <t>PINE4 está em tendência de alta pelas médias de 21 e 200 dias e vai mantendo sinal de força altista. Acima dos 15,73 pode buscar projeções nos 18,39 ou 22,71. Teria sinal de realização na perda dos 15 mirando os 11,41 ou 10,07. O padrão de volume favorece a alta. O IFR sobrecomprado alerta realizações se perder 15.</t>
  </si>
  <si>
    <t>PLPL3 está em tendência de baixa pela média de 200 dias, a parece ter completado movimento de repique de alta de curto prazo e pode estar retomando o movimento baixista. Abaixo dos 8,34 pode seguir em queda na direção dos suportes 6,31 ou 5,41. Teria sinal de repique altista fechando acima dos 9,2 mirando resistências em 10,98 ou 13,87.</t>
  </si>
  <si>
    <t>PSSA3 está em tendência de alta pelas médias de 21 e 200 dias, mas começa a dar sinal de possível realização. Abaixo dos 52,36 poderia realizar na direção dos suportes 46,58 ou 44,29. Caso supere os 53,97 retomaria sinal de alta com projeções nos 58,53 ou 65,92. O IFR sobrecomprado alerta realizações se perder 52,36.</t>
  </si>
  <si>
    <t>PTBL3 está em tendência de alta pelas médias de 21 e 200 dias, mas começa a dar sinal de possível realização. Abaixo dos 2,75 poderia realizar na direção dos suportes 1,55 ou 0,99. Caso supere os 3,34 retomaria sinal de alta com projeções nos 4,44 ou 6,23.</t>
  </si>
  <si>
    <t>POSI3 está em tendência de alta pelas médias de 21 e 200 dias, mas começa a dar sinal de possível realização. Abaixo dos 4,65 poderia realizar na direção dos suportes 3,34 ou 2,79. Caso supere os 5,09 retomaria sinal de alta com projeções nos 6,17 ou 7,92. O IFR sobrecomprado alerta realizações se perder 4,65.</t>
  </si>
  <si>
    <t>PRNR3 está em tendência de alta pelas médias de 21 e 200 dias, mas começa a dar sinal de possível realização. Abaixo dos 21,4 poderia realizar na direção dos suportes 17,47 ou 15,77. Caso supere os 22,96 retomaria sinal de alta com projeções nos 26,35 ou 31,84. O IFR sobrecomprado alerta realizações se perder 21,4.</t>
  </si>
  <si>
    <t>PFRM3 está em tendência de alta pelas médias de 21 e 200 dias e vai mantendo sinal de força altista. Acima dos 9,27 pode buscar projeções nos 10,67 ou 12,94. Teria sinal de realização na perda dos 8,79 mirando os 7 ou 6,29. O padrão de volume favorece a alta. O IFR sobrecomprado alerta realizações se perder 8,79.</t>
  </si>
  <si>
    <t>Qualcomm Inc</t>
  </si>
  <si>
    <t>QCOM34</t>
  </si>
  <si>
    <t>QCOM34 está em tendência de alta no longo prazo, teve uma correção no curto prazo, mas pode estar retomando sinal de altas. Acima dos 75,4 pode buscar 89 ou 99,82. Abaixo dos 71,48 retomaria sinal de realização mirando suportes em 66,06 ou 60,65.</t>
  </si>
  <si>
    <t>QUAL3 está em tendência de alta pelas médias de 21 e 200 dias, mas começa a dar sinal de possível realização. Abaixo dos 2,2 poderia realizar na direção dos suportes 1,5 ou 1,21. Caso supere os 2,43 retomaria sinal de alta com projeções nos 3 ou 3,93. O IFR sobrecomprado alerta realizações se perder 2,2.</t>
  </si>
  <si>
    <t>LJQQ3 está em tendência de alta pelas médias de 21 e 200 dias, mas começa a dar sinal de possível realização. Abaixo dos 2,63 poderia realizar na direção dos suportes 1,22 ou 0,69. Caso supere os 2,93 retomaria sinal de alta com projeções nos 3,98 ou 5,69. O IFR sobrecomprado alerta realizações se perder 2,63.</t>
  </si>
  <si>
    <t>RADL3 está em tendência de baixa pela média de 200 dias, a parece ter completado movimento de repique de alta de curto prazo e pode estar retomando o movimento baixista. Abaixo dos 20,65 pode seguir em queda na direção dos suportes 17,47 ou 15,72. Teria sinal de repique altista fechando acima dos 21,24 mirando resistências em 23,12 ou 26,61.</t>
  </si>
  <si>
    <t>RAIZ4 está em tendência de baixa pela média de 200 dias, a parece ter completado movimento de repique de alta de curto prazo e pode estar retomando o movimento baixista. Abaixo dos 0,34 pode seguir em queda na direção dos suportes 0,26 ou 0,21. Teria sinal de repique altista fechando acima dos 0,39 mirando resistências em 0,47 ou 0,6.</t>
  </si>
  <si>
    <t>RAPT4 está em tendência de alta pelas médias de 21 e 200 dias, mas começa a dar sinal de possível realização. Abaixo dos 7,39 poderia realizar na direção dos suportes 4,64 ou 3,63. Caso supere os 7,9 retomaria sinal de alta com projeções nos 9,91 ou 13,17. O IFR sobrecomprado alerta realizações se perder 7,39.</t>
  </si>
  <si>
    <t>RCSL4 está em tendência de baixa pelas médias de 21 e 200 dias, mas começa a dar sinais de repiques de alta. Acima dos 1,06 teria sinal de repique altista mirando resistências nos 1,68 ou 2,16. Já uma perda dos 0,9 traria de volta o sinal de baixa projetando de 0,65 a 0,41. O IFR sobrevendido alerta para recuperações se superar 1,06</t>
  </si>
  <si>
    <t>RDOR3 está em tendência de alta pelas médias de 21 e 200 dias, mas começa a dar sinal de possível realização. Abaixo dos 44,21 poderia realizar na direção dos suportes 36,4 ou 33,25. Caso supere os 46,59 retomaria sinal de alta com projeções nos 52,88 ou 63,07. O IFR sobrecomprado alerta realizações se perder 44,21.</t>
  </si>
  <si>
    <t>RIAA3 está em tendência de alta pelas médias de 21 e 200 dias, mas começa a dar sinal de possível realização. Abaixo dos 10,1 poderia realizar na direção dos suportes 6,64 ou 5,31. Caso supere os 10,92 retomaria sinal de alta com projeções nos 13,56 ou 17,84. O IFR sobrecomprado alerta realizações se perder 10,1.</t>
  </si>
  <si>
    <t>ROMI3 está em tendência de alta pelas médias de 21 e 200 dias, mas começa a dar sinal de possível realização. Abaixo dos 7,59 poderia realizar na direção dos suportes 5,6 ou 4,89. Caso supere os 7,88 retomaria sinal de alta com projeções nos 9,28 ou 11,56. O IFR sobrecomprado alerta realizações se perder 7,59.</t>
  </si>
  <si>
    <t>RAIL3 está em tendência de alta pelas médias de 21 e 200 dias e vai mantendo sinal de força altista. Acima dos 19,37 pode buscar projeções nos 22,41 ou 27,34. Teria sinal de realização na perda dos 18,68 mirando os 14,44 ou 12,91. O padrão de volume favorece a alta. O IFR sobrecomprado alerta realizações se perder 18,68.</t>
  </si>
  <si>
    <t>SBSP3 está em tendência de alta pelas médias de 21 e 200 dias, mas começa a dar sinal de possível realização. Abaixo dos 32,44 poderia realizar na direção dos suportes 26,44 ou 24,05. Caso supere os 34,17 retomaria sinal de alta com projeções nos 38,94 ou 46,67. O IFR sobrecomprado alerta realizações se perder 32,44.</t>
  </si>
  <si>
    <t>SSFO34 está em tendência de alta no longo prazo, teve uma correção no curto prazo, mas pode estar retomando sinal de altas. Acima dos 55,72 pode buscar 61,92 ou 69,26. Abaixo dos 53,5 retomaria sinal de realização mirando suportes em 50,03 ou 46,35.</t>
  </si>
  <si>
    <t>SAPR3 está em tendência de alta pelas médias de 21 e 200 dias, mas começa a dar sinal de possível realização. Abaixo dos 9,26 poderia realizar na direção dos suportes 6,99 ou 5,87. Caso supere os 10,6 retomaria sinal de alta com projeções nos 12,83 ou 16,44.</t>
  </si>
  <si>
    <t>SAPR4 está em tendência de alta pelas médias de 21 e 200 dias, mas começa a dar sinal de possível realização. Abaixo dos 7,91 poderia realizar na direção dos suportes 6,38 ou 5,62. Caso supere os 8,83 retomaria sinal de alta com projeções nos 10,34 ou 12,79.</t>
  </si>
  <si>
    <t>SAPR11 está em tendência de alta pelas médias de 21 e 200 dias, mas começa a dar sinal de possível realização. Abaixo dos 41,01 poderia realizar na direção dos suportes 32,39 ou 28,2. Caso supere os 45,94 retomaria sinal de alta com projeções nos 54,31 ou 67,86.</t>
  </si>
  <si>
    <t>SANB3 está em tendência de baixa pelas médias de 21 e 200 dias, mas começa a dar sinais de repiques de alta. Acima dos 14,49 teria sinal de repique altista mirando resistências nos 15,35 ou 16,36. Já uma perda dos 14,22 traria de volta o sinal de baixa projetando de 13,71 a 13,2.</t>
  </si>
  <si>
    <t>SANB4 está em tendência de baixa pelas médias de 21 e 200 dias, mas começa a dar sinais de repiques de alta. Acima dos 14,44 teria sinal de repique altista mirando resistências nos 15,26 ou 16,27. Já uma perda dos 14,2 traria de volta o sinal de baixa projetando de 13,61 a 13,1.</t>
  </si>
  <si>
    <t>SANB11 está em tendência de baixa pelas médias de 21 e 200 dias, mas começa a dar sinais de repiques de alta. Acima dos 28,97 teria sinal de repique altista mirando resistências nos 30,6 ou 32,61. Já uma perda dos 28,36 traria de volta o sinal de baixa projetando de 27,34 a 26,33.</t>
  </si>
  <si>
    <t>SMTO3 está em tendência de alta pelas médias de 21 e 200 dias e vai mantendo sinal de força altista. Acima dos 21,91 pode buscar projeções nos 24,87 ou 29,67. Teria sinal de realização na perda dos 20,62 mirando os 17,11 ou 15,62. O padrão de volume favorece a alta. O IFR sobrecomprado alerta realizações se perder 20,62.</t>
  </si>
  <si>
    <t>SHUL4 está em tendência de alta pelas médias de 21 e 200 dias, mas começa a dar sinal de possível realização. Abaixo dos 5,05 poderia realizar na direção dos suportes 4,2 ou 3,84. Caso supere os 5,35 retomaria sinal de alta com projeções nos 6,06 ou 7,21. O IFR sobrecomprado alerta realizações se perder 5,05.</t>
  </si>
  <si>
    <t>S1TX34 apesar de estar em tendência de alta no longo prazo pela média de 200 dias, no curto prazo está em realização. Abaixo dos 62,85 pode seguir em baixa no curto prazo mirando suportes em 54,58 ou 46,32. Teria sinal de retomada altista fechando acima dos 68 mirando resistências em 89,59 ou 106,11. O IFR sobrevendido alerta para recuperações se superar 68</t>
  </si>
  <si>
    <t>SEER3 está em tendência de alta pelas médias de 21 e 200 dias, mas começa a dar sinal de possível realização. Abaixo dos 16,99 poderia realizar na direção dos suportes 12,73 ou 11,1. Caso supere os 17,99 retomaria sinal de alta com projeções nos 21,24 ou 26,5. O IFR sobrecomprado alerta realizações se perder 16,99.</t>
  </si>
  <si>
    <t>CSNA3 está em tendência de baixa pela média de 200 dias, a parece ter completado movimento de repique de alta de curto prazo e pode estar retomando o movimento baixista. Abaixo dos 6,45 pode seguir em queda na direção dos suportes 5,25 ou 4,76. Teria sinal de repique altista fechando acima dos 6,83 mirando resistências em 7,8 ou 9,38.</t>
  </si>
  <si>
    <t>SIMH3 está em tendência de alta pelas médias de 21 e 200 dias, mas começa a dar sinal de possível realização. Abaixo dos 15,63 poderia realizar na direção dos suportes 7,31 ou 4,23. Caso supere os 17,27 retomaria sinal de alta com projeções nos 23,42 ou 33,38. O IFR sobrecomprado alerta realizações se perder 15,63.</t>
  </si>
  <si>
    <t>Sk Hynix Inc.</t>
  </si>
  <si>
    <t>SKHY34</t>
  </si>
  <si>
    <t>SKHY34 está em clara tendência de baixa pelas médias de 21 e 200 dias e segue em movimento de baixa. Abaixo dos 47,5 pode buscar suportes 42,03 ou 36,56. Teria sinal de repique altista fechando acima dos 49,54 mirando resistências em 65,2 ou 76,13. O IFR sobrevendido alerta para recuperações se superar 49,54</t>
  </si>
  <si>
    <t>SLCE3 está em tendência de alta pelas médias de 21 e 200 dias e vai mantendo sinal de força altista. Acima dos 18,2 pode buscar projeções nos 19,23 ou 20,91. Teria sinal de realização na perda dos 17,47 mirando os 16,52 ou 16. O padrão de volume favorece a alta.</t>
  </si>
  <si>
    <t>SMFT3 está em tendência de alta pelas médias de 21 e 200 dias, mas começa a dar sinal de possível realização. Abaixo dos 24,48 poderia realizar na direção dos suportes 16,55 ou 13,8. Caso supere os 25,43 retomaria sinal de alta com projeções nos 30,91 ou 39,79. O IFR sobrecomprado alerta realizações se perder 24,48.</t>
  </si>
  <si>
    <t>SPCX34 está em clara tendência de baixa pelas médias de 21 e 200 dias e segue em movimento de baixa. Abaixo dos 52,14 pode buscar suportes 49,13 ou 46,24. Teria sinal de repique altista fechando acima dos 54,42 mirando resistências em 58,47 ou 64,24.</t>
  </si>
  <si>
    <t>STOC34 está em tendência de alta pelas médias de 21 e 200 dias, mas começa a dar sinal de possível realização. Abaixo dos 58,96 poderia realizar na direção dos suportes 46,87 ou 42,13. Caso supere os 62,19 retomaria sinal de alta com projeções nos 71,65 ou 86,97. O IFR sobrecomprado alerta realizações se perder 58,96.</t>
  </si>
  <si>
    <t>M2ST34 apesar de estar em tendência de alta no longo prazo pela média de 200 dias, no curto prazo está em realização. Abaixo dos 10,83 pode seguir em baixa no curto prazo mirando suportes em 9,1 ou 7,99. Teria sinal de retomada altista fechando acima dos 11,18 mirando resistências em 12,69 ou 14,9.</t>
  </si>
  <si>
    <t>SUZB3 está em tendência de baixa pelas médias de 21 e 200 dias, mas começa a dar sinais de repiques de alta. Acima dos 43,24 teria sinal de repique altista mirando resistências nos 48,69 ou 53,68. Já uma perda dos 42,42 traria de volta o sinal de baixa projetando de 40,6 a 38,1.</t>
  </si>
  <si>
    <t>SYNE3 está em tendência de baixa pela média de 200 dias, a parece ter completado movimento de repique de alta de curto prazo e pode estar retomando o movimento baixista. Abaixo dos 3,96 pode seguir em queda na direção dos suportes 3,45 ou 3,24. Teria sinal de repique altista fechando acima dos 4,11 mirando resistências em 4,51 ou 5,17. O IFR sobrecomprado alerta realizações se perder 3,96.</t>
  </si>
  <si>
    <t>TAEE3 está em tendência de alta pelas médias de 21 e 200 dias, mas começa a dar sinal de possível realização. Abaixo dos 15,04 poderia realizar na direção dos suportes 13,11 ou 12,4. Caso supere os 15,4 retomaria sinal de alta com projeções nos 16,81 ou 19,1. O IFR sobrecomprado alerta realizações se perder 15,04.</t>
  </si>
  <si>
    <t>TAEE4 está em tendência de alta pelas médias de 21 e 200 dias, mas começa a dar sinal de possível realização. Abaixo dos 15,32 poderia realizar na direção dos suportes 13,41 ou 12,69. Caso supere os 15,71 retomaria sinal de alta com projeções nos 17,13 ou 19,43. O IFR sobrecomprado alerta realizações se perder 15,32.</t>
  </si>
  <si>
    <t>TAEE11 está em tendência de alta pelas médias de 21 e 200 dias, mas começa a dar sinal de possível realização. Abaixo dos 45,76 poderia realizar na direção dos suportes 39,77 ou 37,56. Caso supere os 46,91 retomaria sinal de alta com projeções nos 51,32 ou 58,46. O IFR sobrecomprado alerta realizações se perder 45,76.</t>
  </si>
  <si>
    <t>TSMC34 apesar de estar em tendência de alta no longo prazo pela média de 200 dias, no curto prazo está em realização. Abaixo dos 274,41 pode seguir em baixa no curto prazo mirando suportes em 265,5 ou 251,95. Teria sinal de retomada altista fechando acima dos 280,07 mirando resistências em 309,32 ou 336,4.</t>
  </si>
  <si>
    <t>TASA4 está em tendência de alta pelas médias de 21 e 200 dias, mas começa a dar sinal de possível realização. Abaixo dos 8,67 poderia realizar na direção dos suportes 6,49 ou 5,38. Caso supere os 10,06 retomaria sinal de alta com projeções nos 12,26 ou 15,83.</t>
  </si>
  <si>
    <t>TGMA3 está em tendência de alta pelas médias de 21 e 200 dias, mas começa a dar sinal de possível realização. Abaixo dos 44,36 poderia realizar na direção dos suportes 34,9 ou 31,47. Caso supere os 45,97 retomaria sinal de alta com projeções nos 52,81 ou 63,88. O IFR sobrecomprado alerta realizações se perder 44,36.</t>
  </si>
  <si>
    <t>VIVT3 apesar de estar em tendência de baixa no longo prazo pela média de 200 dias, no curto prazo está com sinal de recuperação favorecendo repiques de alta. Acima dos 31,26 pode seguir repique altista na direção resistências nos 32,45 ou 34,41. Caso perca os 30,36 teria sinal de baixa projetando de 29,27 a 28,28. O padrão de volume favorece a alta.</t>
  </si>
  <si>
    <t>TEND3 está em tendência de baixa pela média de 200 dias, a parece ter completado movimento de repique de alta de curto prazo e pode estar retomando o movimento baixista. Abaixo dos 29,45 pode seguir em queda na direção dos suportes 25,8 ou 23,82. Teria sinal de repique altista fechando acima dos 32,19 mirando resistências em 36,13 ou 42,52.</t>
  </si>
  <si>
    <t>TSLA34 está em clara tendência de baixa pelas médias de 21 e 200 dias e segue em movimento de baixa. Abaixo dos 58,26 pode buscar suportes 56,06 ou 53,97. Teria sinal de repique altista fechando acima dos 59,5 mirando resistências em 62,8 ou 66,96.</t>
  </si>
  <si>
    <t>GSGI34 está em tendência de baixa pelas médias de 21 e 200 dias, mas começa a dar sinais de repiques de alta. Acima dos 155,96 teria sinal de repique altista mirando resistências nos 170,96 ou 187,18. Já uma perda dos 149,29 traria de volta o sinal de baixa projetando de 144,71 a 136,59.</t>
  </si>
  <si>
    <t>TIMS3 está em tendência de baixa pelas médias de 21 e 200 dias, mas começa a dar sinais de repiques de alta. Acima dos 18,65 teria sinal de repique altista mirando resistências nos 20,05 ou 21,37. Já uma perda dos 17,91 traria de volta o sinal de baixa projetando de 17,24 a 16,58.</t>
  </si>
  <si>
    <t>TOTS3 está em tendência de alta pelas médias de 21 e 200 dias, mas começa a dar sinal de possível realização. Abaixo dos 41,54 poderia realizar na direção dos suportes 32,95 ou 29,93. Caso supere os 42,71 retomaria sinal de alta com projeções nos 48,74 ou 58,5. O IFR sobrecomprado alerta realizações se perder 41,54.</t>
  </si>
  <si>
    <t>TFCO4 está em tendência de baixa pela média de 200 dias, a parece ter completado movimento de repique de alta de curto prazo e pode estar retomando o movimento baixista. Abaixo dos 14,13 pode seguir em queda na direção dos suportes 12,73 ou 11,66. Teria sinal de repique altista fechando acima dos 15,44 mirando resistências em 16,18 ou 18,31.</t>
  </si>
  <si>
    <t>TRIS3 está em tendência de alta pelas médias de 21 e 200 dias, mas começa a dar sinal de possível realização. Abaixo dos 6,56 poderia realizar na direção dos suportes 4,78 ou 4,13. Caso supere os 6,88 retomaria sinal de alta com projeções nos 8,17 ou 10,27. O IFR sobrecomprado alerta realizações se perder 6,56.</t>
  </si>
  <si>
    <t>TUPY3 está em tendência de alta pelas médias de 21 e 200 dias, mas começa a dar sinal de possível realização. Abaixo dos 19,77 poderia realizar na direção dos suportes 15,53 ou 13,94. Caso supere os 20,65 retomaria sinal de alta com projeções nos 23,81 ou 28,93. O IFR sobrecomprado alerta realizações se perder 19,77.</t>
  </si>
  <si>
    <t>U1BE34 está em tendência de baixa pela média de 200 dias, a parece ter completado movimento de repique de alta de curto prazo e pode estar retomando o movimento baixista. Abaixo dos 88,5 pode seguir em queda na direção dos suportes 84,8 ou 81,92. Teria sinal de repique altista fechando acima dos 90,25 mirando resistências em 94,09 ou 99,83.</t>
  </si>
  <si>
    <t>UGPA3 está em tendência de alta pelas médias de 21 e 200 dias, mas começa a dar sinal de possível realização. Abaixo dos 38,36 poderia realizar na direção dos suportes 36,11 ou 34,59. Caso supere os 39,34 retomaria sinal de alta com projeções nos 41 ou 44,02.</t>
  </si>
  <si>
    <t>FIQE3 está em tendência de alta pelas médias de 21 e 200 dias, mas começa a dar sinal de possível realização. Abaixo dos 6,04 poderia realizar na direção dos suportes 4,91 ou 4,49. Caso supere os 6,25 retomaria sinal de alta com projeções nos 7,07 ou 8,41. O IFR sobrecomprado alerta realizações se perder 6,04.</t>
  </si>
  <si>
    <t>UNIP6 está em tendência de baixa pela média de 200 dias, a parece ter completado movimento de repique de alta de curto prazo e pode estar retomando o movimento baixista. Abaixo dos 60,46 pode seguir em queda na direção dos suportes 55,73 ou 53,79. Teria sinal de repique altista fechando acima dos 62 mirando resistências em 65,87 ou 72,14. O IFR sobrecomprado alerta realizações se perder 60,46.</t>
  </si>
  <si>
    <t>USIM3 está em tendência de baixa pela média de 200 dias, a parece ter completado movimento de repique de alta de curto prazo e pode estar retomando o movimento baixista. Abaixo dos 6,78 pode seguir em queda na direção dos suportes 6,22 ou 5,86. Teria sinal de repique altista fechando acima dos 7 mirando resistências em 7,36 ou 8,06.</t>
  </si>
  <si>
    <t>USIM5 está em tendência de baixa pela média de 200 dias, a parece ter completado movimento de repique de alta de curto prazo e pode estar retomando o movimento baixista. Abaixo dos 7,07 pode seguir em queda na direção dos suportes 6,68 ou 6,32. Teria sinal de repique altista fechando acima dos 7,25 mirando resistências em 7,83 ou 8,54.</t>
  </si>
  <si>
    <t>VALE3 está em clara tendência de baixa pelas médias de 21 e 200 dias e segue em movimento de baixa. Abaixo dos 66,73 pode buscar suportes 63,88 ou 61,03. Teria sinal de repique altista fechando acima dos 67,8 mirando resistências em 75,94 ou 81,63. O IFR sobrevendido alerta para recuperações se superar 67,8</t>
  </si>
  <si>
    <t>VLID3 está em tendência de alta pelas médias de 21 e 200 dias, mas começa a dar sinal de possível realização. Abaixo dos 19,44 poderia realizar na direção dos suportes 17,03 ou 15,96. Caso supere os 20,49 retomaria sinal de alta com projeções nos 22,62 ou 26,08.</t>
  </si>
  <si>
    <t>VAMO3 está em tendência de alta pelas médias de 21 e 200 dias, mas começa a dar sinal de possível realização. Abaixo dos 6,07 poderia realizar na direção dos suportes 3,21 ou 2,04. Caso supere os 6,5 retomaria sinal de alta com projeções nos 6,97 ou 9,29. O IFR sobrecomprado alerta realizações se perder 6,07.</t>
  </si>
  <si>
    <t>VBBR3 apesar de estar em tendência de alta no longo prazo pela média de 200 dias, no curto prazo está em realização. Abaixo dos 35,84 pode seguir em baixa no curto prazo mirando suportes em 34,16 ou 32,48. Teria sinal de retomada altista fechando acima dos 36,98 mirando resistências em 41,27 ou 44,62.</t>
  </si>
  <si>
    <t>VISA34 está em tendência de alta pelas médias de 21 e 200 dias e vai mantendo sinal de força altista. Acima dos 99,32 pode buscar projeções nos 105,38 ou 115,2. Teria sinal de realização na perda dos 97,74 mirando os 89,5 ou 86,46. O padrão de volume favorece a alta.</t>
  </si>
  <si>
    <t>VTRU3 está em tendência de alta pelas médias de 21 e 200 dias, mas começa a dar sinal de possível realização. Abaixo dos 18,94 poderia realizar na direção dos suportes 14,24 ou 12,42. Caso supere os 20,1 retomaria sinal de alta com projeções nos 23,72 ou 29,58. O IFR sobrecomprado alerta realizações se perder 18,94.</t>
  </si>
  <si>
    <t>VIVA3 está em tendência de alta pelas médias de 21 e 200 dias, mas começa a dar sinal de possível realização. Abaixo dos 28,66 poderia realizar na direção dos suportes 21,21 ou 18,49. Caso supere os 29,99 retomaria sinal de alta com projeções nos 35,41 ou 44,19. O IFR sobrecomprado alerta realizações se perder 28,66.</t>
  </si>
  <si>
    <t>VULC3 está em tendência de alta pelas médias de 21 e 200 dias, mas começa a dar sinal de possível realização. Abaixo dos 15,82 poderia realizar na direção dos suportes 13,17 ou 12,11. Caso supere os 16,6 retomaria sinal de alta com projeções nos 18,71 ou 22,14. O IFR sobrecomprado alerta realizações se perder 15,82.</t>
  </si>
  <si>
    <t>Walmart Inc</t>
  </si>
  <si>
    <t>WALM34</t>
  </si>
  <si>
    <t>WALM34 apesar de estar em tendência de baixa no longo prazo pela média de 200 dias, no curto prazo está com sinal de recuperação favorecendo repiques de alta. Acima dos 36,01 pode seguir repique altista na direção resistências nos 38,48 ou 42,49. Caso perca os 34,9 teria sinal de baixa projetando de 32 a 30,76. O padrão de volume favorece a alta.</t>
  </si>
  <si>
    <t>WEGE3 apesar de estar em tendência de alta no longo prazo pela média de 200 dias, no curto prazo está em realização. Abaixo dos 50,78 pode seguir em baixa no curto prazo mirando suportes em 49,18 ou 48,08. Teria sinal de retomada altista fechando acima dos 52,71 mirando resistências em 54,89 ou 58,42.</t>
  </si>
  <si>
    <t>W1DC34 está em clara tendência de baixa pelas médias de 21 e 200 dias e segue em movimento de baixa. Abaixo dos 1785 pode buscar suportes 1579,23 ou 1373,47. Teria sinal de repique altista fechando acima dos 1904,1 mirando resistências em 2450,89 ou 2862,41. O IFR sobrevendido alerta para recuperações se superar 1904,1</t>
  </si>
  <si>
    <t>WIZC3 está em tendência de alta pelas médias de 21 e 200 dias, mas começa a dar sinal de possível realização. Abaixo dos 8,75 poderia realizar na direção dos suportes 7,67 ou 7,21. Caso supere os 9,13 retomaria sinal de alta com projeções nos 10,03 ou 11,49. O IFR sobrecomprado alerta realizações se perder 8,75.</t>
  </si>
  <si>
    <t>YDUQ3 está em tendência de alta pelas médias de 21 e 200 dias, mas começa a dar sinal de possível realização. Abaixo dos 13,32 poderia realizar na direção dos suportes 9,8 ou 8,23. Caso supere os 14,87 retomaria sinal de alta com projeções nos 18 ou 23,07.</t>
  </si>
  <si>
    <t>Z2SC34 está em tendência de alta pelas médias de 21 e 200 dias, mas começa a dar sinal de possível realização. Abaixo dos 37,53 poderia realizar na direção dos suportes 32,55 ou 30,54. Caso supere os 39,05 retomaria sinal de alta com projeções nos 43,06 ou 49,56.</t>
  </si>
  <si>
    <t>BREW11 está em tendência de alta pelas médias de 21 e 200 dias, mas começa a dar sinal de possível realização. Abaixo dos 169,58 poderia realizar na direção dos suportes 144,64 ou 135,7. Caso supere os 171,05 retomaria sinal de alta com projeções nos 173,54 ou 191,4. O IFR sobrecomprado alerta realizações se perder 169,58.</t>
  </si>
  <si>
    <t>B Index Cicl</t>
  </si>
  <si>
    <t>BCIC11</t>
  </si>
  <si>
    <t>BCIC11 está em tendência de alta pelas médias de 21 e 200 dias, mas começa a dar sinal de possível realização. Abaixo dos 159,34 poderia realizar na direção dos suportes 134,98 ou 126,51. Caso supere os 160,55 retomaria sinal de alta com projeções nos 162,37 ou 179,29. O IFR sobrecomprado alerta realizações se perder 159,34.</t>
  </si>
  <si>
    <t>BDEF11 está em tendência de alta pelas médias de 21 e 200 dias, mas começa a dar sinal de possível realização. Abaixo dos 191,77 poderia realizar na direção dos suportes 163 ou 152,3. Caso supere os 193,22 retomaria sinal de alta com projeções nos 197,6 ou 218,98. O IFR sobrecomprado alerta realizações se perder 191,77.</t>
  </si>
  <si>
    <t>DOLA11 está em clara tendência de baixa pelas médias de 21 e 200 dias e segue em movimento de baixa. Abaixo dos 9,88 pode buscar suportes 9,7 ou 9,53. Teria sinal de repique altista fechando acima dos 10,07 mirando resistências em 10,44 ou 10,78.</t>
  </si>
  <si>
    <t>BBOV11 está em tendência de alta pelas médias de 21 e 200 dias, mas começa a dar sinal de possível realização. Abaixo dos 108,54 poderia realizar na direção dos suportes 95,39 ou 90,41. Caso supere os 109,46 retomaria sinal de alta com projeções nos 111,5 ou 121,45. O IFR sobrecomprado alerta realizações se perder 108,54.</t>
  </si>
  <si>
    <t>SPBZ11 está em tendência de alta pelas médias de 21 e 200 dias, mas começa a dar sinal de possível realização. Abaixo dos 125 poderia realizar na direção dos suportes 120,02 ou 118,24. Caso supere os 125,75 retomaria sinal de alta com projeções nos 129,29 ou 135,02.</t>
  </si>
  <si>
    <t>AUVP11 está em tendência de alta pelas médias de 21 e 200 dias, mas começa a dar sinal de possível realização. Abaixo dos 151 poderia realizar na direção dos suportes 128,45 ou 120,58. Caso supere os 153,91 retomaria sinal de alta com projeções nos 169,64 ou 195,1. O IFR sobrecomprado alerta realizações se perder 151.</t>
  </si>
  <si>
    <t>BOVB11 está em tendência de alta pelas médias de 21 e 200 dias, mas começa a dar sinal de possível realização. Abaixo dos 211,28 poderia realizar na direção dos suportes 186,59 ou 177,69. Caso supere os 215,38 retomaria sinal de alta com projeções nos 233,17 ou 261,96. O IFR sobrecomprado alerta realizações se perder 211,28.</t>
  </si>
  <si>
    <t>COIN11 está em tendência de alta no longo prazo, teve uma correção no curto prazo, mas pode estar retomando sinal de altas. Acima dos 44,1 pode buscar 47,71 ou 51,7. Abaixo dos 43,6 retomaria sinal de realização mirando suportes em 41,25 ou 39,25.</t>
  </si>
  <si>
    <t>SPYI11 está em tendência de alta no longo prazo, teve uma correção no curto prazo, mas pode estar retomando sinal de altas. Acima dos 107,11 pode buscar 110,59 ou 114,11. Abaixo dos 104,89 retomaria sinal de realização mirando suportes em 103,12 ou 101,36.</t>
  </si>
  <si>
    <t>QQQI11 está em tendência de alta no longo prazo, teve uma correção no curto prazo, mas pode estar retomando sinal de altas. Acima dos 96 pode buscar 100,5 ou 104,87. Abaixo dos 94,95 retomaria sinal de realização mirando suportes em 93,42 ou 91,23.</t>
  </si>
  <si>
    <t>BSIL39 está em clara tendência de baixa pelas médias de 21 e 200 dias e segue em movimento de baixa. Abaixo dos 41,3 pode buscar suportes 38,61 ou 35,92. Teria sinal de repique altista fechando acima dos 43,8 mirando resistências em 49,99 ou 55,36.</t>
  </si>
  <si>
    <t>BITH11 está em tendência de alta no longo prazo, teve uma correção no curto prazo, mas pode estar retomando sinal de altas. Acima dos 94,48 pode buscar 102,46 ou 112,21. Abaixo dos 93,43 retomaria sinal de realização mirando suportes em 86,67 ou 81,79.</t>
  </si>
  <si>
    <t>ETHE11 está em tendência de alta no longo prazo, teve uma correção no curto prazo, mas pode estar retomando sinal de altas. Acima dos 36,67 pode buscar 41,79 ou 46,08. Abaixo dos 34,84 retomaria sinal de realização mirando suportes em 32,69 ou 30,54.</t>
  </si>
  <si>
    <t>HASH11 está em tendência de alta no longo prazo, teve uma correção no curto prazo, mas pode estar retomando sinal de altas. Acima dos 54,23 pode buscar 59,64 ou 65,39. Abaixo dos 53,65 retomaria sinal de realização mirando suportes em 50,32 ou 47,44.</t>
  </si>
  <si>
    <t>CHIP11 apesar de estar em tendência de alta no longo prazo pela média de 200 dias, no curto prazo está em realização. Abaixo dos 35,43 pode seguir em baixa no curto prazo mirando suportes em 34,26 ou 32,19. Teria sinal de retomada altista fechando acima dos 36,31 mirando resistências em 40,93 ou 45,05.</t>
  </si>
  <si>
    <t>HODL11 está em tendência de alta no longo prazo, teve uma correção no curto prazo, mas pode estar retomando sinal de altas. Acima dos 70,65 pode buscar 76,94 ou 84,31. Abaixo dos 69,81 retomaria sinal de realização mirando suportes em 65 ou 61,31.</t>
  </si>
  <si>
    <t>WRLD11 está em tendência de alta no longo prazo, teve uma correção no curto prazo, mas pode estar retomando sinal de altas. Acima dos 145,5 pode buscar 150,99 ou 155,79. Abaixo dos 143,21 retomaria sinal de realização mirando suportes em 140,8 ou 138,4.</t>
  </si>
  <si>
    <t>BTER11 está em tendência de baixa pela média de 200 dias, a parece ter completado movimento de repique de alta de curto prazo e pode estar retomando o movimento baixista. Abaixo dos 24,15 pode seguir em queda na direção dos suportes 20,83 ou 19,23. Teria sinal de repique altista fechando acima dos 24,45 mirando resistências em 25,99 ou 29,17. O IFR sobrecomprado alerta realizações se perder 24,15.</t>
  </si>
  <si>
    <t>GPUS11 está em tendência de alta no longo prazo, teve uma correção no curto prazo, mas pode estar retomando sinal de altas. Acima dos 118,92 pode buscar 124,14 ou 129,04. Abaixo dos 117,78 retomaria sinal de realização mirando suportes em 116,21 ou 113,75.</t>
  </si>
  <si>
    <t>UTLL11 está em tendência de alta pelas médias de 21 e 200 dias, mas começa a dar sinal de possível realização. Abaixo dos 142,17 poderia realizar na direção dos suportes 121,7 ou 114. Caso supere os 146,6 retomaria sinal de alta com projeções nos 161,98 ou 186,88. O IFR sobrecomprado alerta realizações se perder 142,17.</t>
  </si>
  <si>
    <t>VWRA11 está em tendência de alta no longo prazo, teve uma correção no curto prazo, mas pode estar retomando sinal de altas. Acima dos 111,74 pode buscar 116,01 ou 119,56. Abaixo dos 110,25 retomaria sinal de realização mirando suportes em 108,47 ou 106,69.</t>
  </si>
  <si>
    <t>BTLT39 está em tendência de baixa pelas médias de 21 e 200 dias, mas começa a dar sinais de repiques de alta. Acima dos 26,33 teria sinal de repique altista mirando resistências nos 28,51 ou 30,41. Já uma perda dos 26,08 traria de volta o sinal de baixa projetando de 25,42 a 24,46.</t>
  </si>
  <si>
    <t>IBIT39 está em tendência de alta no longo prazo, teve uma correção no curto prazo, mas pode estar retomando sinal de altas. Acima dos 79,3 pode buscar 86 ou 94,1. Abaixo dos 78,49 retomaria sinal de realização mirando suportes em 72,89 ou 68,83.</t>
  </si>
  <si>
    <t>BOVA11 está em tendência de alta pelas médias de 21 e 200 dias, mas começa a dar sinal de possível realização. Abaixo dos 202,85 poderia realizar na direção dos suportes 178,68 ou 169,92. Caso supere os 207 retomaria sinal de alta com projeções nos 224,5 ou 252,82. O IFR sobrecomprado alerta realizações se perder 202,85.</t>
  </si>
  <si>
    <t>EWBZ11 está em tendência de alta pelas médias de 21 e 200 dias, mas começa a dar sinal de possível realização. Abaixo dos 152,72 poderia realizar na direção dos suportes 128,07 ou 119,4. Caso supere os 156,1 retomaria sinal de alta com projeções nos 173,42 ou 201,45. O IFR sobrecomprado alerta realizações se perder 152,72.</t>
  </si>
  <si>
    <t>BIAU39 está em tendência de baixa pelas médias de 21 e 200 dias, mas começa a dar sinais de repiques de alta. Acima dos 102,19 teria sinal de repique altista mirando resistências nos 107,05 ou 114,01. Já uma perda dos 97,5 traria de volta o sinal de baixa projetando de 95,78 a 92,29.</t>
  </si>
  <si>
    <t>iShares MSCI South Korea Capped ETF</t>
  </si>
  <si>
    <t>BEWY39</t>
  </si>
  <si>
    <t>BEWY39 apesar de estar em tendência de alta no longo prazo pela média de 200 dias, no curto prazo está em realização. Abaixo dos 102,42 pode seguir em baixa no curto prazo mirando suportes em 95,11 ou 87,81. Teria sinal de retomada altista fechando acima dos 105 mirando resistências em 126,06 ou 140,66. O IFR sobrevendido alerta para recuperações se superar 105</t>
  </si>
  <si>
    <t>IVVB11 está em tendência de alta no longo prazo, teve uma correção no curto prazo, mas pode estar retomando sinal de altas. Acima dos 443,76 pode buscar 457,62 ou 473,32. Abaixo dos 439,44 retomaria sinal de realização mirando suportes em 432,2 ou 424,34.</t>
  </si>
  <si>
    <t>iShares Semiconductor ETF</t>
  </si>
  <si>
    <t>BSOX39</t>
  </si>
  <si>
    <t>BSOX39 apesar de estar em tendência de alta no longo prazo pela média de 200 dias, no curto prazo está em realização. Abaixo dos 66,38 pode seguir em baixa no curto prazo mirando suportes em 63,84 ou 59,46. Teria sinal de retomada altista fechando acima dos 68,25 mirando resistências em 78 ou 86,75.</t>
  </si>
  <si>
    <t>BSLV39 está em clara tendência de baixa pelas médias de 21 e 200 dias e segue em movimento de baixa. Abaixo dos 88,3 pode buscar suportes 83,57 ou 78,84. Teria sinal de repique altista fechando acima dos 91,01 mirando resistências em 103,6 ou 113,05.</t>
  </si>
  <si>
    <t>SMAL11 está em tendência de alta pelas médias de 21 e 200 dias, mas começa a dar sinal de possível realização. Abaixo dos 134,24 poderia realizar na direção dos suportes 108,03 ou 98,21. Caso supere os 139,8 retomaria sinal de alta com projeções nos 159,43 ou 191,2. O IFR sobrecomprado alerta realizações se perder 134,24.</t>
  </si>
  <si>
    <t>DIVD11 está em tendência de alta pelas médias de 21 e 200 dias, mas começa a dar sinal de possível realização. Abaixo dos 70,13 poderia realizar na direção dos suportes 62,21 ou 59,25. Caso supere os 71,76 retomaria sinal de alta com projeções nos 77,66 ou 87,21. O IFR sobrecomprado alerta realizações se perder 70,13.</t>
  </si>
  <si>
    <t>BOVV11 está em tendência de alta pelas médias de 21 e 200 dias, mas começa a dar sinal de possível realização. Abaixo dos 212,6 poderia realizar na direção dos suportes 187,5 ou 178,07. Caso supere os 218 retomaria sinal de alta com projeções nos 236,84 ou 267,34. O IFR sobrecomprado alerta realizações se perder 212,6.</t>
  </si>
  <si>
    <t>DIVO11 está em tendência de alta pelas médias de 21 e 200 dias, mas começa a dar sinal de possível realização. Abaixo dos 145,33 poderia realizar na direção dos suportes 128,8 ou 122,64. Caso supere os 148,71 retomaria sinal de alta com projeções nos 161,01 ou 180,92. O IFR sobrecomprado alerta realizações se perder 145,33.</t>
  </si>
  <si>
    <t>FIND11 está em tendência de alta pelas médias de 21 e 200 dias, mas começa a dar sinal de possível realização. Abaixo dos 223,64 poderia realizar na direção dos suportes 186,45 ou 171,75. Caso supere os 234 retomaria sinal de alta com projeções nos 263,38 ou 310,93. O IFR sobrecomprado alerta realizações se perder 223,64.</t>
  </si>
  <si>
    <t>It Now Imat</t>
  </si>
  <si>
    <t>MATB11</t>
  </si>
  <si>
    <t>MATB11 está em tendência de baixa pelas médias de 21 e 200 dias, mas começa a dar sinais de repiques de alta. Acima dos 62,95 teria sinal de repique altista mirando resistências nos 67,3 ou 71,29. Já uma perda dos 62,34 traria de volta o sinal de baixa projetando de 60,84 a 58,84.</t>
  </si>
  <si>
    <t>SMAC11 está em tendência de alta pelas médias de 21 e 200 dias, mas começa a dar sinal de possível realização. Abaixo dos 70,08 poderia realizar na direção dos suportes 56,16 ou 51,03. Caso supere os 72,76 retomaria sinal de alta com projeções nos 83,01 ou 99,61. O IFR sobrecomprado alerta realizações se perder 70,08.</t>
  </si>
  <si>
    <t>SPXR11 está em tendência de alta pelas médias de 21 e 200 dias, mas começa a dar sinal de possível realização. Abaixo dos 77,02 poderia realizar na direção dos suportes 73,75 ou 72,44. Caso supere os 77,98 retomaria sinal de alta com projeções nos 80,59 ou 84,82.</t>
  </si>
  <si>
    <t>SPXI11 está em tendência de alta no longo prazo, teve uma correção no curto prazo, mas pode estar retomando sinal de altas. Acima dos 53,99 pode buscar 55,69 ou 57,56. Abaixo dos 53,5 retomaria sinal de realização mirando suportes em 52,66 ou 51,72.</t>
  </si>
  <si>
    <t>TECK11 está em tendência de alta no longo prazo, teve uma correção no curto prazo, mas pode estar retomando sinal de altas. Acima dos 127,78 pode buscar 131,37 ou 136,63. Abaixo dos 126,33 retomaria sinal de realização mirando suportes em 122,85 ou 120,21.</t>
  </si>
  <si>
    <t>It Now Util</t>
  </si>
  <si>
    <t>UTLI11</t>
  </si>
  <si>
    <t>UTLI11 apesar de estar em tendência de baixa no longo prazo pela média de 200 dias, no curto prazo está com sinal de recuperação favorecendo repiques de alta. Acima dos 61,13 pode seguir repique altista na direção resistências nos 67,76 ou 78,5. Caso perca os 59,44 teria sinal de baixa projetando de 50,39 a 47,07. O padrão de volume favorece a alta. O IFR sobrecomprado alerta realizações se perder 59,44.</t>
  </si>
  <si>
    <t>HIGH11 está em tendência de alta pelas médias de 21 e 200 dias, mas começa a dar sinal de possível realização. Abaixo dos 109,87 poderia realizar na direção dos suportes 81,44 ou 70,69. Caso supere os 116,22 retomaria sinal de alta com projeções nos 137,71 ou 172,49. O IFR sobrecomprado alerta realizações se perder 109,87.</t>
  </si>
  <si>
    <t>LVOL11 está em tendência de alta pelas médias de 21 e 200 dias, mas começa a dar sinal de possível realização. Abaixo dos 153,64 poderia realizar na direção dos suportes 137,64 ou 131,58. Caso supere os 157,24 retomaria sinal de alta com projeções nos 169,35 ou 188,95. O IFR sobrecomprado alerta realizações se perder 153,64.</t>
  </si>
  <si>
    <t>IBOB11 está em tendência de alta pelas médias de 21 e 200 dias, mas começa a dar sinal de possível realização. Abaixo dos 170,02 poderia realizar na direção dos suportes 149,8 ou 142,44. Caso supere os 173,6 retomaria sinal de alta com projeções nos 188,3 ou 212,1. O IFR sobrecomprado alerta realizações se perder 170,02.</t>
  </si>
  <si>
    <t>QBTC11 está em tendência de alta no longo prazo, teve uma correção no curto prazo, mas pode estar retomando sinal de altas. Acima dos 25,24 pode buscar 27,3 ou 29,72. Abaixo dos 24,95 retomaria sinal de realização mirando suportes em 23,37 ou 22,15.</t>
  </si>
  <si>
    <t>Rbinvestoetf</t>
  </si>
  <si>
    <t>QLBR11</t>
  </si>
  <si>
    <t>QLBR11 está em tendência de alta pelas médias de 21 e 200 dias, mas começa a dar sinal de possível realização. Abaixo dos 140,9 poderia realizar na direção dos suportes 115,25 ou 105,53. Caso supere os 146,7 retomaria sinal de alta com projeções nos 166,13 ou 197,58. O IFR sobrecomprado alerta realizações se perder 140,9.</t>
  </si>
  <si>
    <t>SOLH11 apesar de estar em tendência de alta no longo prazo pela média de 200 dias, no curto prazo está em realização. Abaixo dos 14,86 pode seguir em baixa no curto prazo mirando suportes em 13,79 ou 12,48. Teria sinal de retomada altista fechando acima dos 15,2 mirando resistências em 18 ou 20,6.</t>
  </si>
  <si>
    <t>SPXU11 está em tendência de alta no longo prazo, teve uma correção no curto prazo, mas pode estar retomando sinal de altas. Acima dos 16,92 pode buscar 18,01 ou 18,91. Abaixo dos 16,54 retomaria sinal de realização mirando suportes em 16,08 ou 15,63.</t>
  </si>
  <si>
    <t>ACWI11 está em tendência de alta no longo prazo, teve uma correção no curto prazo, mas pode estar retomando sinal de altas. Acima dos 17,07 pode buscar 17,7 ou 18,34. Abaixo dos 16,65 retomaria sinal de realização mirando suportes em 16,32 ou 16.</t>
  </si>
  <si>
    <t>BOVX11 está em tendência de alta pelas médias de 21 e 200 dias, mas começa a dar sinal de possível realização. Abaixo dos 21,17 poderia realizar na direção dos suportes 18,65 ou 17,69. Caso supere os 21,73 retomaria sinal de alta com projeções nos 23,63 ou 26,71. O IFR sobrecomprado alerta realizações se perder 21,17.</t>
  </si>
  <si>
    <t>NASD11 apesar de estar em tendência de alta no longo prazo pela média de 200 dias, no curto prazo está em realização. Abaixo dos 21,19 pode seguir em baixa no curto prazo mirando suportes em 20,68 ou 20,08. Teria sinal de retomada altista fechando acima dos 21,44 mirando resistências em 22,6 ou 23,78.</t>
  </si>
  <si>
    <t>GOLD11 está em clara tendência de baixa pelas médias de 21 e 200 dias e segue em movimento de baixa. Abaixo dos 21,56 pode buscar suportes 21,1 ou 20,36. Teria sinal de repique altista fechando acima dos 21,8 mirando resistências em 23,49 ou 24,96.</t>
  </si>
  <si>
    <t>GOLX11 está em clara tendência de baixa pelas médias de 21 e 200 dias e segue em movimento de baixa. Abaixo dos 49,68 pode buscar suportes 48,35 ou 47,11. Teria sinal de repique altista fechando acima dos 50,5 mirando resistências em 52,34 ou 54,8.</t>
  </si>
  <si>
    <t>Trend Small</t>
  </si>
  <si>
    <t>XCAP11</t>
  </si>
  <si>
    <t>XCAP11 está em tendência de baixa pela média de 200 dias, a parece ter completado movimento de repique de alta de curto prazo e pode estar retomando o movimento baixista. Abaixo dos 63,19 pode seguir em queda na direção dos suportes 51,04 ou 46,44. Teria sinal de repique altista fechando acima dos 65,9 mirando resistências em 75,08 ou 89,94. O IFR sobrecomprado alerta realizações se perder 63,19.</t>
  </si>
  <si>
    <t>SPXH11 está em tendência de baixa pela média de 200 dias, a parece ter completado movimento de repique de alta de curto prazo e pode estar retomando o movimento baixista. Abaixo dos 60,17 pode seguir em queda na direção dos suportes 57,74 ou 56,75. Teria sinal de repique altista fechando acima dos 60,92 mirando resistências em 62,88 ou 66,06.</t>
  </si>
  <si>
    <t>UTEC11 apesar de estar em tendência de alta no longo prazo pela média de 200 dias, no curto prazo está em realização. Abaixo dos 29,6 pode seguir em baixa no curto prazo mirando suportes em 28,89 ou 27,94. Teria sinal de retomada altista fechando acima dos 30,16 mirando resistências em 31,95 ou 33,84.</t>
  </si>
  <si>
    <t>Vaneck Gold Miners ETF</t>
  </si>
  <si>
    <t>GDXB39</t>
  </si>
  <si>
    <t>GDXB39 está em clara tendência de baixa pelas médias de 21 e 200 dias e segue em movimento de baixa. Abaixo dos 144,47 pode buscar suportes 140,64 ou 132,46. Teria sinal de repique altista fechando acima dos 149,35 mirando resistências em 167,09 ou 183,43.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</si>
</sst>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R$&quot;#,##0.00_);[Red]\(&quot;R$&quot;#,##0.00\)"/>
    <numFmt numFmtId="165" formatCode="_(* #,##0.00_);_(* \(#,##0.00\);_(* &quot;-&quot;??_);_(@_)"/>
    <numFmt numFmtId="166" formatCode="_(* #,##0_);_(* \(#,##0\);_(* &quot;-&quot;??_);_(@_)"/>
    <numFmt numFmtId="167" formatCode="0.0%"/>
  </numFmts>
  <fonts count="17" x14ac:knownFonts="1">
    <font>
      <sz val="11"/>
      <color indexed="8"/>
      <name val="Calibri"/>
    </font>
    <font>
      <sz val="14"/>
      <color indexed="11"/>
      <name val="Roboto Medium"/>
    </font>
    <font>
      <sz val="10"/>
      <color indexed="13"/>
      <name val="Arial"/>
      <family val="2"/>
    </font>
    <font>
      <sz val="14"/>
      <color indexed="9"/>
      <name val="Roboto Medium"/>
    </font>
    <font>
      <b/>
      <sz val="11"/>
      <color indexed="9"/>
      <name val="Arial"/>
      <family val="2"/>
    </font>
    <font>
      <sz val="11"/>
      <color indexed="8"/>
      <name val="Calibri"/>
      <family val="2"/>
    </font>
    <font>
      <sz val="14"/>
      <color theme="1"/>
      <name val="Arial"/>
      <family val="2"/>
    </font>
    <font>
      <sz val="11"/>
      <color indexed="8"/>
      <name val="Calibri"/>
      <family val="2"/>
    </font>
    <font>
      <sz val="8"/>
      <name val="Calibri"/>
      <family val="2"/>
    </font>
    <font>
      <u/>
      <sz val="11"/>
      <color theme="10"/>
      <name val="Calibri"/>
      <family val="2"/>
    </font>
    <font>
      <u/>
      <sz val="8"/>
      <color theme="10"/>
      <name val="Calibri"/>
      <family val="2"/>
    </font>
    <font>
      <sz val="11"/>
      <color indexed="8"/>
      <name val="Calibri"/>
      <family val="2"/>
    </font>
    <font>
      <sz val="11"/>
      <color rgb="FFFF0000"/>
      <name val="Calibri"/>
      <family val="2"/>
    </font>
    <font>
      <b/>
      <sz val="10"/>
      <color rgb="FF595959"/>
      <name val="Arial"/>
      <family val="2"/>
    </font>
    <font>
      <sz val="8"/>
      <color indexed="13"/>
      <name val="Arial"/>
      <family val="2"/>
    </font>
    <font>
      <sz val="10"/>
      <color rgb="FF595959"/>
      <name val="Arial"/>
      <family val="2"/>
    </font>
    <font>
      <sz val="11"/>
      <color theme="5" tint="0.59999389629810485"/>
      <name val="Calibri"/>
      <family val="2"/>
    </font>
  </fonts>
  <fills count="10">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s>
  <borders count="24">
    <border>
      <left/>
      <right/>
      <top/>
      <bottom/>
      <diagonal/>
    </border>
    <border>
      <left style="thin">
        <color indexed="10"/>
      </left>
      <right/>
      <top style="thin">
        <color indexed="10"/>
      </top>
      <bottom/>
      <diagonal/>
    </border>
    <border>
      <left style="thin">
        <color indexed="10"/>
      </left>
      <right/>
      <top/>
      <bottom/>
      <diagonal/>
    </border>
    <border>
      <left/>
      <right/>
      <top/>
      <bottom/>
      <diagonal/>
    </border>
    <border>
      <left style="thin">
        <color indexed="10"/>
      </left>
      <right style="thin">
        <color indexed="10"/>
      </right>
      <top/>
      <bottom/>
      <diagonal/>
    </border>
    <border>
      <left/>
      <right style="thin">
        <color indexed="10"/>
      </right>
      <top style="thin">
        <color indexed="10"/>
      </top>
      <bottom/>
      <diagonal/>
    </border>
    <border>
      <left/>
      <right style="thin">
        <color indexed="10"/>
      </right>
      <top/>
      <bottom/>
      <diagonal/>
    </border>
    <border>
      <left/>
      <right/>
      <top/>
      <bottom style="thin">
        <color indexed="15"/>
      </bottom>
      <diagonal/>
    </border>
    <border>
      <left/>
      <right style="thin">
        <color indexed="10"/>
      </right>
      <top/>
      <bottom style="thin">
        <color indexed="15"/>
      </bottom>
      <diagonal/>
    </border>
    <border>
      <left style="thin">
        <color indexed="15"/>
      </left>
      <right style="thin">
        <color indexed="15"/>
      </right>
      <top/>
      <bottom/>
      <diagonal/>
    </border>
    <border>
      <left style="thin">
        <color indexed="15"/>
      </left>
      <right style="thin">
        <color indexed="10"/>
      </right>
      <top/>
      <bottom/>
      <diagonal/>
    </border>
    <border>
      <left style="thin">
        <color indexed="15"/>
      </left>
      <right style="thin">
        <color indexed="10"/>
      </right>
      <top/>
      <bottom style="thin">
        <color indexed="1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applyNumberFormat="0" applyFill="0" applyBorder="0" applyProtection="0"/>
    <xf numFmtId="165" fontId="7" fillId="0" borderId="0" applyFont="0" applyFill="0" applyBorder="0" applyAlignment="0" applyProtection="0"/>
    <xf numFmtId="0" fontId="9" fillId="0" borderId="0" applyNumberFormat="0" applyFill="0" applyBorder="0" applyAlignment="0" applyProtection="0"/>
    <xf numFmtId="9" fontId="11" fillId="0" borderId="0" applyFont="0" applyFill="0" applyBorder="0" applyAlignment="0" applyProtection="0"/>
  </cellStyleXfs>
  <cellXfs count="67">
    <xf numFmtId="0" fontId="0" fillId="0" borderId="0" xfId="0"/>
    <xf numFmtId="0" fontId="0" fillId="0" borderId="0" xfId="0" applyNumberFormat="1"/>
    <xf numFmtId="0" fontId="0" fillId="2" borderId="1" xfId="0" applyNumberFormat="1" applyFill="1" applyBorder="1"/>
    <xf numFmtId="0" fontId="0" fillId="2" borderId="2" xfId="0" applyNumberFormat="1" applyFill="1" applyBorder="1"/>
    <xf numFmtId="0" fontId="0" fillId="2" borderId="4" xfId="0" applyFill="1" applyBorder="1"/>
    <xf numFmtId="49" fontId="4" fillId="4" borderId="7" xfId="0" applyNumberFormat="1" applyFont="1" applyFill="1" applyBorder="1" applyAlignment="1">
      <alignment horizontal="center" vertical="center"/>
    </xf>
    <xf numFmtId="0" fontId="4" fillId="4" borderId="3"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4" fillId="4" borderId="8" xfId="0" applyNumberFormat="1" applyFont="1" applyFill="1" applyBorder="1" applyAlignment="1">
      <alignment horizontal="center" vertical="center"/>
    </xf>
    <xf numFmtId="49" fontId="2" fillId="5" borderId="9" xfId="0" applyNumberFormat="1" applyFont="1" applyFill="1" applyBorder="1" applyAlignment="1" applyProtection="1">
      <alignment horizontal="center" vertical="center" wrapText="1"/>
      <protection locked="0"/>
    </xf>
    <xf numFmtId="0" fontId="0" fillId="2" borderId="10" xfId="0" applyFill="1" applyBorder="1" applyProtection="1">
      <protection locked="0"/>
    </xf>
    <xf numFmtId="0" fontId="0" fillId="0" borderId="0" xfId="0" applyNumberFormat="1" applyProtection="1">
      <protection locked="0"/>
    </xf>
    <xf numFmtId="0" fontId="0" fillId="0" borderId="0" xfId="0" applyProtection="1">
      <protection locked="0"/>
    </xf>
    <xf numFmtId="0" fontId="0" fillId="2" borderId="11" xfId="0" applyFill="1" applyBorder="1" applyProtection="1">
      <protection locked="0"/>
    </xf>
    <xf numFmtId="2" fontId="2" fillId="2" borderId="9" xfId="0" applyNumberFormat="1" applyFont="1" applyFill="1" applyBorder="1" applyAlignment="1" applyProtection="1">
      <alignment horizontal="center" vertical="center"/>
      <protection locked="0"/>
    </xf>
    <xf numFmtId="2" fontId="2" fillId="5" borderId="9" xfId="0" applyNumberFormat="1" applyFont="1" applyFill="1" applyBorder="1" applyAlignment="1" applyProtection="1">
      <alignment horizontal="center" vertical="center"/>
      <protection locked="0"/>
    </xf>
    <xf numFmtId="49" fontId="2" fillId="5" borderId="9" xfId="0" applyNumberFormat="1" applyFont="1" applyFill="1" applyBorder="1" applyAlignment="1" applyProtection="1">
      <alignment horizontal="center" vertical="center"/>
      <protection locked="0"/>
    </xf>
    <xf numFmtId="49" fontId="2" fillId="2" borderId="9" xfId="0" applyNumberFormat="1" applyFont="1" applyFill="1" applyBorder="1" applyAlignment="1" applyProtection="1">
      <alignment horizontal="center" vertical="center"/>
      <protection locked="0"/>
    </xf>
    <xf numFmtId="0" fontId="0" fillId="0" borderId="0" xfId="0" applyNumberFormat="1" applyAlignment="1">
      <alignment horizontal="center"/>
    </xf>
    <xf numFmtId="49" fontId="2" fillId="2" borderId="9" xfId="0" applyNumberFormat="1" applyFont="1" applyFill="1" applyBorder="1" applyAlignment="1" applyProtection="1">
      <alignment horizontal="center" vertical="center" wrapText="1"/>
      <protection locked="0"/>
    </xf>
    <xf numFmtId="0" fontId="0" fillId="2" borderId="6" xfId="0" applyFill="1" applyBorder="1"/>
    <xf numFmtId="0" fontId="0" fillId="2" borderId="12" xfId="0" applyNumberFormat="1" applyFill="1" applyBorder="1"/>
    <xf numFmtId="0" fontId="3" fillId="2" borderId="13" xfId="0" applyNumberFormat="1" applyFont="1" applyFill="1" applyBorder="1" applyAlignment="1">
      <alignment horizontal="left" vertical="center" wrapText="1"/>
    </xf>
    <xf numFmtId="0" fontId="3" fillId="2" borderId="13" xfId="0" applyNumberFormat="1" applyFont="1" applyFill="1" applyBorder="1" applyAlignment="1">
      <alignment horizontal="center" vertical="center" wrapText="1"/>
    </xf>
    <xf numFmtId="14" fontId="6" fillId="2" borderId="14" xfId="0" applyNumberFormat="1" applyFont="1" applyFill="1" applyBorder="1" applyAlignment="1">
      <alignment horizontal="right" wrapText="1"/>
    </xf>
    <xf numFmtId="0" fontId="0" fillId="2" borderId="5" xfId="0" applyFill="1" applyBorder="1"/>
    <xf numFmtId="0" fontId="0" fillId="6" borderId="15" xfId="0" applyNumberFormat="1" applyFill="1" applyBorder="1"/>
    <xf numFmtId="0" fontId="0" fillId="6" borderId="16" xfId="0" applyNumberFormat="1" applyFill="1" applyBorder="1"/>
    <xf numFmtId="0" fontId="0" fillId="6" borderId="16" xfId="0" applyNumberFormat="1" applyFill="1" applyBorder="1" applyAlignment="1">
      <alignment horizontal="center"/>
    </xf>
    <xf numFmtId="0" fontId="0" fillId="6" borderId="17" xfId="0" applyNumberFormat="1" applyFill="1" applyBorder="1"/>
    <xf numFmtId="49" fontId="10" fillId="2" borderId="13" xfId="2" applyNumberFormat="1" applyFont="1" applyFill="1" applyBorder="1" applyAlignment="1">
      <alignment horizontal="left" vertical="top" wrapText="1"/>
    </xf>
    <xf numFmtId="164" fontId="2" fillId="2" borderId="9" xfId="1" applyNumberFormat="1" applyFont="1" applyFill="1" applyBorder="1" applyAlignment="1" applyProtection="1">
      <alignment horizontal="center" vertical="center"/>
      <protection locked="0"/>
    </xf>
    <xf numFmtId="0" fontId="12" fillId="0" borderId="0" xfId="0" applyNumberFormat="1" applyFont="1"/>
    <xf numFmtId="0" fontId="0" fillId="7" borderId="0" xfId="0" applyNumberFormat="1" applyFill="1" applyAlignment="1">
      <alignment horizontal="center"/>
    </xf>
    <xf numFmtId="9" fontId="0" fillId="7" borderId="0" xfId="3" applyFont="1" applyFill="1" applyAlignment="1">
      <alignment horizontal="center"/>
    </xf>
    <xf numFmtId="0" fontId="5" fillId="0" borderId="0" xfId="0" applyNumberFormat="1" applyFont="1"/>
    <xf numFmtId="49" fontId="0" fillId="0" borderId="0" xfId="0" applyNumberFormat="1" applyProtection="1">
      <protection locked="0"/>
    </xf>
    <xf numFmtId="49" fontId="14" fillId="5" borderId="9" xfId="0" applyNumberFormat="1" applyFont="1" applyFill="1" applyBorder="1" applyAlignment="1" applyProtection="1">
      <alignment vertical="center" wrapText="1"/>
      <protection locked="0"/>
    </xf>
    <xf numFmtId="49" fontId="14" fillId="2" borderId="9" xfId="0" applyNumberFormat="1" applyFont="1" applyFill="1" applyBorder="1" applyAlignment="1" applyProtection="1">
      <alignment vertical="center" wrapText="1"/>
      <protection locked="0"/>
    </xf>
    <xf numFmtId="0" fontId="2" fillId="2" borderId="18"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3" xfId="0" applyNumberFormat="1" applyFont="1" applyFill="1" applyBorder="1" applyAlignment="1">
      <alignment vertical="center" wrapText="1"/>
    </xf>
    <xf numFmtId="0" fontId="5" fillId="2" borderId="19" xfId="0" applyNumberFormat="1" applyFont="1" applyFill="1" applyBorder="1" applyAlignment="1">
      <alignment horizontal="center"/>
    </xf>
    <xf numFmtId="0" fontId="0" fillId="8" borderId="0" xfId="0" applyNumberFormat="1" applyFill="1" applyAlignment="1">
      <alignment horizontal="center"/>
    </xf>
    <xf numFmtId="0" fontId="5" fillId="8" borderId="0" xfId="0" applyNumberFormat="1" applyFont="1" applyFill="1" applyAlignment="1">
      <alignment horizontal="center"/>
    </xf>
    <xf numFmtId="165" fontId="5" fillId="8" borderId="0" xfId="1" quotePrefix="1" applyFont="1" applyFill="1" applyAlignment="1">
      <alignment horizontal="center"/>
    </xf>
    <xf numFmtId="9" fontId="0" fillId="8" borderId="0" xfId="3" applyFont="1" applyFill="1" applyAlignment="1">
      <alignment horizontal="center"/>
    </xf>
    <xf numFmtId="166" fontId="5" fillId="8" borderId="0" xfId="1" quotePrefix="1" applyNumberFormat="1" applyFont="1" applyFill="1" applyAlignment="1">
      <alignment horizontal="center"/>
    </xf>
    <xf numFmtId="166" fontId="0" fillId="8" borderId="0" xfId="0" applyNumberFormat="1" applyFill="1" applyAlignment="1">
      <alignment horizontal="center"/>
    </xf>
    <xf numFmtId="0" fontId="12" fillId="8" borderId="0" xfId="0" applyNumberFormat="1" applyFont="1" applyFill="1" applyAlignment="1">
      <alignment horizontal="center"/>
    </xf>
    <xf numFmtId="166" fontId="0" fillId="0" borderId="0" xfId="0" applyNumberFormat="1"/>
    <xf numFmtId="167" fontId="0" fillId="0" borderId="0" xfId="3" applyNumberFormat="1" applyFont="1"/>
    <xf numFmtId="9" fontId="0" fillId="0" borderId="0" xfId="0" applyNumberFormat="1"/>
    <xf numFmtId="0" fontId="0" fillId="6" borderId="20" xfId="0" applyNumberFormat="1" applyFill="1" applyBorder="1" applyAlignment="1">
      <alignment horizontal="center"/>
    </xf>
    <xf numFmtId="2" fontId="2" fillId="9" borderId="9" xfId="0" applyNumberFormat="1" applyFont="1" applyFill="1" applyBorder="1" applyAlignment="1" applyProtection="1">
      <alignment horizontal="center" vertical="center"/>
      <protection locked="0"/>
    </xf>
    <xf numFmtId="0" fontId="0" fillId="9" borderId="0" xfId="0" applyNumberFormat="1" applyFill="1"/>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top" wrapText="1"/>
    </xf>
    <xf numFmtId="0" fontId="16" fillId="6" borderId="0" xfId="0" applyFont="1" applyFill="1"/>
    <xf numFmtId="49" fontId="4" fillId="4" borderId="7"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1" fillId="3" borderId="3" xfId="0" applyNumberFormat="1" applyFont="1" applyFill="1" applyBorder="1" applyAlignment="1">
      <alignment horizontal="center" vertical="center"/>
    </xf>
    <xf numFmtId="49" fontId="1" fillId="3" borderId="6" xfId="0" applyNumberFormat="1" applyFont="1" applyFill="1" applyBorder="1" applyAlignment="1">
      <alignment horizontal="center" vertical="center"/>
    </xf>
    <xf numFmtId="0" fontId="2" fillId="2" borderId="22" xfId="0" applyNumberFormat="1" applyFont="1" applyFill="1" applyBorder="1" applyAlignment="1">
      <alignment vertical="center" wrapText="1"/>
    </xf>
    <xf numFmtId="0" fontId="2" fillId="2" borderId="21" xfId="0" applyNumberFormat="1" applyFont="1" applyFill="1" applyBorder="1" applyAlignment="1">
      <alignment vertical="center" wrapText="1"/>
    </xf>
    <xf numFmtId="0" fontId="2" fillId="2" borderId="23" xfId="0" applyNumberFormat="1" applyFont="1" applyFill="1" applyBorder="1" applyAlignment="1">
      <alignment vertical="center" wrapText="1"/>
    </xf>
  </cellXfs>
  <cellStyles count="4">
    <cellStyle name="Hiperlink" xfId="2" builtinId="8"/>
    <cellStyle name="Normal" xfId="0" builtinId="0"/>
    <cellStyle name="Porcentagem" xfId="3" builtinId="5"/>
    <cellStyle name="Vírgula" xfId="1" builtinId="3"/>
  </cellStyles>
  <dxfs count="0"/>
  <tableStyles count="1">
    <tableStyle name="Invisible" pivot="0" table="0" count="0" xr9:uid="{C4A5FAB5-38CB-47C8-84EA-CC7CDF254219}"/>
  </tableStyles>
  <colors>
    <indexedColors>
      <rgbColor rgb="FF000000"/>
      <rgbColor rgb="FFFFFFFF"/>
      <rgbColor rgb="FFFF0000"/>
      <rgbColor rgb="FF00FF00"/>
      <rgbColor rgb="FF0000FF"/>
      <rgbColor rgb="FFFFFF00"/>
      <rgbColor rgb="FFFF00FF"/>
      <rgbColor rgb="FF00FFFF"/>
      <rgbColor rgb="FF000000"/>
      <rgbColor rgb="FFFFFFFF"/>
      <rgbColor rgb="FFAAAAAA"/>
      <rgbColor rgb="FFFFC000"/>
      <rgbColor rgb="FF262626"/>
      <rgbColor rgb="FF595959"/>
      <rgbColor rgb="FF0563C1"/>
      <rgbColor rgb="FFADACAC"/>
      <rgbColor rgb="FFF2F2F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8ef8d0f6-bfd6-4302-a1a4-bb1667e0a042.filesusr.com/ugd/fa4e37_6e1a7e40fa7e4d6c8f8ef636036cce14.pdf#https://8ef8d0f6-bfd6-4302-a1a4-bb1667e0a042.filesusr.com/ugd/fa4e37_6e1a7e40fa7e4d6c8f8ef636036cce14.pdf" TargetMode="External"/><Relationship Id="rId2" Type="http://schemas.openxmlformats.org/officeDocument/2006/relationships/image" Target="../media/image1.png"/><Relationship Id="rId1" Type="http://schemas.openxmlformats.org/officeDocument/2006/relationships/hyperlink" Target="https://www.youtube.com/user/canalXPTV"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10</xdr:col>
      <xdr:colOff>85725</xdr:colOff>
      <xdr:row>14</xdr:row>
      <xdr:rowOff>85725</xdr:rowOff>
    </xdr:from>
    <xdr:to>
      <xdr:col>14</xdr:col>
      <xdr:colOff>276225</xdr:colOff>
      <xdr:row>14</xdr:row>
      <xdr:rowOff>419101</xdr:rowOff>
    </xdr:to>
    <xdr:pic>
      <xdr:nvPicPr>
        <xdr:cNvPr id="4" name="AcesseArenaYoutube.png">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srcRect l="8986" r="8864"/>
        <a:stretch/>
      </xdr:blipFill>
      <xdr:spPr>
        <a:xfrm>
          <a:off x="5095875" y="7591425"/>
          <a:ext cx="1819275" cy="333376"/>
        </a:xfrm>
        <a:prstGeom prst="rect">
          <a:avLst/>
        </a:prstGeom>
        <a:ln w="12700" cap="flat">
          <a:noFill/>
          <a:miter lim="400000"/>
        </a:ln>
        <a:effectLst/>
        <a:scene3d>
          <a:camera prst="orthographicFront"/>
          <a:lightRig rig="threePt" dir="t"/>
        </a:scene3d>
        <a:sp3d>
          <a:bevelT/>
        </a:sp3d>
      </xdr:spPr>
    </xdr:pic>
    <xdr:clientData/>
  </xdr:twoCellAnchor>
  <xdr:twoCellAnchor>
    <xdr:from>
      <xdr:col>2</xdr:col>
      <xdr:colOff>381000</xdr:colOff>
      <xdr:row>3</xdr:row>
      <xdr:rowOff>38100</xdr:rowOff>
    </xdr:from>
    <xdr:to>
      <xdr:col>17</xdr:col>
      <xdr:colOff>1007938</xdr:colOff>
      <xdr:row>7</xdr:row>
      <xdr:rowOff>107097</xdr:rowOff>
    </xdr:to>
    <xdr:sp macro="" textlink="">
      <xdr:nvSpPr>
        <xdr:cNvPr id="6" name="Retângulo 5">
          <a:extLst>
            <a:ext uri="{FF2B5EF4-FFF2-40B4-BE49-F238E27FC236}">
              <a16:creationId xmlns:a16="http://schemas.microsoft.com/office/drawing/2014/main" id="{252B9D4D-0B9D-4A34-AB48-26E527F28C48}"/>
            </a:ext>
          </a:extLst>
        </xdr:cNvPr>
        <xdr:cNvSpPr/>
      </xdr:nvSpPr>
      <xdr:spPr>
        <a:xfrm>
          <a:off x="1066800" y="609600"/>
          <a:ext cx="7103938" cy="830997"/>
        </a:xfrm>
        <a:prstGeom prst="rect">
          <a:avLst/>
        </a:prstGeom>
      </xdr:spPr>
      <xdr:txBody>
        <a:bodyPr wrap="square"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Tendências de Ações,</a:t>
          </a:r>
          <a:r>
            <a:rPr lang="en-US" sz="2400" b="1" baseline="0">
              <a:solidFill>
                <a:srgbClr val="FFC709"/>
              </a:solidFill>
              <a:latin typeface="Roboto Light" panose="02000000000000000000" pitchFamily="2" charset="0"/>
              <a:ea typeface="Roboto Light" panose="02000000000000000000" pitchFamily="2" charset="0"/>
              <a:cs typeface="Roboto Light" panose="02000000000000000000" pitchFamily="2" charset="0"/>
            </a:rPr>
            <a:t> ETFs e BDRS.</a:t>
          </a:r>
          <a:endPar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Suportes e resistências  - Arena XP</a:t>
          </a:r>
          <a:endParaRPr lang="en-US" sz="20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xdr:txBody>
    </xdr:sp>
    <xdr:clientData/>
  </xdr:twoCellAnchor>
  <xdr:twoCellAnchor>
    <xdr:from>
      <xdr:col>17</xdr:col>
      <xdr:colOff>1647825</xdr:colOff>
      <xdr:row>0</xdr:row>
      <xdr:rowOff>66675</xdr:rowOff>
    </xdr:from>
    <xdr:to>
      <xdr:col>17</xdr:col>
      <xdr:colOff>2876375</xdr:colOff>
      <xdr:row>1</xdr:row>
      <xdr:rowOff>122396</xdr:rowOff>
    </xdr:to>
    <xdr:sp macro="" textlink="">
      <xdr:nvSpPr>
        <xdr:cNvPr id="7" name="CaixaDeTexto 17">
          <a:extLst>
            <a:ext uri="{FF2B5EF4-FFF2-40B4-BE49-F238E27FC236}">
              <a16:creationId xmlns:a16="http://schemas.microsoft.com/office/drawing/2014/main" id="{189C471D-D4EE-439E-9505-E99E768733DB}"/>
            </a:ext>
          </a:extLst>
        </xdr:cNvPr>
        <xdr:cNvSpPr txBox="1"/>
      </xdr:nvSpPr>
      <xdr:spPr>
        <a:xfrm>
          <a:off x="8915400" y="66675"/>
          <a:ext cx="122855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bg1"/>
              </a:solidFill>
              <a:latin typeface="Roboto" panose="02000000000000000000" pitchFamily="2" charset="0"/>
              <a:ea typeface="Roboto" panose="02000000000000000000" pitchFamily="2" charset="0"/>
              <a:cs typeface="Roboto" panose="02000000000000000000" pitchFamily="2" charset="0"/>
            </a:rPr>
            <a:t>Análise Técnica</a:t>
          </a:r>
          <a:endParaRPr lang="en-US" sz="10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17</xdr:col>
      <xdr:colOff>1666876</xdr:colOff>
      <xdr:row>0</xdr:row>
      <xdr:rowOff>76200</xdr:rowOff>
    </xdr:from>
    <xdr:to>
      <xdr:col>17</xdr:col>
      <xdr:colOff>1895476</xdr:colOff>
      <xdr:row>1</xdr:row>
      <xdr:rowOff>131921</xdr:rowOff>
    </xdr:to>
    <xdr:sp macro="" textlink="">
      <xdr:nvSpPr>
        <xdr:cNvPr id="8" name="CaixaDeTexto 17">
          <a:extLst>
            <a:ext uri="{FF2B5EF4-FFF2-40B4-BE49-F238E27FC236}">
              <a16:creationId xmlns:a16="http://schemas.microsoft.com/office/drawing/2014/main" id="{6E80E6CF-E4E9-4C8D-91B1-374FE78E0817}"/>
            </a:ext>
          </a:extLst>
        </xdr:cNvPr>
        <xdr:cNvSpPr txBox="1"/>
      </xdr:nvSpPr>
      <xdr:spPr>
        <a:xfrm>
          <a:off x="8829676" y="76200"/>
          <a:ext cx="22860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accent4"/>
              </a:solidFill>
              <a:latin typeface="Roboto" panose="02000000000000000000" pitchFamily="2" charset="0"/>
              <a:ea typeface="Roboto" panose="02000000000000000000" pitchFamily="2" charset="0"/>
              <a:cs typeface="Roboto" panose="02000000000000000000" pitchFamily="2" charset="0"/>
            </a:rPr>
            <a:t>/</a:t>
          </a:r>
          <a:endParaRPr lang="en-US" sz="1000" b="1">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23</xdr:col>
      <xdr:colOff>0</xdr:colOff>
      <xdr:row>10</xdr:row>
      <xdr:rowOff>0</xdr:rowOff>
    </xdr:from>
    <xdr:to>
      <xdr:col>24</xdr:col>
      <xdr:colOff>76200</xdr:colOff>
      <xdr:row>11</xdr:row>
      <xdr:rowOff>171450</xdr:rowOff>
    </xdr:to>
    <xdr:sp macro="" textlink="">
      <xdr:nvSpPr>
        <xdr:cNvPr id="1026" name="Text Box 2">
          <a:hlinkClick xmlns:r="http://schemas.openxmlformats.org/officeDocument/2006/relationships" r:id="rId3"/>
          <a:extLst>
            <a:ext uri="{FF2B5EF4-FFF2-40B4-BE49-F238E27FC236}">
              <a16:creationId xmlns:a16="http://schemas.microsoft.com/office/drawing/2014/main" id="{C147D01D-1C41-4100-AB0C-6B26D89A392C}"/>
            </a:ext>
          </a:extLst>
        </xdr:cNvPr>
        <xdr:cNvSpPr txBox="1">
          <a:spLocks noChangeArrowheads="1"/>
        </xdr:cNvSpPr>
      </xdr:nvSpPr>
      <xdr:spPr bwMode="auto">
        <a:xfrm>
          <a:off x="13401675" y="1905000"/>
          <a:ext cx="666750" cy="57150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endParaRPr lang="pt-BR" sz="1100" b="0" i="0" u="none" strike="noStrike" baseline="0">
            <a:solidFill>
              <a:srgbClr val="000000"/>
            </a:solidFill>
            <a:latin typeface="Calibri"/>
            <a:cs typeface="Calibri"/>
          </a:endParaRPr>
        </a:p>
      </xdr:txBody>
    </xdr:sp>
    <xdr:clientData/>
  </xdr:twoCellAnchor>
  <xdr:twoCellAnchor>
    <xdr:from>
      <xdr:col>17</xdr:col>
      <xdr:colOff>1524000</xdr:colOff>
      <xdr:row>6</xdr:row>
      <xdr:rowOff>95250</xdr:rowOff>
    </xdr:from>
    <xdr:to>
      <xdr:col>17</xdr:col>
      <xdr:colOff>3559981</xdr:colOff>
      <xdr:row>10</xdr:row>
      <xdr:rowOff>4524</xdr:rowOff>
    </xdr:to>
    <xdr:sp macro="" textlink="">
      <xdr:nvSpPr>
        <xdr:cNvPr id="9" name="Retângulo 8">
          <a:extLst>
            <a:ext uri="{FF2B5EF4-FFF2-40B4-BE49-F238E27FC236}">
              <a16:creationId xmlns:a16="http://schemas.microsoft.com/office/drawing/2014/main" id="{A17703B2-5976-49CD-A221-2E13C69D7D17}"/>
            </a:ext>
          </a:extLst>
        </xdr:cNvPr>
        <xdr:cNvSpPr/>
      </xdr:nvSpPr>
      <xdr:spPr>
        <a:xfrm>
          <a:off x="8791575" y="1238250"/>
          <a:ext cx="2035981" cy="67127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100" b="1">
              <a:solidFill>
                <a:schemeClr val="bg1"/>
              </a:solidFill>
              <a:latin typeface="Roboto Medium" panose="02000000000000000000" pitchFamily="2" charset="0"/>
              <a:ea typeface="Roboto Medium" panose="02000000000000000000" pitchFamily="2" charset="0"/>
              <a:cs typeface="Roboto Medium" panose="02000000000000000000" pitchFamily="2" charset="0"/>
            </a:rPr>
            <a:t>Analista Responsável</a:t>
          </a:r>
        </a:p>
        <a:p>
          <a:r>
            <a:rPr lang="en-US" sz="900">
              <a:solidFill>
                <a:schemeClr val="bg1"/>
              </a:solidFill>
              <a:latin typeface="Roboto Medium" panose="02000000000000000000" pitchFamily="2" charset="0"/>
              <a:ea typeface="Roboto Medium" panose="02000000000000000000" pitchFamily="2" charset="0"/>
              <a:cs typeface="Roboto Medium" panose="02000000000000000000" pitchFamily="2" charset="0"/>
            </a:rPr>
            <a:t>Gilberto Coelho Jr. - CNPI-T 5854 (nova numeração)</a:t>
          </a:r>
        </a:p>
        <a:p>
          <a:r>
            <a:rPr lang="en-US" sz="900">
              <a:solidFill>
                <a:schemeClr val="bg1"/>
              </a:solidFill>
              <a:latin typeface="Roboto regular"/>
              <a:ea typeface="Roboto Black" panose="02000000000000000000" pitchFamily="2" charset="0"/>
              <a:cs typeface="Roboto Black" panose="02000000000000000000" pitchFamily="2" charset="0"/>
            </a:rPr>
            <a:t>analise.tecnica@xpi.com.br</a:t>
          </a:r>
        </a:p>
      </xdr:txBody>
    </xdr:sp>
    <xdr:clientData/>
  </xdr:twoCellAnchor>
  <xdr:oneCellAnchor>
    <xdr:from>
      <xdr:col>2</xdr:col>
      <xdr:colOff>257175</xdr:colOff>
      <xdr:row>355</xdr:row>
      <xdr:rowOff>9525</xdr:rowOff>
    </xdr:from>
    <xdr:ext cx="9829800" cy="12649200"/>
    <xdr:sp macro="" textlink="">
      <xdr:nvSpPr>
        <xdr:cNvPr id="2" name="CaixaDeTexto 1">
          <a:extLst>
            <a:ext uri="{FF2B5EF4-FFF2-40B4-BE49-F238E27FC236}">
              <a16:creationId xmlns:a16="http://schemas.microsoft.com/office/drawing/2014/main" id="{97AB8568-F3FA-3960-C803-AACBD473BAEF}"/>
            </a:ext>
          </a:extLst>
        </xdr:cNvPr>
        <xdr:cNvSpPr txBox="1"/>
      </xdr:nvSpPr>
      <xdr:spPr>
        <a:xfrm>
          <a:off x="942975" y="235848525"/>
          <a:ext cx="9829800" cy="126492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8" tIns="45718" rIns="45718" bIns="45718" numCol="1" spcCol="38100" rtlCol="0" anchor="t">
          <a:noAutofit/>
        </a:bodyPr>
        <a:lstStyle/>
        <a:p>
          <a:r>
            <a:rPr lang="pt-BR" sz="1100" b="0" i="0">
              <a:effectLst/>
              <a:latin typeface="+mn-lt"/>
              <a:ea typeface="+mn-ea"/>
              <a:cs typeface="+mn-cs"/>
            </a:rPr>
            <a:t>Informações importantes</a:t>
          </a:r>
        </a:p>
        <a:p>
          <a:r>
            <a:rPr lang="pt-BR" sz="1100" b="0" i="0">
              <a:effectLst/>
              <a:latin typeface="+mn-lt"/>
              <a:ea typeface="+mn-ea"/>
              <a:cs typeface="+mn-cs"/>
            </a:rPr>
            <a:t>Disclaimer</a:t>
          </a:r>
        </a:p>
        <a:p>
          <a:r>
            <a:rPr lang="pt-BR" sz="1100" b="0" i="0">
              <a:effectLst/>
              <a:latin typeface="+mn-lt"/>
              <a:ea typeface="+mn-ea"/>
              <a:cs typeface="+mn-cs"/>
            </a:rPr>
            <a:t>Analista: Gilberto Pereira Coelho Junior. CNPI-T 5854</a:t>
          </a:r>
        </a:p>
        <a:p>
          <a:endParaRPr lang="pt-BR" sz="1100" b="0" i="0">
            <a:effectLst/>
            <a:latin typeface="+mn-lt"/>
            <a:ea typeface="+mn-ea"/>
            <a:cs typeface="+mn-cs"/>
          </a:endParaRPr>
        </a:p>
        <a:p>
          <a:r>
            <a:rPr lang="pt-BR" sz="1100" b="0" i="0">
              <a:effectLst/>
              <a:latin typeface="+mn-lt"/>
              <a:ea typeface="+mn-ea"/>
              <a:cs typeface="+mn-cs"/>
            </a:rPr>
            <a:t>1) Este relatório de análise foi elaborado pela XP Investimentos CCTVM S.A. (“XP Investimentos ou XP”) de acordo com todas as exigências previstas na Resolução CVM 20/2021, tem como objetivo fornecer informações que possam auxiliar o investidor a tomar sua própria decisão de investimento, não</a:t>
          </a:r>
        </a:p>
        <a:p>
          <a:r>
            <a:rPr lang="pt-BR" sz="1100" b="0" i="0">
              <a:effectLst/>
              <a:latin typeface="+mn-lt"/>
              <a:ea typeface="+mn-ea"/>
              <a:cs typeface="+mn-cs"/>
            </a:rPr>
            <a:t>constituindo qualquer tipo de oferta ou solicitação de compra e/ou venda de qualquer produto. As informações contidas neste relatório são consideradas válidas na data de sua divulgação e foram obtidas de fontes públicas. A XP Investimentos não se responsabiliza por qualquer decisão tomada</a:t>
          </a:r>
        </a:p>
        <a:p>
          <a:r>
            <a:rPr lang="pt-BR" sz="1100" b="0" i="0">
              <a:effectLst/>
              <a:latin typeface="+mn-lt"/>
              <a:ea typeface="+mn-ea"/>
              <a:cs typeface="+mn-cs"/>
            </a:rPr>
            <a:t>pelo cliente com base no presente relatório. </a:t>
          </a:r>
        </a:p>
        <a:p>
          <a:r>
            <a:rPr lang="pt-BR" sz="1100" b="0" i="0">
              <a:effectLst/>
              <a:latin typeface="+mn-lt"/>
              <a:ea typeface="+mn-ea"/>
              <a:cs typeface="+mn-cs"/>
            </a:rPr>
            <a:t>2) Este relatório foi elaborado considerando a classificação de risco dos produtos de modo a gerar resultados de alocação para cada perfil de investidor. </a:t>
          </a:r>
        </a:p>
        <a:p>
          <a:r>
            <a:rPr lang="pt-BR" sz="1100" b="0" i="0">
              <a:effectLst/>
              <a:latin typeface="+mn-lt"/>
              <a:ea typeface="+mn-ea"/>
              <a:cs typeface="+mn-cs"/>
            </a:rPr>
            <a:t>3) O(s) signatário(s) deste relatório declara(m) que as recomendações refletem única e exclusivamente suas análises e opiniões pessoais, que foram produzidas de forma independente, inclusive em relação à XP Investimentos e que estão sujeitas a modificações sem aviso prévio em decorrência de</a:t>
          </a:r>
        </a:p>
        <a:p>
          <a:r>
            <a:rPr lang="pt-BR" sz="1100" b="0" i="0">
              <a:effectLst/>
              <a:latin typeface="+mn-lt"/>
              <a:ea typeface="+mn-ea"/>
              <a:cs typeface="+mn-cs"/>
            </a:rPr>
            <a:t>alterações nas condições de mercado, e que sua(s) remuneração(es) é(são) indiretamente influenciada por receitas provenientes dos negócios e operações financeiras realizadas pela XP Investimentos. </a:t>
          </a:r>
        </a:p>
        <a:p>
          <a:r>
            <a:rPr lang="pt-BR" sz="1100" b="0" i="0">
              <a:effectLst/>
              <a:latin typeface="+mn-lt"/>
              <a:ea typeface="+mn-ea"/>
              <a:cs typeface="+mn-cs"/>
            </a:rPr>
            <a:t>4) O analista responsável pelo conteúdo deste relatório e pelo cumprimento da Resolução CVM nº 20/2021 está indicado acima, sendo que, caso constem a indicação de mais um analista no relatório, o responsável será o primeiro analista credenciado a ser mencionado no relatório.  </a:t>
          </a:r>
        </a:p>
        <a:p>
          <a:r>
            <a:rPr lang="pt-BR" sz="1100" b="0" i="0">
              <a:effectLst/>
              <a:latin typeface="+mn-lt"/>
              <a:ea typeface="+mn-ea"/>
              <a:cs typeface="+mn-cs"/>
            </a:rPr>
            <a:t>5) Os analistas da XP Investimentos estão obrigados ao cumprimento de todas as regras previstas no Código de Conduta da APIMEC Brasil para o Analista de Valores Mobiliários e na Política de Conduta dos Analistas de Valores Mobiliários da XP Investimentos.  </a:t>
          </a:r>
        </a:p>
        <a:p>
          <a:r>
            <a:rPr lang="pt-BR" sz="1100" b="0" i="0">
              <a:effectLst/>
              <a:latin typeface="+mn-lt"/>
              <a:ea typeface="+mn-ea"/>
              <a:cs typeface="+mn-cs"/>
            </a:rPr>
            <a:t>6) O atendimento de nossos clientes é realizado por empregados da XP Investimentos ou por assessores de investimento que desempenham suas atividades por meio da XP, em conformidade com a Resolução CVM nº 178/2023, os quais encontram-se registrados na Associação Nacional das</a:t>
          </a:r>
        </a:p>
        <a:p>
          <a:r>
            <a:rPr lang="pt-BR" sz="1100" b="0" i="0">
              <a:effectLst/>
              <a:latin typeface="+mn-lt"/>
              <a:ea typeface="+mn-ea"/>
              <a:cs typeface="+mn-cs"/>
            </a:rPr>
            <a:t>Corretoras e Distribuidoras de Títulos e Valores Mobiliários – ANCORD. O assessor de investimento não pode realizar consultoria, administração ou gestão de patrimônio de clientes, devendo atuar como intermediário e solicitar autorização prévia do cliente para a realização de qualquer operação no</a:t>
          </a:r>
        </a:p>
        <a:p>
          <a:r>
            <a:rPr lang="pt-BR" sz="1100" b="0" i="0">
              <a:effectLst/>
              <a:latin typeface="+mn-lt"/>
              <a:ea typeface="+mn-ea"/>
              <a:cs typeface="+mn-cs"/>
            </a:rPr>
            <a:t>mercado de capitais. </a:t>
          </a:r>
        </a:p>
        <a:p>
          <a:r>
            <a:rPr lang="pt-BR" sz="1100" b="0" i="0">
              <a:effectLst/>
              <a:latin typeface="+mn-lt"/>
              <a:ea typeface="+mn-ea"/>
              <a:cs typeface="+mn-cs"/>
            </a:rPr>
            <a:t>7) Para fins de verificação da adequação do perfil do investidor aos serviços e produtos de investimento oferecidos pela XP Investimentos, utilizamos a metodologia de adequação dos produtos por portfólio, nos termos das Regras e Procedimentos ANBIMA de Suitability nº 01 e do Código ANBIMA de</a:t>
          </a:r>
        </a:p>
        <a:p>
          <a:r>
            <a:rPr lang="pt-BR" sz="1100" b="0" i="0">
              <a:effectLst/>
              <a:latin typeface="+mn-lt"/>
              <a:ea typeface="+mn-ea"/>
              <a:cs typeface="+mn-cs"/>
            </a:rPr>
            <a:t>Distribuição de Produtos de Investimento. Essa metodologia consiste em atribuir uma pontuação máxima de risco para cada perfil de investidor (conservador, moderado e agressivo), bem como uma pontuação de risco para cada um dos produtos oferecidos pela XP Investimentos, de modo que todos</a:t>
          </a:r>
        </a:p>
        <a:p>
          <a:r>
            <a:rPr lang="pt-BR" sz="1100" b="0" i="0">
              <a:effectLst/>
              <a:latin typeface="+mn-lt"/>
              <a:ea typeface="+mn-ea"/>
              <a:cs typeface="+mn-cs"/>
            </a:rPr>
            <a:t>os clientes possam ter acesso a todos os produtos, desde que dentro das quantidades e limites da pontuação de risco definidas para o seu perfil. Antes de aplicar nos produtos e/ou contratar os serviços objeto deste material, é importante que você verifique se a sua pontuação de risco atual</a:t>
          </a:r>
        </a:p>
        <a:p>
          <a:r>
            <a:rPr lang="pt-BR" sz="1100" b="0" i="0">
              <a:effectLst/>
              <a:latin typeface="+mn-lt"/>
              <a:ea typeface="+mn-ea"/>
              <a:cs typeface="+mn-cs"/>
            </a:rPr>
            <a:t>comporta a aplicação nos produtos e/ou a contratação dos serviços em questão, bem como se há limitações de volume, concentração e/ou quantidade para a aplicação desejada. Você pode consultar essas informações diretamente no momento da transmissão da sua ordem ou, ainda, consultando o</a:t>
          </a:r>
        </a:p>
        <a:p>
          <a:r>
            <a:rPr lang="pt-BR" sz="1100" b="0" i="0">
              <a:effectLst/>
              <a:latin typeface="+mn-lt"/>
              <a:ea typeface="+mn-ea"/>
              <a:cs typeface="+mn-cs"/>
            </a:rPr>
            <a:t>risco geral da sua carteira na tela de carteira (Visão Risco). Caso a sua pontuação de risco atual não comporte a aplicação/contratação pretendida, ou caso existam limitações em relação à quantidade e/ou volume financeiro para a referida aplicação/contratação, isto significa que, com base na</a:t>
          </a:r>
        </a:p>
        <a:p>
          <a:r>
            <a:rPr lang="pt-BR" sz="1100" b="0" i="0">
              <a:effectLst/>
              <a:latin typeface="+mn-lt"/>
              <a:ea typeface="+mn-ea"/>
              <a:cs typeface="+mn-cs"/>
            </a:rPr>
            <a:t>composição atual da sua carteira, esta aplicação/contratação não está adequada ao seu perfil. Em caso de dúvidas sobre o processo de adequação dos produtos oferecidos pela XP Investimentos ao seu perfil de investidor, consulte o FAQ. As condições de mercado, mudanças climáticas e o cenário</a:t>
          </a:r>
        </a:p>
        <a:p>
          <a:r>
            <a:rPr lang="pt-BR" sz="1100" b="0" i="0">
              <a:effectLst/>
              <a:latin typeface="+mn-lt"/>
              <a:ea typeface="+mn-ea"/>
              <a:cs typeface="+mn-cs"/>
            </a:rPr>
            <a:t>macroeconômico podem afetar o desempenho do investimento.</a:t>
          </a:r>
        </a:p>
        <a:p>
          <a:r>
            <a:rPr lang="pt-BR" sz="1100" b="0" i="0">
              <a:effectLst/>
              <a:latin typeface="+mn-lt"/>
              <a:ea typeface="+mn-ea"/>
              <a:cs typeface="+mn-cs"/>
            </a:rPr>
            <a:t>8) A rentabilidade de produtos financeiros pode apresentar variações e seu preço ou valor pode aumentar ou diminuir num curto espaço de tempo. Os desempenhos anteriores não são necessariamente indicativos de resultados futuros. A rentabilidade divulgada não é líquida de impostos. As informações presentes neste material são baseadas em simulações e os resultados reais poderão ser significativamente diferentes. </a:t>
          </a:r>
        </a:p>
        <a:p>
          <a:r>
            <a:rPr lang="pt-BR" sz="1100" b="0" i="0">
              <a:effectLst/>
              <a:latin typeface="+mn-lt"/>
              <a:ea typeface="+mn-ea"/>
              <a:cs typeface="+mn-cs"/>
            </a:rPr>
            <a:t>9) Este relatório é destinado à circulação exclusiva para a rede de relacionamento da XP Investimentos, incluindo assessores de investimentos da XP e clientes da XP, podendo também ser divulgado no site da XP. Fica proibida sua reprodução ou redistribuição para qualquer pessoa, no todo ou em parte,</a:t>
          </a:r>
        </a:p>
        <a:p>
          <a:r>
            <a:rPr lang="pt-BR" sz="1100" b="0" i="0">
              <a:effectLst/>
              <a:latin typeface="+mn-lt"/>
              <a:ea typeface="+mn-ea"/>
              <a:cs typeface="+mn-cs"/>
            </a:rPr>
            <a:t>qualquer que seja o propósito, sem o prévio consentimento expresso da XP Investimentos.  </a:t>
          </a:r>
        </a:p>
        <a:p>
          <a:r>
            <a:rPr lang="pt-BR" sz="1100" b="0" i="0">
              <a:effectLst/>
              <a:latin typeface="+mn-lt"/>
              <a:ea typeface="+mn-ea"/>
              <a:cs typeface="+mn-cs"/>
            </a:rPr>
            <a:t>10) SAC. 0800 77 20202. A Ouvidoria da XP Investimentos tem a missão de servir de canal de contato sempre que os clientes que não se sentirem satisfeitos com as soluções dadas pela empresa aos seus problemas. O contato pode ser realizado por meio do telefone: 0800 722 3710. </a:t>
          </a:r>
        </a:p>
        <a:p>
          <a:r>
            <a:rPr lang="pt-BR" sz="1100" b="0" i="0">
              <a:effectLst/>
              <a:latin typeface="+mn-lt"/>
              <a:ea typeface="+mn-ea"/>
              <a:cs typeface="+mn-cs"/>
            </a:rPr>
            <a:t>11) O custo da operação e a política de cobrança estão definidos nas tabelas de custos operacionais disponibilizadas no site da XP Investimentos: www.xpi.com.br.  </a:t>
          </a:r>
        </a:p>
        <a:p>
          <a:r>
            <a:rPr lang="pt-BR" sz="1100" b="0" i="0">
              <a:effectLst/>
              <a:latin typeface="+mn-lt"/>
              <a:ea typeface="+mn-ea"/>
              <a:cs typeface="+mn-cs"/>
            </a:rPr>
            <a:t>12) A XP Investimentos se exime de qualquer responsabilidade por quaisquer prejuízos, diretos ou indiretos, que venham a decorrer da utilização deste relatório ou seu conteúdo. </a:t>
          </a:r>
        </a:p>
        <a:p>
          <a:r>
            <a:rPr lang="pt-BR" sz="1100" b="0" i="0">
              <a:effectLst/>
              <a:latin typeface="+mn-lt"/>
              <a:ea typeface="+mn-ea"/>
              <a:cs typeface="+mn-cs"/>
            </a:rPr>
            <a:t>13) A Avaliação Técnica e a Avaliação de Fundamentos seguem diferentes metodologias de análise. A Análise Técnica é executada seguindo conceitos como tendência, suporte, resistência, candles, volumes, médias móveis entre outros. Já a Análise Fundamentalista utiliza como informação os</a:t>
          </a:r>
        </a:p>
        <a:p>
          <a:r>
            <a:rPr lang="pt-BR" sz="1100" b="0" i="0">
              <a:effectLst/>
              <a:latin typeface="+mn-lt"/>
              <a:ea typeface="+mn-ea"/>
              <a:cs typeface="+mn-cs"/>
            </a:rPr>
            <a:t>resultados divulgados pelas companhias emissoras e suas projeções. Desta forma, as opiniões dos Analistas Fundamentalistas, que buscam os melhores retornos dadas as condições de mercado, o cenário macroeconômico e os eventos específicos da empresa e do setor, podem divergir das</a:t>
          </a:r>
        </a:p>
        <a:p>
          <a:r>
            <a:rPr lang="pt-BR" sz="1100" b="0" i="0">
              <a:effectLst/>
              <a:latin typeface="+mn-lt"/>
              <a:ea typeface="+mn-ea"/>
              <a:cs typeface="+mn-cs"/>
            </a:rPr>
            <a:t>opiniões dos Analistas Técnicos, que visam identificar os movimentos mais prováveis dos preços dos ativos, com utilização de “stops” para limitar as possíveis perdas.   </a:t>
          </a:r>
        </a:p>
        <a:p>
          <a:r>
            <a:rPr lang="pt-BR" sz="1100" b="0" i="0">
              <a:effectLst/>
              <a:latin typeface="+mn-lt"/>
              <a:ea typeface="+mn-ea"/>
              <a:cs typeface="+mn-cs"/>
            </a:rPr>
            <a:t>14) Ação é uma fração do capital de uma empresa que é negociada no mercado. É um título de renda variável, ou seja, um investimento no qual a rentabilidade não é preestabelecida, varia conforme as cotações de mercado. O investimento em ações é um investimento de alto risco e os desempenhos</a:t>
          </a:r>
        </a:p>
        <a:p>
          <a:r>
            <a:rPr lang="pt-BR" sz="1100" b="0" i="0">
              <a:effectLst/>
              <a:latin typeface="+mn-lt"/>
              <a:ea typeface="+mn-ea"/>
              <a:cs typeface="+mn-cs"/>
            </a:rPr>
            <a:t>anteriores não são necessariamente indicativos de resultados futuros e nenhuma declaração ou garantia, de forma expressa ou implícita, é feita neste material em relação a desempenhos. As condições de mercado, o cenário macroeconômico, os eventos específicos da empresa e do setor</a:t>
          </a:r>
        </a:p>
        <a:p>
          <a:r>
            <a:rPr lang="pt-BR" sz="1100" b="0" i="0">
              <a:effectLst/>
              <a:latin typeface="+mn-lt"/>
              <a:ea typeface="+mn-ea"/>
              <a:cs typeface="+mn-cs"/>
            </a:rPr>
            <a:t>podem afetar o desempenho do investimento, podendo resultar até mesmo em significativas perdas patrimoniais. A duração recomendada para o investimento é de médio-longo prazo. Não há quaisquer garantias sobre o patrimônio do cliente neste tipo de produto.</a:t>
          </a:r>
        </a:p>
        <a:p>
          <a:r>
            <a:rPr lang="pt-BR" sz="1100" b="0" i="0">
              <a:effectLst/>
              <a:latin typeface="+mn-lt"/>
              <a:ea typeface="+mn-ea"/>
              <a:cs typeface="+mn-cs"/>
            </a:rPr>
            <a:t>15) O investimento em opções é preferencialmente indicado para investidores de perfil agressivo, de acordo com a política de suitability praticada pela XP Investimentos. No mercado de opções, são negociados direitos de compra ou venda de um bem por preço fixado em data futura, devendo o</a:t>
          </a:r>
        </a:p>
        <a:p>
          <a:r>
            <a:rPr lang="pt-BR" sz="1100" b="0" i="0">
              <a:effectLst/>
              <a:latin typeface="+mn-lt"/>
              <a:ea typeface="+mn-ea"/>
              <a:cs typeface="+mn-cs"/>
            </a:rPr>
            <a:t>adquirente do direito negociado pagar um prêmio ao vendedor tal como num acordo seguro. As operações com esses derivativos são consideradas de risco muito alto por apresentarem altas relações de risco e retorno e algumas posições apresentarem a possibilidade de perdas superiores ao</a:t>
          </a:r>
        </a:p>
        <a:p>
          <a:r>
            <a:rPr lang="pt-BR" sz="1100" b="0" i="0">
              <a:effectLst/>
              <a:latin typeface="+mn-lt"/>
              <a:ea typeface="+mn-ea"/>
              <a:cs typeface="+mn-cs"/>
            </a:rPr>
            <a:t>capital investido. A duração recomendada para o investimento é de curto prazo e o patrimônio do cliente não está garantido neste tipo de produto.  </a:t>
          </a:r>
        </a:p>
        <a:p>
          <a:r>
            <a:rPr lang="pt-BR" sz="1100" b="0" i="0">
              <a:effectLst/>
              <a:latin typeface="+mn-lt"/>
              <a:ea typeface="+mn-ea"/>
              <a:cs typeface="+mn-cs"/>
            </a:rPr>
            <a:t>16) O investimento em termos são contratos para compra ou a venda de uma determinada quantidade de ações, a um preço fixado, para liquidação em prazo determinado. O prazo do contrato a Termo é livremente escolhido pelos investidores, obedecendo o prazo mínimo de 16 dias e máximo de 999 dias</a:t>
          </a:r>
        </a:p>
        <a:p>
          <a:r>
            <a:rPr lang="pt-BR" sz="1100" b="0" i="0">
              <a:effectLst/>
              <a:latin typeface="+mn-lt"/>
              <a:ea typeface="+mn-ea"/>
              <a:cs typeface="+mn-cs"/>
            </a:rPr>
            <a:t>corridos. O preço será o valor da ação adicionado de uma parcela correspondente aos juros – que são fixados livremente em mercado, em função do prazo do contrato. Toda transação a termo requer um depósito de garantia. Essas garantias são prestadas em duas formas: cobertura ou margem. </a:t>
          </a:r>
        </a:p>
        <a:p>
          <a:r>
            <a:rPr lang="pt-BR" sz="1100" b="0" i="0">
              <a:effectLst/>
              <a:latin typeface="+mn-lt"/>
              <a:ea typeface="+mn-ea"/>
              <a:cs typeface="+mn-cs"/>
            </a:rPr>
            <a:t>17) O investimento em Mercados Futuros embute riscos de perdas patrimoniais significativos. Commodity é um objeto ou determinante de preço de um contrato futuro ou outro instrumento derivativo, podendo consubstanciar um índice, uma taxa, um valor mobiliário ou produto físico. É um investimento de risco muito alto, que contempla a possibilidade de oscilação de preço devido à utilização de alavancagem financeira. A duração recomendada para o investimento é de curto prazo e o patrimônio do cliente não está garantido neste tipo de produto. As condições de mercado, mudanças climáticas e o cenário</a:t>
          </a:r>
        </a:p>
        <a:p>
          <a:r>
            <a:rPr lang="pt-BR" sz="1100" b="0" i="0">
              <a:effectLst/>
              <a:latin typeface="+mn-lt"/>
              <a:ea typeface="+mn-ea"/>
              <a:cs typeface="+mn-cs"/>
            </a:rPr>
            <a:t>macroeconômico podem afetar o desempenho do investimento. </a:t>
          </a:r>
        </a:p>
        <a:p>
          <a:r>
            <a:rPr lang="pt-BR" sz="1100" b="0" i="0">
              <a:effectLst/>
              <a:latin typeface="+mn-lt"/>
              <a:ea typeface="+mn-ea"/>
              <a:cs typeface="+mn-cs"/>
            </a:rPr>
            <a:t>18) ESTA INSTITUIÇÃO É ADERENTE AO CÓDIGO ANBIMA DE DISTRIBUIÇÃO DE PRODUTOS DE INVESTIMENTO.</a:t>
          </a:r>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a:ea typeface="Helvetica"/>
        <a:cs typeface="Helvetica"/>
      </a:majorFont>
      <a:minorFont>
        <a:latin typeface="Helvetica"/>
        <a:ea typeface="Helvetica"/>
        <a:cs typeface="Helvetica"/>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8ef8d0f6-bfd6-4302-a1a4-bb1667e0a042.filesusr.com/ugd/fa4e37_6e1a7e40fa7e4d6c8f8ef636036cce14.pdf" TargetMode="Externa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Z396"/>
  <sheetViews>
    <sheetView showGridLines="0" tabSelected="1" topLeftCell="A11" zoomScaleNormal="100" workbookViewId="0">
      <selection activeCell="A12" sqref="A12"/>
    </sheetView>
  </sheetViews>
  <sheetFormatPr defaultColWidth="8.85546875" defaultRowHeight="15" customHeight="1" x14ac:dyDescent="0.25"/>
  <cols>
    <col min="2" max="2" width="1.42578125" style="1" customWidth="1"/>
    <col min="3" max="3" width="13.7109375" style="1" customWidth="1"/>
    <col min="4" max="4" width="8.42578125" style="1" bestFit="1" customWidth="1"/>
    <col min="5" max="5" width="6.5703125" style="1" customWidth="1"/>
    <col min="6" max="6" width="6.28515625" style="1" customWidth="1"/>
    <col min="7" max="8" width="6.5703125" style="1" bestFit="1" customWidth="1"/>
    <col min="9" max="9" width="1.5703125" style="1" customWidth="1"/>
    <col min="10" max="10" width="6.7109375" style="1" customWidth="1"/>
    <col min="11" max="11" width="7.5703125" style="1" bestFit="1" customWidth="1"/>
    <col min="12" max="12" width="7.5703125" style="1" customWidth="1"/>
    <col min="13" max="13" width="1.140625" style="1" customWidth="1"/>
    <col min="14" max="14" width="6.7109375" style="1" customWidth="1"/>
    <col min="15" max="15" width="11.42578125" style="18" bestFit="1" customWidth="1"/>
    <col min="16" max="16" width="8.140625" style="18" bestFit="1" customWidth="1"/>
    <col min="17" max="17" width="7.42578125" style="1" customWidth="1"/>
    <col min="18" max="18" width="55.85546875" style="1" customWidth="1"/>
    <col min="19" max="19" width="2.28515625" style="1" customWidth="1"/>
    <col min="20" max="260" width="8.85546875" style="1" customWidth="1"/>
  </cols>
  <sheetData>
    <row r="1" spans="2:28" ht="15" customHeight="1" x14ac:dyDescent="0.25">
      <c r="B1" s="2"/>
      <c r="C1" s="26"/>
      <c r="D1" s="27"/>
      <c r="E1" s="27"/>
      <c r="F1" s="27"/>
      <c r="G1" s="27"/>
      <c r="H1" s="27"/>
      <c r="I1" s="27"/>
      <c r="J1" s="27"/>
      <c r="K1" s="27"/>
      <c r="L1" s="27"/>
      <c r="M1" s="27"/>
      <c r="N1" s="27"/>
      <c r="O1" s="28"/>
      <c r="P1" s="53"/>
      <c r="Q1" s="27"/>
      <c r="R1" s="29"/>
      <c r="S1" s="25"/>
    </row>
    <row r="2" spans="2:28" ht="15" customHeight="1" x14ac:dyDescent="0.25">
      <c r="B2" s="3"/>
      <c r="C2" s="26"/>
      <c r="D2" s="27"/>
      <c r="E2" s="27"/>
      <c r="F2" s="27"/>
      <c r="G2" s="27"/>
      <c r="H2" s="27"/>
      <c r="I2" s="27"/>
      <c r="J2" s="27"/>
      <c r="K2" s="27"/>
      <c r="L2" s="27"/>
      <c r="M2" s="27"/>
      <c r="N2" s="27"/>
      <c r="O2" s="28"/>
      <c r="P2" s="53"/>
      <c r="Q2" s="27"/>
      <c r="R2" s="29"/>
      <c r="S2" s="20"/>
    </row>
    <row r="3" spans="2:28" ht="15" customHeight="1" x14ac:dyDescent="0.25">
      <c r="B3" s="3"/>
      <c r="C3" s="26"/>
      <c r="D3" s="27"/>
      <c r="E3" s="27"/>
      <c r="F3" s="27"/>
      <c r="G3" s="27"/>
      <c r="H3" s="27"/>
      <c r="I3" s="27"/>
      <c r="J3" s="27"/>
      <c r="K3" s="27"/>
      <c r="L3" s="27"/>
      <c r="M3" s="27"/>
      <c r="N3" s="27"/>
      <c r="O3" s="28"/>
      <c r="P3" s="53"/>
      <c r="Q3" s="27"/>
      <c r="R3" s="29"/>
      <c r="S3" s="20"/>
      <c r="W3" s="50">
        <f>W7-W10</f>
        <v>206</v>
      </c>
      <c r="X3" s="50">
        <f>X7-X10</f>
        <v>54</v>
      </c>
      <c r="Y3" s="51">
        <f>W3/(X3+W3)</f>
        <v>0.79230769230769227</v>
      </c>
      <c r="Z3" s="35" t="s">
        <v>11</v>
      </c>
    </row>
    <row r="4" spans="2:28" ht="15" customHeight="1" x14ac:dyDescent="0.25">
      <c r="B4" s="3"/>
      <c r="C4" s="26"/>
      <c r="D4" s="27"/>
      <c r="E4" s="27"/>
      <c r="F4" s="27"/>
      <c r="G4" s="27"/>
      <c r="H4" s="27"/>
      <c r="I4" s="27"/>
      <c r="J4" s="27"/>
      <c r="K4" s="27"/>
      <c r="L4" s="27"/>
      <c r="M4" s="27"/>
      <c r="N4" s="27"/>
      <c r="O4" s="28"/>
      <c r="P4" s="53"/>
      <c r="Q4" s="27"/>
      <c r="R4" s="29"/>
      <c r="S4" s="20"/>
      <c r="Y4" s="52">
        <f>U10</f>
        <v>0.3888888888888889</v>
      </c>
      <c r="Z4" s="35" t="s">
        <v>16</v>
      </c>
    </row>
    <row r="5" spans="2:28" ht="15" customHeight="1" x14ac:dyDescent="0.25">
      <c r="B5" s="3"/>
      <c r="C5" s="26"/>
      <c r="D5" s="27"/>
      <c r="E5" s="27"/>
      <c r="F5" s="27"/>
      <c r="G5" s="27"/>
      <c r="H5" s="27"/>
      <c r="I5" s="27"/>
      <c r="J5" s="27"/>
      <c r="K5" s="27"/>
      <c r="L5" s="27"/>
      <c r="M5" s="27"/>
      <c r="N5" s="27"/>
      <c r="O5" s="28"/>
      <c r="P5" s="53"/>
      <c r="Q5" s="27"/>
      <c r="R5" s="29"/>
      <c r="S5" s="20"/>
    </row>
    <row r="6" spans="2:28" ht="15" customHeight="1" x14ac:dyDescent="0.25">
      <c r="B6" s="3"/>
      <c r="C6" s="26"/>
      <c r="D6" s="27"/>
      <c r="E6" s="27"/>
      <c r="F6" s="27"/>
      <c r="G6" s="27"/>
      <c r="H6" s="27"/>
      <c r="I6" s="27"/>
      <c r="J6" s="27"/>
      <c r="K6" s="27"/>
      <c r="L6" s="27"/>
      <c r="M6" s="27"/>
      <c r="N6" s="27"/>
      <c r="O6" s="28"/>
      <c r="P6" s="53"/>
      <c r="Q6" s="27"/>
      <c r="R6" s="29"/>
      <c r="S6" s="20"/>
      <c r="U6" s="35"/>
      <c r="W6" s="33" t="s">
        <v>9</v>
      </c>
      <c r="X6" s="33" t="s">
        <v>10</v>
      </c>
      <c r="Y6" s="33"/>
      <c r="Z6" s="33" t="s">
        <v>0</v>
      </c>
      <c r="AB6" s="18"/>
    </row>
    <row r="7" spans="2:28" ht="15" customHeight="1" x14ac:dyDescent="0.25">
      <c r="B7" s="3"/>
      <c r="C7" s="26"/>
      <c r="D7" s="27"/>
      <c r="E7" s="27"/>
      <c r="F7" s="27"/>
      <c r="G7" s="27"/>
      <c r="H7" s="27"/>
      <c r="I7" s="27"/>
      <c r="J7" s="27"/>
      <c r="K7" s="27"/>
      <c r="L7" s="27"/>
      <c r="M7" s="27"/>
      <c r="N7" s="27"/>
      <c r="O7" s="28"/>
      <c r="P7" s="53"/>
      <c r="Q7" s="27"/>
      <c r="R7" s="29"/>
      <c r="S7" s="20"/>
      <c r="V7" s="32"/>
      <c r="W7" s="33">
        <f>COUNTIF($Q$17:$Q$352,"ALTA")</f>
        <v>227</v>
      </c>
      <c r="X7" s="33">
        <f>COUNTIF($Q$17:$Q$352,"Baixa")</f>
        <v>87</v>
      </c>
      <c r="Y7" s="33"/>
      <c r="Z7" s="33">
        <f>W7+X7</f>
        <v>314</v>
      </c>
    </row>
    <row r="8" spans="2:28" ht="15" customHeight="1" x14ac:dyDescent="0.25">
      <c r="B8" s="3"/>
      <c r="C8" s="26"/>
      <c r="D8" s="27"/>
      <c r="E8" s="27"/>
      <c r="F8" s="27"/>
      <c r="G8" s="27"/>
      <c r="H8" s="27"/>
      <c r="I8" s="27"/>
      <c r="J8" s="27"/>
      <c r="K8" s="27"/>
      <c r="L8" s="27"/>
      <c r="M8" s="27"/>
      <c r="N8" s="27"/>
      <c r="O8" s="28"/>
      <c r="P8" s="53"/>
      <c r="Q8" s="27"/>
      <c r="R8" s="29"/>
      <c r="S8" s="20"/>
      <c r="W8" s="34">
        <f>W7/Z7</f>
        <v>0.72292993630573243</v>
      </c>
      <c r="X8" s="34">
        <f>X7/Z7</f>
        <v>0.27707006369426751</v>
      </c>
      <c r="Y8" s="33"/>
      <c r="Z8" s="33"/>
    </row>
    <row r="9" spans="2:28" ht="15" customHeight="1" x14ac:dyDescent="0.25">
      <c r="B9" s="3"/>
      <c r="C9" s="26"/>
      <c r="D9" s="27"/>
      <c r="E9" s="27"/>
      <c r="F9" s="27"/>
      <c r="G9" s="27"/>
      <c r="H9" s="27"/>
      <c r="I9" s="27"/>
      <c r="J9" s="27"/>
      <c r="K9" s="27"/>
      <c r="L9" s="27"/>
      <c r="M9" s="27"/>
      <c r="N9" s="27"/>
      <c r="O9" s="28"/>
      <c r="P9" s="53"/>
      <c r="Q9" s="27"/>
      <c r="R9" s="29"/>
      <c r="S9" s="20"/>
      <c r="U9" s="43">
        <f>COUNTIF(D17:D352,"*34*")</f>
        <v>54</v>
      </c>
      <c r="V9" s="49" t="s">
        <v>14</v>
      </c>
      <c r="W9" s="45">
        <f>SUMIF(D17:D352,"=*34*",E17:E352)/U9</f>
        <v>4.6111111111111107</v>
      </c>
      <c r="X9" s="43"/>
      <c r="Y9" s="18"/>
      <c r="Z9" s="18"/>
    </row>
    <row r="10" spans="2:28" ht="15" customHeight="1" x14ac:dyDescent="0.25">
      <c r="B10" s="3"/>
      <c r="C10" s="26"/>
      <c r="D10" s="27"/>
      <c r="E10" s="27"/>
      <c r="F10" s="27"/>
      <c r="G10" s="27"/>
      <c r="H10" s="27"/>
      <c r="I10" s="27"/>
      <c r="J10" s="27"/>
      <c r="K10" s="27"/>
      <c r="L10" s="27"/>
      <c r="M10" s="27"/>
      <c r="N10" s="27"/>
      <c r="O10" s="28"/>
      <c r="P10" s="53"/>
      <c r="Q10" s="27"/>
      <c r="R10" s="29"/>
      <c r="S10" s="20"/>
      <c r="U10" s="46">
        <f>W10/U9</f>
        <v>0.3888888888888889</v>
      </c>
      <c r="V10" s="44" t="s">
        <v>9</v>
      </c>
      <c r="W10" s="47">
        <f>COUNTIFS(D17:D352,"=*34*",Q17:Q352,"Alta")</f>
        <v>21</v>
      </c>
      <c r="X10" s="48">
        <f>U9-W10</f>
        <v>33</v>
      </c>
    </row>
    <row r="11" spans="2:28" ht="31.5" customHeight="1" x14ac:dyDescent="0.25">
      <c r="B11" s="3"/>
      <c r="C11" s="62" t="s">
        <v>2</v>
      </c>
      <c r="D11" s="62"/>
      <c r="E11" s="62"/>
      <c r="F11" s="62"/>
      <c r="G11" s="62"/>
      <c r="H11" s="62"/>
      <c r="I11" s="62"/>
      <c r="J11" s="62"/>
      <c r="K11" s="62"/>
      <c r="L11" s="62"/>
      <c r="M11" s="62"/>
      <c r="N11" s="62"/>
      <c r="O11" s="62"/>
      <c r="P11" s="62"/>
      <c r="Q11" s="62"/>
      <c r="R11" s="63"/>
      <c r="S11" s="4"/>
    </row>
    <row r="12" spans="2:28" ht="136.5" customHeight="1" x14ac:dyDescent="0.25">
      <c r="B12" s="3"/>
      <c r="C12" s="64" t="s">
        <v>23</v>
      </c>
      <c r="D12" s="65"/>
      <c r="E12" s="65"/>
      <c r="F12" s="65"/>
      <c r="G12" s="65"/>
      <c r="H12" s="65"/>
      <c r="I12" s="65"/>
      <c r="J12" s="65"/>
      <c r="K12" s="65"/>
      <c r="L12" s="65"/>
      <c r="M12" s="65"/>
      <c r="N12" s="65"/>
      <c r="O12" s="65"/>
      <c r="P12" s="65"/>
      <c r="Q12" s="65"/>
      <c r="R12" s="66"/>
      <c r="S12" s="20"/>
    </row>
    <row r="13" spans="2:28" ht="15" customHeight="1" x14ac:dyDescent="0.25">
      <c r="B13" s="3"/>
      <c r="C13" s="39"/>
      <c r="D13" s="40"/>
      <c r="E13" s="40"/>
      <c r="F13" s="40"/>
      <c r="G13" s="40"/>
      <c r="H13" s="40"/>
      <c r="I13" s="40"/>
      <c r="J13" s="40"/>
      <c r="K13" s="40"/>
      <c r="L13" s="40"/>
      <c r="M13" s="40"/>
      <c r="N13" s="40"/>
      <c r="O13" s="40"/>
      <c r="P13" s="40"/>
      <c r="Q13" s="41"/>
      <c r="R13" s="42"/>
      <c r="S13" s="20"/>
    </row>
    <row r="14" spans="2:28" ht="15" customHeight="1" x14ac:dyDescent="0.25">
      <c r="B14" s="3"/>
      <c r="C14" s="39"/>
      <c r="D14" s="40"/>
      <c r="E14" s="40"/>
      <c r="F14" s="40"/>
      <c r="G14" s="40"/>
      <c r="H14" s="40"/>
      <c r="I14" s="40"/>
      <c r="J14" s="40"/>
      <c r="K14" s="40"/>
      <c r="L14" s="40"/>
      <c r="M14" s="40"/>
      <c r="N14" s="40"/>
      <c r="O14" s="40"/>
      <c r="P14" s="40"/>
      <c r="Q14" s="41"/>
      <c r="R14" s="42"/>
      <c r="S14" s="20"/>
    </row>
    <row r="15" spans="2:28" ht="38.450000000000003" customHeight="1" x14ac:dyDescent="0.25">
      <c r="B15" s="3"/>
      <c r="C15" s="21"/>
      <c r="D15" s="30" t="s">
        <v>7</v>
      </c>
      <c r="E15" s="22"/>
      <c r="F15" s="22"/>
      <c r="G15" s="22"/>
      <c r="H15" s="22"/>
      <c r="I15" s="22"/>
      <c r="J15" s="22" t="s">
        <v>3</v>
      </c>
      <c r="K15" s="22"/>
      <c r="L15" s="22"/>
      <c r="M15" s="22"/>
      <c r="N15" s="22"/>
      <c r="O15" s="23"/>
      <c r="P15" s="23"/>
      <c r="Q15" s="22"/>
      <c r="R15" s="24">
        <v>46309</v>
      </c>
      <c r="S15" s="20"/>
      <c r="V15" s="1" t="s">
        <v>15</v>
      </c>
    </row>
    <row r="16" spans="2:28" ht="25.15" customHeight="1" x14ac:dyDescent="0.25">
      <c r="B16" s="3"/>
      <c r="C16" s="60" t="s">
        <v>0</v>
      </c>
      <c r="D16" s="60"/>
      <c r="E16" s="6" t="s">
        <v>19</v>
      </c>
      <c r="F16" s="60" t="s">
        <v>1</v>
      </c>
      <c r="G16" s="60"/>
      <c r="H16" s="60"/>
      <c r="I16" s="6"/>
      <c r="J16" s="61" t="s">
        <v>4</v>
      </c>
      <c r="K16" s="61"/>
      <c r="L16" s="61"/>
      <c r="M16" s="7"/>
      <c r="N16" s="7" t="s">
        <v>5</v>
      </c>
      <c r="O16" s="6" t="s">
        <v>6</v>
      </c>
      <c r="P16" s="6" t="s">
        <v>18</v>
      </c>
      <c r="Q16" s="5" t="s">
        <v>17</v>
      </c>
      <c r="R16" s="8" t="s">
        <v>8</v>
      </c>
      <c r="S16" s="4"/>
      <c r="V16" s="1" t="s">
        <v>12</v>
      </c>
      <c r="W16" s="1" t="str">
        <f>_xlfn.XLOOKUP(V16,D17:D352,R17:R352)</f>
        <v>MBRF3 está em tendência de alta pelas médias de 21 e 200 dias e vai mantendo sinal de força altista. Acima dos 19,3 pode buscar projeções nos 21,18 ou 24,23. Teria sinal de realização na perda dos 18,55 mirando os 16,25 ou 15,3. O IFR sobrecomprado alerta realizações se perder 18,55.</v>
      </c>
    </row>
    <row r="17" spans="2:260" s="12" customFormat="1" ht="65.099999999999994" customHeight="1" x14ac:dyDescent="0.25">
      <c r="B17" s="3"/>
      <c r="C17" s="9" t="s">
        <v>24</v>
      </c>
      <c r="D17" s="16" t="s">
        <v>25</v>
      </c>
      <c r="E17" s="16">
        <v>4</v>
      </c>
      <c r="F17" s="15">
        <v>13.11</v>
      </c>
      <c r="G17" s="15">
        <v>11.16</v>
      </c>
      <c r="H17" s="15">
        <v>9.2100000000000009</v>
      </c>
      <c r="I17" s="14"/>
      <c r="J17" s="15">
        <v>13.71</v>
      </c>
      <c r="K17" s="15">
        <v>17.600000000000001</v>
      </c>
      <c r="L17" s="15">
        <v>23.9</v>
      </c>
      <c r="M17" s="54"/>
      <c r="N17" s="15">
        <v>75.252158023999996</v>
      </c>
      <c r="O17" s="15">
        <v>27.906511524000003</v>
      </c>
      <c r="P17" s="15" t="s">
        <v>26</v>
      </c>
      <c r="Q17" s="16" t="s">
        <v>27</v>
      </c>
      <c r="R17" s="37" t="s">
        <v>610</v>
      </c>
      <c r="S17" s="10"/>
      <c r="T17" s="11"/>
      <c r="U17" s="11"/>
      <c r="V17" s="11"/>
      <c r="W17" s="11" t="s">
        <v>13</v>
      </c>
      <c r="X17" s="11" t="s">
        <v>0</v>
      </c>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row>
    <row r="18" spans="2:260" s="12" customFormat="1" ht="65.099999999999994" customHeight="1" x14ac:dyDescent="0.25">
      <c r="B18" s="3"/>
      <c r="C18" s="19" t="s">
        <v>28</v>
      </c>
      <c r="D18" s="17" t="s">
        <v>29</v>
      </c>
      <c r="E18" s="17">
        <v>7</v>
      </c>
      <c r="F18" s="14">
        <v>28.79</v>
      </c>
      <c r="G18" s="14">
        <v>26.48</v>
      </c>
      <c r="H18" s="14">
        <v>24.18</v>
      </c>
      <c r="I18" s="14"/>
      <c r="J18" s="14">
        <v>29.56</v>
      </c>
      <c r="K18" s="14">
        <v>34.159999999999997</v>
      </c>
      <c r="L18" s="14">
        <v>41.61</v>
      </c>
      <c r="M18" s="54"/>
      <c r="N18" s="14">
        <v>74.091136206000002</v>
      </c>
      <c r="O18" s="31">
        <v>19.970991999999999</v>
      </c>
      <c r="P18" s="31" t="s">
        <v>27</v>
      </c>
      <c r="Q18" s="17" t="s">
        <v>27</v>
      </c>
      <c r="R18" s="38" t="s">
        <v>611</v>
      </c>
      <c r="S18" s="10"/>
      <c r="T18" s="11"/>
      <c r="U18" s="11"/>
      <c r="V18" s="11"/>
      <c r="W18" s="36">
        <f>SUM(E17:E352)/X18</f>
        <v>5.8553459119496853</v>
      </c>
      <c r="X18" s="11">
        <f>COUNT(E17:E352)</f>
        <v>318</v>
      </c>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row>
    <row r="19" spans="2:260" s="12" customFormat="1" ht="65.099999999999994" customHeight="1" x14ac:dyDescent="0.25">
      <c r="B19" s="3"/>
      <c r="C19" s="9" t="s">
        <v>30</v>
      </c>
      <c r="D19" s="16" t="s">
        <v>31</v>
      </c>
      <c r="E19" s="16">
        <v>8</v>
      </c>
      <c r="F19" s="15">
        <v>359</v>
      </c>
      <c r="G19" s="15">
        <v>312.88</v>
      </c>
      <c r="H19" s="15">
        <v>266.76</v>
      </c>
      <c r="I19" s="14"/>
      <c r="J19" s="15">
        <v>421.75</v>
      </c>
      <c r="K19" s="15">
        <v>513.98</v>
      </c>
      <c r="L19" s="15">
        <v>663.23</v>
      </c>
      <c r="M19" s="54"/>
      <c r="N19" s="15">
        <v>49.283495823000003</v>
      </c>
      <c r="O19" s="15">
        <v>26.934690080999999</v>
      </c>
      <c r="P19" s="15" t="s">
        <v>27</v>
      </c>
      <c r="Q19" s="16" t="s">
        <v>27</v>
      </c>
      <c r="R19" s="37" t="s">
        <v>612</v>
      </c>
      <c r="S19" s="10"/>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row>
    <row r="20" spans="2:260" s="12" customFormat="1" ht="65.099999999999994" customHeight="1" x14ac:dyDescent="0.25">
      <c r="B20" s="3"/>
      <c r="C20" s="19" t="s">
        <v>32</v>
      </c>
      <c r="D20" s="17" t="s">
        <v>33</v>
      </c>
      <c r="E20" s="17">
        <v>3</v>
      </c>
      <c r="F20" s="14">
        <v>19.57</v>
      </c>
      <c r="G20" s="14">
        <v>17.34</v>
      </c>
      <c r="H20" s="14">
        <v>15.11</v>
      </c>
      <c r="I20" s="14"/>
      <c r="J20" s="14">
        <v>19.989999999999998</v>
      </c>
      <c r="K20" s="14">
        <v>24.44</v>
      </c>
      <c r="L20" s="14">
        <v>31.65</v>
      </c>
      <c r="M20" s="54"/>
      <c r="N20" s="14">
        <v>47.543177954999997</v>
      </c>
      <c r="O20" s="31">
        <v>7.5578746914000003</v>
      </c>
      <c r="P20" s="31" t="s">
        <v>26</v>
      </c>
      <c r="Q20" s="17" t="s">
        <v>26</v>
      </c>
      <c r="R20" s="38" t="s">
        <v>613</v>
      </c>
      <c r="S20" s="10"/>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row>
    <row r="21" spans="2:260" s="12" customFormat="1" ht="65.099999999999994" customHeight="1" x14ac:dyDescent="0.25">
      <c r="B21" s="3"/>
      <c r="C21" s="9" t="s">
        <v>515</v>
      </c>
      <c r="D21" s="16" t="s">
        <v>516</v>
      </c>
      <c r="E21" s="16">
        <v>10</v>
      </c>
      <c r="F21" s="15">
        <v>6.25</v>
      </c>
      <c r="G21" s="15">
        <v>5.41</v>
      </c>
      <c r="H21" s="15">
        <v>4.57</v>
      </c>
      <c r="I21" s="14"/>
      <c r="J21" s="15">
        <v>6.62</v>
      </c>
      <c r="K21" s="15">
        <v>8.2899999999999991</v>
      </c>
      <c r="L21" s="15">
        <v>10.99</v>
      </c>
      <c r="M21" s="54"/>
      <c r="N21" s="15">
        <v>95.052827824000005</v>
      </c>
      <c r="O21" s="15">
        <v>12.181171285</v>
      </c>
      <c r="P21" s="15" t="s">
        <v>27</v>
      </c>
      <c r="Q21" s="16" t="s">
        <v>27</v>
      </c>
      <c r="R21" s="37" t="s">
        <v>614</v>
      </c>
      <c r="S21" s="10"/>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row>
    <row r="22" spans="2:260" s="12" customFormat="1" ht="65.099999999999994" customHeight="1" x14ac:dyDescent="0.25">
      <c r="B22" s="3"/>
      <c r="C22" s="19" t="s">
        <v>34</v>
      </c>
      <c r="D22" s="17" t="s">
        <v>35</v>
      </c>
      <c r="E22" s="17">
        <v>7</v>
      </c>
      <c r="F22" s="14">
        <v>34.64</v>
      </c>
      <c r="G22" s="14">
        <v>31.1</v>
      </c>
      <c r="H22" s="14">
        <v>27.57</v>
      </c>
      <c r="I22" s="14"/>
      <c r="J22" s="14">
        <v>36.1</v>
      </c>
      <c r="K22" s="14">
        <v>43.16</v>
      </c>
      <c r="L22" s="14">
        <v>54.58</v>
      </c>
      <c r="M22" s="54"/>
      <c r="N22" s="14">
        <v>76.565582699000004</v>
      </c>
      <c r="O22" s="31">
        <v>235.61964270999999</v>
      </c>
      <c r="P22" s="31" t="s">
        <v>27</v>
      </c>
      <c r="Q22" s="17" t="s">
        <v>27</v>
      </c>
      <c r="R22" s="38" t="s">
        <v>615</v>
      </c>
      <c r="S22" s="10"/>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row>
    <row r="23" spans="2:260" s="12" customFormat="1" ht="65.099999999999994" customHeight="1" x14ac:dyDescent="0.25">
      <c r="B23" s="3"/>
      <c r="C23" s="9" t="s">
        <v>36</v>
      </c>
      <c r="D23" s="16" t="s">
        <v>37</v>
      </c>
      <c r="E23" s="16">
        <v>10</v>
      </c>
      <c r="F23" s="15">
        <v>16.34</v>
      </c>
      <c r="G23" s="15">
        <v>14.31</v>
      </c>
      <c r="H23" s="15">
        <v>12.28</v>
      </c>
      <c r="I23" s="14"/>
      <c r="J23" s="15">
        <v>17.36</v>
      </c>
      <c r="K23" s="15">
        <v>21.41</v>
      </c>
      <c r="L23" s="15">
        <v>27.97</v>
      </c>
      <c r="M23" s="54"/>
      <c r="N23" s="15">
        <v>79.137392766000005</v>
      </c>
      <c r="O23" s="15">
        <v>37.372310951999999</v>
      </c>
      <c r="P23" s="15" t="s">
        <v>27</v>
      </c>
      <c r="Q23" s="16" t="s">
        <v>27</v>
      </c>
      <c r="R23" s="37" t="s">
        <v>616</v>
      </c>
      <c r="S23" s="10"/>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row>
    <row r="24" spans="2:260" s="12" customFormat="1" ht="65.099999999999994" customHeight="1" x14ac:dyDescent="0.25">
      <c r="B24" s="3"/>
      <c r="C24" s="19" t="s">
        <v>38</v>
      </c>
      <c r="D24" s="17" t="s">
        <v>39</v>
      </c>
      <c r="E24" s="17">
        <v>8</v>
      </c>
      <c r="F24" s="14">
        <v>147</v>
      </c>
      <c r="G24" s="14">
        <v>137.6</v>
      </c>
      <c r="H24" s="14">
        <v>128.19999999999999</v>
      </c>
      <c r="I24" s="14"/>
      <c r="J24" s="14">
        <v>155.27000000000001</v>
      </c>
      <c r="K24" s="14">
        <v>174.06</v>
      </c>
      <c r="L24" s="14">
        <v>204.46</v>
      </c>
      <c r="M24" s="54"/>
      <c r="N24" s="14">
        <v>53.528406717000003</v>
      </c>
      <c r="O24" s="31">
        <v>50.602291278999999</v>
      </c>
      <c r="P24" s="31" t="s">
        <v>27</v>
      </c>
      <c r="Q24" s="17" t="s">
        <v>27</v>
      </c>
      <c r="R24" s="38" t="s">
        <v>617</v>
      </c>
      <c r="S24" s="10"/>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row>
    <row r="25" spans="2:260" s="12" customFormat="1" ht="65.099999999999994" customHeight="1" x14ac:dyDescent="0.25">
      <c r="B25" s="3"/>
      <c r="C25" s="9" t="s">
        <v>40</v>
      </c>
      <c r="D25" s="16" t="s">
        <v>41</v>
      </c>
      <c r="E25" s="16">
        <v>7</v>
      </c>
      <c r="F25" s="15">
        <v>39.090000000000003</v>
      </c>
      <c r="G25" s="15">
        <v>35.89</v>
      </c>
      <c r="H25" s="15">
        <v>32.69</v>
      </c>
      <c r="I25" s="14"/>
      <c r="J25" s="15">
        <v>40.950000000000003</v>
      </c>
      <c r="K25" s="15">
        <v>47.34</v>
      </c>
      <c r="L25" s="15">
        <v>57.69</v>
      </c>
      <c r="M25" s="54"/>
      <c r="N25" s="15">
        <v>88.514828171999994</v>
      </c>
      <c r="O25" s="15">
        <v>53.801931190000005</v>
      </c>
      <c r="P25" s="15" t="s">
        <v>27</v>
      </c>
      <c r="Q25" s="16" t="s">
        <v>27</v>
      </c>
      <c r="R25" s="37" t="s">
        <v>618</v>
      </c>
      <c r="S25" s="10"/>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row>
    <row r="26" spans="2:260" s="12" customFormat="1" ht="65.099999999999994" customHeight="1" x14ac:dyDescent="0.25">
      <c r="B26" s="3"/>
      <c r="C26" s="19" t="s">
        <v>42</v>
      </c>
      <c r="D26" s="17" t="s">
        <v>43</v>
      </c>
      <c r="E26" s="17">
        <v>7</v>
      </c>
      <c r="F26" s="14">
        <v>64.88</v>
      </c>
      <c r="G26" s="14">
        <v>60.29</v>
      </c>
      <c r="H26" s="14">
        <v>55.7</v>
      </c>
      <c r="I26" s="14"/>
      <c r="J26" s="14">
        <v>66.349999999999994</v>
      </c>
      <c r="K26" s="14">
        <v>75.52</v>
      </c>
      <c r="L26" s="14">
        <v>90.36</v>
      </c>
      <c r="M26" s="54"/>
      <c r="N26" s="14">
        <v>50.942562297999999</v>
      </c>
      <c r="O26" s="31">
        <v>44.365481826</v>
      </c>
      <c r="P26" s="31" t="s">
        <v>27</v>
      </c>
      <c r="Q26" s="17" t="s">
        <v>27</v>
      </c>
      <c r="R26" s="38" t="s">
        <v>619</v>
      </c>
      <c r="S26" s="10"/>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row>
    <row r="27" spans="2:260" s="12" customFormat="1" ht="65.099999999999994" customHeight="1" x14ac:dyDescent="0.25">
      <c r="B27" s="3"/>
      <c r="C27" s="9" t="s">
        <v>44</v>
      </c>
      <c r="D27" s="16" t="s">
        <v>45</v>
      </c>
      <c r="E27" s="16">
        <v>10</v>
      </c>
      <c r="F27" s="15">
        <v>15.88</v>
      </c>
      <c r="G27" s="15">
        <v>15.15</v>
      </c>
      <c r="H27" s="15">
        <v>14.43</v>
      </c>
      <c r="I27" s="14"/>
      <c r="J27" s="15">
        <v>16.86</v>
      </c>
      <c r="K27" s="15">
        <v>18.3</v>
      </c>
      <c r="L27" s="15">
        <v>20.64</v>
      </c>
      <c r="M27" s="54"/>
      <c r="N27" s="15">
        <v>64.201485270000006</v>
      </c>
      <c r="O27" s="15">
        <v>513.50682338000001</v>
      </c>
      <c r="P27" s="15" t="s">
        <v>27</v>
      </c>
      <c r="Q27" s="16" t="s">
        <v>27</v>
      </c>
      <c r="R27" s="37" t="s">
        <v>620</v>
      </c>
      <c r="S27" s="10"/>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row>
    <row r="28" spans="2:260" s="12" customFormat="1" ht="65.099999999999994" customHeight="1" x14ac:dyDescent="0.25">
      <c r="B28" s="3"/>
      <c r="C28" s="19" t="s">
        <v>46</v>
      </c>
      <c r="D28" s="17" t="s">
        <v>47</v>
      </c>
      <c r="E28" s="17">
        <v>7</v>
      </c>
      <c r="F28" s="14">
        <v>6.36</v>
      </c>
      <c r="G28" s="14">
        <v>5.34</v>
      </c>
      <c r="H28" s="14">
        <v>4.33</v>
      </c>
      <c r="I28" s="14"/>
      <c r="J28" s="14">
        <v>6.65</v>
      </c>
      <c r="K28" s="14">
        <v>8.67</v>
      </c>
      <c r="L28" s="14">
        <v>11.95</v>
      </c>
      <c r="M28" s="54"/>
      <c r="N28" s="14">
        <v>70.944646048999999</v>
      </c>
      <c r="O28" s="31">
        <v>9.7493695714000008</v>
      </c>
      <c r="P28" s="31" t="s">
        <v>27</v>
      </c>
      <c r="Q28" s="17" t="s">
        <v>27</v>
      </c>
      <c r="R28" s="38" t="s">
        <v>621</v>
      </c>
      <c r="S28" s="10"/>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row>
    <row r="29" spans="2:260" s="12" customFormat="1" ht="65.099999999999994" customHeight="1" x14ac:dyDescent="0.25">
      <c r="B29" s="3"/>
      <c r="C29" s="9" t="s">
        <v>48</v>
      </c>
      <c r="D29" s="16" t="s">
        <v>49</v>
      </c>
      <c r="E29" s="16">
        <v>7</v>
      </c>
      <c r="F29" s="15">
        <v>4.97</v>
      </c>
      <c r="G29" s="15">
        <v>3.87</v>
      </c>
      <c r="H29" s="15">
        <v>2.78</v>
      </c>
      <c r="I29" s="14"/>
      <c r="J29" s="15">
        <v>5.45</v>
      </c>
      <c r="K29" s="15">
        <v>7.63</v>
      </c>
      <c r="L29" s="15">
        <v>11.16</v>
      </c>
      <c r="M29" s="54"/>
      <c r="N29" s="15">
        <v>83.527776958000004</v>
      </c>
      <c r="O29" s="15">
        <v>30.244897142999999</v>
      </c>
      <c r="P29" s="15" t="s">
        <v>27</v>
      </c>
      <c r="Q29" s="16" t="s">
        <v>27</v>
      </c>
      <c r="R29" s="37" t="s">
        <v>622</v>
      </c>
      <c r="S29" s="10"/>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row>
    <row r="30" spans="2:260" s="12" customFormat="1" ht="65.099999999999994" customHeight="1" x14ac:dyDescent="0.25">
      <c r="B30" s="3"/>
      <c r="C30" s="19" t="s">
        <v>50</v>
      </c>
      <c r="D30" s="17" t="s">
        <v>51</v>
      </c>
      <c r="E30" s="17">
        <v>6</v>
      </c>
      <c r="F30" s="14">
        <v>85.48</v>
      </c>
      <c r="G30" s="14">
        <v>79.739999999999995</v>
      </c>
      <c r="H30" s="14">
        <v>74</v>
      </c>
      <c r="I30" s="14"/>
      <c r="J30" s="14">
        <v>87.3</v>
      </c>
      <c r="K30" s="14">
        <v>98.77</v>
      </c>
      <c r="L30" s="14">
        <v>117.34</v>
      </c>
      <c r="M30" s="54"/>
      <c r="N30" s="14">
        <v>52.940671598000002</v>
      </c>
      <c r="O30" s="31">
        <v>27.841627561000003</v>
      </c>
      <c r="P30" s="31" t="s">
        <v>27</v>
      </c>
      <c r="Q30" s="17" t="s">
        <v>26</v>
      </c>
      <c r="R30" s="38" t="s">
        <v>623</v>
      </c>
      <c r="S30" s="10"/>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row>
    <row r="31" spans="2:260" s="12" customFormat="1" ht="65.099999999999994" customHeight="1" x14ac:dyDescent="0.25">
      <c r="B31" s="3"/>
      <c r="C31" s="9" t="s">
        <v>539</v>
      </c>
      <c r="D31" s="16" t="s">
        <v>540</v>
      </c>
      <c r="E31" s="16">
        <v>3</v>
      </c>
      <c r="F31" s="15">
        <v>227</v>
      </c>
      <c r="G31" s="15">
        <v>174.61</v>
      </c>
      <c r="H31" s="15">
        <v>122.23</v>
      </c>
      <c r="I31" s="14"/>
      <c r="J31" s="15">
        <v>250</v>
      </c>
      <c r="K31" s="15">
        <v>354.76</v>
      </c>
      <c r="L31" s="15">
        <v>524.29</v>
      </c>
      <c r="M31" s="54"/>
      <c r="N31" s="15">
        <v>34.669206602000003</v>
      </c>
      <c r="O31" s="15">
        <v>1.6767557418999999</v>
      </c>
      <c r="P31" s="15" t="s">
        <v>27</v>
      </c>
      <c r="Q31" s="16" t="s">
        <v>26</v>
      </c>
      <c r="R31" s="37" t="s">
        <v>624</v>
      </c>
      <c r="S31" s="10"/>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row>
    <row r="32" spans="2:260" s="12" customFormat="1" ht="65.099999999999994" customHeight="1" x14ac:dyDescent="0.25">
      <c r="B32" s="3"/>
      <c r="C32" s="19" t="s">
        <v>52</v>
      </c>
      <c r="D32" s="17" t="s">
        <v>53</v>
      </c>
      <c r="E32" s="17">
        <v>7</v>
      </c>
      <c r="F32" s="14">
        <v>5.97</v>
      </c>
      <c r="G32" s="14">
        <v>4.6900000000000004</v>
      </c>
      <c r="H32" s="14">
        <v>3.41</v>
      </c>
      <c r="I32" s="14"/>
      <c r="J32" s="14">
        <v>6.79</v>
      </c>
      <c r="K32" s="14">
        <v>9.34</v>
      </c>
      <c r="L32" s="14">
        <v>13.47</v>
      </c>
      <c r="M32" s="54"/>
      <c r="N32" s="14">
        <v>72.582478565000002</v>
      </c>
      <c r="O32" s="31">
        <v>7.7251227618999998</v>
      </c>
      <c r="P32" s="31" t="s">
        <v>27</v>
      </c>
      <c r="Q32" s="17" t="s">
        <v>27</v>
      </c>
      <c r="R32" s="38" t="s">
        <v>625</v>
      </c>
      <c r="S32" s="10"/>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row>
    <row r="33" spans="2:260" s="12" customFormat="1" ht="65.099999999999994" customHeight="1" x14ac:dyDescent="0.25">
      <c r="B33" s="3"/>
      <c r="C33" s="9" t="s">
        <v>463</v>
      </c>
      <c r="D33" s="16" t="s">
        <v>464</v>
      </c>
      <c r="E33" s="16">
        <v>3</v>
      </c>
      <c r="F33" s="15">
        <v>153.4</v>
      </c>
      <c r="G33" s="15">
        <v>138.78</v>
      </c>
      <c r="H33" s="15">
        <v>124.16</v>
      </c>
      <c r="I33" s="14"/>
      <c r="J33" s="15">
        <v>157.26</v>
      </c>
      <c r="K33" s="15">
        <v>186.49</v>
      </c>
      <c r="L33" s="15">
        <v>233.8</v>
      </c>
      <c r="M33" s="54"/>
      <c r="N33" s="15">
        <v>34.771936353000001</v>
      </c>
      <c r="O33" s="15">
        <v>6.5875493147999995</v>
      </c>
      <c r="P33" s="15" t="s">
        <v>27</v>
      </c>
      <c r="Q33" s="16" t="s">
        <v>26</v>
      </c>
      <c r="R33" s="37" t="s">
        <v>626</v>
      </c>
      <c r="S33" s="10"/>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row>
    <row r="34" spans="2:260" s="12" customFormat="1" ht="65.099999999999994" customHeight="1" x14ac:dyDescent="0.25">
      <c r="B34" s="3"/>
      <c r="C34" s="19" t="s">
        <v>54</v>
      </c>
      <c r="D34" s="17" t="s">
        <v>55</v>
      </c>
      <c r="E34" s="17">
        <v>7</v>
      </c>
      <c r="F34" s="14">
        <v>12.53</v>
      </c>
      <c r="G34" s="14">
        <v>10.61</v>
      </c>
      <c r="H34" s="14">
        <v>8.69</v>
      </c>
      <c r="I34" s="14"/>
      <c r="J34" s="14">
        <v>13.8</v>
      </c>
      <c r="K34" s="14">
        <v>17.63</v>
      </c>
      <c r="L34" s="14">
        <v>23.84</v>
      </c>
      <c r="M34" s="54"/>
      <c r="N34" s="14">
        <v>65.190581832999996</v>
      </c>
      <c r="O34" s="31">
        <v>224.4126819</v>
      </c>
      <c r="P34" s="31" t="s">
        <v>27</v>
      </c>
      <c r="Q34" s="17" t="s">
        <v>27</v>
      </c>
      <c r="R34" s="38" t="s">
        <v>627</v>
      </c>
      <c r="S34" s="10"/>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row>
    <row r="35" spans="2:260" s="12" customFormat="1" ht="65.099999999999994" customHeight="1" x14ac:dyDescent="0.25">
      <c r="B35" s="3"/>
      <c r="C35" s="9" t="s">
        <v>56</v>
      </c>
      <c r="D35" s="16" t="s">
        <v>57</v>
      </c>
      <c r="E35" s="16">
        <v>7</v>
      </c>
      <c r="F35" s="15">
        <v>144.94999999999999</v>
      </c>
      <c r="G35" s="15">
        <v>120.59</v>
      </c>
      <c r="H35" s="15">
        <v>96.23</v>
      </c>
      <c r="I35" s="14"/>
      <c r="J35" s="15">
        <v>160.62</v>
      </c>
      <c r="K35" s="15">
        <v>209.33</v>
      </c>
      <c r="L35" s="15">
        <v>288.17</v>
      </c>
      <c r="M35" s="54"/>
      <c r="N35" s="15">
        <v>56.133589342</v>
      </c>
      <c r="O35" s="15">
        <v>122.40778732</v>
      </c>
      <c r="P35" s="15" t="s">
        <v>27</v>
      </c>
      <c r="Q35" s="16" t="s">
        <v>27</v>
      </c>
      <c r="R35" s="37" t="s">
        <v>628</v>
      </c>
      <c r="S35" s="10"/>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row>
    <row r="36" spans="2:260" s="12" customFormat="1" ht="65.099999999999994" customHeight="1" x14ac:dyDescent="0.25">
      <c r="B36" s="3"/>
      <c r="C36" s="19" t="s">
        <v>58</v>
      </c>
      <c r="D36" s="17" t="s">
        <v>59</v>
      </c>
      <c r="E36" s="17">
        <v>7</v>
      </c>
      <c r="F36" s="14">
        <v>15.21</v>
      </c>
      <c r="G36" s="14">
        <v>13.23</v>
      </c>
      <c r="H36" s="14">
        <v>11.26</v>
      </c>
      <c r="I36" s="14"/>
      <c r="J36" s="14">
        <v>16.36</v>
      </c>
      <c r="K36" s="14">
        <v>20.3</v>
      </c>
      <c r="L36" s="14">
        <v>26.68</v>
      </c>
      <c r="M36" s="54"/>
      <c r="N36" s="14">
        <v>69.605557180999995</v>
      </c>
      <c r="O36" s="31">
        <v>67.794539619000005</v>
      </c>
      <c r="P36" s="31" t="s">
        <v>27</v>
      </c>
      <c r="Q36" s="17" t="s">
        <v>27</v>
      </c>
      <c r="R36" s="38" t="s">
        <v>629</v>
      </c>
      <c r="S36" s="10"/>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row>
    <row r="37" spans="2:260" s="12" customFormat="1" ht="65.099999999999994" customHeight="1" x14ac:dyDescent="0.25">
      <c r="B37" s="3"/>
      <c r="C37" s="9" t="s">
        <v>60</v>
      </c>
      <c r="D37" s="16" t="s">
        <v>61</v>
      </c>
      <c r="E37" s="16">
        <v>7</v>
      </c>
      <c r="F37" s="15">
        <v>58.85</v>
      </c>
      <c r="G37" s="15">
        <v>54.73</v>
      </c>
      <c r="H37" s="15">
        <v>50.61</v>
      </c>
      <c r="I37" s="14"/>
      <c r="J37" s="15">
        <v>61.96</v>
      </c>
      <c r="K37" s="15">
        <v>70.19</v>
      </c>
      <c r="L37" s="15">
        <v>83.51</v>
      </c>
      <c r="M37" s="54"/>
      <c r="N37" s="15">
        <v>59.582202762000001</v>
      </c>
      <c r="O37" s="15">
        <v>1114.422918</v>
      </c>
      <c r="P37" s="15" t="s">
        <v>27</v>
      </c>
      <c r="Q37" s="16" t="s">
        <v>27</v>
      </c>
      <c r="R37" s="37" t="s">
        <v>630</v>
      </c>
      <c r="S37" s="10"/>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row>
    <row r="38" spans="2:260" s="12" customFormat="1" ht="65.099999999999994" customHeight="1" x14ac:dyDescent="0.25">
      <c r="B38" s="3"/>
      <c r="C38" s="19" t="s">
        <v>60</v>
      </c>
      <c r="D38" s="17" t="s">
        <v>62</v>
      </c>
      <c r="E38" s="17">
        <v>7</v>
      </c>
      <c r="F38" s="14">
        <v>58.97</v>
      </c>
      <c r="G38" s="14">
        <v>54.53</v>
      </c>
      <c r="H38" s="14">
        <v>50.1</v>
      </c>
      <c r="I38" s="14"/>
      <c r="J38" s="14">
        <v>62.35</v>
      </c>
      <c r="K38" s="14">
        <v>71.209999999999994</v>
      </c>
      <c r="L38" s="14">
        <v>85.55</v>
      </c>
      <c r="M38" s="54"/>
      <c r="N38" s="14">
        <v>64.227716739000002</v>
      </c>
      <c r="O38" s="31">
        <v>117.14765823</v>
      </c>
      <c r="P38" s="31" t="s">
        <v>27</v>
      </c>
      <c r="Q38" s="17" t="s">
        <v>27</v>
      </c>
      <c r="R38" s="38" t="s">
        <v>631</v>
      </c>
      <c r="S38" s="10"/>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row>
    <row r="39" spans="2:260" s="12" customFormat="1" ht="65.099999999999994" customHeight="1" x14ac:dyDescent="0.25">
      <c r="B39" s="3"/>
      <c r="C39" s="9" t="s">
        <v>63</v>
      </c>
      <c r="D39" s="16" t="s">
        <v>64</v>
      </c>
      <c r="E39" s="16">
        <v>10</v>
      </c>
      <c r="F39" s="15">
        <v>10.119999999999999</v>
      </c>
      <c r="G39" s="15">
        <v>5.86</v>
      </c>
      <c r="H39" s="15">
        <v>1.61</v>
      </c>
      <c r="I39" s="14"/>
      <c r="J39" s="15">
        <v>12.46</v>
      </c>
      <c r="K39" s="15">
        <v>20.96</v>
      </c>
      <c r="L39" s="15">
        <v>34.729999999999997</v>
      </c>
      <c r="M39" s="54"/>
      <c r="N39" s="15">
        <v>76.889677953000003</v>
      </c>
      <c r="O39" s="15">
        <v>7.0890646666999997</v>
      </c>
      <c r="P39" s="15" t="s">
        <v>27</v>
      </c>
      <c r="Q39" s="16" t="s">
        <v>27</v>
      </c>
      <c r="R39" s="37" t="s">
        <v>632</v>
      </c>
      <c r="S39" s="10"/>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row>
    <row r="40" spans="2:260" s="12" customFormat="1" ht="65.099999999999994" customHeight="1" x14ac:dyDescent="0.25">
      <c r="B40" s="3"/>
      <c r="C40" s="19" t="s">
        <v>63</v>
      </c>
      <c r="D40" s="17" t="s">
        <v>551</v>
      </c>
      <c r="E40" s="17">
        <v>4</v>
      </c>
      <c r="F40" s="14">
        <v>1.29</v>
      </c>
      <c r="G40" s="14">
        <v>0.76</v>
      </c>
      <c r="H40" s="14">
        <v>0.23</v>
      </c>
      <c r="I40" s="14"/>
      <c r="J40" s="14">
        <v>1.62</v>
      </c>
      <c r="K40" s="14">
        <v>2.67</v>
      </c>
      <c r="L40" s="14">
        <v>4.38</v>
      </c>
      <c r="M40" s="54"/>
      <c r="N40" s="14">
        <v>48.244691656999997</v>
      </c>
      <c r="O40" s="31">
        <v>3.4763711429000002</v>
      </c>
      <c r="P40" s="31" t="s">
        <v>26</v>
      </c>
      <c r="Q40" s="17" t="s">
        <v>27</v>
      </c>
      <c r="R40" s="38" t="s">
        <v>633</v>
      </c>
      <c r="S40" s="10"/>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row>
    <row r="41" spans="2:260" s="12" customFormat="1" ht="65.099999999999994" customHeight="1" x14ac:dyDescent="0.25">
      <c r="B41" s="3"/>
      <c r="C41" s="9" t="s">
        <v>473</v>
      </c>
      <c r="D41" s="16" t="s">
        <v>474</v>
      </c>
      <c r="E41" s="16">
        <v>7</v>
      </c>
      <c r="F41" s="15">
        <v>17.899999999999999</v>
      </c>
      <c r="G41" s="15">
        <v>14.73</v>
      </c>
      <c r="H41" s="15">
        <v>11.57</v>
      </c>
      <c r="I41" s="14"/>
      <c r="J41" s="15">
        <v>20.29</v>
      </c>
      <c r="K41" s="15">
        <v>26.61</v>
      </c>
      <c r="L41" s="15">
        <v>36.840000000000003</v>
      </c>
      <c r="M41" s="54"/>
      <c r="N41" s="15">
        <v>54.341388266999999</v>
      </c>
      <c r="O41" s="15">
        <v>2.9077708571000001</v>
      </c>
      <c r="P41" s="15" t="s">
        <v>26</v>
      </c>
      <c r="Q41" s="16" t="s">
        <v>27</v>
      </c>
      <c r="R41" s="37" t="s">
        <v>634</v>
      </c>
      <c r="S41" s="10"/>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row>
    <row r="42" spans="2:260" s="12" customFormat="1" ht="65.099999999999994" customHeight="1" x14ac:dyDescent="0.25">
      <c r="B42" s="3"/>
      <c r="C42" s="19" t="s">
        <v>65</v>
      </c>
      <c r="D42" s="17" t="s">
        <v>66</v>
      </c>
      <c r="E42" s="17">
        <v>7</v>
      </c>
      <c r="F42" s="14">
        <v>24.85</v>
      </c>
      <c r="G42" s="14">
        <v>21.05</v>
      </c>
      <c r="H42" s="14">
        <v>17.260000000000002</v>
      </c>
      <c r="I42" s="14"/>
      <c r="J42" s="14">
        <v>26.58</v>
      </c>
      <c r="K42" s="14">
        <v>34.159999999999997</v>
      </c>
      <c r="L42" s="14">
        <v>46.44</v>
      </c>
      <c r="M42" s="54"/>
      <c r="N42" s="14">
        <v>80.472042221999999</v>
      </c>
      <c r="O42" s="31">
        <v>103.18395952</v>
      </c>
      <c r="P42" s="31" t="s">
        <v>27</v>
      </c>
      <c r="Q42" s="17" t="s">
        <v>27</v>
      </c>
      <c r="R42" s="38" t="s">
        <v>635</v>
      </c>
      <c r="S42" s="10"/>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row>
    <row r="43" spans="2:260" s="12" customFormat="1" ht="65.099999999999994" customHeight="1" x14ac:dyDescent="0.25">
      <c r="B43" s="3"/>
      <c r="C43" s="9" t="s">
        <v>67</v>
      </c>
      <c r="D43" s="16" t="s">
        <v>68</v>
      </c>
      <c r="E43" s="16">
        <v>7</v>
      </c>
      <c r="F43" s="15">
        <v>22.67</v>
      </c>
      <c r="G43" s="15">
        <v>19.440000000000001</v>
      </c>
      <c r="H43" s="15">
        <v>16.21</v>
      </c>
      <c r="I43" s="14"/>
      <c r="J43" s="15">
        <v>24.28</v>
      </c>
      <c r="K43" s="15">
        <v>30.73</v>
      </c>
      <c r="L43" s="15">
        <v>41.19</v>
      </c>
      <c r="M43" s="54"/>
      <c r="N43" s="15">
        <v>73.888510174999993</v>
      </c>
      <c r="O43" s="15">
        <v>1144.7539647999999</v>
      </c>
      <c r="P43" s="15" t="s">
        <v>27</v>
      </c>
      <c r="Q43" s="16" t="s">
        <v>27</v>
      </c>
      <c r="R43" s="37" t="s">
        <v>636</v>
      </c>
      <c r="S43" s="10"/>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row>
    <row r="44" spans="2:260" s="12" customFormat="1" ht="65.099999999999994" customHeight="1" x14ac:dyDescent="0.25">
      <c r="B44" s="3"/>
      <c r="C44" s="19" t="s">
        <v>69</v>
      </c>
      <c r="D44" s="17" t="s">
        <v>70</v>
      </c>
      <c r="E44" s="17">
        <v>10</v>
      </c>
      <c r="F44" s="14">
        <v>6.84</v>
      </c>
      <c r="G44" s="14">
        <v>6.11</v>
      </c>
      <c r="H44" s="14">
        <v>5.39</v>
      </c>
      <c r="I44" s="14"/>
      <c r="J44" s="14">
        <v>7.09</v>
      </c>
      <c r="K44" s="14">
        <v>8.5299999999999994</v>
      </c>
      <c r="L44" s="14">
        <v>10.86</v>
      </c>
      <c r="M44" s="54"/>
      <c r="N44" s="14">
        <v>80.145357309999994</v>
      </c>
      <c r="O44" s="31">
        <v>10.371730285</v>
      </c>
      <c r="P44" s="31" t="s">
        <v>27</v>
      </c>
      <c r="Q44" s="17" t="s">
        <v>27</v>
      </c>
      <c r="R44" s="38" t="s">
        <v>637</v>
      </c>
      <c r="S44" s="10"/>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row>
    <row r="45" spans="2:260" s="12" customFormat="1" ht="65.099999999999994" customHeight="1" x14ac:dyDescent="0.25">
      <c r="B45" s="3"/>
      <c r="C45" s="9" t="s">
        <v>517</v>
      </c>
      <c r="D45" s="16" t="s">
        <v>518</v>
      </c>
      <c r="E45" s="16">
        <v>3</v>
      </c>
      <c r="F45" s="15">
        <v>67.17</v>
      </c>
      <c r="G45" s="15">
        <v>61.25</v>
      </c>
      <c r="H45" s="15">
        <v>55.34</v>
      </c>
      <c r="I45" s="14"/>
      <c r="J45" s="15">
        <v>68.97</v>
      </c>
      <c r="K45" s="15">
        <v>80.790000000000006</v>
      </c>
      <c r="L45" s="15">
        <v>99.91</v>
      </c>
      <c r="M45" s="54"/>
      <c r="N45" s="15">
        <v>25.60326538</v>
      </c>
      <c r="O45" s="15">
        <v>2.9240802589999997</v>
      </c>
      <c r="P45" s="15" t="s">
        <v>26</v>
      </c>
      <c r="Q45" s="16" t="s">
        <v>26</v>
      </c>
      <c r="R45" s="37" t="s">
        <v>638</v>
      </c>
      <c r="S45" s="10"/>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row>
    <row r="46" spans="2:260" s="12" customFormat="1" ht="65.099999999999994" customHeight="1" x14ac:dyDescent="0.25">
      <c r="B46" s="3"/>
      <c r="C46" s="19" t="s">
        <v>71</v>
      </c>
      <c r="D46" s="17" t="s">
        <v>72</v>
      </c>
      <c r="E46" s="17">
        <v>7</v>
      </c>
      <c r="F46" s="14">
        <v>18.48</v>
      </c>
      <c r="G46" s="14">
        <v>16.54</v>
      </c>
      <c r="H46" s="14">
        <v>14.61</v>
      </c>
      <c r="I46" s="14"/>
      <c r="J46" s="14">
        <v>19.079999999999998</v>
      </c>
      <c r="K46" s="14">
        <v>22.94</v>
      </c>
      <c r="L46" s="14">
        <v>29.18</v>
      </c>
      <c r="M46" s="54"/>
      <c r="N46" s="14">
        <v>78.689497377999999</v>
      </c>
      <c r="O46" s="31">
        <v>42.016906094999996</v>
      </c>
      <c r="P46" s="31" t="s">
        <v>27</v>
      </c>
      <c r="Q46" s="17" t="s">
        <v>27</v>
      </c>
      <c r="R46" s="38" t="s">
        <v>639</v>
      </c>
      <c r="S46" s="10"/>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row>
    <row r="47" spans="2:260" s="12" customFormat="1" ht="65.099999999999994" customHeight="1" x14ac:dyDescent="0.25">
      <c r="B47" s="3"/>
      <c r="C47" s="9" t="s">
        <v>73</v>
      </c>
      <c r="D47" s="16" t="s">
        <v>74</v>
      </c>
      <c r="E47" s="16">
        <v>10</v>
      </c>
      <c r="F47" s="15">
        <v>40.07</v>
      </c>
      <c r="G47" s="15">
        <v>37.4</v>
      </c>
      <c r="H47" s="15">
        <v>34.74</v>
      </c>
      <c r="I47" s="14"/>
      <c r="J47" s="15">
        <v>42.42</v>
      </c>
      <c r="K47" s="15">
        <v>47.74</v>
      </c>
      <c r="L47" s="15">
        <v>56.36</v>
      </c>
      <c r="M47" s="54"/>
      <c r="N47" s="15">
        <v>64.133670328999997</v>
      </c>
      <c r="O47" s="15">
        <v>288.08427181000002</v>
      </c>
      <c r="P47" s="15" t="s">
        <v>27</v>
      </c>
      <c r="Q47" s="16" t="s">
        <v>27</v>
      </c>
      <c r="R47" s="37" t="s">
        <v>640</v>
      </c>
      <c r="S47" s="10"/>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row>
    <row r="48" spans="2:260" s="12" customFormat="1" ht="65.099999999999994" customHeight="1" x14ac:dyDescent="0.25">
      <c r="B48" s="3"/>
      <c r="C48" s="19" t="s">
        <v>75</v>
      </c>
      <c r="D48" s="17" t="s">
        <v>76</v>
      </c>
      <c r="E48" s="17">
        <v>7</v>
      </c>
      <c r="F48" s="14">
        <v>32.93</v>
      </c>
      <c r="G48" s="14">
        <v>28.97</v>
      </c>
      <c r="H48" s="14">
        <v>25.02</v>
      </c>
      <c r="I48" s="14"/>
      <c r="J48" s="14">
        <v>34.799999999999997</v>
      </c>
      <c r="K48" s="14">
        <v>42.7</v>
      </c>
      <c r="L48" s="14">
        <v>55.5</v>
      </c>
      <c r="M48" s="54"/>
      <c r="N48" s="14">
        <v>72.827642370999996</v>
      </c>
      <c r="O48" s="31">
        <v>33.418757905</v>
      </c>
      <c r="P48" s="31" t="s">
        <v>27</v>
      </c>
      <c r="Q48" s="17" t="s">
        <v>27</v>
      </c>
      <c r="R48" s="38" t="s">
        <v>641</v>
      </c>
      <c r="S48" s="10"/>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row>
    <row r="49" spans="2:260" s="12" customFormat="1" ht="65.099999999999994" customHeight="1" x14ac:dyDescent="0.25">
      <c r="B49" s="3"/>
      <c r="C49" s="9" t="s">
        <v>77</v>
      </c>
      <c r="D49" s="16" t="s">
        <v>78</v>
      </c>
      <c r="E49" s="16">
        <v>8</v>
      </c>
      <c r="F49" s="15">
        <v>129.78</v>
      </c>
      <c r="G49" s="15">
        <v>125.3</v>
      </c>
      <c r="H49" s="15">
        <v>120.83</v>
      </c>
      <c r="I49" s="14"/>
      <c r="J49" s="15">
        <v>135</v>
      </c>
      <c r="K49" s="15">
        <v>143.94</v>
      </c>
      <c r="L49" s="15">
        <v>158.41999999999999</v>
      </c>
      <c r="M49" s="54"/>
      <c r="N49" s="15">
        <v>55.610236645999997</v>
      </c>
      <c r="O49" s="15">
        <v>8.1341977348000007</v>
      </c>
      <c r="P49" s="15" t="s">
        <v>27</v>
      </c>
      <c r="Q49" s="16" t="s">
        <v>27</v>
      </c>
      <c r="R49" s="37" t="s">
        <v>642</v>
      </c>
      <c r="S49" s="10"/>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row>
    <row r="50" spans="2:260" s="12" customFormat="1" ht="65.099999999999994" customHeight="1" x14ac:dyDescent="0.25">
      <c r="B50" s="3"/>
      <c r="C50" s="19" t="s">
        <v>79</v>
      </c>
      <c r="D50" s="17" t="s">
        <v>80</v>
      </c>
      <c r="E50" s="17">
        <v>7</v>
      </c>
      <c r="F50" s="14">
        <v>12.29</v>
      </c>
      <c r="G50" s="14">
        <v>10.84</v>
      </c>
      <c r="H50" s="14">
        <v>9.4</v>
      </c>
      <c r="I50" s="14"/>
      <c r="J50" s="14">
        <v>12.89</v>
      </c>
      <c r="K50" s="14">
        <v>15.77</v>
      </c>
      <c r="L50" s="14">
        <v>20.440000000000001</v>
      </c>
      <c r="M50" s="54"/>
      <c r="N50" s="14">
        <v>77.908930033000004</v>
      </c>
      <c r="O50" s="31">
        <v>3.0544899524000004</v>
      </c>
      <c r="P50" s="31" t="s">
        <v>27</v>
      </c>
      <c r="Q50" s="17" t="s">
        <v>27</v>
      </c>
      <c r="R50" s="38" t="s">
        <v>643</v>
      </c>
      <c r="S50" s="10"/>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row>
    <row r="51" spans="2:260" s="12" customFormat="1" ht="65.099999999999994" customHeight="1" x14ac:dyDescent="0.25">
      <c r="B51" s="3"/>
      <c r="C51" s="9" t="s">
        <v>81</v>
      </c>
      <c r="D51" s="16" t="s">
        <v>82</v>
      </c>
      <c r="E51" s="16">
        <v>7</v>
      </c>
      <c r="F51" s="15">
        <v>8.43</v>
      </c>
      <c r="G51" s="15">
        <v>7.22</v>
      </c>
      <c r="H51" s="15">
        <v>6.01</v>
      </c>
      <c r="I51" s="14"/>
      <c r="J51" s="15">
        <v>8.84</v>
      </c>
      <c r="K51" s="15">
        <v>11.25</v>
      </c>
      <c r="L51" s="15">
        <v>15.16</v>
      </c>
      <c r="M51" s="54"/>
      <c r="N51" s="15">
        <v>66.930256912000004</v>
      </c>
      <c r="O51" s="15">
        <v>6.1376170000000005</v>
      </c>
      <c r="P51" s="15" t="s">
        <v>27</v>
      </c>
      <c r="Q51" s="16" t="s">
        <v>27</v>
      </c>
      <c r="R51" s="37" t="s">
        <v>644</v>
      </c>
      <c r="S51" s="10"/>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row>
    <row r="52" spans="2:260" s="12" customFormat="1" ht="65.099999999999994" customHeight="1" x14ac:dyDescent="0.25">
      <c r="B52" s="3"/>
      <c r="C52" s="19" t="s">
        <v>645</v>
      </c>
      <c r="D52" s="17" t="s">
        <v>646</v>
      </c>
      <c r="E52" s="17">
        <v>2</v>
      </c>
      <c r="F52" s="14">
        <v>4.46</v>
      </c>
      <c r="G52" s="14">
        <v>3.81</v>
      </c>
      <c r="H52" s="14">
        <v>3.17</v>
      </c>
      <c r="I52" s="14"/>
      <c r="J52" s="14">
        <v>4.6399999999999997</v>
      </c>
      <c r="K52" s="14">
        <v>5.92</v>
      </c>
      <c r="L52" s="14">
        <v>8</v>
      </c>
      <c r="M52" s="54"/>
      <c r="N52" s="14">
        <v>39.343554242000003</v>
      </c>
      <c r="O52" s="31">
        <v>1.6257074995</v>
      </c>
      <c r="P52" s="31" t="s">
        <v>26</v>
      </c>
      <c r="Q52" s="17" t="s">
        <v>26</v>
      </c>
      <c r="R52" s="38" t="s">
        <v>647</v>
      </c>
      <c r="S52" s="10"/>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row>
    <row r="53" spans="2:260" s="12" customFormat="1" ht="65.099999999999994" customHeight="1" x14ac:dyDescent="0.25">
      <c r="B53" s="3"/>
      <c r="C53" s="9" t="s">
        <v>83</v>
      </c>
      <c r="D53" s="16" t="s">
        <v>84</v>
      </c>
      <c r="E53" s="16">
        <v>7</v>
      </c>
      <c r="F53" s="15">
        <v>18.309999999999999</v>
      </c>
      <c r="G53" s="15">
        <v>15.92</v>
      </c>
      <c r="H53" s="15">
        <v>13.53</v>
      </c>
      <c r="I53" s="14"/>
      <c r="J53" s="15">
        <v>19.440000000000001</v>
      </c>
      <c r="K53" s="15">
        <v>24.21</v>
      </c>
      <c r="L53" s="15">
        <v>31.94</v>
      </c>
      <c r="M53" s="54"/>
      <c r="N53" s="15">
        <v>74.231429187000003</v>
      </c>
      <c r="O53" s="15">
        <v>8.7822325713999998</v>
      </c>
      <c r="P53" s="15" t="s">
        <v>27</v>
      </c>
      <c r="Q53" s="16" t="s">
        <v>27</v>
      </c>
      <c r="R53" s="37" t="s">
        <v>648</v>
      </c>
      <c r="S53" s="10"/>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row>
    <row r="54" spans="2:260" s="12" customFormat="1" ht="65.099999999999994" customHeight="1" x14ac:dyDescent="0.25">
      <c r="B54" s="3"/>
      <c r="C54" s="19" t="s">
        <v>85</v>
      </c>
      <c r="D54" s="17" t="s">
        <v>86</v>
      </c>
      <c r="E54" s="17">
        <v>7</v>
      </c>
      <c r="F54" s="14">
        <v>18.559999999999999</v>
      </c>
      <c r="G54" s="14">
        <v>16.57</v>
      </c>
      <c r="H54" s="14">
        <v>14.59</v>
      </c>
      <c r="I54" s="14"/>
      <c r="J54" s="14">
        <v>20.239999999999998</v>
      </c>
      <c r="K54" s="14">
        <v>24.2</v>
      </c>
      <c r="L54" s="14">
        <v>30.61</v>
      </c>
      <c r="M54" s="54"/>
      <c r="N54" s="14">
        <v>67.978121701000006</v>
      </c>
      <c r="O54" s="31">
        <v>283.57565604999996</v>
      </c>
      <c r="P54" s="31" t="s">
        <v>27</v>
      </c>
      <c r="Q54" s="17" t="s">
        <v>27</v>
      </c>
      <c r="R54" s="38" t="s">
        <v>649</v>
      </c>
      <c r="S54" s="10"/>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row>
    <row r="55" spans="2:260" s="12" customFormat="1" ht="65.099999999999994" customHeight="1" x14ac:dyDescent="0.25">
      <c r="B55" s="3"/>
      <c r="C55" s="9" t="s">
        <v>85</v>
      </c>
      <c r="D55" s="16" t="s">
        <v>87</v>
      </c>
      <c r="E55" s="16">
        <v>7</v>
      </c>
      <c r="F55" s="15">
        <v>21.11</v>
      </c>
      <c r="G55" s="15">
        <v>18.829999999999998</v>
      </c>
      <c r="H55" s="15">
        <v>16.559999999999999</v>
      </c>
      <c r="I55" s="14"/>
      <c r="J55" s="15">
        <v>23</v>
      </c>
      <c r="K55" s="15">
        <v>27.54</v>
      </c>
      <c r="L55" s="15">
        <v>34.89</v>
      </c>
      <c r="M55" s="54"/>
      <c r="N55" s="15">
        <v>67.295189844000006</v>
      </c>
      <c r="O55" s="15">
        <v>1267.3002264000002</v>
      </c>
      <c r="P55" s="15" t="s">
        <v>27</v>
      </c>
      <c r="Q55" s="16" t="s">
        <v>27</v>
      </c>
      <c r="R55" s="37" t="s">
        <v>650</v>
      </c>
      <c r="S55" s="10"/>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row>
    <row r="56" spans="2:260" s="12" customFormat="1" ht="65.099999999999994" customHeight="1" x14ac:dyDescent="0.25">
      <c r="B56" s="3"/>
      <c r="C56" s="19" t="s">
        <v>88</v>
      </c>
      <c r="D56" s="17" t="s">
        <v>552</v>
      </c>
      <c r="E56" s="17">
        <v>1</v>
      </c>
      <c r="F56" s="14">
        <v>18.27</v>
      </c>
      <c r="G56" s="14">
        <v>17.57</v>
      </c>
      <c r="H56" s="14">
        <v>16.87</v>
      </c>
      <c r="I56" s="14"/>
      <c r="J56" s="14">
        <v>18.670000000000002</v>
      </c>
      <c r="K56" s="14">
        <v>20.059999999999999</v>
      </c>
      <c r="L56" s="14">
        <v>22.32</v>
      </c>
      <c r="M56" s="54"/>
      <c r="N56" s="14">
        <v>45.660776013000003</v>
      </c>
      <c r="O56" s="31">
        <v>1.4383055238</v>
      </c>
      <c r="P56" s="31" t="s">
        <v>26</v>
      </c>
      <c r="Q56" s="17" t="s">
        <v>26</v>
      </c>
      <c r="R56" s="38" t="s">
        <v>651</v>
      </c>
      <c r="S56" s="10"/>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row>
    <row r="57" spans="2:260" s="12" customFormat="1" ht="65.099999999999994" customHeight="1" x14ac:dyDescent="0.25">
      <c r="B57" s="3"/>
      <c r="C57" s="9" t="s">
        <v>88</v>
      </c>
      <c r="D57" s="16" t="s">
        <v>89</v>
      </c>
      <c r="E57" s="16">
        <v>0</v>
      </c>
      <c r="F57" s="15">
        <v>20.25</v>
      </c>
      <c r="G57" s="15">
        <v>19.16</v>
      </c>
      <c r="H57" s="15">
        <v>18.07</v>
      </c>
      <c r="I57" s="14"/>
      <c r="J57" s="15">
        <v>20.62</v>
      </c>
      <c r="K57" s="15">
        <v>22.79</v>
      </c>
      <c r="L57" s="15">
        <v>26.31</v>
      </c>
      <c r="M57" s="54"/>
      <c r="N57" s="15">
        <v>39.199756444999998</v>
      </c>
      <c r="O57" s="15">
        <v>71.935918952000009</v>
      </c>
      <c r="P57" s="15" t="s">
        <v>26</v>
      </c>
      <c r="Q57" s="16" t="s">
        <v>26</v>
      </c>
      <c r="R57" s="37" t="s">
        <v>652</v>
      </c>
      <c r="S57" s="10"/>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row>
    <row r="58" spans="2:260" s="12" customFormat="1" ht="65.099999999999994" customHeight="1" x14ac:dyDescent="0.25">
      <c r="B58" s="3"/>
      <c r="C58" s="19" t="s">
        <v>90</v>
      </c>
      <c r="D58" s="17" t="s">
        <v>91</v>
      </c>
      <c r="E58" s="17">
        <v>10</v>
      </c>
      <c r="F58" s="14">
        <v>15.47</v>
      </c>
      <c r="G58" s="14">
        <v>14.3</v>
      </c>
      <c r="H58" s="14">
        <v>13.14</v>
      </c>
      <c r="I58" s="14"/>
      <c r="J58" s="14">
        <v>16.2</v>
      </c>
      <c r="K58" s="14">
        <v>18.52</v>
      </c>
      <c r="L58" s="14">
        <v>22.29</v>
      </c>
      <c r="M58" s="54"/>
      <c r="N58" s="14">
        <v>71.367173456000003</v>
      </c>
      <c r="O58" s="31">
        <v>110.24352233</v>
      </c>
      <c r="P58" s="31" t="s">
        <v>27</v>
      </c>
      <c r="Q58" s="17" t="s">
        <v>27</v>
      </c>
      <c r="R58" s="38" t="s">
        <v>653</v>
      </c>
      <c r="S58" s="10"/>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row>
    <row r="59" spans="2:260" s="12" customFormat="1" ht="65.099999999999994" customHeight="1" x14ac:dyDescent="0.25">
      <c r="B59" s="3"/>
      <c r="C59" s="9" t="s">
        <v>11</v>
      </c>
      <c r="D59" s="16" t="s">
        <v>92</v>
      </c>
      <c r="E59" s="16">
        <v>7</v>
      </c>
      <c r="F59" s="15">
        <v>24.12</v>
      </c>
      <c r="G59" s="15">
        <v>21.17</v>
      </c>
      <c r="H59" s="15">
        <v>18.23</v>
      </c>
      <c r="I59" s="14"/>
      <c r="J59" s="15">
        <v>27.19</v>
      </c>
      <c r="K59" s="15">
        <v>33.07</v>
      </c>
      <c r="L59" s="15">
        <v>42.58</v>
      </c>
      <c r="M59" s="54"/>
      <c r="N59" s="15">
        <v>57.662411257999999</v>
      </c>
      <c r="O59" s="15">
        <v>1171.1489896</v>
      </c>
      <c r="P59" s="15" t="s">
        <v>27</v>
      </c>
      <c r="Q59" s="16" t="s">
        <v>27</v>
      </c>
      <c r="R59" s="37" t="s">
        <v>654</v>
      </c>
      <c r="S59" s="10"/>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row>
    <row r="60" spans="2:260" s="12" customFormat="1" ht="65.099999999999994" customHeight="1" x14ac:dyDescent="0.25">
      <c r="B60" s="3"/>
      <c r="C60" s="19" t="s">
        <v>93</v>
      </c>
      <c r="D60" s="17" t="s">
        <v>94</v>
      </c>
      <c r="E60" s="17">
        <v>7</v>
      </c>
      <c r="F60" s="14">
        <v>18.899999999999999</v>
      </c>
      <c r="G60" s="14">
        <v>18.14</v>
      </c>
      <c r="H60" s="14">
        <v>17.39</v>
      </c>
      <c r="I60" s="14"/>
      <c r="J60" s="14">
        <v>19.350000000000001</v>
      </c>
      <c r="K60" s="14">
        <v>20.85</v>
      </c>
      <c r="L60" s="14">
        <v>23.28</v>
      </c>
      <c r="M60" s="54"/>
      <c r="N60" s="14">
        <v>72.759342873999998</v>
      </c>
      <c r="O60" s="31">
        <v>5.3177310000000002</v>
      </c>
      <c r="P60" s="31" t="s">
        <v>26</v>
      </c>
      <c r="Q60" s="17" t="s">
        <v>27</v>
      </c>
      <c r="R60" s="38" t="s">
        <v>655</v>
      </c>
      <c r="S60" s="10"/>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row>
    <row r="61" spans="2:260" s="12" customFormat="1" ht="65.099999999999994" customHeight="1" x14ac:dyDescent="0.25">
      <c r="B61" s="3"/>
      <c r="C61" s="9" t="s">
        <v>95</v>
      </c>
      <c r="D61" s="16" t="s">
        <v>96</v>
      </c>
      <c r="E61" s="16">
        <v>7</v>
      </c>
      <c r="F61" s="15">
        <v>4.12</v>
      </c>
      <c r="G61" s="15">
        <v>2.02</v>
      </c>
      <c r="H61" s="15">
        <v>-7.0000000000000007E-2</v>
      </c>
      <c r="I61" s="14"/>
      <c r="J61" s="15">
        <v>5.54</v>
      </c>
      <c r="K61" s="15">
        <v>9.73</v>
      </c>
      <c r="L61" s="15">
        <v>16.52</v>
      </c>
      <c r="M61" s="54"/>
      <c r="N61" s="15">
        <v>58.351653343000002</v>
      </c>
      <c r="O61" s="15">
        <v>24.107716238000002</v>
      </c>
      <c r="P61" s="15" t="s">
        <v>26</v>
      </c>
      <c r="Q61" s="16" t="s">
        <v>27</v>
      </c>
      <c r="R61" s="37" t="s">
        <v>656</v>
      </c>
      <c r="S61" s="10"/>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row>
    <row r="62" spans="2:260" s="12" customFormat="1" ht="65.099999999999994" customHeight="1" x14ac:dyDescent="0.25">
      <c r="B62" s="3"/>
      <c r="C62" s="19" t="s">
        <v>97</v>
      </c>
      <c r="D62" s="17" t="s">
        <v>98</v>
      </c>
      <c r="E62" s="17">
        <v>10</v>
      </c>
      <c r="F62" s="14">
        <v>20</v>
      </c>
      <c r="G62" s="14">
        <v>18.62</v>
      </c>
      <c r="H62" s="14">
        <v>17.239999999999998</v>
      </c>
      <c r="I62" s="14"/>
      <c r="J62" s="14">
        <v>21.08</v>
      </c>
      <c r="K62" s="14">
        <v>23.83</v>
      </c>
      <c r="L62" s="14">
        <v>28.29</v>
      </c>
      <c r="M62" s="54"/>
      <c r="N62" s="14">
        <v>85.076297468999996</v>
      </c>
      <c r="O62" s="31">
        <v>71.960145237999996</v>
      </c>
      <c r="P62" s="31" t="s">
        <v>27</v>
      </c>
      <c r="Q62" s="17" t="s">
        <v>27</v>
      </c>
      <c r="R62" s="38" t="s">
        <v>657</v>
      </c>
      <c r="S62" s="10"/>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row>
    <row r="63" spans="2:260" s="12" customFormat="1" ht="65.099999999999994" customHeight="1" x14ac:dyDescent="0.25">
      <c r="B63" s="3"/>
      <c r="C63" s="9" t="s">
        <v>99</v>
      </c>
      <c r="D63" s="16" t="s">
        <v>100</v>
      </c>
      <c r="E63" s="16">
        <v>0</v>
      </c>
      <c r="F63" s="15">
        <v>25</v>
      </c>
      <c r="G63" s="15">
        <v>22.71</v>
      </c>
      <c r="H63" s="15">
        <v>20.43</v>
      </c>
      <c r="I63" s="14"/>
      <c r="J63" s="15">
        <v>25.82</v>
      </c>
      <c r="K63" s="15">
        <v>30.38</v>
      </c>
      <c r="L63" s="15">
        <v>37.770000000000003</v>
      </c>
      <c r="M63" s="54"/>
      <c r="N63" s="15">
        <v>42.758938161000003</v>
      </c>
      <c r="O63" s="15">
        <v>7.2519572228999998</v>
      </c>
      <c r="P63" s="15" t="s">
        <v>26</v>
      </c>
      <c r="Q63" s="16" t="s">
        <v>26</v>
      </c>
      <c r="R63" s="37" t="s">
        <v>658</v>
      </c>
      <c r="S63" s="10"/>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row>
    <row r="64" spans="2:260" s="12" customFormat="1" ht="65.099999999999994" customHeight="1" x14ac:dyDescent="0.25">
      <c r="B64" s="3"/>
      <c r="C64" s="19" t="s">
        <v>101</v>
      </c>
      <c r="D64" s="17" t="s">
        <v>102</v>
      </c>
      <c r="E64" s="17">
        <v>7</v>
      </c>
      <c r="F64" s="14">
        <v>79.2</v>
      </c>
      <c r="G64" s="14">
        <v>67.900000000000006</v>
      </c>
      <c r="H64" s="14">
        <v>56.6</v>
      </c>
      <c r="I64" s="14"/>
      <c r="J64" s="14">
        <v>84.59</v>
      </c>
      <c r="K64" s="14">
        <v>107.18</v>
      </c>
      <c r="L64" s="14">
        <v>143.74</v>
      </c>
      <c r="M64" s="54"/>
      <c r="N64" s="14">
        <v>77.029366302</v>
      </c>
      <c r="O64" s="31">
        <v>1083.5524429</v>
      </c>
      <c r="P64" s="31" t="s">
        <v>27</v>
      </c>
      <c r="Q64" s="17" t="s">
        <v>27</v>
      </c>
      <c r="R64" s="38" t="s">
        <v>659</v>
      </c>
      <c r="S64" s="10"/>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row>
    <row r="65" spans="2:260" s="12" customFormat="1" ht="65.099999999999994" customHeight="1" x14ac:dyDescent="0.25">
      <c r="B65" s="3"/>
      <c r="C65" s="9" t="s">
        <v>103</v>
      </c>
      <c r="D65" s="16" t="s">
        <v>104</v>
      </c>
      <c r="E65" s="16">
        <v>7</v>
      </c>
      <c r="F65" s="15">
        <v>20.51</v>
      </c>
      <c r="G65" s="15">
        <v>19.05</v>
      </c>
      <c r="H65" s="15">
        <v>17.59</v>
      </c>
      <c r="I65" s="14"/>
      <c r="J65" s="15">
        <v>21.52</v>
      </c>
      <c r="K65" s="15">
        <v>24.43</v>
      </c>
      <c r="L65" s="15">
        <v>29.14</v>
      </c>
      <c r="M65" s="54"/>
      <c r="N65" s="15">
        <v>57.536325247000001</v>
      </c>
      <c r="O65" s="15">
        <v>164.77483243</v>
      </c>
      <c r="P65" s="15" t="s">
        <v>27</v>
      </c>
      <c r="Q65" s="16" t="s">
        <v>27</v>
      </c>
      <c r="R65" s="37" t="s">
        <v>660</v>
      </c>
      <c r="S65" s="10"/>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row>
    <row r="66" spans="2:260" s="12" customFormat="1" ht="65.099999999999994" customHeight="1" x14ac:dyDescent="0.25">
      <c r="B66" s="3"/>
      <c r="C66" s="19" t="s">
        <v>105</v>
      </c>
      <c r="D66" s="17" t="s">
        <v>106</v>
      </c>
      <c r="E66" s="17">
        <v>7</v>
      </c>
      <c r="F66" s="14">
        <v>6.42</v>
      </c>
      <c r="G66" s="14">
        <v>5.42</v>
      </c>
      <c r="H66" s="14">
        <v>4.42</v>
      </c>
      <c r="I66" s="14"/>
      <c r="J66" s="14">
        <v>7.27</v>
      </c>
      <c r="K66" s="14">
        <v>9.26</v>
      </c>
      <c r="L66" s="14">
        <v>12.49</v>
      </c>
      <c r="M66" s="54"/>
      <c r="N66" s="14">
        <v>68.248606303000003</v>
      </c>
      <c r="O66" s="31">
        <v>8.2595415238000012</v>
      </c>
      <c r="P66" s="31" t="s">
        <v>27</v>
      </c>
      <c r="Q66" s="17" t="s">
        <v>27</v>
      </c>
      <c r="R66" s="38" t="s">
        <v>661</v>
      </c>
      <c r="S66" s="10"/>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row>
    <row r="67" spans="2:260" s="12" customFormat="1" ht="65.099999999999994" customHeight="1" x14ac:dyDescent="0.25">
      <c r="B67" s="3"/>
      <c r="C67" s="9" t="s">
        <v>107</v>
      </c>
      <c r="D67" s="16" t="s">
        <v>108</v>
      </c>
      <c r="E67" s="16">
        <v>4</v>
      </c>
      <c r="F67" s="15">
        <v>1.43</v>
      </c>
      <c r="G67" s="15">
        <v>0.99</v>
      </c>
      <c r="H67" s="15">
        <v>0.55000000000000004</v>
      </c>
      <c r="I67" s="14"/>
      <c r="J67" s="15">
        <v>1.7</v>
      </c>
      <c r="K67" s="15">
        <v>2.57</v>
      </c>
      <c r="L67" s="15">
        <v>3.98</v>
      </c>
      <c r="M67" s="54"/>
      <c r="N67" s="15">
        <v>67.522057039000003</v>
      </c>
      <c r="O67" s="15">
        <v>18.009337856999998</v>
      </c>
      <c r="P67" s="15" t="s">
        <v>26</v>
      </c>
      <c r="Q67" s="16" t="s">
        <v>27</v>
      </c>
      <c r="R67" s="37" t="s">
        <v>662</v>
      </c>
      <c r="S67" s="10"/>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row>
    <row r="68" spans="2:260" s="12" customFormat="1" ht="65.099999999999994" customHeight="1" x14ac:dyDescent="0.25">
      <c r="B68" s="3"/>
      <c r="C68" s="19" t="s">
        <v>663</v>
      </c>
      <c r="D68" s="17" t="s">
        <v>664</v>
      </c>
      <c r="E68" s="17">
        <v>0</v>
      </c>
      <c r="F68" s="14">
        <v>236.63</v>
      </c>
      <c r="G68" s="14">
        <v>200.39</v>
      </c>
      <c r="H68" s="14">
        <v>164.16</v>
      </c>
      <c r="I68" s="14"/>
      <c r="J68" s="14">
        <v>248.92</v>
      </c>
      <c r="K68" s="14">
        <v>321.38</v>
      </c>
      <c r="L68" s="14">
        <v>438.64</v>
      </c>
      <c r="M68" s="54"/>
      <c r="N68" s="14">
        <v>31.012003362000002</v>
      </c>
      <c r="O68" s="31">
        <v>1.1175865219000001</v>
      </c>
      <c r="P68" s="31" t="s">
        <v>26</v>
      </c>
      <c r="Q68" s="17" t="s">
        <v>26</v>
      </c>
      <c r="R68" s="38" t="s">
        <v>665</v>
      </c>
      <c r="S68" s="10"/>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row>
    <row r="69" spans="2:260" s="12" customFormat="1" ht="65.099999999999994" customHeight="1" x14ac:dyDescent="0.25">
      <c r="B69" s="3"/>
      <c r="C69" s="9" t="s">
        <v>109</v>
      </c>
      <c r="D69" s="16" t="s">
        <v>110</v>
      </c>
      <c r="E69" s="16">
        <v>10</v>
      </c>
      <c r="F69" s="15">
        <v>11.2</v>
      </c>
      <c r="G69" s="15">
        <v>10.99</v>
      </c>
      <c r="H69" s="15">
        <v>10.79</v>
      </c>
      <c r="I69" s="14"/>
      <c r="J69" s="15">
        <v>11.31</v>
      </c>
      <c r="K69" s="15">
        <v>11.71</v>
      </c>
      <c r="L69" s="15">
        <v>12.37</v>
      </c>
      <c r="M69" s="54"/>
      <c r="N69" s="15">
        <v>60.135344572000001</v>
      </c>
      <c r="O69" s="15">
        <v>44.526010429000003</v>
      </c>
      <c r="P69" s="15" t="s">
        <v>27</v>
      </c>
      <c r="Q69" s="16" t="s">
        <v>27</v>
      </c>
      <c r="R69" s="37" t="s">
        <v>666</v>
      </c>
      <c r="S69" s="10"/>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row>
    <row r="70" spans="2:260" s="12" customFormat="1" ht="65.099999999999994" customHeight="1" x14ac:dyDescent="0.25">
      <c r="B70" s="3"/>
      <c r="C70" s="19" t="s">
        <v>111</v>
      </c>
      <c r="D70" s="17" t="s">
        <v>112</v>
      </c>
      <c r="E70" s="17">
        <v>7</v>
      </c>
      <c r="F70" s="14">
        <v>12.53</v>
      </c>
      <c r="G70" s="14">
        <v>10.55</v>
      </c>
      <c r="H70" s="14">
        <v>8.58</v>
      </c>
      <c r="I70" s="14"/>
      <c r="J70" s="14">
        <v>13.58</v>
      </c>
      <c r="K70" s="14">
        <v>17.52</v>
      </c>
      <c r="L70" s="14">
        <v>23.91</v>
      </c>
      <c r="M70" s="54"/>
      <c r="N70" s="14">
        <v>72.724228655000005</v>
      </c>
      <c r="O70" s="31">
        <v>123.85658785</v>
      </c>
      <c r="P70" s="31" t="s">
        <v>27</v>
      </c>
      <c r="Q70" s="17" t="s">
        <v>27</v>
      </c>
      <c r="R70" s="38" t="s">
        <v>667</v>
      </c>
      <c r="S70" s="10"/>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row>
    <row r="71" spans="2:260" s="12" customFormat="1" ht="65.099999999999994" customHeight="1" x14ac:dyDescent="0.25">
      <c r="B71" s="3"/>
      <c r="C71" s="9" t="s">
        <v>113</v>
      </c>
      <c r="D71" s="16" t="s">
        <v>479</v>
      </c>
      <c r="E71" s="16">
        <v>7</v>
      </c>
      <c r="F71" s="15">
        <v>17.96</v>
      </c>
      <c r="G71" s="15">
        <v>16.7</v>
      </c>
      <c r="H71" s="15">
        <v>15.45</v>
      </c>
      <c r="I71" s="14"/>
      <c r="J71" s="15">
        <v>18.62</v>
      </c>
      <c r="K71" s="15">
        <v>21.12</v>
      </c>
      <c r="L71" s="15">
        <v>25.17</v>
      </c>
      <c r="M71" s="54"/>
      <c r="N71" s="15">
        <v>63.059006160999999</v>
      </c>
      <c r="O71" s="15">
        <v>2.5939261429</v>
      </c>
      <c r="P71" s="15" t="s">
        <v>27</v>
      </c>
      <c r="Q71" s="16" t="s">
        <v>27</v>
      </c>
      <c r="R71" s="37" t="s">
        <v>668</v>
      </c>
      <c r="S71" s="10"/>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row>
    <row r="72" spans="2:260" s="12" customFormat="1" ht="65.099999999999994" customHeight="1" x14ac:dyDescent="0.25">
      <c r="B72" s="3"/>
      <c r="C72" s="19" t="s">
        <v>113</v>
      </c>
      <c r="D72" s="17" t="s">
        <v>114</v>
      </c>
      <c r="E72" s="17">
        <v>7</v>
      </c>
      <c r="F72" s="14">
        <v>11.82</v>
      </c>
      <c r="G72" s="14">
        <v>11.04</v>
      </c>
      <c r="H72" s="14">
        <v>10.26</v>
      </c>
      <c r="I72" s="14"/>
      <c r="J72" s="14">
        <v>12.33</v>
      </c>
      <c r="K72" s="14">
        <v>13.88</v>
      </c>
      <c r="L72" s="14">
        <v>16.399999999999999</v>
      </c>
      <c r="M72" s="54"/>
      <c r="N72" s="14">
        <v>63.993006696999998</v>
      </c>
      <c r="O72" s="31">
        <v>208.26685414000002</v>
      </c>
      <c r="P72" s="31" t="s">
        <v>27</v>
      </c>
      <c r="Q72" s="17" t="s">
        <v>27</v>
      </c>
      <c r="R72" s="38" t="s">
        <v>669</v>
      </c>
      <c r="S72" s="10"/>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row>
    <row r="73" spans="2:260" s="12" customFormat="1" ht="65.099999999999994" customHeight="1" x14ac:dyDescent="0.25">
      <c r="B73" s="3"/>
      <c r="C73" s="9" t="s">
        <v>670</v>
      </c>
      <c r="D73" s="16" t="s">
        <v>671</v>
      </c>
      <c r="E73" s="16">
        <v>0</v>
      </c>
      <c r="F73" s="15">
        <v>104.46</v>
      </c>
      <c r="G73" s="15">
        <v>97.12</v>
      </c>
      <c r="H73" s="15">
        <v>89.78</v>
      </c>
      <c r="I73" s="14"/>
      <c r="J73" s="15">
        <v>111.35</v>
      </c>
      <c r="K73" s="15">
        <v>126.02</v>
      </c>
      <c r="L73" s="15">
        <v>149.76</v>
      </c>
      <c r="M73" s="54"/>
      <c r="N73" s="15">
        <v>25.988089157000001</v>
      </c>
      <c r="O73" s="15">
        <v>2.7802454495000002</v>
      </c>
      <c r="P73" s="15" t="s">
        <v>26</v>
      </c>
      <c r="Q73" s="16" t="s">
        <v>26</v>
      </c>
      <c r="R73" s="37" t="s">
        <v>672</v>
      </c>
      <c r="S73" s="10"/>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row>
    <row r="74" spans="2:260" s="12" customFormat="1" ht="65.099999999999994" customHeight="1" x14ac:dyDescent="0.25">
      <c r="B74" s="3"/>
      <c r="C74" s="19" t="s">
        <v>553</v>
      </c>
      <c r="D74" s="17" t="s">
        <v>554</v>
      </c>
      <c r="E74" s="17">
        <v>4</v>
      </c>
      <c r="F74" s="14">
        <v>96.11</v>
      </c>
      <c r="G74" s="14">
        <v>82.23</v>
      </c>
      <c r="H74" s="14">
        <v>68.36</v>
      </c>
      <c r="I74" s="14"/>
      <c r="J74" s="14">
        <v>100.83</v>
      </c>
      <c r="K74" s="14">
        <v>128.57</v>
      </c>
      <c r="L74" s="14">
        <v>173.47</v>
      </c>
      <c r="M74" s="54"/>
      <c r="N74" s="14">
        <v>51.017387694</v>
      </c>
      <c r="O74" s="31">
        <v>4.0564795632999999</v>
      </c>
      <c r="P74" s="31" t="s">
        <v>27</v>
      </c>
      <c r="Q74" s="17" t="s">
        <v>26</v>
      </c>
      <c r="R74" s="38" t="s">
        <v>673</v>
      </c>
      <c r="S74" s="10"/>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row>
    <row r="75" spans="2:260" s="12" customFormat="1" ht="65.099999999999994" customHeight="1" x14ac:dyDescent="0.25">
      <c r="B75" s="3"/>
      <c r="C75" s="9" t="s">
        <v>674</v>
      </c>
      <c r="D75" s="16" t="s">
        <v>675</v>
      </c>
      <c r="E75" s="16">
        <v>9</v>
      </c>
      <c r="F75" s="15">
        <v>74.84</v>
      </c>
      <c r="G75" s="15">
        <v>70.91</v>
      </c>
      <c r="H75" s="15">
        <v>66.989999999999995</v>
      </c>
      <c r="I75" s="14"/>
      <c r="J75" s="15">
        <v>77.069999999999993</v>
      </c>
      <c r="K75" s="15">
        <v>84.91</v>
      </c>
      <c r="L75" s="15">
        <v>97.6</v>
      </c>
      <c r="M75" s="54"/>
      <c r="N75" s="15">
        <v>56.282088459999997</v>
      </c>
      <c r="O75" s="15">
        <v>3.1844056185999996</v>
      </c>
      <c r="P75" s="15" t="s">
        <v>27</v>
      </c>
      <c r="Q75" s="16" t="s">
        <v>27</v>
      </c>
      <c r="R75" s="37" t="s">
        <v>676</v>
      </c>
      <c r="S75" s="10"/>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row>
    <row r="76" spans="2:260" s="12" customFormat="1" ht="65.099999999999994" customHeight="1" x14ac:dyDescent="0.25">
      <c r="B76" s="3"/>
      <c r="C76" s="19" t="s">
        <v>115</v>
      </c>
      <c r="D76" s="17" t="s">
        <v>116</v>
      </c>
      <c r="E76" s="17">
        <v>7</v>
      </c>
      <c r="F76" s="14">
        <v>2.97</v>
      </c>
      <c r="G76" s="14">
        <v>2.59</v>
      </c>
      <c r="H76" s="14">
        <v>2.21</v>
      </c>
      <c r="I76" s="14"/>
      <c r="J76" s="14">
        <v>3.21</v>
      </c>
      <c r="K76" s="14">
        <v>3.96</v>
      </c>
      <c r="L76" s="14">
        <v>5.18</v>
      </c>
      <c r="M76" s="54"/>
      <c r="N76" s="14">
        <v>70.641678518000006</v>
      </c>
      <c r="O76" s="31">
        <v>133.24543861999999</v>
      </c>
      <c r="P76" s="31" t="s">
        <v>27</v>
      </c>
      <c r="Q76" s="17" t="s">
        <v>27</v>
      </c>
      <c r="R76" s="38" t="s">
        <v>677</v>
      </c>
      <c r="S76" s="10"/>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row>
    <row r="77" spans="2:260" s="12" customFormat="1" ht="65.099999999999994" customHeight="1" x14ac:dyDescent="0.25">
      <c r="B77" s="3"/>
      <c r="C77" s="9" t="s">
        <v>555</v>
      </c>
      <c r="D77" s="16" t="s">
        <v>556</v>
      </c>
      <c r="E77" s="16">
        <v>2</v>
      </c>
      <c r="F77" s="15">
        <v>35.9</v>
      </c>
      <c r="G77" s="15">
        <v>31.6</v>
      </c>
      <c r="H77" s="15">
        <v>27.31</v>
      </c>
      <c r="I77" s="14"/>
      <c r="J77" s="15">
        <v>36.57</v>
      </c>
      <c r="K77" s="15">
        <v>45.15</v>
      </c>
      <c r="L77" s="15">
        <v>59.04</v>
      </c>
      <c r="M77" s="54"/>
      <c r="N77" s="15">
        <v>45.367636648000001</v>
      </c>
      <c r="O77" s="15">
        <v>8.7464693943</v>
      </c>
      <c r="P77" s="15" t="s">
        <v>26</v>
      </c>
      <c r="Q77" s="16" t="s">
        <v>26</v>
      </c>
      <c r="R77" s="37" t="s">
        <v>678</v>
      </c>
      <c r="S77" s="10"/>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row>
    <row r="78" spans="2:260" s="12" customFormat="1" ht="65.099999999999994" customHeight="1" x14ac:dyDescent="0.25">
      <c r="B78" s="3"/>
      <c r="C78" s="19" t="s">
        <v>117</v>
      </c>
      <c r="D78" s="17" t="s">
        <v>118</v>
      </c>
      <c r="E78" s="17">
        <v>4</v>
      </c>
      <c r="F78" s="14" t="s">
        <v>119</v>
      </c>
      <c r="G78" s="14" t="s">
        <v>119</v>
      </c>
      <c r="H78" s="14" t="s">
        <v>119</v>
      </c>
      <c r="I78" s="14"/>
      <c r="J78" s="14" t="s">
        <v>119</v>
      </c>
      <c r="K78" s="14" t="s">
        <v>119</v>
      </c>
      <c r="L78" s="14" t="s">
        <v>119</v>
      </c>
      <c r="M78" s="54"/>
      <c r="N78" s="14" t="s">
        <v>119</v>
      </c>
      <c r="O78" s="31" t="s">
        <v>119</v>
      </c>
      <c r="P78" s="31" t="s">
        <v>119</v>
      </c>
      <c r="Q78" s="17" t="s">
        <v>119</v>
      </c>
      <c r="R78" s="38" t="s">
        <v>120</v>
      </c>
      <c r="S78" s="10"/>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row>
    <row r="79" spans="2:260" s="12" customFormat="1" ht="65.099999999999994" customHeight="1" x14ac:dyDescent="0.25">
      <c r="B79" s="3"/>
      <c r="C79" s="9" t="s">
        <v>121</v>
      </c>
      <c r="D79" s="16" t="s">
        <v>122</v>
      </c>
      <c r="E79" s="16">
        <v>7</v>
      </c>
      <c r="F79" s="15">
        <v>61.83</v>
      </c>
      <c r="G79" s="15">
        <v>57.27</v>
      </c>
      <c r="H79" s="15">
        <v>52.71</v>
      </c>
      <c r="I79" s="14"/>
      <c r="J79" s="15">
        <v>66.349999999999994</v>
      </c>
      <c r="K79" s="15">
        <v>75.459999999999994</v>
      </c>
      <c r="L79" s="15">
        <v>90.22</v>
      </c>
      <c r="M79" s="54"/>
      <c r="N79" s="15">
        <v>64.091791251000004</v>
      </c>
      <c r="O79" s="15">
        <v>289.88371062000004</v>
      </c>
      <c r="P79" s="15" t="s">
        <v>27</v>
      </c>
      <c r="Q79" s="16" t="s">
        <v>27</v>
      </c>
      <c r="R79" s="37" t="s">
        <v>679</v>
      </c>
      <c r="S79" s="10"/>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row>
    <row r="80" spans="2:260" s="12" customFormat="1" ht="65.099999999999994" customHeight="1" x14ac:dyDescent="0.25">
      <c r="B80" s="3"/>
      <c r="C80" s="19" t="s">
        <v>123</v>
      </c>
      <c r="D80" s="17" t="s">
        <v>124</v>
      </c>
      <c r="E80" s="17">
        <v>7</v>
      </c>
      <c r="F80" s="14">
        <v>17.27</v>
      </c>
      <c r="G80" s="14">
        <v>15.85</v>
      </c>
      <c r="H80" s="14">
        <v>14.43</v>
      </c>
      <c r="I80" s="14"/>
      <c r="J80" s="14">
        <v>18</v>
      </c>
      <c r="K80" s="14">
        <v>20.83</v>
      </c>
      <c r="L80" s="14">
        <v>25.42</v>
      </c>
      <c r="M80" s="54"/>
      <c r="N80" s="14">
        <v>78.851872944999997</v>
      </c>
      <c r="O80" s="31">
        <v>391.64940866999996</v>
      </c>
      <c r="P80" s="31" t="s">
        <v>27</v>
      </c>
      <c r="Q80" s="17" t="s">
        <v>27</v>
      </c>
      <c r="R80" s="38" t="s">
        <v>680</v>
      </c>
      <c r="S80" s="10"/>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row>
    <row r="81" spans="2:260" s="12" customFormat="1" ht="65.099999999999994" customHeight="1" x14ac:dyDescent="0.25">
      <c r="B81" s="3"/>
      <c r="C81" s="9" t="s">
        <v>125</v>
      </c>
      <c r="D81" s="16" t="s">
        <v>126</v>
      </c>
      <c r="E81" s="16">
        <v>7</v>
      </c>
      <c r="F81" s="15">
        <v>5.1100000000000003</v>
      </c>
      <c r="G81" s="15">
        <v>4.37</v>
      </c>
      <c r="H81" s="15">
        <v>3.63</v>
      </c>
      <c r="I81" s="14"/>
      <c r="J81" s="15">
        <v>5.47</v>
      </c>
      <c r="K81" s="15">
        <v>6.94</v>
      </c>
      <c r="L81" s="15">
        <v>9.32</v>
      </c>
      <c r="M81" s="54"/>
      <c r="N81" s="15">
        <v>71.168598318999997</v>
      </c>
      <c r="O81" s="15">
        <v>182.3367791</v>
      </c>
      <c r="P81" s="15" t="s">
        <v>27</v>
      </c>
      <c r="Q81" s="16" t="s">
        <v>27</v>
      </c>
      <c r="R81" s="37" t="s">
        <v>681</v>
      </c>
      <c r="S81" s="10"/>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row>
    <row r="82" spans="2:260" s="12" customFormat="1" ht="65.099999999999994" customHeight="1" x14ac:dyDescent="0.25">
      <c r="B82" s="3"/>
      <c r="C82" s="19" t="s">
        <v>127</v>
      </c>
      <c r="D82" s="17" t="s">
        <v>128</v>
      </c>
      <c r="E82" s="17">
        <v>7</v>
      </c>
      <c r="F82" s="14">
        <v>50.55</v>
      </c>
      <c r="G82" s="14">
        <v>46.63</v>
      </c>
      <c r="H82" s="14">
        <v>42.71</v>
      </c>
      <c r="I82" s="14"/>
      <c r="J82" s="14">
        <v>52.92</v>
      </c>
      <c r="K82" s="14">
        <v>60.75</v>
      </c>
      <c r="L82" s="14">
        <v>73.430000000000007</v>
      </c>
      <c r="M82" s="54"/>
      <c r="N82" s="14">
        <v>65.996443893999995</v>
      </c>
      <c r="O82" s="31">
        <v>101.07467466</v>
      </c>
      <c r="P82" s="31" t="s">
        <v>27</v>
      </c>
      <c r="Q82" s="17" t="s">
        <v>27</v>
      </c>
      <c r="R82" s="38" t="s">
        <v>682</v>
      </c>
      <c r="S82" s="10"/>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row>
    <row r="83" spans="2:260" s="12" customFormat="1" ht="65.099999999999994" customHeight="1" x14ac:dyDescent="0.25">
      <c r="B83" s="3"/>
      <c r="C83" s="9" t="s">
        <v>557</v>
      </c>
      <c r="D83" s="16" t="s">
        <v>558</v>
      </c>
      <c r="E83" s="16">
        <v>4</v>
      </c>
      <c r="F83" s="15">
        <v>59.17</v>
      </c>
      <c r="G83" s="15">
        <v>50.54</v>
      </c>
      <c r="H83" s="15">
        <v>41.92</v>
      </c>
      <c r="I83" s="14"/>
      <c r="J83" s="15">
        <v>60.93</v>
      </c>
      <c r="K83" s="15">
        <v>78.17</v>
      </c>
      <c r="L83" s="15">
        <v>106.08</v>
      </c>
      <c r="M83" s="54"/>
      <c r="N83" s="15">
        <v>47.085078723999999</v>
      </c>
      <c r="O83" s="15">
        <v>9.3141672961999991</v>
      </c>
      <c r="P83" s="15" t="s">
        <v>27</v>
      </c>
      <c r="Q83" s="16" t="s">
        <v>26</v>
      </c>
      <c r="R83" s="37" t="s">
        <v>683</v>
      </c>
      <c r="S83" s="10"/>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row>
    <row r="84" spans="2:260" s="12" customFormat="1" ht="65.099999999999994" customHeight="1" x14ac:dyDescent="0.25">
      <c r="B84" s="3"/>
      <c r="C84" s="19" t="s">
        <v>466</v>
      </c>
      <c r="D84" s="17" t="s">
        <v>467</v>
      </c>
      <c r="E84" s="17">
        <v>7</v>
      </c>
      <c r="F84" s="14">
        <v>6.66</v>
      </c>
      <c r="G84" s="14">
        <v>5.48</v>
      </c>
      <c r="H84" s="14">
        <v>4.3</v>
      </c>
      <c r="I84" s="14"/>
      <c r="J84" s="14">
        <v>7.2</v>
      </c>
      <c r="K84" s="14">
        <v>9.5500000000000007</v>
      </c>
      <c r="L84" s="14">
        <v>13.36</v>
      </c>
      <c r="M84" s="54"/>
      <c r="N84" s="14">
        <v>73.828059288000006</v>
      </c>
      <c r="O84" s="31">
        <v>2.6057642380999999</v>
      </c>
      <c r="P84" s="31" t="s">
        <v>27</v>
      </c>
      <c r="Q84" s="17" t="s">
        <v>27</v>
      </c>
      <c r="R84" s="38" t="s">
        <v>684</v>
      </c>
      <c r="S84" s="10"/>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row>
    <row r="85" spans="2:260" s="12" customFormat="1" ht="65.099999999999994" customHeight="1" x14ac:dyDescent="0.25">
      <c r="B85" s="3"/>
      <c r="C85" s="9" t="s">
        <v>129</v>
      </c>
      <c r="D85" s="16" t="s">
        <v>130</v>
      </c>
      <c r="E85" s="16">
        <v>0</v>
      </c>
      <c r="F85" s="15">
        <v>4.97</v>
      </c>
      <c r="G85" s="15">
        <v>4.04</v>
      </c>
      <c r="H85" s="15">
        <v>3.12</v>
      </c>
      <c r="I85" s="14"/>
      <c r="J85" s="15">
        <v>5.03</v>
      </c>
      <c r="K85" s="15">
        <v>6.87</v>
      </c>
      <c r="L85" s="15">
        <v>9.86</v>
      </c>
      <c r="M85" s="54"/>
      <c r="N85" s="15">
        <v>38.204670903</v>
      </c>
      <c r="O85" s="15">
        <v>51.891308094999999</v>
      </c>
      <c r="P85" s="15" t="s">
        <v>26</v>
      </c>
      <c r="Q85" s="16" t="s">
        <v>26</v>
      </c>
      <c r="R85" s="37" t="s">
        <v>685</v>
      </c>
      <c r="S85" s="10"/>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row>
    <row r="86" spans="2:260" s="12" customFormat="1" ht="65.099999999999994" customHeight="1" x14ac:dyDescent="0.25">
      <c r="B86" s="3"/>
      <c r="C86" s="19" t="s">
        <v>131</v>
      </c>
      <c r="D86" s="17" t="s">
        <v>132</v>
      </c>
      <c r="E86" s="17">
        <v>7</v>
      </c>
      <c r="F86" s="14">
        <v>32.85</v>
      </c>
      <c r="G86" s="14">
        <v>30.19</v>
      </c>
      <c r="H86" s="14">
        <v>27.54</v>
      </c>
      <c r="I86" s="14"/>
      <c r="J86" s="14">
        <v>35.19</v>
      </c>
      <c r="K86" s="14">
        <v>40.49</v>
      </c>
      <c r="L86" s="14">
        <v>49.09</v>
      </c>
      <c r="M86" s="54"/>
      <c r="N86" s="14">
        <v>67.035584575000001</v>
      </c>
      <c r="O86" s="31">
        <v>166.9665249</v>
      </c>
      <c r="P86" s="31" t="s">
        <v>27</v>
      </c>
      <c r="Q86" s="17" t="s">
        <v>27</v>
      </c>
      <c r="R86" s="38" t="s">
        <v>686</v>
      </c>
      <c r="S86" s="10"/>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row>
    <row r="87" spans="2:260" s="12" customFormat="1" ht="65.099999999999994" customHeight="1" x14ac:dyDescent="0.25">
      <c r="B87" s="3"/>
      <c r="C87" s="9" t="s">
        <v>133</v>
      </c>
      <c r="D87" s="16" t="s">
        <v>134</v>
      </c>
      <c r="E87" s="16">
        <v>4</v>
      </c>
      <c r="F87" s="15">
        <v>1.62</v>
      </c>
      <c r="G87" s="15">
        <v>1.34</v>
      </c>
      <c r="H87" s="15">
        <v>1.07</v>
      </c>
      <c r="I87" s="14"/>
      <c r="J87" s="15">
        <v>1.73</v>
      </c>
      <c r="K87" s="15">
        <v>2.27</v>
      </c>
      <c r="L87" s="15">
        <v>3.15</v>
      </c>
      <c r="M87" s="54"/>
      <c r="N87" s="15">
        <v>56.521120574999998</v>
      </c>
      <c r="O87" s="15">
        <v>24.372090905</v>
      </c>
      <c r="P87" s="15" t="s">
        <v>26</v>
      </c>
      <c r="Q87" s="16" t="s">
        <v>27</v>
      </c>
      <c r="R87" s="37" t="s">
        <v>687</v>
      </c>
      <c r="S87" s="10"/>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row>
    <row r="88" spans="2:260" s="12" customFormat="1" ht="65.099999999999994" customHeight="1" x14ac:dyDescent="0.25">
      <c r="B88" s="3"/>
      <c r="C88" s="19" t="s">
        <v>135</v>
      </c>
      <c r="D88" s="17" t="s">
        <v>136</v>
      </c>
      <c r="E88" s="17">
        <v>7</v>
      </c>
      <c r="F88" s="14">
        <v>33.78</v>
      </c>
      <c r="G88" s="14">
        <v>28.85</v>
      </c>
      <c r="H88" s="14">
        <v>23.93</v>
      </c>
      <c r="I88" s="14"/>
      <c r="J88" s="14">
        <v>35.909999999999997</v>
      </c>
      <c r="K88" s="14">
        <v>45.75</v>
      </c>
      <c r="L88" s="14">
        <v>61.68</v>
      </c>
      <c r="M88" s="54"/>
      <c r="N88" s="14">
        <v>71.014359287000005</v>
      </c>
      <c r="O88" s="31">
        <v>302.74469519000002</v>
      </c>
      <c r="P88" s="31" t="s">
        <v>27</v>
      </c>
      <c r="Q88" s="17" t="s">
        <v>27</v>
      </c>
      <c r="R88" s="38" t="s">
        <v>688</v>
      </c>
      <c r="S88" s="10"/>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row>
    <row r="89" spans="2:260" s="12" customFormat="1" ht="65.099999999999994" customHeight="1" x14ac:dyDescent="0.25">
      <c r="B89" s="3"/>
      <c r="C89" s="9" t="s">
        <v>135</v>
      </c>
      <c r="D89" s="16" t="s">
        <v>137</v>
      </c>
      <c r="E89" s="16">
        <v>4</v>
      </c>
      <c r="F89" s="15">
        <v>32.01</v>
      </c>
      <c r="G89" s="15">
        <v>27.3</v>
      </c>
      <c r="H89" s="15">
        <v>22.6</v>
      </c>
      <c r="I89" s="14"/>
      <c r="J89" s="15">
        <v>33.81</v>
      </c>
      <c r="K89" s="15">
        <v>43.21</v>
      </c>
      <c r="L89" s="15">
        <v>58.43</v>
      </c>
      <c r="M89" s="54"/>
      <c r="N89" s="15">
        <v>68.943741086000003</v>
      </c>
      <c r="O89" s="15">
        <v>9.6208534286000003</v>
      </c>
      <c r="P89" s="15" t="s">
        <v>26</v>
      </c>
      <c r="Q89" s="16" t="s">
        <v>27</v>
      </c>
      <c r="R89" s="37" t="s">
        <v>689</v>
      </c>
      <c r="S89" s="10"/>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row>
    <row r="90" spans="2:260" s="12" customFormat="1" ht="65.099999999999994" customHeight="1" x14ac:dyDescent="0.25">
      <c r="B90" s="3"/>
      <c r="C90" s="19" t="s">
        <v>138</v>
      </c>
      <c r="D90" s="17" t="s">
        <v>139</v>
      </c>
      <c r="E90" s="17">
        <v>7</v>
      </c>
      <c r="F90" s="14">
        <v>4.76</v>
      </c>
      <c r="G90" s="14">
        <v>3.74</v>
      </c>
      <c r="H90" s="14">
        <v>2.72</v>
      </c>
      <c r="I90" s="14"/>
      <c r="J90" s="14">
        <v>5.29</v>
      </c>
      <c r="K90" s="14">
        <v>7.32</v>
      </c>
      <c r="L90" s="14">
        <v>10.61</v>
      </c>
      <c r="M90" s="54"/>
      <c r="N90" s="14">
        <v>78.112017058999996</v>
      </c>
      <c r="O90" s="31">
        <v>6.1428028571000004</v>
      </c>
      <c r="P90" s="31" t="s">
        <v>27</v>
      </c>
      <c r="Q90" s="17" t="s">
        <v>27</v>
      </c>
      <c r="R90" s="38" t="s">
        <v>690</v>
      </c>
      <c r="S90" s="10"/>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row>
    <row r="91" spans="2:260" s="12" customFormat="1" ht="65.099999999999994" customHeight="1" x14ac:dyDescent="0.25">
      <c r="B91" s="3"/>
      <c r="C91" s="9" t="s">
        <v>140</v>
      </c>
      <c r="D91" s="16" t="s">
        <v>141</v>
      </c>
      <c r="E91" s="16">
        <v>7</v>
      </c>
      <c r="F91" s="15">
        <v>110.41</v>
      </c>
      <c r="G91" s="15">
        <v>95.25</v>
      </c>
      <c r="H91" s="15">
        <v>80.09</v>
      </c>
      <c r="I91" s="14"/>
      <c r="J91" s="15">
        <v>122.66</v>
      </c>
      <c r="K91" s="15">
        <v>152.97</v>
      </c>
      <c r="L91" s="15">
        <v>202.03</v>
      </c>
      <c r="M91" s="54"/>
      <c r="N91" s="15">
        <v>53.839157981</v>
      </c>
      <c r="O91" s="15">
        <v>4.1861967900000003</v>
      </c>
      <c r="P91" s="15" t="s">
        <v>27</v>
      </c>
      <c r="Q91" s="16" t="s">
        <v>27</v>
      </c>
      <c r="R91" s="37" t="s">
        <v>691</v>
      </c>
      <c r="S91" s="10"/>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row>
    <row r="92" spans="2:260" s="12" customFormat="1" ht="65.099999999999994" customHeight="1" x14ac:dyDescent="0.25">
      <c r="B92" s="3"/>
      <c r="C92" s="19" t="s">
        <v>142</v>
      </c>
      <c r="D92" s="17" t="s">
        <v>143</v>
      </c>
      <c r="E92" s="17">
        <v>4</v>
      </c>
      <c r="F92" s="14">
        <v>19.23</v>
      </c>
      <c r="G92" s="14">
        <v>18.420000000000002</v>
      </c>
      <c r="H92" s="14">
        <v>17.61</v>
      </c>
      <c r="I92" s="14"/>
      <c r="J92" s="14">
        <v>19.45</v>
      </c>
      <c r="K92" s="14">
        <v>21.06</v>
      </c>
      <c r="L92" s="14">
        <v>23.68</v>
      </c>
      <c r="M92" s="54"/>
      <c r="N92" s="14">
        <v>48.458760697000002</v>
      </c>
      <c r="O92" s="31">
        <v>14.411542523</v>
      </c>
      <c r="P92" s="31" t="s">
        <v>27</v>
      </c>
      <c r="Q92" s="17" t="s">
        <v>26</v>
      </c>
      <c r="R92" s="38" t="s">
        <v>692</v>
      </c>
      <c r="S92" s="10"/>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row>
    <row r="93" spans="2:260" s="12" customFormat="1" ht="65.099999999999994" customHeight="1" x14ac:dyDescent="0.25">
      <c r="B93" s="3"/>
      <c r="C93" s="9" t="s">
        <v>144</v>
      </c>
      <c r="D93" s="16" t="s">
        <v>145</v>
      </c>
      <c r="E93" s="16">
        <v>7</v>
      </c>
      <c r="F93" s="15">
        <v>7.51</v>
      </c>
      <c r="G93" s="15">
        <v>6.49</v>
      </c>
      <c r="H93" s="15">
        <v>5.48</v>
      </c>
      <c r="I93" s="14"/>
      <c r="J93" s="15">
        <v>7.8</v>
      </c>
      <c r="K93" s="15">
        <v>9.82</v>
      </c>
      <c r="L93" s="15">
        <v>13.09</v>
      </c>
      <c r="M93" s="54"/>
      <c r="N93" s="15">
        <v>93.958223343</v>
      </c>
      <c r="O93" s="15">
        <v>26.353000048000002</v>
      </c>
      <c r="P93" s="15" t="s">
        <v>27</v>
      </c>
      <c r="Q93" s="16" t="s">
        <v>27</v>
      </c>
      <c r="R93" s="37" t="s">
        <v>693</v>
      </c>
      <c r="S93" s="10"/>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row>
    <row r="94" spans="2:260" s="12" customFormat="1" ht="65.099999999999994" customHeight="1" x14ac:dyDescent="0.25">
      <c r="B94" s="3"/>
      <c r="C94" s="19" t="s">
        <v>146</v>
      </c>
      <c r="D94" s="17" t="s">
        <v>147</v>
      </c>
      <c r="E94" s="17">
        <v>7</v>
      </c>
      <c r="F94" s="14">
        <v>15.34</v>
      </c>
      <c r="G94" s="14">
        <v>13.53</v>
      </c>
      <c r="H94" s="14">
        <v>11.72</v>
      </c>
      <c r="I94" s="14"/>
      <c r="J94" s="14">
        <v>16.170000000000002</v>
      </c>
      <c r="K94" s="14">
        <v>19.78</v>
      </c>
      <c r="L94" s="14">
        <v>25.62</v>
      </c>
      <c r="M94" s="54"/>
      <c r="N94" s="14">
        <v>71.150032648999996</v>
      </c>
      <c r="O94" s="31">
        <v>15.568777523000001</v>
      </c>
      <c r="P94" s="31" t="s">
        <v>27</v>
      </c>
      <c r="Q94" s="17" t="s">
        <v>27</v>
      </c>
      <c r="R94" s="38" t="s">
        <v>694</v>
      </c>
      <c r="S94" s="10"/>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row>
    <row r="95" spans="2:260" s="12" customFormat="1" ht="65.099999999999994" customHeight="1" x14ac:dyDescent="0.25">
      <c r="B95" s="3"/>
      <c r="C95" s="9" t="s">
        <v>148</v>
      </c>
      <c r="D95" s="16" t="s">
        <v>149</v>
      </c>
      <c r="E95" s="16">
        <v>4</v>
      </c>
      <c r="F95" s="15">
        <v>11.8</v>
      </c>
      <c r="G95" s="15">
        <v>10.29</v>
      </c>
      <c r="H95" s="15">
        <v>8.7899999999999991</v>
      </c>
      <c r="I95" s="14"/>
      <c r="J95" s="15">
        <v>12.37</v>
      </c>
      <c r="K95" s="15">
        <v>15.37</v>
      </c>
      <c r="L95" s="15">
        <v>20.23</v>
      </c>
      <c r="M95" s="54"/>
      <c r="N95" s="15">
        <v>69.975352717000007</v>
      </c>
      <c r="O95" s="15">
        <v>145.95068181000002</v>
      </c>
      <c r="P95" s="15" t="s">
        <v>26</v>
      </c>
      <c r="Q95" s="16" t="s">
        <v>27</v>
      </c>
      <c r="R95" s="37" t="s">
        <v>695</v>
      </c>
      <c r="S95" s="10"/>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row>
    <row r="96" spans="2:260" s="12" customFormat="1" ht="65.099999999999994" customHeight="1" x14ac:dyDescent="0.25">
      <c r="B96" s="3"/>
      <c r="C96" s="19" t="s">
        <v>150</v>
      </c>
      <c r="D96" s="17" t="s">
        <v>151</v>
      </c>
      <c r="E96" s="17">
        <v>7</v>
      </c>
      <c r="F96" s="14">
        <v>13.7</v>
      </c>
      <c r="G96" s="14">
        <v>10.9</v>
      </c>
      <c r="H96" s="14">
        <v>8.11</v>
      </c>
      <c r="I96" s="14"/>
      <c r="J96" s="14">
        <v>14.87</v>
      </c>
      <c r="K96" s="14">
        <v>20.45</v>
      </c>
      <c r="L96" s="14">
        <v>29.48</v>
      </c>
      <c r="M96" s="54"/>
      <c r="N96" s="14">
        <v>76.370904760000002</v>
      </c>
      <c r="O96" s="31">
        <v>147.76355067</v>
      </c>
      <c r="P96" s="31" t="s">
        <v>27</v>
      </c>
      <c r="Q96" s="17" t="s">
        <v>27</v>
      </c>
      <c r="R96" s="38" t="s">
        <v>696</v>
      </c>
      <c r="S96" s="10"/>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row>
    <row r="97" spans="2:260" s="12" customFormat="1" ht="65.099999999999994" customHeight="1" x14ac:dyDescent="0.25">
      <c r="B97" s="3"/>
      <c r="C97" s="9" t="s">
        <v>152</v>
      </c>
      <c r="D97" s="16" t="s">
        <v>153</v>
      </c>
      <c r="E97" s="16">
        <v>3</v>
      </c>
      <c r="F97" s="15">
        <v>194</v>
      </c>
      <c r="G97" s="15">
        <v>182.56</v>
      </c>
      <c r="H97" s="15">
        <v>171.12</v>
      </c>
      <c r="I97" s="14"/>
      <c r="J97" s="15">
        <v>199.99</v>
      </c>
      <c r="K97" s="15">
        <v>222.86</v>
      </c>
      <c r="L97" s="15">
        <v>259.89</v>
      </c>
      <c r="M97" s="54"/>
      <c r="N97" s="15">
        <v>45.697481826000001</v>
      </c>
      <c r="O97" s="15">
        <v>7.3257830110000004</v>
      </c>
      <c r="P97" s="15" t="s">
        <v>27</v>
      </c>
      <c r="Q97" s="16" t="s">
        <v>26</v>
      </c>
      <c r="R97" s="37" t="s">
        <v>697</v>
      </c>
      <c r="S97" s="10"/>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row>
    <row r="98" spans="2:260" s="12" customFormat="1" ht="65.099999999999994" customHeight="1" x14ac:dyDescent="0.25">
      <c r="B98" s="3"/>
      <c r="C98" s="19" t="s">
        <v>154</v>
      </c>
      <c r="D98" s="17" t="s">
        <v>155</v>
      </c>
      <c r="E98" s="17">
        <v>4</v>
      </c>
      <c r="F98" s="14">
        <v>150</v>
      </c>
      <c r="G98" s="14" t="s">
        <v>119</v>
      </c>
      <c r="H98" s="14" t="s">
        <v>119</v>
      </c>
      <c r="I98" s="14"/>
      <c r="J98" s="14" t="s">
        <v>119</v>
      </c>
      <c r="K98" s="14" t="s">
        <v>119</v>
      </c>
      <c r="L98" s="14" t="s">
        <v>119</v>
      </c>
      <c r="M98" s="54"/>
      <c r="N98" s="14">
        <v>94.064508982000007</v>
      </c>
      <c r="O98" s="31">
        <v>1.0764285713999999</v>
      </c>
      <c r="P98" s="31" t="s">
        <v>26</v>
      </c>
      <c r="Q98" s="17" t="s">
        <v>27</v>
      </c>
      <c r="R98" s="38" t="s">
        <v>119</v>
      </c>
      <c r="S98" s="10"/>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row>
    <row r="99" spans="2:260" s="12" customFormat="1" ht="65.099999999999994" customHeight="1" x14ac:dyDescent="0.25">
      <c r="B99" s="3"/>
      <c r="C99" s="9" t="s">
        <v>156</v>
      </c>
      <c r="D99" s="16" t="s">
        <v>157</v>
      </c>
      <c r="E99" s="16">
        <v>6</v>
      </c>
      <c r="F99" s="15">
        <v>89.31</v>
      </c>
      <c r="G99" s="15">
        <v>78.83</v>
      </c>
      <c r="H99" s="15">
        <v>68.36</v>
      </c>
      <c r="I99" s="14"/>
      <c r="J99" s="15">
        <v>91.35</v>
      </c>
      <c r="K99" s="15">
        <v>112.29</v>
      </c>
      <c r="L99" s="15">
        <v>146.18</v>
      </c>
      <c r="M99" s="54"/>
      <c r="N99" s="15">
        <v>35.538594338999999</v>
      </c>
      <c r="O99" s="15">
        <v>622.51719051999999</v>
      </c>
      <c r="P99" s="15" t="s">
        <v>27</v>
      </c>
      <c r="Q99" s="16" t="s">
        <v>26</v>
      </c>
      <c r="R99" s="37" t="s">
        <v>698</v>
      </c>
      <c r="S99" s="10"/>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row>
    <row r="100" spans="2:260" s="12" customFormat="1" ht="65.099999999999994" customHeight="1" x14ac:dyDescent="0.25">
      <c r="B100" s="3"/>
      <c r="C100" s="19" t="s">
        <v>158</v>
      </c>
      <c r="D100" s="17" t="s">
        <v>159</v>
      </c>
      <c r="E100" s="17">
        <v>7</v>
      </c>
      <c r="F100" s="14">
        <v>66.91</v>
      </c>
      <c r="G100" s="14">
        <v>58.66</v>
      </c>
      <c r="H100" s="14">
        <v>50.42</v>
      </c>
      <c r="I100" s="14"/>
      <c r="J100" s="14">
        <v>69.05</v>
      </c>
      <c r="K100" s="14">
        <v>85.53</v>
      </c>
      <c r="L100" s="14">
        <v>112.2</v>
      </c>
      <c r="M100" s="54"/>
      <c r="N100" s="14">
        <v>82.905906573999999</v>
      </c>
      <c r="O100" s="31">
        <v>246.17089586</v>
      </c>
      <c r="P100" s="31" t="s">
        <v>27</v>
      </c>
      <c r="Q100" s="17" t="s">
        <v>27</v>
      </c>
      <c r="R100" s="38" t="s">
        <v>699</v>
      </c>
      <c r="S100" s="10"/>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row>
    <row r="101" spans="2:260" s="12" customFormat="1" ht="65.099999999999994" customHeight="1" x14ac:dyDescent="0.25">
      <c r="B101" s="3"/>
      <c r="C101" s="9" t="s">
        <v>160</v>
      </c>
      <c r="D101" s="16" t="s">
        <v>161</v>
      </c>
      <c r="E101" s="16">
        <v>7</v>
      </c>
      <c r="F101" s="15">
        <v>30.87</v>
      </c>
      <c r="G101" s="15">
        <v>28.36</v>
      </c>
      <c r="H101" s="15">
        <v>25.85</v>
      </c>
      <c r="I101" s="14"/>
      <c r="J101" s="15">
        <v>31.69</v>
      </c>
      <c r="K101" s="15">
        <v>36.700000000000003</v>
      </c>
      <c r="L101" s="15">
        <v>44.82</v>
      </c>
      <c r="M101" s="54"/>
      <c r="N101" s="15">
        <v>82.373568460000001</v>
      </c>
      <c r="O101" s="15">
        <v>363.44971676</v>
      </c>
      <c r="P101" s="15" t="s">
        <v>27</v>
      </c>
      <c r="Q101" s="16" t="s">
        <v>27</v>
      </c>
      <c r="R101" s="37" t="s">
        <v>700</v>
      </c>
      <c r="S101" s="10"/>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row>
    <row r="102" spans="2:260" s="12" customFormat="1" ht="65.099999999999994" customHeight="1" x14ac:dyDescent="0.25">
      <c r="B102" s="3"/>
      <c r="C102" s="19" t="s">
        <v>162</v>
      </c>
      <c r="D102" s="17" t="s">
        <v>163</v>
      </c>
      <c r="E102" s="17">
        <v>4</v>
      </c>
      <c r="F102" s="14">
        <v>30.95</v>
      </c>
      <c r="G102" s="14">
        <v>28.34</v>
      </c>
      <c r="H102" s="14">
        <v>25.73</v>
      </c>
      <c r="I102" s="14"/>
      <c r="J102" s="14">
        <v>33.1</v>
      </c>
      <c r="K102" s="14">
        <v>38.31</v>
      </c>
      <c r="L102" s="14">
        <v>46.75</v>
      </c>
      <c r="M102" s="54"/>
      <c r="N102" s="14">
        <v>60.594044910000001</v>
      </c>
      <c r="O102" s="31">
        <v>109.57329295000001</v>
      </c>
      <c r="P102" s="31" t="s">
        <v>26</v>
      </c>
      <c r="Q102" s="17" t="s">
        <v>27</v>
      </c>
      <c r="R102" s="38" t="s">
        <v>701</v>
      </c>
      <c r="S102" s="10"/>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row>
    <row r="103" spans="2:260" s="12" customFormat="1" ht="65.099999999999994" customHeight="1" x14ac:dyDescent="0.25">
      <c r="B103" s="3"/>
      <c r="C103" s="9" t="s">
        <v>164</v>
      </c>
      <c r="D103" s="16" t="s">
        <v>165</v>
      </c>
      <c r="E103" s="16">
        <v>7</v>
      </c>
      <c r="F103" s="15">
        <v>48.83</v>
      </c>
      <c r="G103" s="15">
        <v>43.37</v>
      </c>
      <c r="H103" s="15">
        <v>37.92</v>
      </c>
      <c r="I103" s="14"/>
      <c r="J103" s="15">
        <v>51.26</v>
      </c>
      <c r="K103" s="15">
        <v>62.16</v>
      </c>
      <c r="L103" s="15">
        <v>79.81</v>
      </c>
      <c r="M103" s="54"/>
      <c r="N103" s="15">
        <v>77.224467580999999</v>
      </c>
      <c r="O103" s="15">
        <v>574.39558909999994</v>
      </c>
      <c r="P103" s="15" t="s">
        <v>27</v>
      </c>
      <c r="Q103" s="16" t="s">
        <v>27</v>
      </c>
      <c r="R103" s="37" t="s">
        <v>702</v>
      </c>
      <c r="S103" s="10"/>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row>
    <row r="104" spans="2:260" s="12" customFormat="1" ht="65.099999999999994" customHeight="1" x14ac:dyDescent="0.25">
      <c r="B104" s="3"/>
      <c r="C104" s="19" t="s">
        <v>490</v>
      </c>
      <c r="D104" s="17" t="s">
        <v>491</v>
      </c>
      <c r="E104" s="17">
        <v>10</v>
      </c>
      <c r="F104" s="14">
        <v>25.73</v>
      </c>
      <c r="G104" s="14">
        <v>23.12</v>
      </c>
      <c r="H104" s="14">
        <v>20.52</v>
      </c>
      <c r="I104" s="14"/>
      <c r="J104" s="14">
        <v>26.9</v>
      </c>
      <c r="K104" s="14">
        <v>32.1</v>
      </c>
      <c r="L104" s="14">
        <v>40.520000000000003</v>
      </c>
      <c r="M104" s="54"/>
      <c r="N104" s="14">
        <v>84.209470417000006</v>
      </c>
      <c r="O104" s="31">
        <v>1.8210984762</v>
      </c>
      <c r="P104" s="31" t="s">
        <v>27</v>
      </c>
      <c r="Q104" s="17" t="s">
        <v>27</v>
      </c>
      <c r="R104" s="38" t="s">
        <v>703</v>
      </c>
      <c r="S104" s="10"/>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row>
    <row r="105" spans="2:260" s="12" customFormat="1" ht="65.099999999999994" customHeight="1" x14ac:dyDescent="0.25">
      <c r="B105" s="3"/>
      <c r="C105" s="9" t="s">
        <v>166</v>
      </c>
      <c r="D105" s="16" t="s">
        <v>167</v>
      </c>
      <c r="E105" s="16">
        <v>4</v>
      </c>
      <c r="F105" s="15">
        <v>5.91</v>
      </c>
      <c r="G105" s="15">
        <v>5.18</v>
      </c>
      <c r="H105" s="15">
        <v>4.45</v>
      </c>
      <c r="I105" s="14"/>
      <c r="J105" s="15">
        <v>6.3</v>
      </c>
      <c r="K105" s="15">
        <v>7.75</v>
      </c>
      <c r="L105" s="15">
        <v>10.11</v>
      </c>
      <c r="M105" s="54"/>
      <c r="N105" s="15">
        <v>71.678465266000003</v>
      </c>
      <c r="O105" s="15">
        <v>8.1389405714000009</v>
      </c>
      <c r="P105" s="15" t="s">
        <v>26</v>
      </c>
      <c r="Q105" s="16" t="s">
        <v>27</v>
      </c>
      <c r="R105" s="37" t="s">
        <v>704</v>
      </c>
      <c r="S105" s="10"/>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row>
    <row r="106" spans="2:260" s="12" customFormat="1" ht="65.099999999999994" customHeight="1" x14ac:dyDescent="0.25">
      <c r="B106" s="3"/>
      <c r="C106" s="19" t="s">
        <v>168</v>
      </c>
      <c r="D106" s="17" t="s">
        <v>169</v>
      </c>
      <c r="E106" s="17">
        <v>7</v>
      </c>
      <c r="F106" s="14">
        <v>18.71</v>
      </c>
      <c r="G106" s="14">
        <v>15.61</v>
      </c>
      <c r="H106" s="14">
        <v>12.52</v>
      </c>
      <c r="I106" s="14"/>
      <c r="J106" s="14">
        <v>20.09</v>
      </c>
      <c r="K106" s="14">
        <v>26.27</v>
      </c>
      <c r="L106" s="14">
        <v>36.28</v>
      </c>
      <c r="M106" s="54"/>
      <c r="N106" s="14">
        <v>79.179588515000006</v>
      </c>
      <c r="O106" s="31">
        <v>56.966874237999996</v>
      </c>
      <c r="P106" s="31" t="s">
        <v>27</v>
      </c>
      <c r="Q106" s="17" t="s">
        <v>27</v>
      </c>
      <c r="R106" s="38" t="s">
        <v>705</v>
      </c>
      <c r="S106" s="10"/>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row>
    <row r="107" spans="2:260" s="12" customFormat="1" ht="65.099999999999994" customHeight="1" x14ac:dyDescent="0.25">
      <c r="B107" s="3"/>
      <c r="C107" s="9" t="s">
        <v>170</v>
      </c>
      <c r="D107" s="16" t="s">
        <v>171</v>
      </c>
      <c r="E107" s="16">
        <v>4</v>
      </c>
      <c r="F107" s="15">
        <v>6.4</v>
      </c>
      <c r="G107" s="15">
        <v>5.77</v>
      </c>
      <c r="H107" s="15">
        <v>5.15</v>
      </c>
      <c r="I107" s="14"/>
      <c r="J107" s="15">
        <v>6.76</v>
      </c>
      <c r="K107" s="15">
        <v>8</v>
      </c>
      <c r="L107" s="15">
        <v>10.01</v>
      </c>
      <c r="M107" s="54"/>
      <c r="N107" s="15">
        <v>72.138838027000006</v>
      </c>
      <c r="O107" s="15">
        <v>7.6455280952000004</v>
      </c>
      <c r="P107" s="15" t="s">
        <v>26</v>
      </c>
      <c r="Q107" s="16" t="s">
        <v>27</v>
      </c>
      <c r="R107" s="37" t="s">
        <v>706</v>
      </c>
      <c r="S107" s="10"/>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row>
    <row r="108" spans="2:260" s="12" customFormat="1" ht="65.099999999999994" customHeight="1" x14ac:dyDescent="0.25">
      <c r="B108" s="3"/>
      <c r="C108" s="19" t="s">
        <v>172</v>
      </c>
      <c r="D108" s="17" t="s">
        <v>173</v>
      </c>
      <c r="E108" s="17">
        <v>7</v>
      </c>
      <c r="F108" s="14">
        <v>27</v>
      </c>
      <c r="G108" s="14">
        <v>22.78</v>
      </c>
      <c r="H108" s="14">
        <v>18.57</v>
      </c>
      <c r="I108" s="14"/>
      <c r="J108" s="14">
        <v>27.95</v>
      </c>
      <c r="K108" s="14">
        <v>36.369999999999997</v>
      </c>
      <c r="L108" s="14">
        <v>49.99</v>
      </c>
      <c r="M108" s="54"/>
      <c r="N108" s="14">
        <v>79.529212807999997</v>
      </c>
      <c r="O108" s="31">
        <v>116.43282519</v>
      </c>
      <c r="P108" s="31" t="s">
        <v>27</v>
      </c>
      <c r="Q108" s="17" t="s">
        <v>27</v>
      </c>
      <c r="R108" s="38" t="s">
        <v>707</v>
      </c>
      <c r="S108" s="10"/>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row>
    <row r="109" spans="2:260" s="12" customFormat="1" ht="65.099999999999994" customHeight="1" x14ac:dyDescent="0.25">
      <c r="B109" s="3"/>
      <c r="C109" s="9" t="s">
        <v>559</v>
      </c>
      <c r="D109" s="16" t="s">
        <v>560</v>
      </c>
      <c r="E109" s="16">
        <v>9</v>
      </c>
      <c r="F109" s="15">
        <v>79.52</v>
      </c>
      <c r="G109" s="15">
        <v>72.75</v>
      </c>
      <c r="H109" s="15">
        <v>65.98</v>
      </c>
      <c r="I109" s="14"/>
      <c r="J109" s="15">
        <v>81.99</v>
      </c>
      <c r="K109" s="15">
        <v>95.52</v>
      </c>
      <c r="L109" s="15">
        <v>117.43</v>
      </c>
      <c r="M109" s="54"/>
      <c r="N109" s="15">
        <v>63.810994534000002</v>
      </c>
      <c r="O109" s="15">
        <v>3.5061785209999998</v>
      </c>
      <c r="P109" s="15" t="s">
        <v>27</v>
      </c>
      <c r="Q109" s="16" t="s">
        <v>27</v>
      </c>
      <c r="R109" s="37" t="s">
        <v>708</v>
      </c>
      <c r="S109" s="10"/>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row>
    <row r="110" spans="2:260" s="12" customFormat="1" ht="65.099999999999994" customHeight="1" x14ac:dyDescent="0.25">
      <c r="B110" s="3"/>
      <c r="C110" s="19" t="s">
        <v>174</v>
      </c>
      <c r="D110" s="17" t="s">
        <v>175</v>
      </c>
      <c r="E110" s="17">
        <v>10</v>
      </c>
      <c r="F110" s="14">
        <v>27.67</v>
      </c>
      <c r="G110" s="14">
        <v>24.76</v>
      </c>
      <c r="H110" s="14">
        <v>21.85</v>
      </c>
      <c r="I110" s="14"/>
      <c r="J110" s="14">
        <v>28.29</v>
      </c>
      <c r="K110" s="14">
        <v>34.1</v>
      </c>
      <c r="L110" s="14">
        <v>43.51</v>
      </c>
      <c r="M110" s="54"/>
      <c r="N110" s="14">
        <v>89.548557403999993</v>
      </c>
      <c r="O110" s="31">
        <v>7.1074906666999995</v>
      </c>
      <c r="P110" s="31" t="s">
        <v>27</v>
      </c>
      <c r="Q110" s="17" t="s">
        <v>27</v>
      </c>
      <c r="R110" s="38" t="s">
        <v>709</v>
      </c>
      <c r="S110" s="10"/>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row>
    <row r="111" spans="2:260" s="12" customFormat="1" ht="65.099999999999994" customHeight="1" x14ac:dyDescent="0.25">
      <c r="B111" s="3"/>
      <c r="C111" s="9" t="s">
        <v>497</v>
      </c>
      <c r="D111" s="16" t="s">
        <v>498</v>
      </c>
      <c r="E111" s="16">
        <v>3</v>
      </c>
      <c r="F111" s="15">
        <v>119.43</v>
      </c>
      <c r="G111" s="15">
        <v>106.68</v>
      </c>
      <c r="H111" s="15">
        <v>93.93</v>
      </c>
      <c r="I111" s="14"/>
      <c r="J111" s="15">
        <v>122.54</v>
      </c>
      <c r="K111" s="15">
        <v>148.03</v>
      </c>
      <c r="L111" s="15">
        <v>189.28</v>
      </c>
      <c r="M111" s="54"/>
      <c r="N111" s="15">
        <v>46.600492776000003</v>
      </c>
      <c r="O111" s="15">
        <v>2.605196281</v>
      </c>
      <c r="P111" s="15" t="s">
        <v>27</v>
      </c>
      <c r="Q111" s="16" t="s">
        <v>26</v>
      </c>
      <c r="R111" s="37" t="s">
        <v>710</v>
      </c>
      <c r="S111" s="10"/>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row>
    <row r="112" spans="2:260" s="12" customFormat="1" ht="65.099999999999994" customHeight="1" x14ac:dyDescent="0.25">
      <c r="B112" s="3"/>
      <c r="C112" s="19" t="s">
        <v>561</v>
      </c>
      <c r="D112" s="17" t="s">
        <v>562</v>
      </c>
      <c r="E112" s="17">
        <v>4</v>
      </c>
      <c r="F112" s="14">
        <v>0.39</v>
      </c>
      <c r="G112" s="14">
        <v>-0.01</v>
      </c>
      <c r="H112" s="14">
        <v>-0.42</v>
      </c>
      <c r="I112" s="14"/>
      <c r="J112" s="14">
        <v>0.54</v>
      </c>
      <c r="K112" s="14">
        <v>1.35</v>
      </c>
      <c r="L112" s="14">
        <v>2.67</v>
      </c>
      <c r="M112" s="54"/>
      <c r="N112" s="14">
        <v>65.164740800000004</v>
      </c>
      <c r="O112" s="31">
        <v>3.1978118571</v>
      </c>
      <c r="P112" s="31" t="s">
        <v>26</v>
      </c>
      <c r="Q112" s="17" t="s">
        <v>27</v>
      </c>
      <c r="R112" s="38" t="s">
        <v>711</v>
      </c>
      <c r="S112" s="10"/>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row>
    <row r="113" spans="2:260" s="12" customFormat="1" ht="65.099999999999994" customHeight="1" x14ac:dyDescent="0.25">
      <c r="B113" s="3"/>
      <c r="C113" s="9" t="s">
        <v>176</v>
      </c>
      <c r="D113" s="16" t="s">
        <v>177</v>
      </c>
      <c r="E113" s="16">
        <v>10</v>
      </c>
      <c r="F113" s="15">
        <v>25.28</v>
      </c>
      <c r="G113" s="15">
        <v>23.16</v>
      </c>
      <c r="H113" s="15">
        <v>21.04</v>
      </c>
      <c r="I113" s="14"/>
      <c r="J113" s="15">
        <v>27.13</v>
      </c>
      <c r="K113" s="15">
        <v>31.36</v>
      </c>
      <c r="L113" s="15">
        <v>38.200000000000003</v>
      </c>
      <c r="M113" s="54"/>
      <c r="N113" s="15">
        <v>58.762620523999999</v>
      </c>
      <c r="O113" s="15">
        <v>260.61704423999998</v>
      </c>
      <c r="P113" s="15" t="s">
        <v>27</v>
      </c>
      <c r="Q113" s="16" t="s">
        <v>27</v>
      </c>
      <c r="R113" s="37" t="s">
        <v>712</v>
      </c>
      <c r="S113" s="10"/>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row>
    <row r="114" spans="2:260" s="12" customFormat="1" ht="65.099999999999994" customHeight="1" x14ac:dyDescent="0.25">
      <c r="B114" s="3"/>
      <c r="C114" s="19" t="s">
        <v>178</v>
      </c>
      <c r="D114" s="17" t="s">
        <v>179</v>
      </c>
      <c r="E114" s="17">
        <v>10</v>
      </c>
      <c r="F114" s="14">
        <v>11.42</v>
      </c>
      <c r="G114" s="14">
        <v>10.4</v>
      </c>
      <c r="H114" s="14">
        <v>9.3800000000000008</v>
      </c>
      <c r="I114" s="14"/>
      <c r="J114" s="14">
        <v>12.23</v>
      </c>
      <c r="K114" s="14">
        <v>14.26</v>
      </c>
      <c r="L114" s="14">
        <v>17.54</v>
      </c>
      <c r="M114" s="54"/>
      <c r="N114" s="14">
        <v>60.263852831999998</v>
      </c>
      <c r="O114" s="31">
        <v>116.68255933</v>
      </c>
      <c r="P114" s="31" t="s">
        <v>27</v>
      </c>
      <c r="Q114" s="17" t="s">
        <v>27</v>
      </c>
      <c r="R114" s="38" t="s">
        <v>713</v>
      </c>
      <c r="S114" s="10"/>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row>
    <row r="115" spans="2:260" s="12" customFormat="1" ht="65.099999999999994" customHeight="1" x14ac:dyDescent="0.25">
      <c r="B115" s="3"/>
      <c r="C115" s="9" t="s">
        <v>180</v>
      </c>
      <c r="D115" s="16" t="s">
        <v>181</v>
      </c>
      <c r="E115" s="16">
        <v>7</v>
      </c>
      <c r="F115" s="15">
        <v>16.239999999999998</v>
      </c>
      <c r="G115" s="15">
        <v>13.95</v>
      </c>
      <c r="H115" s="15">
        <v>11.67</v>
      </c>
      <c r="I115" s="14"/>
      <c r="J115" s="15">
        <v>18.25</v>
      </c>
      <c r="K115" s="15">
        <v>22.81</v>
      </c>
      <c r="L115" s="15">
        <v>30.2</v>
      </c>
      <c r="M115" s="54"/>
      <c r="N115" s="15">
        <v>68.253448038000002</v>
      </c>
      <c r="O115" s="15">
        <v>93.120307048000001</v>
      </c>
      <c r="P115" s="15" t="s">
        <v>27</v>
      </c>
      <c r="Q115" s="16" t="s">
        <v>27</v>
      </c>
      <c r="R115" s="37" t="s">
        <v>714</v>
      </c>
      <c r="S115" s="13"/>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c r="IU115" s="11"/>
      <c r="IV115" s="11"/>
      <c r="IW115" s="11"/>
      <c r="IX115" s="11"/>
      <c r="IY115" s="11"/>
      <c r="IZ115" s="11"/>
    </row>
    <row r="116" spans="2:260" s="12" customFormat="1" ht="65.099999999999994" customHeight="1" x14ac:dyDescent="0.25">
      <c r="B116" s="3"/>
      <c r="C116" s="19" t="s">
        <v>182</v>
      </c>
      <c r="D116" s="17" t="s">
        <v>183</v>
      </c>
      <c r="E116" s="17">
        <v>7</v>
      </c>
      <c r="F116" s="14">
        <v>4.51</v>
      </c>
      <c r="G116" s="14">
        <v>4.08</v>
      </c>
      <c r="H116" s="14">
        <v>3.66</v>
      </c>
      <c r="I116" s="14"/>
      <c r="J116" s="14">
        <v>4.7</v>
      </c>
      <c r="K116" s="14">
        <v>5.54</v>
      </c>
      <c r="L116" s="14">
        <v>6.9</v>
      </c>
      <c r="M116" s="54"/>
      <c r="N116" s="14">
        <v>76.987089666000003</v>
      </c>
      <c r="O116" s="31">
        <v>11.236620522999999</v>
      </c>
      <c r="P116" s="31" t="s">
        <v>27</v>
      </c>
      <c r="Q116" s="17" t="s">
        <v>27</v>
      </c>
      <c r="R116" s="38" t="s">
        <v>715</v>
      </c>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c r="IV116" s="11"/>
      <c r="IW116" s="11"/>
      <c r="IX116" s="11"/>
      <c r="IY116" s="11"/>
      <c r="IZ116" s="11"/>
    </row>
    <row r="117" spans="2:260" s="12" customFormat="1" ht="65.099999999999994" customHeight="1" x14ac:dyDescent="0.25">
      <c r="B117" s="3"/>
      <c r="C117" s="9" t="s">
        <v>184</v>
      </c>
      <c r="D117" s="16" t="s">
        <v>185</v>
      </c>
      <c r="E117" s="16">
        <v>7</v>
      </c>
      <c r="F117" s="15">
        <v>5.41</v>
      </c>
      <c r="G117" s="15">
        <v>4.67</v>
      </c>
      <c r="H117" s="15">
        <v>3.93</v>
      </c>
      <c r="I117" s="14"/>
      <c r="J117" s="15">
        <v>5.82</v>
      </c>
      <c r="K117" s="15">
        <v>7.29</v>
      </c>
      <c r="L117" s="15">
        <v>9.68</v>
      </c>
      <c r="M117" s="54"/>
      <c r="N117" s="15">
        <v>61.996379965999999</v>
      </c>
      <c r="O117" s="15">
        <v>36.703818618999996</v>
      </c>
      <c r="P117" s="15" t="s">
        <v>27</v>
      </c>
      <c r="Q117" s="16" t="s">
        <v>27</v>
      </c>
      <c r="R117" s="37" t="s">
        <v>716</v>
      </c>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c r="IV117" s="11"/>
      <c r="IW117" s="11"/>
      <c r="IX117" s="11"/>
      <c r="IY117" s="11"/>
      <c r="IZ117" s="11"/>
    </row>
    <row r="118" spans="2:260" s="12" customFormat="1" ht="65.099999999999994" customHeight="1" x14ac:dyDescent="0.25">
      <c r="B118" s="3"/>
      <c r="C118" s="19" t="s">
        <v>186</v>
      </c>
      <c r="D118" s="17" t="s">
        <v>187</v>
      </c>
      <c r="E118" s="17">
        <v>7</v>
      </c>
      <c r="F118" s="14">
        <v>10.74</v>
      </c>
      <c r="G118" s="14">
        <v>9.51</v>
      </c>
      <c r="H118" s="14">
        <v>8.2799999999999994</v>
      </c>
      <c r="I118" s="14"/>
      <c r="J118" s="14">
        <v>11.48</v>
      </c>
      <c r="K118" s="14">
        <v>13.93</v>
      </c>
      <c r="L118" s="14">
        <v>17.91</v>
      </c>
      <c r="M118" s="54"/>
      <c r="N118" s="14">
        <v>68.905151449000002</v>
      </c>
      <c r="O118" s="31">
        <v>48.425955856999998</v>
      </c>
      <c r="P118" s="31" t="s">
        <v>27</v>
      </c>
      <c r="Q118" s="17" t="s">
        <v>27</v>
      </c>
      <c r="R118" s="38" t="s">
        <v>717</v>
      </c>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row>
    <row r="119" spans="2:260" s="12" customFormat="1" ht="65.099999999999994" customHeight="1" x14ac:dyDescent="0.25">
      <c r="B119" s="3"/>
      <c r="C119" s="9" t="s">
        <v>188</v>
      </c>
      <c r="D119" s="16" t="s">
        <v>189</v>
      </c>
      <c r="E119" s="16">
        <v>4</v>
      </c>
      <c r="F119" s="15" t="s">
        <v>119</v>
      </c>
      <c r="G119" s="15" t="s">
        <v>119</v>
      </c>
      <c r="H119" s="15" t="s">
        <v>119</v>
      </c>
      <c r="I119" s="14"/>
      <c r="J119" s="15" t="s">
        <v>119</v>
      </c>
      <c r="K119" s="15" t="s">
        <v>119</v>
      </c>
      <c r="L119" s="15" t="s">
        <v>119</v>
      </c>
      <c r="M119" s="54"/>
      <c r="N119" s="15" t="s">
        <v>119</v>
      </c>
      <c r="O119" s="15" t="s">
        <v>119</v>
      </c>
      <c r="P119" s="15" t="s">
        <v>119</v>
      </c>
      <c r="Q119" s="16" t="s">
        <v>119</v>
      </c>
      <c r="R119" s="37" t="s">
        <v>120</v>
      </c>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c r="IV119" s="11"/>
      <c r="IW119" s="11"/>
      <c r="IX119" s="11"/>
      <c r="IY119" s="11"/>
      <c r="IZ119" s="11"/>
    </row>
    <row r="120" spans="2:260" s="12" customFormat="1" ht="65.099999999999994" customHeight="1" x14ac:dyDescent="0.25">
      <c r="B120" s="3"/>
      <c r="C120" s="19" t="s">
        <v>492</v>
      </c>
      <c r="D120" s="17" t="s">
        <v>493</v>
      </c>
      <c r="E120" s="17">
        <v>7</v>
      </c>
      <c r="F120" s="14">
        <v>3.14</v>
      </c>
      <c r="G120" s="14">
        <v>2.68</v>
      </c>
      <c r="H120" s="14">
        <v>2.23</v>
      </c>
      <c r="I120" s="14"/>
      <c r="J120" s="14">
        <v>3.43</v>
      </c>
      <c r="K120" s="14">
        <v>4.33</v>
      </c>
      <c r="L120" s="14">
        <v>5.8</v>
      </c>
      <c r="M120" s="54"/>
      <c r="N120" s="14">
        <v>65.559985331999997</v>
      </c>
      <c r="O120" s="31">
        <v>1.6596551904999999</v>
      </c>
      <c r="P120" s="31" t="s">
        <v>27</v>
      </c>
      <c r="Q120" s="17" t="s">
        <v>27</v>
      </c>
      <c r="R120" s="38" t="s">
        <v>718</v>
      </c>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c r="IV120" s="11"/>
      <c r="IW120" s="11"/>
      <c r="IX120" s="11"/>
      <c r="IY120" s="11"/>
      <c r="IZ120" s="11"/>
    </row>
    <row r="121" spans="2:260" s="12" customFormat="1" ht="65.099999999999994" customHeight="1" x14ac:dyDescent="0.25">
      <c r="B121" s="3"/>
      <c r="C121" s="9" t="s">
        <v>519</v>
      </c>
      <c r="D121" s="16" t="s">
        <v>520</v>
      </c>
      <c r="E121" s="16">
        <v>7</v>
      </c>
      <c r="F121" s="15">
        <v>2.56</v>
      </c>
      <c r="G121" s="15">
        <v>2.2000000000000002</v>
      </c>
      <c r="H121" s="15">
        <v>1.84</v>
      </c>
      <c r="I121" s="14"/>
      <c r="J121" s="15">
        <v>2.8</v>
      </c>
      <c r="K121" s="15">
        <v>3.51</v>
      </c>
      <c r="L121" s="15">
        <v>4.66</v>
      </c>
      <c r="M121" s="54"/>
      <c r="N121" s="15">
        <v>68.639546236000001</v>
      </c>
      <c r="O121" s="15">
        <v>2.5073351905000001</v>
      </c>
      <c r="P121" s="15" t="s">
        <v>27</v>
      </c>
      <c r="Q121" s="16" t="s">
        <v>27</v>
      </c>
      <c r="R121" s="37" t="s">
        <v>719</v>
      </c>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c r="IV121" s="11"/>
      <c r="IW121" s="11"/>
      <c r="IX121" s="11"/>
      <c r="IY121" s="11"/>
      <c r="IZ121" s="11"/>
    </row>
    <row r="122" spans="2:260" s="12" customFormat="1" ht="65.099999999999994" customHeight="1" x14ac:dyDescent="0.25">
      <c r="B122" s="3"/>
      <c r="C122" s="19" t="s">
        <v>190</v>
      </c>
      <c r="D122" s="17" t="s">
        <v>191</v>
      </c>
      <c r="E122" s="17">
        <v>10</v>
      </c>
      <c r="F122" s="14">
        <v>4.03</v>
      </c>
      <c r="G122" s="14">
        <v>3.68</v>
      </c>
      <c r="H122" s="14">
        <v>3.33</v>
      </c>
      <c r="I122" s="14"/>
      <c r="J122" s="14">
        <v>4.16</v>
      </c>
      <c r="K122" s="14">
        <v>4.8499999999999996</v>
      </c>
      <c r="L122" s="14">
        <v>5.98</v>
      </c>
      <c r="M122" s="54"/>
      <c r="N122" s="14">
        <v>88.761749922000007</v>
      </c>
      <c r="O122" s="31">
        <v>7.4215919999999995</v>
      </c>
      <c r="P122" s="31" t="s">
        <v>27</v>
      </c>
      <c r="Q122" s="17" t="s">
        <v>27</v>
      </c>
      <c r="R122" s="38" t="s">
        <v>720</v>
      </c>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row>
    <row r="123" spans="2:260" s="12" customFormat="1" ht="65.099999999999994" customHeight="1" x14ac:dyDescent="0.25">
      <c r="B123" s="3"/>
      <c r="C123" s="9" t="s">
        <v>192</v>
      </c>
      <c r="D123" s="16" t="s">
        <v>193</v>
      </c>
      <c r="E123" s="16">
        <v>7</v>
      </c>
      <c r="F123" s="15">
        <v>25.7</v>
      </c>
      <c r="G123" s="15">
        <v>22.43</v>
      </c>
      <c r="H123" s="15">
        <v>19.16</v>
      </c>
      <c r="I123" s="14"/>
      <c r="J123" s="15">
        <v>30</v>
      </c>
      <c r="K123" s="15">
        <v>36.53</v>
      </c>
      <c r="L123" s="15">
        <v>47.1</v>
      </c>
      <c r="M123" s="54"/>
      <c r="N123" s="15">
        <v>58.133763006999999</v>
      </c>
      <c r="O123" s="15">
        <v>112.5858439</v>
      </c>
      <c r="P123" s="15" t="s">
        <v>27</v>
      </c>
      <c r="Q123" s="16" t="s">
        <v>27</v>
      </c>
      <c r="R123" s="37" t="s">
        <v>721</v>
      </c>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row>
    <row r="124" spans="2:260" s="12" customFormat="1" ht="65.099999999999994" customHeight="1" x14ac:dyDescent="0.25">
      <c r="B124" s="3"/>
      <c r="C124" s="19" t="s">
        <v>194</v>
      </c>
      <c r="D124" s="17" t="s">
        <v>195</v>
      </c>
      <c r="E124" s="17">
        <v>7</v>
      </c>
      <c r="F124" s="14">
        <v>32.020000000000003</v>
      </c>
      <c r="G124" s="14">
        <v>28.61</v>
      </c>
      <c r="H124" s="14">
        <v>25.2</v>
      </c>
      <c r="I124" s="14"/>
      <c r="J124" s="14">
        <v>33.6</v>
      </c>
      <c r="K124" s="14">
        <v>40.409999999999997</v>
      </c>
      <c r="L124" s="14">
        <v>51.44</v>
      </c>
      <c r="M124" s="54"/>
      <c r="N124" s="14">
        <v>73.383039406999998</v>
      </c>
      <c r="O124" s="31">
        <v>126.73781527999999</v>
      </c>
      <c r="P124" s="31" t="s">
        <v>27</v>
      </c>
      <c r="Q124" s="17" t="s">
        <v>27</v>
      </c>
      <c r="R124" s="38" t="s">
        <v>722</v>
      </c>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row>
    <row r="125" spans="2:260" s="12" customFormat="1" ht="65.099999999999994" customHeight="1" x14ac:dyDescent="0.25">
      <c r="B125" s="3"/>
      <c r="C125" s="9" t="s">
        <v>196</v>
      </c>
      <c r="D125" s="16" t="s">
        <v>197</v>
      </c>
      <c r="E125" s="16">
        <v>3</v>
      </c>
      <c r="F125" s="15">
        <v>82.2</v>
      </c>
      <c r="G125" s="15">
        <v>65.900000000000006</v>
      </c>
      <c r="H125" s="15">
        <v>49.61</v>
      </c>
      <c r="I125" s="14"/>
      <c r="J125" s="15">
        <v>86.65</v>
      </c>
      <c r="K125" s="15">
        <v>119.23</v>
      </c>
      <c r="L125" s="15">
        <v>171.96</v>
      </c>
      <c r="M125" s="54"/>
      <c r="N125" s="15">
        <v>31.603084257999999</v>
      </c>
      <c r="O125" s="15">
        <v>38.445145353000001</v>
      </c>
      <c r="P125" s="15" t="s">
        <v>27</v>
      </c>
      <c r="Q125" s="16" t="s">
        <v>26</v>
      </c>
      <c r="R125" s="37" t="s">
        <v>723</v>
      </c>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row>
    <row r="126" spans="2:260" s="12" customFormat="1" ht="65.099999999999994" customHeight="1" x14ac:dyDescent="0.25">
      <c r="B126" s="3"/>
      <c r="C126" s="19" t="s">
        <v>198</v>
      </c>
      <c r="D126" s="17" t="s">
        <v>199</v>
      </c>
      <c r="E126" s="17">
        <v>7</v>
      </c>
      <c r="F126" s="14">
        <v>18.350000000000001</v>
      </c>
      <c r="G126" s="14">
        <v>15.91</v>
      </c>
      <c r="H126" s="14">
        <v>13.47</v>
      </c>
      <c r="I126" s="14"/>
      <c r="J126" s="14">
        <v>19.96</v>
      </c>
      <c r="K126" s="14">
        <v>24.83</v>
      </c>
      <c r="L126" s="14">
        <v>32.72</v>
      </c>
      <c r="M126" s="54"/>
      <c r="N126" s="14">
        <v>67.778689974000002</v>
      </c>
      <c r="O126" s="31">
        <v>22.962824714</v>
      </c>
      <c r="P126" s="31" t="s">
        <v>27</v>
      </c>
      <c r="Q126" s="17" t="s">
        <v>27</v>
      </c>
      <c r="R126" s="38" t="s">
        <v>724</v>
      </c>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row>
    <row r="127" spans="2:260" s="12" customFormat="1" ht="65.099999999999994" customHeight="1" x14ac:dyDescent="0.25">
      <c r="B127" s="3"/>
      <c r="C127" s="9" t="s">
        <v>200</v>
      </c>
      <c r="D127" s="16" t="s">
        <v>201</v>
      </c>
      <c r="E127" s="16">
        <v>7</v>
      </c>
      <c r="F127" s="15">
        <v>36.43</v>
      </c>
      <c r="G127" s="15">
        <v>32.53</v>
      </c>
      <c r="H127" s="15">
        <v>28.63</v>
      </c>
      <c r="I127" s="14"/>
      <c r="J127" s="15">
        <v>38.51</v>
      </c>
      <c r="K127" s="15">
        <v>46.3</v>
      </c>
      <c r="L127" s="15">
        <v>58.92</v>
      </c>
      <c r="M127" s="54"/>
      <c r="N127" s="15">
        <v>76.405038430999994</v>
      </c>
      <c r="O127" s="15">
        <v>133.75555617000001</v>
      </c>
      <c r="P127" s="15" t="s">
        <v>27</v>
      </c>
      <c r="Q127" s="16" t="s">
        <v>27</v>
      </c>
      <c r="R127" s="37" t="s">
        <v>725</v>
      </c>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row>
    <row r="128" spans="2:260" s="12" customFormat="1" ht="65.099999999999994" customHeight="1" x14ac:dyDescent="0.25">
      <c r="B128" s="3"/>
      <c r="C128" s="19" t="s">
        <v>202</v>
      </c>
      <c r="D128" s="17" t="s">
        <v>203</v>
      </c>
      <c r="E128" s="17">
        <v>7</v>
      </c>
      <c r="F128" s="14">
        <v>10.56</v>
      </c>
      <c r="G128" s="14">
        <v>9.82</v>
      </c>
      <c r="H128" s="14">
        <v>9.09</v>
      </c>
      <c r="I128" s="14"/>
      <c r="J128" s="14">
        <v>10.96</v>
      </c>
      <c r="K128" s="14">
        <v>12.42</v>
      </c>
      <c r="L128" s="14">
        <v>14.79</v>
      </c>
      <c r="M128" s="54"/>
      <c r="N128" s="14">
        <v>75.484864747000003</v>
      </c>
      <c r="O128" s="31">
        <v>9.3999779048000001</v>
      </c>
      <c r="P128" s="31" t="s">
        <v>27</v>
      </c>
      <c r="Q128" s="17" t="s">
        <v>27</v>
      </c>
      <c r="R128" s="38" t="s">
        <v>726</v>
      </c>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row>
    <row r="129" spans="2:260" s="12" customFormat="1" ht="65.099999999999994" customHeight="1" x14ac:dyDescent="0.25">
      <c r="B129" s="3"/>
      <c r="C129" s="9" t="s">
        <v>204</v>
      </c>
      <c r="D129" s="16" t="s">
        <v>205</v>
      </c>
      <c r="E129" s="16">
        <v>4</v>
      </c>
      <c r="F129" s="15">
        <v>8.1199999999999992</v>
      </c>
      <c r="G129" s="15">
        <v>7.78</v>
      </c>
      <c r="H129" s="15">
        <v>7.44</v>
      </c>
      <c r="I129" s="14"/>
      <c r="J129" s="15">
        <v>8.4700000000000006</v>
      </c>
      <c r="K129" s="15">
        <v>9.14</v>
      </c>
      <c r="L129" s="15">
        <v>10.220000000000001</v>
      </c>
      <c r="M129" s="54"/>
      <c r="N129" s="15">
        <v>61.494033520000002</v>
      </c>
      <c r="O129" s="15">
        <v>5.8861202856999997</v>
      </c>
      <c r="P129" s="15" t="s">
        <v>26</v>
      </c>
      <c r="Q129" s="16" t="s">
        <v>27</v>
      </c>
      <c r="R129" s="37" t="s">
        <v>727</v>
      </c>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row>
    <row r="130" spans="2:260" s="12" customFormat="1" ht="65.099999999999994" customHeight="1" x14ac:dyDescent="0.25">
      <c r="B130" s="3"/>
      <c r="C130" s="19" t="s">
        <v>206</v>
      </c>
      <c r="D130" s="17" t="s">
        <v>207</v>
      </c>
      <c r="E130" s="17">
        <v>9</v>
      </c>
      <c r="F130" s="14">
        <v>69.12</v>
      </c>
      <c r="G130" s="14">
        <v>62.05</v>
      </c>
      <c r="H130" s="14">
        <v>54.99</v>
      </c>
      <c r="I130" s="14"/>
      <c r="J130" s="14">
        <v>71.5</v>
      </c>
      <c r="K130" s="14">
        <v>85.62</v>
      </c>
      <c r="L130" s="14">
        <v>108.48</v>
      </c>
      <c r="M130" s="54"/>
      <c r="N130" s="14">
        <v>80.671925783999995</v>
      </c>
      <c r="O130" s="31">
        <v>68.949961047999992</v>
      </c>
      <c r="P130" s="31" t="s">
        <v>27</v>
      </c>
      <c r="Q130" s="17" t="s">
        <v>27</v>
      </c>
      <c r="R130" s="38" t="s">
        <v>728</v>
      </c>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row>
    <row r="131" spans="2:260" s="12" customFormat="1" ht="65.099999999999994" customHeight="1" x14ac:dyDescent="0.25">
      <c r="B131" s="3"/>
      <c r="C131" s="9" t="s">
        <v>208</v>
      </c>
      <c r="D131" s="16" t="s">
        <v>209</v>
      </c>
      <c r="E131" s="16">
        <v>7</v>
      </c>
      <c r="F131" s="15">
        <v>28.7</v>
      </c>
      <c r="G131" s="15">
        <v>27.06</v>
      </c>
      <c r="H131" s="15">
        <v>25.42</v>
      </c>
      <c r="I131" s="14"/>
      <c r="J131" s="15">
        <v>30.25</v>
      </c>
      <c r="K131" s="15">
        <v>33.520000000000003</v>
      </c>
      <c r="L131" s="15">
        <v>38.81</v>
      </c>
      <c r="M131" s="54"/>
      <c r="N131" s="15">
        <v>68.575713402000005</v>
      </c>
      <c r="O131" s="15">
        <v>148.53803829</v>
      </c>
      <c r="P131" s="15" t="s">
        <v>27</v>
      </c>
      <c r="Q131" s="16" t="s">
        <v>27</v>
      </c>
      <c r="R131" s="37" t="s">
        <v>729</v>
      </c>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row>
    <row r="132" spans="2:260" s="12" customFormat="1" ht="65.099999999999994" customHeight="1" x14ac:dyDescent="0.25">
      <c r="B132" s="3"/>
      <c r="C132" s="19" t="s">
        <v>210</v>
      </c>
      <c r="D132" s="17" t="s">
        <v>461</v>
      </c>
      <c r="E132" s="17">
        <v>7</v>
      </c>
      <c r="F132" s="14">
        <v>15.92</v>
      </c>
      <c r="G132" s="14">
        <v>14.61</v>
      </c>
      <c r="H132" s="14">
        <v>13.31</v>
      </c>
      <c r="I132" s="14"/>
      <c r="J132" s="14">
        <v>16.600000000000001</v>
      </c>
      <c r="K132" s="14">
        <v>19.2</v>
      </c>
      <c r="L132" s="14">
        <v>23.43</v>
      </c>
      <c r="M132" s="54"/>
      <c r="N132" s="14">
        <v>67.327575866000004</v>
      </c>
      <c r="O132" s="31">
        <v>2.7650029524000002</v>
      </c>
      <c r="P132" s="31" t="s">
        <v>27</v>
      </c>
      <c r="Q132" s="17" t="s">
        <v>27</v>
      </c>
      <c r="R132" s="38" t="s">
        <v>730</v>
      </c>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row>
    <row r="133" spans="2:260" s="12" customFormat="1" ht="65.099999999999994" customHeight="1" x14ac:dyDescent="0.25">
      <c r="B133" s="3"/>
      <c r="C133" s="9" t="s">
        <v>210</v>
      </c>
      <c r="D133" s="16" t="s">
        <v>211</v>
      </c>
      <c r="E133" s="16">
        <v>7</v>
      </c>
      <c r="F133" s="15">
        <v>15.82</v>
      </c>
      <c r="G133" s="15">
        <v>14.41</v>
      </c>
      <c r="H133" s="15">
        <v>13.01</v>
      </c>
      <c r="I133" s="14"/>
      <c r="J133" s="15">
        <v>16.63</v>
      </c>
      <c r="K133" s="15">
        <v>19.43</v>
      </c>
      <c r="L133" s="15">
        <v>23.96</v>
      </c>
      <c r="M133" s="54"/>
      <c r="N133" s="15">
        <v>65.971981568000004</v>
      </c>
      <c r="O133" s="15">
        <v>530.0982721900001</v>
      </c>
      <c r="P133" s="15" t="s">
        <v>27</v>
      </c>
      <c r="Q133" s="16" t="s">
        <v>27</v>
      </c>
      <c r="R133" s="37" t="s">
        <v>731</v>
      </c>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c r="IV133" s="11"/>
      <c r="IW133" s="11"/>
      <c r="IX133" s="11"/>
      <c r="IY133" s="11"/>
      <c r="IZ133" s="11"/>
    </row>
    <row r="134" spans="2:260" s="12" customFormat="1" ht="65.099999999999994" customHeight="1" x14ac:dyDescent="0.25">
      <c r="B134" s="3"/>
      <c r="C134" s="19" t="s">
        <v>212</v>
      </c>
      <c r="D134" s="17" t="s">
        <v>213</v>
      </c>
      <c r="E134" s="17">
        <v>7</v>
      </c>
      <c r="F134" s="14">
        <v>53</v>
      </c>
      <c r="G134" s="14">
        <v>48.31</v>
      </c>
      <c r="H134" s="14">
        <v>43.63</v>
      </c>
      <c r="I134" s="14"/>
      <c r="J134" s="14">
        <v>55.43</v>
      </c>
      <c r="K134" s="14">
        <v>64.790000000000006</v>
      </c>
      <c r="L134" s="14">
        <v>79.94</v>
      </c>
      <c r="M134" s="54"/>
      <c r="N134" s="14">
        <v>71.442427495000004</v>
      </c>
      <c r="O134" s="31">
        <v>108.25679756999999</v>
      </c>
      <c r="P134" s="31" t="s">
        <v>27</v>
      </c>
      <c r="Q134" s="17" t="s">
        <v>27</v>
      </c>
      <c r="R134" s="38" t="s">
        <v>732</v>
      </c>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row>
    <row r="135" spans="2:260" s="12" customFormat="1" ht="65.099999999999994" customHeight="1" x14ac:dyDescent="0.25">
      <c r="B135" s="3"/>
      <c r="C135" s="9" t="s">
        <v>212</v>
      </c>
      <c r="D135" s="16" t="s">
        <v>214</v>
      </c>
      <c r="E135" s="16">
        <v>7</v>
      </c>
      <c r="F135" s="15">
        <v>49.33</v>
      </c>
      <c r="G135" s="15">
        <v>45.14</v>
      </c>
      <c r="H135" s="15">
        <v>40.96</v>
      </c>
      <c r="I135" s="14"/>
      <c r="J135" s="15">
        <v>50.85</v>
      </c>
      <c r="K135" s="15">
        <v>59.21</v>
      </c>
      <c r="L135" s="15">
        <v>72.739999999999995</v>
      </c>
      <c r="M135" s="54"/>
      <c r="N135" s="15">
        <v>72.002284098999993</v>
      </c>
      <c r="O135" s="15">
        <v>1631.7390035999999</v>
      </c>
      <c r="P135" s="15" t="s">
        <v>27</v>
      </c>
      <c r="Q135" s="16" t="s">
        <v>27</v>
      </c>
      <c r="R135" s="37" t="s">
        <v>733</v>
      </c>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c r="IV135" s="11"/>
      <c r="IW135" s="11"/>
      <c r="IX135" s="11"/>
      <c r="IY135" s="11"/>
      <c r="IZ135" s="11"/>
    </row>
    <row r="136" spans="2:260" s="12" customFormat="1" ht="65.099999999999994" customHeight="1" x14ac:dyDescent="0.25">
      <c r="B136" s="3"/>
      <c r="C136" s="19" t="s">
        <v>215</v>
      </c>
      <c r="D136" s="17" t="s">
        <v>216</v>
      </c>
      <c r="E136" s="17">
        <v>10</v>
      </c>
      <c r="F136" s="14">
        <v>2.99</v>
      </c>
      <c r="G136" s="14">
        <v>2.58</v>
      </c>
      <c r="H136" s="14">
        <v>2.1800000000000002</v>
      </c>
      <c r="I136" s="14"/>
      <c r="J136" s="14">
        <v>3.18</v>
      </c>
      <c r="K136" s="14">
        <v>3.98</v>
      </c>
      <c r="L136" s="14">
        <v>5.28</v>
      </c>
      <c r="M136" s="54"/>
      <c r="N136" s="14">
        <v>84.873174693999999</v>
      </c>
      <c r="O136" s="31">
        <v>3.0421091428999998</v>
      </c>
      <c r="P136" s="31" t="s">
        <v>27</v>
      </c>
      <c r="Q136" s="17" t="s">
        <v>27</v>
      </c>
      <c r="R136" s="38" t="s">
        <v>734</v>
      </c>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row>
    <row r="137" spans="2:260" s="12" customFormat="1" ht="65.099999999999994" customHeight="1" x14ac:dyDescent="0.25">
      <c r="B137" s="3"/>
      <c r="C137" s="9" t="s">
        <v>217</v>
      </c>
      <c r="D137" s="16" t="s">
        <v>218</v>
      </c>
      <c r="E137" s="16">
        <v>6</v>
      </c>
      <c r="F137" s="15">
        <v>64.2</v>
      </c>
      <c r="G137" s="15">
        <v>58.51</v>
      </c>
      <c r="H137" s="15">
        <v>52.82</v>
      </c>
      <c r="I137" s="14"/>
      <c r="J137" s="15">
        <v>65.3</v>
      </c>
      <c r="K137" s="15">
        <v>76.67</v>
      </c>
      <c r="L137" s="15">
        <v>95.08</v>
      </c>
      <c r="M137" s="54"/>
      <c r="N137" s="15">
        <v>66.123974468</v>
      </c>
      <c r="O137" s="15">
        <v>136.79399924999998</v>
      </c>
      <c r="P137" s="15" t="s">
        <v>26</v>
      </c>
      <c r="Q137" s="16" t="s">
        <v>27</v>
      </c>
      <c r="R137" s="37" t="s">
        <v>735</v>
      </c>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row>
    <row r="138" spans="2:260" s="12" customFormat="1" ht="65.099999999999994" customHeight="1" x14ac:dyDescent="0.25">
      <c r="B138" s="3"/>
      <c r="C138" s="19" t="s">
        <v>219</v>
      </c>
      <c r="D138" s="17" t="s">
        <v>220</v>
      </c>
      <c r="E138" s="17">
        <v>7</v>
      </c>
      <c r="F138" s="14">
        <v>13.58</v>
      </c>
      <c r="G138" s="14">
        <v>12</v>
      </c>
      <c r="H138" s="14">
        <v>10.42</v>
      </c>
      <c r="I138" s="14"/>
      <c r="J138" s="14">
        <v>14.73</v>
      </c>
      <c r="K138" s="14">
        <v>17.88</v>
      </c>
      <c r="L138" s="14">
        <v>23</v>
      </c>
      <c r="M138" s="54"/>
      <c r="N138" s="14">
        <v>66.068596147999997</v>
      </c>
      <c r="O138" s="31">
        <v>56.657800571000003</v>
      </c>
      <c r="P138" s="31" t="s">
        <v>27</v>
      </c>
      <c r="Q138" s="17" t="s">
        <v>27</v>
      </c>
      <c r="R138" s="38" t="s">
        <v>736</v>
      </c>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c r="IV138" s="11"/>
      <c r="IW138" s="11"/>
      <c r="IX138" s="11"/>
      <c r="IY138" s="11"/>
      <c r="IZ138" s="11"/>
    </row>
    <row r="139" spans="2:260" s="12" customFormat="1" ht="65.099999999999994" customHeight="1" x14ac:dyDescent="0.25">
      <c r="B139" s="3"/>
      <c r="C139" s="9" t="s">
        <v>221</v>
      </c>
      <c r="D139" s="16" t="s">
        <v>222</v>
      </c>
      <c r="E139" s="16">
        <v>5</v>
      </c>
      <c r="F139" s="15">
        <v>166.1</v>
      </c>
      <c r="G139" s="15">
        <v>156.11000000000001</v>
      </c>
      <c r="H139" s="15">
        <v>146.13</v>
      </c>
      <c r="I139" s="14"/>
      <c r="J139" s="15">
        <v>172.5</v>
      </c>
      <c r="K139" s="15">
        <v>192.46</v>
      </c>
      <c r="L139" s="15">
        <v>224.77</v>
      </c>
      <c r="M139" s="54"/>
      <c r="N139" s="15">
        <v>36.520740207000003</v>
      </c>
      <c r="O139" s="15">
        <v>5.6976094652000002</v>
      </c>
      <c r="P139" s="15" t="s">
        <v>27</v>
      </c>
      <c r="Q139" s="16" t="s">
        <v>26</v>
      </c>
      <c r="R139" s="37" t="s">
        <v>737</v>
      </c>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c r="IV139" s="11"/>
      <c r="IW139" s="11"/>
      <c r="IX139" s="11"/>
      <c r="IY139" s="11"/>
      <c r="IZ139" s="11"/>
    </row>
    <row r="140" spans="2:260" s="12" customFormat="1" ht="65.099999999999994" customHeight="1" x14ac:dyDescent="0.25">
      <c r="B140" s="3"/>
      <c r="C140" s="19" t="s">
        <v>223</v>
      </c>
      <c r="D140" s="17" t="s">
        <v>224</v>
      </c>
      <c r="E140" s="17">
        <v>7</v>
      </c>
      <c r="F140" s="14">
        <v>11.25</v>
      </c>
      <c r="G140" s="14">
        <v>8.7200000000000006</v>
      </c>
      <c r="H140" s="14">
        <v>6.2</v>
      </c>
      <c r="I140" s="14"/>
      <c r="J140" s="14">
        <v>12.84</v>
      </c>
      <c r="K140" s="14">
        <v>17.88</v>
      </c>
      <c r="L140" s="14">
        <v>26.04</v>
      </c>
      <c r="M140" s="54"/>
      <c r="N140" s="14">
        <v>74.694362995999995</v>
      </c>
      <c r="O140" s="31">
        <v>21.851254095000002</v>
      </c>
      <c r="P140" s="31" t="s">
        <v>27</v>
      </c>
      <c r="Q140" s="17" t="s">
        <v>27</v>
      </c>
      <c r="R140" s="38" t="s">
        <v>738</v>
      </c>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c r="IV140" s="11"/>
      <c r="IW140" s="11"/>
      <c r="IX140" s="11"/>
      <c r="IY140" s="11"/>
      <c r="IZ140" s="11"/>
    </row>
    <row r="141" spans="2:260" s="12" customFormat="1" ht="65.099999999999994" customHeight="1" x14ac:dyDescent="0.25">
      <c r="B141" s="3"/>
      <c r="C141" s="9" t="s">
        <v>225</v>
      </c>
      <c r="D141" s="16" t="s">
        <v>226</v>
      </c>
      <c r="E141" s="16">
        <v>4</v>
      </c>
      <c r="F141" s="15">
        <v>7.35</v>
      </c>
      <c r="G141" s="15">
        <v>6.64</v>
      </c>
      <c r="H141" s="15">
        <v>5.94</v>
      </c>
      <c r="I141" s="14"/>
      <c r="J141" s="15">
        <v>7.84</v>
      </c>
      <c r="K141" s="15">
        <v>9.24</v>
      </c>
      <c r="L141" s="15">
        <v>11.51</v>
      </c>
      <c r="M141" s="54"/>
      <c r="N141" s="15">
        <v>67.543570833000004</v>
      </c>
      <c r="O141" s="15">
        <v>11.651978952</v>
      </c>
      <c r="P141" s="15" t="s">
        <v>26</v>
      </c>
      <c r="Q141" s="16" t="s">
        <v>27</v>
      </c>
      <c r="R141" s="37" t="s">
        <v>739</v>
      </c>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c r="IV141" s="11"/>
      <c r="IW141" s="11"/>
      <c r="IX141" s="11"/>
      <c r="IY141" s="11"/>
      <c r="IZ141" s="11"/>
    </row>
    <row r="142" spans="2:260" s="12" customFormat="1" ht="65.099999999999994" customHeight="1" x14ac:dyDescent="0.25">
      <c r="B142" s="3"/>
      <c r="C142" s="19" t="s">
        <v>227</v>
      </c>
      <c r="D142" s="17" t="s">
        <v>484</v>
      </c>
      <c r="E142" s="17">
        <v>0</v>
      </c>
      <c r="F142" s="14">
        <v>3.66</v>
      </c>
      <c r="G142" s="14">
        <v>3.39</v>
      </c>
      <c r="H142" s="14">
        <v>3.12</v>
      </c>
      <c r="I142" s="14"/>
      <c r="J142" s="14">
        <v>3.75</v>
      </c>
      <c r="K142" s="14">
        <v>4.28</v>
      </c>
      <c r="L142" s="14">
        <v>5.15</v>
      </c>
      <c r="M142" s="54"/>
      <c r="N142" s="14">
        <v>31.312161735</v>
      </c>
      <c r="O142" s="31">
        <v>2.9235741429000002</v>
      </c>
      <c r="P142" s="31" t="s">
        <v>26</v>
      </c>
      <c r="Q142" s="17" t="s">
        <v>26</v>
      </c>
      <c r="R142" s="38" t="s">
        <v>740</v>
      </c>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c r="IU142" s="11"/>
      <c r="IV142" s="11"/>
      <c r="IW142" s="11"/>
      <c r="IX142" s="11"/>
      <c r="IY142" s="11"/>
      <c r="IZ142" s="11"/>
    </row>
    <row r="143" spans="2:260" s="12" customFormat="1" ht="65.099999999999994" customHeight="1" x14ac:dyDescent="0.25">
      <c r="B143" s="3"/>
      <c r="C143" s="9" t="s">
        <v>227</v>
      </c>
      <c r="D143" s="16" t="s">
        <v>228</v>
      </c>
      <c r="E143" s="16">
        <v>3</v>
      </c>
      <c r="F143" s="15">
        <v>3.58</v>
      </c>
      <c r="G143" s="15">
        <v>3.39</v>
      </c>
      <c r="H143" s="15">
        <v>3.2</v>
      </c>
      <c r="I143" s="14"/>
      <c r="J143" s="15">
        <v>3.64</v>
      </c>
      <c r="K143" s="15">
        <v>4.01</v>
      </c>
      <c r="L143" s="15">
        <v>4.62</v>
      </c>
      <c r="M143" s="54"/>
      <c r="N143" s="15">
        <v>41.930241656</v>
      </c>
      <c r="O143" s="15">
        <v>15.336992428</v>
      </c>
      <c r="P143" s="15" t="s">
        <v>26</v>
      </c>
      <c r="Q143" s="16" t="s">
        <v>26</v>
      </c>
      <c r="R143" s="37" t="s">
        <v>741</v>
      </c>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c r="IV143" s="11"/>
      <c r="IW143" s="11"/>
      <c r="IX143" s="11"/>
      <c r="IY143" s="11"/>
      <c r="IZ143" s="11"/>
    </row>
    <row r="144" spans="2:260" s="12" customFormat="1" ht="65.099999999999994" customHeight="1" x14ac:dyDescent="0.25">
      <c r="B144" s="3"/>
      <c r="C144" s="19" t="s">
        <v>227</v>
      </c>
      <c r="D144" s="17" t="s">
        <v>229</v>
      </c>
      <c r="E144" s="17">
        <v>2</v>
      </c>
      <c r="F144" s="14">
        <v>17.98</v>
      </c>
      <c r="G144" s="14">
        <v>16.96</v>
      </c>
      <c r="H144" s="14">
        <v>15.94</v>
      </c>
      <c r="I144" s="14"/>
      <c r="J144" s="14">
        <v>18.170000000000002</v>
      </c>
      <c r="K144" s="14">
        <v>20.2</v>
      </c>
      <c r="L144" s="14">
        <v>23.49</v>
      </c>
      <c r="M144" s="54"/>
      <c r="N144" s="14">
        <v>38.381425350000001</v>
      </c>
      <c r="O144" s="31">
        <v>126.04543713999999</v>
      </c>
      <c r="P144" s="31" t="s">
        <v>26</v>
      </c>
      <c r="Q144" s="17" t="s">
        <v>26</v>
      </c>
      <c r="R144" s="38" t="s">
        <v>742</v>
      </c>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c r="IV144" s="11"/>
      <c r="IW144" s="11"/>
      <c r="IX144" s="11"/>
      <c r="IY144" s="11"/>
      <c r="IZ144" s="11"/>
    </row>
    <row r="145" spans="2:260" s="12" customFormat="1" ht="65.099999999999994" customHeight="1" x14ac:dyDescent="0.25">
      <c r="B145" s="3"/>
      <c r="C145" s="9" t="s">
        <v>563</v>
      </c>
      <c r="D145" s="16" t="s">
        <v>564</v>
      </c>
      <c r="E145" s="16">
        <v>3</v>
      </c>
      <c r="F145" s="15">
        <v>33.11</v>
      </c>
      <c r="G145" s="15">
        <v>26.25</v>
      </c>
      <c r="H145" s="15">
        <v>19.399999999999999</v>
      </c>
      <c r="I145" s="14"/>
      <c r="J145" s="15">
        <v>35.549999999999997</v>
      </c>
      <c r="K145" s="15">
        <v>49.25</v>
      </c>
      <c r="L145" s="15">
        <v>71.44</v>
      </c>
      <c r="M145" s="54"/>
      <c r="N145" s="15">
        <v>34.824586732999997</v>
      </c>
      <c r="O145" s="15">
        <v>1.0759749332999999</v>
      </c>
      <c r="P145" s="15" t="s">
        <v>27</v>
      </c>
      <c r="Q145" s="16" t="s">
        <v>26</v>
      </c>
      <c r="R145" s="37" t="s">
        <v>743</v>
      </c>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c r="IU145" s="11"/>
      <c r="IV145" s="11"/>
      <c r="IW145" s="11"/>
      <c r="IX145" s="11"/>
      <c r="IY145" s="11"/>
      <c r="IZ145" s="11"/>
    </row>
    <row r="146" spans="2:260" s="12" customFormat="1" ht="65.099999999999994" customHeight="1" x14ac:dyDescent="0.25">
      <c r="B146" s="3"/>
      <c r="C146" s="19" t="s">
        <v>230</v>
      </c>
      <c r="D146" s="17" t="s">
        <v>231</v>
      </c>
      <c r="E146" s="17">
        <v>7</v>
      </c>
      <c r="F146" s="14">
        <v>15.46</v>
      </c>
      <c r="G146" s="14">
        <v>13.26</v>
      </c>
      <c r="H146" s="14">
        <v>11.07</v>
      </c>
      <c r="I146" s="14"/>
      <c r="J146" s="14">
        <v>16.2</v>
      </c>
      <c r="K146" s="14">
        <v>20.58</v>
      </c>
      <c r="L146" s="14">
        <v>27.68</v>
      </c>
      <c r="M146" s="54"/>
      <c r="N146" s="14">
        <v>83.326839362000001</v>
      </c>
      <c r="O146" s="31">
        <v>14.601785047</v>
      </c>
      <c r="P146" s="31" t="s">
        <v>27</v>
      </c>
      <c r="Q146" s="17" t="s">
        <v>27</v>
      </c>
      <c r="R146" s="38" t="s">
        <v>744</v>
      </c>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c r="IR146" s="11"/>
      <c r="IS146" s="11"/>
      <c r="IT146" s="11"/>
      <c r="IU146" s="11"/>
      <c r="IV146" s="11"/>
      <c r="IW146" s="11"/>
      <c r="IX146" s="11"/>
      <c r="IY146" s="11"/>
      <c r="IZ146" s="11"/>
    </row>
    <row r="147" spans="2:260" s="12" customFormat="1" ht="65.099999999999994" customHeight="1" x14ac:dyDescent="0.25">
      <c r="B147" s="3"/>
      <c r="C147" s="9" t="s">
        <v>232</v>
      </c>
      <c r="D147" s="16" t="s">
        <v>233</v>
      </c>
      <c r="E147" s="16">
        <v>4</v>
      </c>
      <c r="F147" s="15">
        <v>3.74</v>
      </c>
      <c r="G147" s="15">
        <v>3.2</v>
      </c>
      <c r="H147" s="15">
        <v>2.66</v>
      </c>
      <c r="I147" s="14"/>
      <c r="J147" s="15">
        <v>4.1500000000000004</v>
      </c>
      <c r="K147" s="15">
        <v>5.22</v>
      </c>
      <c r="L147" s="15">
        <v>6.96</v>
      </c>
      <c r="M147" s="54"/>
      <c r="N147" s="15">
        <v>53.795238126000001</v>
      </c>
      <c r="O147" s="15">
        <v>11.180392904</v>
      </c>
      <c r="P147" s="15" t="s">
        <v>26</v>
      </c>
      <c r="Q147" s="16" t="s">
        <v>27</v>
      </c>
      <c r="R147" s="37" t="s">
        <v>745</v>
      </c>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c r="IR147" s="11"/>
      <c r="IS147" s="11"/>
      <c r="IT147" s="11"/>
      <c r="IU147" s="11"/>
      <c r="IV147" s="11"/>
      <c r="IW147" s="11"/>
      <c r="IX147" s="11"/>
      <c r="IY147" s="11"/>
      <c r="IZ147" s="11"/>
    </row>
    <row r="148" spans="2:260" s="12" customFormat="1" ht="65.099999999999994" customHeight="1" x14ac:dyDescent="0.25">
      <c r="B148" s="3"/>
      <c r="C148" s="19" t="s">
        <v>234</v>
      </c>
      <c r="D148" s="17" t="s">
        <v>235</v>
      </c>
      <c r="E148" s="17">
        <v>7</v>
      </c>
      <c r="F148" s="14">
        <v>50.87</v>
      </c>
      <c r="G148" s="14">
        <v>43.58</v>
      </c>
      <c r="H148" s="14">
        <v>36.29</v>
      </c>
      <c r="I148" s="14"/>
      <c r="J148" s="14">
        <v>54.87</v>
      </c>
      <c r="K148" s="14">
        <v>69.44</v>
      </c>
      <c r="L148" s="14">
        <v>93.03</v>
      </c>
      <c r="M148" s="54"/>
      <c r="N148" s="14">
        <v>74.296396193000007</v>
      </c>
      <c r="O148" s="31">
        <v>732.69424943000001</v>
      </c>
      <c r="P148" s="31" t="s">
        <v>27</v>
      </c>
      <c r="Q148" s="17" t="s">
        <v>27</v>
      </c>
      <c r="R148" s="38" t="s">
        <v>746</v>
      </c>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c r="IR148" s="11"/>
      <c r="IS148" s="11"/>
      <c r="IT148" s="11"/>
      <c r="IU148" s="11"/>
      <c r="IV148" s="11"/>
      <c r="IW148" s="11"/>
      <c r="IX148" s="11"/>
      <c r="IY148" s="11"/>
      <c r="IZ148" s="11"/>
    </row>
    <row r="149" spans="2:260" s="12" customFormat="1" ht="65.099999999999994" customHeight="1" x14ac:dyDescent="0.25">
      <c r="B149" s="3"/>
      <c r="C149" s="9" t="s">
        <v>234</v>
      </c>
      <c r="D149" s="16" t="s">
        <v>475</v>
      </c>
      <c r="E149" s="16">
        <v>4</v>
      </c>
      <c r="F149" s="15">
        <v>49.53</v>
      </c>
      <c r="G149" s="15">
        <v>42.33</v>
      </c>
      <c r="H149" s="15">
        <v>35.14</v>
      </c>
      <c r="I149" s="14"/>
      <c r="J149" s="15">
        <v>53.79</v>
      </c>
      <c r="K149" s="15">
        <v>68.17</v>
      </c>
      <c r="L149" s="15">
        <v>91.46</v>
      </c>
      <c r="M149" s="54"/>
      <c r="N149" s="15">
        <v>74.816280340999995</v>
      </c>
      <c r="O149" s="15">
        <v>10.009374380999999</v>
      </c>
      <c r="P149" s="15" t="s">
        <v>26</v>
      </c>
      <c r="Q149" s="16" t="s">
        <v>27</v>
      </c>
      <c r="R149" s="37" t="s">
        <v>747</v>
      </c>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c r="IR149" s="11"/>
      <c r="IS149" s="11"/>
      <c r="IT149" s="11"/>
      <c r="IU149" s="11"/>
      <c r="IV149" s="11"/>
      <c r="IW149" s="11"/>
      <c r="IX149" s="11"/>
      <c r="IY149" s="11"/>
      <c r="IZ149" s="11"/>
    </row>
    <row r="150" spans="2:260" s="12" customFormat="1" ht="65.099999999999994" customHeight="1" x14ac:dyDescent="0.25">
      <c r="B150" s="3"/>
      <c r="C150" s="19" t="s">
        <v>236</v>
      </c>
      <c r="D150" s="17" t="s">
        <v>237</v>
      </c>
      <c r="E150" s="17">
        <v>7</v>
      </c>
      <c r="F150" s="14">
        <v>29.72</v>
      </c>
      <c r="G150" s="14">
        <v>26.93</v>
      </c>
      <c r="H150" s="14">
        <v>24.15</v>
      </c>
      <c r="I150" s="14"/>
      <c r="J150" s="14">
        <v>31.53</v>
      </c>
      <c r="K150" s="14">
        <v>37.090000000000003</v>
      </c>
      <c r="L150" s="14">
        <v>46.1</v>
      </c>
      <c r="M150" s="54"/>
      <c r="N150" s="14">
        <v>73.526133970000004</v>
      </c>
      <c r="O150" s="31">
        <v>20.958765856999999</v>
      </c>
      <c r="P150" s="31" t="s">
        <v>27</v>
      </c>
      <c r="Q150" s="17" t="s">
        <v>27</v>
      </c>
      <c r="R150" s="38" t="s">
        <v>748</v>
      </c>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c r="IM150" s="11"/>
      <c r="IN150" s="11"/>
      <c r="IO150" s="11"/>
      <c r="IP150" s="11"/>
      <c r="IQ150" s="11"/>
      <c r="IR150" s="11"/>
      <c r="IS150" s="11"/>
      <c r="IT150" s="11"/>
      <c r="IU150" s="11"/>
      <c r="IV150" s="11"/>
      <c r="IW150" s="11"/>
      <c r="IX150" s="11"/>
      <c r="IY150" s="11"/>
      <c r="IZ150" s="11"/>
    </row>
    <row r="151" spans="2:260" s="12" customFormat="1" ht="65.099999999999994" customHeight="1" x14ac:dyDescent="0.25">
      <c r="B151" s="3"/>
      <c r="C151" s="9" t="s">
        <v>238</v>
      </c>
      <c r="D151" s="16" t="s">
        <v>239</v>
      </c>
      <c r="E151" s="16">
        <v>7</v>
      </c>
      <c r="F151" s="15">
        <v>13.65</v>
      </c>
      <c r="G151" s="15">
        <v>12.04</v>
      </c>
      <c r="H151" s="15">
        <v>10.43</v>
      </c>
      <c r="I151" s="14"/>
      <c r="J151" s="15">
        <v>15.16</v>
      </c>
      <c r="K151" s="15">
        <v>18.37</v>
      </c>
      <c r="L151" s="15">
        <v>23.58</v>
      </c>
      <c r="M151" s="54"/>
      <c r="N151" s="15">
        <v>64.547138722</v>
      </c>
      <c r="O151" s="15">
        <v>328.10491233000005</v>
      </c>
      <c r="P151" s="15" t="s">
        <v>27</v>
      </c>
      <c r="Q151" s="16" t="s">
        <v>27</v>
      </c>
      <c r="R151" s="37" t="s">
        <v>749</v>
      </c>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c r="IR151" s="11"/>
      <c r="IS151" s="11"/>
      <c r="IT151" s="11"/>
      <c r="IU151" s="11"/>
      <c r="IV151" s="11"/>
      <c r="IW151" s="11"/>
      <c r="IX151" s="11"/>
      <c r="IY151" s="11"/>
      <c r="IZ151" s="11"/>
    </row>
    <row r="152" spans="2:260" s="12" customFormat="1" ht="65.099999999999994" customHeight="1" x14ac:dyDescent="0.25">
      <c r="B152" s="3"/>
      <c r="C152" s="19" t="s">
        <v>240</v>
      </c>
      <c r="D152" s="17" t="s">
        <v>241</v>
      </c>
      <c r="E152" s="17">
        <v>7</v>
      </c>
      <c r="F152" s="14">
        <v>5.47</v>
      </c>
      <c r="G152" s="14">
        <v>4.74</v>
      </c>
      <c r="H152" s="14">
        <v>4.0199999999999996</v>
      </c>
      <c r="I152" s="14"/>
      <c r="J152" s="14">
        <v>5.83</v>
      </c>
      <c r="K152" s="14">
        <v>7.27</v>
      </c>
      <c r="L152" s="14">
        <v>9.61</v>
      </c>
      <c r="M152" s="54"/>
      <c r="N152" s="14">
        <v>78.921296983000005</v>
      </c>
      <c r="O152" s="31">
        <v>20.344544524</v>
      </c>
      <c r="P152" s="31" t="s">
        <v>27</v>
      </c>
      <c r="Q152" s="17" t="s">
        <v>27</v>
      </c>
      <c r="R152" s="38" t="s">
        <v>750</v>
      </c>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c r="IR152" s="11"/>
      <c r="IS152" s="11"/>
      <c r="IT152" s="11"/>
      <c r="IU152" s="11"/>
      <c r="IV152" s="11"/>
      <c r="IW152" s="11"/>
      <c r="IX152" s="11"/>
      <c r="IY152" s="11"/>
      <c r="IZ152" s="11"/>
    </row>
    <row r="153" spans="2:260" s="12" customFormat="1" ht="65.099999999999994" customHeight="1" x14ac:dyDescent="0.25">
      <c r="B153" s="3"/>
      <c r="C153" s="9" t="s">
        <v>242</v>
      </c>
      <c r="D153" s="16" t="s">
        <v>243</v>
      </c>
      <c r="E153" s="16">
        <v>4</v>
      </c>
      <c r="F153" s="15">
        <v>19.47</v>
      </c>
      <c r="G153" s="15">
        <v>17.989999999999998</v>
      </c>
      <c r="H153" s="15">
        <v>16.52</v>
      </c>
      <c r="I153" s="14"/>
      <c r="J153" s="15">
        <v>20.79</v>
      </c>
      <c r="K153" s="15">
        <v>23.73</v>
      </c>
      <c r="L153" s="15">
        <v>28.5</v>
      </c>
      <c r="M153" s="54"/>
      <c r="N153" s="15">
        <v>67.461478034999999</v>
      </c>
      <c r="O153" s="15">
        <v>19.483360523999998</v>
      </c>
      <c r="P153" s="15" t="s">
        <v>26</v>
      </c>
      <c r="Q153" s="16" t="s">
        <v>27</v>
      </c>
      <c r="R153" s="37" t="s">
        <v>751</v>
      </c>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c r="IR153" s="11"/>
      <c r="IS153" s="11"/>
      <c r="IT153" s="11"/>
      <c r="IU153" s="11"/>
      <c r="IV153" s="11"/>
      <c r="IW153" s="11"/>
      <c r="IX153" s="11"/>
      <c r="IY153" s="11"/>
      <c r="IZ153" s="11"/>
    </row>
    <row r="154" spans="2:260" s="12" customFormat="1" ht="65.099999999999994" customHeight="1" x14ac:dyDescent="0.25">
      <c r="B154" s="3"/>
      <c r="C154" s="19" t="s">
        <v>244</v>
      </c>
      <c r="D154" s="17" t="s">
        <v>245</v>
      </c>
      <c r="E154" s="17">
        <v>7</v>
      </c>
      <c r="F154" s="14">
        <v>10.88</v>
      </c>
      <c r="G154" s="14">
        <v>8.11</v>
      </c>
      <c r="H154" s="14">
        <v>5.35</v>
      </c>
      <c r="I154" s="14"/>
      <c r="J154" s="14">
        <v>12.7</v>
      </c>
      <c r="K154" s="14">
        <v>18.22</v>
      </c>
      <c r="L154" s="14">
        <v>27.16</v>
      </c>
      <c r="M154" s="54"/>
      <c r="N154" s="14">
        <v>78.999959494999999</v>
      </c>
      <c r="O154" s="31">
        <v>330.92248567000001</v>
      </c>
      <c r="P154" s="31" t="s">
        <v>27</v>
      </c>
      <c r="Q154" s="17" t="s">
        <v>27</v>
      </c>
      <c r="R154" s="38" t="s">
        <v>752</v>
      </c>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c r="IU154" s="11"/>
      <c r="IV154" s="11"/>
      <c r="IW154" s="11"/>
      <c r="IX154" s="11"/>
      <c r="IY154" s="11"/>
      <c r="IZ154" s="11"/>
    </row>
    <row r="155" spans="2:260" s="12" customFormat="1" ht="65.099999999999994" customHeight="1" x14ac:dyDescent="0.25">
      <c r="B155" s="3"/>
      <c r="C155" s="9" t="s">
        <v>246</v>
      </c>
      <c r="D155" s="16" t="s">
        <v>247</v>
      </c>
      <c r="E155" s="16">
        <v>4</v>
      </c>
      <c r="F155" s="15">
        <v>4.45</v>
      </c>
      <c r="G155" s="15">
        <v>3.81</v>
      </c>
      <c r="H155" s="15">
        <v>3.17</v>
      </c>
      <c r="I155" s="14"/>
      <c r="J155" s="15">
        <v>4.6500000000000004</v>
      </c>
      <c r="K155" s="15">
        <v>5.92</v>
      </c>
      <c r="L155" s="15">
        <v>7.98</v>
      </c>
      <c r="M155" s="54"/>
      <c r="N155" s="15">
        <v>65.232452928000001</v>
      </c>
      <c r="O155" s="15">
        <v>10.428952476000001</v>
      </c>
      <c r="P155" s="15" t="s">
        <v>26</v>
      </c>
      <c r="Q155" s="16" t="s">
        <v>27</v>
      </c>
      <c r="R155" s="37" t="s">
        <v>753</v>
      </c>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c r="IU155" s="11"/>
      <c r="IV155" s="11"/>
      <c r="IW155" s="11"/>
      <c r="IX155" s="11"/>
      <c r="IY155" s="11"/>
      <c r="IZ155" s="11"/>
    </row>
    <row r="156" spans="2:260" s="12" customFormat="1" ht="65.099999999999994" customHeight="1" x14ac:dyDescent="0.25">
      <c r="B156" s="3"/>
      <c r="C156" s="19" t="s">
        <v>246</v>
      </c>
      <c r="D156" s="17" t="s">
        <v>248</v>
      </c>
      <c r="E156" s="17">
        <v>4</v>
      </c>
      <c r="F156" s="14">
        <v>4.7300000000000004</v>
      </c>
      <c r="G156" s="14">
        <v>4.1100000000000003</v>
      </c>
      <c r="H156" s="14">
        <v>3.49</v>
      </c>
      <c r="I156" s="14"/>
      <c r="J156" s="14">
        <v>4.99</v>
      </c>
      <c r="K156" s="14">
        <v>6.22</v>
      </c>
      <c r="L156" s="14">
        <v>8.2100000000000009</v>
      </c>
      <c r="M156" s="54"/>
      <c r="N156" s="14">
        <v>62.625869668</v>
      </c>
      <c r="O156" s="31">
        <v>86.474420047999999</v>
      </c>
      <c r="P156" s="31" t="s">
        <v>26</v>
      </c>
      <c r="Q156" s="17" t="s">
        <v>27</v>
      </c>
      <c r="R156" s="38" t="s">
        <v>754</v>
      </c>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c r="IU156" s="11"/>
      <c r="IV156" s="11"/>
      <c r="IW156" s="11"/>
      <c r="IX156" s="11"/>
      <c r="IY156" s="11"/>
      <c r="IZ156" s="11"/>
    </row>
    <row r="157" spans="2:260" s="12" customFormat="1" ht="65.099999999999994" customHeight="1" x14ac:dyDescent="0.25">
      <c r="B157" s="3"/>
      <c r="C157" s="9" t="s">
        <v>249</v>
      </c>
      <c r="D157" s="16" t="s">
        <v>12</v>
      </c>
      <c r="E157" s="16">
        <v>9</v>
      </c>
      <c r="F157" s="15">
        <v>18.55</v>
      </c>
      <c r="G157" s="15">
        <v>16.96</v>
      </c>
      <c r="H157" s="15">
        <v>15.38</v>
      </c>
      <c r="I157" s="14"/>
      <c r="J157" s="15">
        <v>19.3</v>
      </c>
      <c r="K157" s="15">
        <v>22.46</v>
      </c>
      <c r="L157" s="15">
        <v>27.58</v>
      </c>
      <c r="M157" s="54"/>
      <c r="N157" s="15">
        <v>77.859335419000004</v>
      </c>
      <c r="O157" s="15">
        <v>106.69802027999999</v>
      </c>
      <c r="P157" s="15" t="s">
        <v>27</v>
      </c>
      <c r="Q157" s="16" t="s">
        <v>27</v>
      </c>
      <c r="R157" s="37" t="s">
        <v>755</v>
      </c>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c r="IU157" s="11"/>
      <c r="IV157" s="11"/>
      <c r="IW157" s="11"/>
      <c r="IX157" s="11"/>
      <c r="IY157" s="11"/>
      <c r="IZ157" s="11"/>
    </row>
    <row r="158" spans="2:260" s="12" customFormat="1" ht="65.099999999999994" customHeight="1" x14ac:dyDescent="0.25">
      <c r="B158" s="3"/>
      <c r="C158" s="19" t="s">
        <v>250</v>
      </c>
      <c r="D158" s="17" t="s">
        <v>251</v>
      </c>
      <c r="E158" s="17">
        <v>7</v>
      </c>
      <c r="F158" s="14">
        <v>125.01</v>
      </c>
      <c r="G158" s="14">
        <v>98.01</v>
      </c>
      <c r="H158" s="14">
        <v>71.02</v>
      </c>
      <c r="I158" s="14"/>
      <c r="J158" s="14">
        <v>149.35</v>
      </c>
      <c r="K158" s="14">
        <v>203.33</v>
      </c>
      <c r="L158" s="14">
        <v>290.69</v>
      </c>
      <c r="M158" s="54"/>
      <c r="N158" s="14">
        <v>50.908681117</v>
      </c>
      <c r="O158" s="31">
        <v>4.7210784148</v>
      </c>
      <c r="P158" s="31" t="s">
        <v>27</v>
      </c>
      <c r="Q158" s="17" t="s">
        <v>27</v>
      </c>
      <c r="R158" s="38" t="s">
        <v>756</v>
      </c>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c r="IV158" s="11"/>
      <c r="IW158" s="11"/>
      <c r="IX158" s="11"/>
      <c r="IY158" s="11"/>
      <c r="IZ158" s="11"/>
    </row>
    <row r="159" spans="2:260" s="12" customFormat="1" ht="65.099999999999994" customHeight="1" x14ac:dyDescent="0.25">
      <c r="B159" s="3"/>
      <c r="C159" s="9" t="s">
        <v>565</v>
      </c>
      <c r="D159" s="16" t="s">
        <v>566</v>
      </c>
      <c r="E159" s="16">
        <v>7</v>
      </c>
      <c r="F159" s="15">
        <v>6.45</v>
      </c>
      <c r="G159" s="15">
        <v>5.73</v>
      </c>
      <c r="H159" s="15">
        <v>5.01</v>
      </c>
      <c r="I159" s="14"/>
      <c r="J159" s="15">
        <v>6.85</v>
      </c>
      <c r="K159" s="15">
        <v>8.2799999999999994</v>
      </c>
      <c r="L159" s="15">
        <v>10.6</v>
      </c>
      <c r="M159" s="54"/>
      <c r="N159" s="15">
        <v>77.074112649</v>
      </c>
      <c r="O159" s="15">
        <v>1.7265581904999998</v>
      </c>
      <c r="P159" s="15" t="s">
        <v>27</v>
      </c>
      <c r="Q159" s="16" t="s">
        <v>27</v>
      </c>
      <c r="R159" s="37" t="s">
        <v>757</v>
      </c>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c r="IV159" s="11"/>
      <c r="IW159" s="11"/>
      <c r="IX159" s="11"/>
      <c r="IY159" s="11"/>
      <c r="IZ159" s="11"/>
    </row>
    <row r="160" spans="2:260" s="12" customFormat="1" ht="65.099999999999994" customHeight="1" x14ac:dyDescent="0.25">
      <c r="B160" s="3"/>
      <c r="C160" s="19" t="s">
        <v>758</v>
      </c>
      <c r="D160" s="17" t="s">
        <v>759</v>
      </c>
      <c r="E160" s="17">
        <v>3</v>
      </c>
      <c r="F160" s="14">
        <v>59</v>
      </c>
      <c r="G160" s="14">
        <v>53.57</v>
      </c>
      <c r="H160" s="14">
        <v>48.15</v>
      </c>
      <c r="I160" s="14"/>
      <c r="J160" s="14">
        <v>60.04</v>
      </c>
      <c r="K160" s="14">
        <v>70.88</v>
      </c>
      <c r="L160" s="14">
        <v>88.42</v>
      </c>
      <c r="M160" s="54"/>
      <c r="N160" s="14">
        <v>40.401505356000001</v>
      </c>
      <c r="O160" s="31">
        <v>1.1377652505</v>
      </c>
      <c r="P160" s="31" t="s">
        <v>26</v>
      </c>
      <c r="Q160" s="17" t="s">
        <v>26</v>
      </c>
      <c r="R160" s="38" t="s">
        <v>760</v>
      </c>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c r="IV160" s="11"/>
      <c r="IW160" s="11"/>
      <c r="IX160" s="11"/>
      <c r="IY160" s="11"/>
      <c r="IZ160" s="11"/>
    </row>
    <row r="161" spans="2:260" s="12" customFormat="1" ht="65.099999999999994" customHeight="1" x14ac:dyDescent="0.25">
      <c r="B161" s="3"/>
      <c r="C161" s="9" t="s">
        <v>252</v>
      </c>
      <c r="D161" s="16" t="s">
        <v>253</v>
      </c>
      <c r="E161" s="16">
        <v>5</v>
      </c>
      <c r="F161" s="15">
        <v>4.95</v>
      </c>
      <c r="G161" s="15">
        <v>4.2</v>
      </c>
      <c r="H161" s="15">
        <v>3.46</v>
      </c>
      <c r="I161" s="14"/>
      <c r="J161" s="15">
        <v>5.18</v>
      </c>
      <c r="K161" s="15">
        <v>6.66</v>
      </c>
      <c r="L161" s="15">
        <v>9.06</v>
      </c>
      <c r="M161" s="54"/>
      <c r="N161" s="15">
        <v>41.993834993999997</v>
      </c>
      <c r="O161" s="15">
        <v>9.0328865238000002</v>
      </c>
      <c r="P161" s="15" t="s">
        <v>27</v>
      </c>
      <c r="Q161" s="16" t="s">
        <v>26</v>
      </c>
      <c r="R161" s="37" t="s">
        <v>761</v>
      </c>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c r="IU161" s="11"/>
      <c r="IV161" s="11"/>
      <c r="IW161" s="11"/>
      <c r="IX161" s="11"/>
      <c r="IY161" s="11"/>
      <c r="IZ161" s="11"/>
    </row>
    <row r="162" spans="2:260" s="12" customFormat="1" ht="65.099999999999994" customHeight="1" x14ac:dyDescent="0.25">
      <c r="B162" s="3"/>
      <c r="C162" s="19" t="s">
        <v>567</v>
      </c>
      <c r="D162" s="17" t="s">
        <v>568</v>
      </c>
      <c r="E162" s="17">
        <v>7</v>
      </c>
      <c r="F162" s="14">
        <v>3.47</v>
      </c>
      <c r="G162" s="14">
        <v>3.16</v>
      </c>
      <c r="H162" s="14">
        <v>2.86</v>
      </c>
      <c r="I162" s="14"/>
      <c r="J162" s="14">
        <v>3.66</v>
      </c>
      <c r="K162" s="14">
        <v>4.26</v>
      </c>
      <c r="L162" s="14">
        <v>5.24</v>
      </c>
      <c r="M162" s="54"/>
      <c r="N162" s="14">
        <v>73.193814282999995</v>
      </c>
      <c r="O162" s="31">
        <v>1.7076750000000001</v>
      </c>
      <c r="P162" s="31" t="s">
        <v>27</v>
      </c>
      <c r="Q162" s="17" t="s">
        <v>27</v>
      </c>
      <c r="R162" s="38" t="s">
        <v>762</v>
      </c>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c r="IU162" s="11"/>
      <c r="IV162" s="11"/>
      <c r="IW162" s="11"/>
      <c r="IX162" s="11"/>
      <c r="IY162" s="11"/>
      <c r="IZ162" s="11"/>
    </row>
    <row r="163" spans="2:260" s="12" customFormat="1" ht="65.099999999999994" customHeight="1" x14ac:dyDescent="0.25">
      <c r="B163" s="3"/>
      <c r="C163" s="9" t="s">
        <v>254</v>
      </c>
      <c r="D163" s="16" t="s">
        <v>255</v>
      </c>
      <c r="E163" s="16">
        <v>6</v>
      </c>
      <c r="F163" s="15">
        <v>78.41</v>
      </c>
      <c r="G163" s="15">
        <v>71.77</v>
      </c>
      <c r="H163" s="15">
        <v>65.14</v>
      </c>
      <c r="I163" s="14"/>
      <c r="J163" s="15">
        <v>81.099999999999994</v>
      </c>
      <c r="K163" s="15">
        <v>94.36</v>
      </c>
      <c r="L163" s="15">
        <v>115.83</v>
      </c>
      <c r="M163" s="54"/>
      <c r="N163" s="15">
        <v>59.087628633000001</v>
      </c>
      <c r="O163" s="15">
        <v>136.83179221</v>
      </c>
      <c r="P163" s="15" t="s">
        <v>26</v>
      </c>
      <c r="Q163" s="16" t="s">
        <v>27</v>
      </c>
      <c r="R163" s="37" t="s">
        <v>763</v>
      </c>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c r="IU163" s="11"/>
      <c r="IV163" s="11"/>
      <c r="IW163" s="11"/>
      <c r="IX163" s="11"/>
      <c r="IY163" s="11"/>
      <c r="IZ163" s="11"/>
    </row>
    <row r="164" spans="2:260" s="12" customFormat="1" ht="65.099999999999994" customHeight="1" x14ac:dyDescent="0.25">
      <c r="B164" s="3"/>
      <c r="C164" s="19" t="s">
        <v>569</v>
      </c>
      <c r="D164" s="17" t="s">
        <v>570</v>
      </c>
      <c r="E164" s="17">
        <v>10</v>
      </c>
      <c r="F164" s="14">
        <v>74.23</v>
      </c>
      <c r="G164" s="14">
        <v>65.989999999999995</v>
      </c>
      <c r="H164" s="14">
        <v>57.76</v>
      </c>
      <c r="I164" s="14"/>
      <c r="J164" s="14">
        <v>79.86</v>
      </c>
      <c r="K164" s="14">
        <v>96.32</v>
      </c>
      <c r="L164" s="14">
        <v>122.96</v>
      </c>
      <c r="M164" s="54"/>
      <c r="N164" s="14">
        <v>87.109367550000002</v>
      </c>
      <c r="O164" s="31">
        <v>2.1349371428999997</v>
      </c>
      <c r="P164" s="31" t="s">
        <v>27</v>
      </c>
      <c r="Q164" s="17" t="s">
        <v>27</v>
      </c>
      <c r="R164" s="38" t="s">
        <v>764</v>
      </c>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c r="IU164" s="11"/>
      <c r="IV164" s="11"/>
      <c r="IW164" s="11"/>
      <c r="IX164" s="11"/>
      <c r="IY164" s="11"/>
      <c r="IZ164" s="11"/>
    </row>
    <row r="165" spans="2:260" s="12" customFormat="1" ht="65.099999999999994" customHeight="1" x14ac:dyDescent="0.25">
      <c r="B165" s="3"/>
      <c r="C165" s="9" t="s">
        <v>256</v>
      </c>
      <c r="D165" s="16" t="s">
        <v>257</v>
      </c>
      <c r="E165" s="16">
        <v>9</v>
      </c>
      <c r="F165" s="15">
        <v>131.25</v>
      </c>
      <c r="G165" s="15">
        <v>115.97</v>
      </c>
      <c r="H165" s="15">
        <v>100.7</v>
      </c>
      <c r="I165" s="14"/>
      <c r="J165" s="15">
        <v>144.63999999999999</v>
      </c>
      <c r="K165" s="15">
        <v>175.18</v>
      </c>
      <c r="L165" s="15">
        <v>224.61</v>
      </c>
      <c r="M165" s="54"/>
      <c r="N165" s="15">
        <v>61.657413403</v>
      </c>
      <c r="O165" s="15">
        <v>48.321349548000001</v>
      </c>
      <c r="P165" s="15" t="s">
        <v>27</v>
      </c>
      <c r="Q165" s="16" t="s">
        <v>27</v>
      </c>
      <c r="R165" s="37" t="s">
        <v>765</v>
      </c>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c r="IU165" s="11"/>
      <c r="IV165" s="11"/>
      <c r="IW165" s="11"/>
      <c r="IX165" s="11"/>
      <c r="IY165" s="11"/>
      <c r="IZ165" s="11"/>
    </row>
    <row r="166" spans="2:260" s="12" customFormat="1" ht="65.099999999999994" customHeight="1" x14ac:dyDescent="0.25">
      <c r="B166" s="3"/>
      <c r="C166" s="19" t="s">
        <v>258</v>
      </c>
      <c r="D166" s="17" t="s">
        <v>259</v>
      </c>
      <c r="E166" s="17">
        <v>7</v>
      </c>
      <c r="F166" s="14">
        <v>36.57</v>
      </c>
      <c r="G166" s="14">
        <v>34.22</v>
      </c>
      <c r="H166" s="14">
        <v>31.87</v>
      </c>
      <c r="I166" s="14"/>
      <c r="J166" s="14">
        <v>38.64</v>
      </c>
      <c r="K166" s="14">
        <v>43.33</v>
      </c>
      <c r="L166" s="14">
        <v>50.93</v>
      </c>
      <c r="M166" s="54"/>
      <c r="N166" s="14">
        <v>66.499235334999995</v>
      </c>
      <c r="O166" s="31">
        <v>11.342258619000001</v>
      </c>
      <c r="P166" s="31" t="s">
        <v>27</v>
      </c>
      <c r="Q166" s="17" t="s">
        <v>27</v>
      </c>
      <c r="R166" s="38" t="s">
        <v>766</v>
      </c>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c r="IU166" s="11"/>
      <c r="IV166" s="11"/>
      <c r="IW166" s="11"/>
      <c r="IX166" s="11"/>
      <c r="IY166" s="11"/>
      <c r="IZ166" s="11"/>
    </row>
    <row r="167" spans="2:260" s="12" customFormat="1" ht="65.099999999999994" customHeight="1" x14ac:dyDescent="0.25">
      <c r="B167" s="3"/>
      <c r="C167" s="9" t="s">
        <v>260</v>
      </c>
      <c r="D167" s="16" t="s">
        <v>261</v>
      </c>
      <c r="E167" s="16">
        <v>3</v>
      </c>
      <c r="F167" s="15">
        <v>776.09</v>
      </c>
      <c r="G167" s="15">
        <v>636.49</v>
      </c>
      <c r="H167" s="15">
        <v>496.9</v>
      </c>
      <c r="I167" s="14"/>
      <c r="J167" s="15">
        <v>797.9</v>
      </c>
      <c r="K167" s="15">
        <v>1077.08</v>
      </c>
      <c r="L167" s="15">
        <v>1528.84</v>
      </c>
      <c r="M167" s="54"/>
      <c r="N167" s="15">
        <v>32.345865855</v>
      </c>
      <c r="O167" s="15">
        <v>101.11040575000001</v>
      </c>
      <c r="P167" s="15" t="s">
        <v>27</v>
      </c>
      <c r="Q167" s="16" t="s">
        <v>26</v>
      </c>
      <c r="R167" s="37" t="s">
        <v>767</v>
      </c>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c r="IU167" s="11"/>
      <c r="IV167" s="11"/>
      <c r="IW167" s="11"/>
      <c r="IX167" s="11"/>
      <c r="IY167" s="11"/>
      <c r="IZ167" s="11"/>
    </row>
    <row r="168" spans="2:260" s="12" customFormat="1" ht="65.099999999999994" customHeight="1" x14ac:dyDescent="0.25">
      <c r="B168" s="3"/>
      <c r="C168" s="19" t="s">
        <v>262</v>
      </c>
      <c r="D168" s="17" t="s">
        <v>263</v>
      </c>
      <c r="E168" s="17">
        <v>10</v>
      </c>
      <c r="F168" s="14">
        <v>113.29</v>
      </c>
      <c r="G168" s="14">
        <v>101</v>
      </c>
      <c r="H168" s="14">
        <v>88.72</v>
      </c>
      <c r="I168" s="14"/>
      <c r="J168" s="14">
        <v>115.06</v>
      </c>
      <c r="K168" s="14">
        <v>139.62</v>
      </c>
      <c r="L168" s="14">
        <v>179.38</v>
      </c>
      <c r="M168" s="54"/>
      <c r="N168" s="14">
        <v>69.264844619000002</v>
      </c>
      <c r="O168" s="31">
        <v>39.992107065999996</v>
      </c>
      <c r="P168" s="31" t="s">
        <v>27</v>
      </c>
      <c r="Q168" s="17" t="s">
        <v>27</v>
      </c>
      <c r="R168" s="38" t="s">
        <v>768</v>
      </c>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row>
    <row r="169" spans="2:260" s="12" customFormat="1" ht="65.099999999999994" customHeight="1" x14ac:dyDescent="0.25">
      <c r="B169" s="3"/>
      <c r="C169" s="9" t="s">
        <v>264</v>
      </c>
      <c r="D169" s="16" t="s">
        <v>265</v>
      </c>
      <c r="E169" s="16">
        <v>7</v>
      </c>
      <c r="F169" s="15">
        <v>16.03</v>
      </c>
      <c r="G169" s="15">
        <v>15.67</v>
      </c>
      <c r="H169" s="15">
        <v>15.31</v>
      </c>
      <c r="I169" s="14"/>
      <c r="J169" s="15">
        <v>16.309999999999999</v>
      </c>
      <c r="K169" s="15">
        <v>17.02</v>
      </c>
      <c r="L169" s="15">
        <v>18.18</v>
      </c>
      <c r="M169" s="54"/>
      <c r="N169" s="15">
        <v>78.589664537999994</v>
      </c>
      <c r="O169" s="15">
        <v>16.301055475999998</v>
      </c>
      <c r="P169" s="15" t="s">
        <v>27</v>
      </c>
      <c r="Q169" s="16" t="s">
        <v>27</v>
      </c>
      <c r="R169" s="37" t="s">
        <v>769</v>
      </c>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row>
    <row r="170" spans="2:260" s="12" customFormat="1" ht="65.099999999999994" customHeight="1" x14ac:dyDescent="0.25">
      <c r="B170" s="3"/>
      <c r="C170" s="19" t="s">
        <v>266</v>
      </c>
      <c r="D170" s="17" t="s">
        <v>267</v>
      </c>
      <c r="E170" s="17">
        <v>7</v>
      </c>
      <c r="F170" s="14">
        <v>4.3600000000000003</v>
      </c>
      <c r="G170" s="14">
        <v>3.81</v>
      </c>
      <c r="H170" s="14">
        <v>3.26</v>
      </c>
      <c r="I170" s="14"/>
      <c r="J170" s="14">
        <v>4.74</v>
      </c>
      <c r="K170" s="14">
        <v>5.83</v>
      </c>
      <c r="L170" s="14">
        <v>7.6</v>
      </c>
      <c r="M170" s="54"/>
      <c r="N170" s="14">
        <v>58.995865948000002</v>
      </c>
      <c r="O170" s="31">
        <v>102.75604957</v>
      </c>
      <c r="P170" s="31" t="s">
        <v>27</v>
      </c>
      <c r="Q170" s="17" t="s">
        <v>27</v>
      </c>
      <c r="R170" s="38" t="s">
        <v>770</v>
      </c>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row>
    <row r="171" spans="2:260" s="12" customFormat="1" ht="65.099999999999994" customHeight="1" x14ac:dyDescent="0.25">
      <c r="B171" s="3"/>
      <c r="C171" s="9" t="s">
        <v>469</v>
      </c>
      <c r="D171" s="16" t="s">
        <v>470</v>
      </c>
      <c r="E171" s="16">
        <v>7</v>
      </c>
      <c r="F171" s="15">
        <v>3.92</v>
      </c>
      <c r="G171" s="15">
        <v>3.49</v>
      </c>
      <c r="H171" s="15">
        <v>3.07</v>
      </c>
      <c r="I171" s="14"/>
      <c r="J171" s="15">
        <v>4.12</v>
      </c>
      <c r="K171" s="15">
        <v>4.96</v>
      </c>
      <c r="L171" s="15">
        <v>6.32</v>
      </c>
      <c r="M171" s="54"/>
      <c r="N171" s="15">
        <v>71.378939555000002</v>
      </c>
      <c r="O171" s="15">
        <v>2.8180651429000001</v>
      </c>
      <c r="P171" s="15" t="s">
        <v>27</v>
      </c>
      <c r="Q171" s="16" t="s">
        <v>27</v>
      </c>
      <c r="R171" s="37" t="s">
        <v>771</v>
      </c>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row>
    <row r="172" spans="2:260" s="12" customFormat="1" ht="65.099999999999994" customHeight="1" x14ac:dyDescent="0.25">
      <c r="B172" s="3"/>
      <c r="C172" s="19" t="s">
        <v>268</v>
      </c>
      <c r="D172" s="17" t="s">
        <v>269</v>
      </c>
      <c r="E172" s="17">
        <v>7</v>
      </c>
      <c r="F172" s="14">
        <v>51.17</v>
      </c>
      <c r="G172" s="14">
        <v>37.51</v>
      </c>
      <c r="H172" s="14">
        <v>23.85</v>
      </c>
      <c r="I172" s="14"/>
      <c r="J172" s="14">
        <v>56</v>
      </c>
      <c r="K172" s="14">
        <v>83.31</v>
      </c>
      <c r="L172" s="14">
        <v>127.51</v>
      </c>
      <c r="M172" s="54"/>
      <c r="N172" s="14">
        <v>66.746763056999995</v>
      </c>
      <c r="O172" s="31">
        <v>5.2474884242999993</v>
      </c>
      <c r="P172" s="31" t="s">
        <v>27</v>
      </c>
      <c r="Q172" s="17" t="s">
        <v>27</v>
      </c>
      <c r="R172" s="38" t="s">
        <v>772</v>
      </c>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row>
    <row r="173" spans="2:260" s="12" customFormat="1" ht="65.099999999999994" customHeight="1" x14ac:dyDescent="0.25">
      <c r="B173" s="3"/>
      <c r="C173" s="9" t="s">
        <v>270</v>
      </c>
      <c r="D173" s="16" t="s">
        <v>271</v>
      </c>
      <c r="E173" s="16">
        <v>7</v>
      </c>
      <c r="F173" s="15">
        <v>19.87</v>
      </c>
      <c r="G173" s="15">
        <v>17.43</v>
      </c>
      <c r="H173" s="15">
        <v>14.99</v>
      </c>
      <c r="I173" s="14"/>
      <c r="J173" s="15">
        <v>20.83</v>
      </c>
      <c r="K173" s="15">
        <v>25.7</v>
      </c>
      <c r="L173" s="15">
        <v>33.6</v>
      </c>
      <c r="M173" s="54"/>
      <c r="N173" s="15">
        <v>79.677062148999994</v>
      </c>
      <c r="O173" s="15">
        <v>295.98901699999999</v>
      </c>
      <c r="P173" s="15" t="s">
        <v>27</v>
      </c>
      <c r="Q173" s="16" t="s">
        <v>27</v>
      </c>
      <c r="R173" s="37" t="s">
        <v>773</v>
      </c>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row>
    <row r="174" spans="2:260" s="12" customFormat="1" ht="65.099999999999994" customHeight="1" x14ac:dyDescent="0.25">
      <c r="B174" s="3"/>
      <c r="C174" s="19" t="s">
        <v>272</v>
      </c>
      <c r="D174" s="17" t="s">
        <v>273</v>
      </c>
      <c r="E174" s="17">
        <v>7</v>
      </c>
      <c r="F174" s="14">
        <v>30.91</v>
      </c>
      <c r="G174" s="14">
        <v>27.67</v>
      </c>
      <c r="H174" s="14">
        <v>24.43</v>
      </c>
      <c r="I174" s="14"/>
      <c r="J174" s="14">
        <v>33.020000000000003</v>
      </c>
      <c r="K174" s="14">
        <v>39.49</v>
      </c>
      <c r="L174" s="14">
        <v>49.97</v>
      </c>
      <c r="M174" s="54"/>
      <c r="N174" s="14">
        <v>71.401923713000002</v>
      </c>
      <c r="O174" s="31">
        <v>52.324070095000003</v>
      </c>
      <c r="P174" s="31" t="s">
        <v>27</v>
      </c>
      <c r="Q174" s="17" t="s">
        <v>27</v>
      </c>
      <c r="R174" s="38" t="s">
        <v>774</v>
      </c>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row>
    <row r="175" spans="2:260" s="12" customFormat="1" ht="65.099999999999994" customHeight="1" x14ac:dyDescent="0.25">
      <c r="B175" s="3"/>
      <c r="C175" s="9" t="s">
        <v>274</v>
      </c>
      <c r="D175" s="16" t="s">
        <v>275</v>
      </c>
      <c r="E175" s="16">
        <v>7</v>
      </c>
      <c r="F175" s="15">
        <v>16.850000000000001</v>
      </c>
      <c r="G175" s="15">
        <v>12.84</v>
      </c>
      <c r="H175" s="15">
        <v>8.83</v>
      </c>
      <c r="I175" s="14"/>
      <c r="J175" s="15">
        <v>19.41</v>
      </c>
      <c r="K175" s="15">
        <v>27.42</v>
      </c>
      <c r="L175" s="15">
        <v>40.39</v>
      </c>
      <c r="M175" s="54"/>
      <c r="N175" s="15">
        <v>81.426015139</v>
      </c>
      <c r="O175" s="15">
        <v>192.45831281</v>
      </c>
      <c r="P175" s="15" t="s">
        <v>27</v>
      </c>
      <c r="Q175" s="16" t="s">
        <v>27</v>
      </c>
      <c r="R175" s="37" t="s">
        <v>775</v>
      </c>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row>
    <row r="176" spans="2:260" s="12" customFormat="1" ht="65.099999999999994" customHeight="1" x14ac:dyDescent="0.25">
      <c r="B176" s="3"/>
      <c r="C176" s="19" t="s">
        <v>276</v>
      </c>
      <c r="D176" s="17" t="s">
        <v>277</v>
      </c>
      <c r="E176" s="17">
        <v>7</v>
      </c>
      <c r="F176" s="14">
        <v>7.33</v>
      </c>
      <c r="G176" s="14">
        <v>6.09</v>
      </c>
      <c r="H176" s="14">
        <v>4.8499999999999996</v>
      </c>
      <c r="I176" s="14"/>
      <c r="J176" s="14">
        <v>8.1999999999999993</v>
      </c>
      <c r="K176" s="14">
        <v>10.67</v>
      </c>
      <c r="L176" s="14">
        <v>14.67</v>
      </c>
      <c r="M176" s="54"/>
      <c r="N176" s="14">
        <v>79.097261708000005</v>
      </c>
      <c r="O176" s="31">
        <v>97.882558810000006</v>
      </c>
      <c r="P176" s="31" t="s">
        <v>27</v>
      </c>
      <c r="Q176" s="17" t="s">
        <v>27</v>
      </c>
      <c r="R176" s="38" t="s">
        <v>776</v>
      </c>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row>
    <row r="177" spans="2:260" s="12" customFormat="1" ht="65.099999999999994" customHeight="1" x14ac:dyDescent="0.25">
      <c r="B177" s="3"/>
      <c r="C177" s="9" t="s">
        <v>278</v>
      </c>
      <c r="D177" s="16" t="s">
        <v>279</v>
      </c>
      <c r="E177" s="16">
        <v>7</v>
      </c>
      <c r="F177" s="15">
        <v>2.34</v>
      </c>
      <c r="G177" s="15">
        <v>2.0299999999999998</v>
      </c>
      <c r="H177" s="15">
        <v>1.73</v>
      </c>
      <c r="I177" s="14"/>
      <c r="J177" s="15">
        <v>2.46</v>
      </c>
      <c r="K177" s="15">
        <v>3.06</v>
      </c>
      <c r="L177" s="15">
        <v>4.04</v>
      </c>
      <c r="M177" s="54"/>
      <c r="N177" s="15">
        <v>84.319074193000006</v>
      </c>
      <c r="O177" s="15">
        <v>5.2975361904999998</v>
      </c>
      <c r="P177" s="15" t="s">
        <v>27</v>
      </c>
      <c r="Q177" s="16" t="s">
        <v>27</v>
      </c>
      <c r="R177" s="37" t="s">
        <v>777</v>
      </c>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row>
    <row r="178" spans="2:260" s="12" customFormat="1" ht="65.099999999999994" customHeight="1" x14ac:dyDescent="0.25">
      <c r="B178" s="3"/>
      <c r="C178" s="19" t="s">
        <v>280</v>
      </c>
      <c r="D178" s="17" t="s">
        <v>281</v>
      </c>
      <c r="E178" s="17">
        <v>7</v>
      </c>
      <c r="F178" s="14">
        <v>37.97</v>
      </c>
      <c r="G178" s="14">
        <v>33.799999999999997</v>
      </c>
      <c r="H178" s="14">
        <v>29.63</v>
      </c>
      <c r="I178" s="14"/>
      <c r="J178" s="14">
        <v>39.380000000000003</v>
      </c>
      <c r="K178" s="14">
        <v>47.71</v>
      </c>
      <c r="L178" s="14">
        <v>61.19</v>
      </c>
      <c r="M178" s="54"/>
      <c r="N178" s="14">
        <v>78.617608453000003</v>
      </c>
      <c r="O178" s="31">
        <v>262.24864552000003</v>
      </c>
      <c r="P178" s="31" t="s">
        <v>27</v>
      </c>
      <c r="Q178" s="17" t="s">
        <v>27</v>
      </c>
      <c r="R178" s="38" t="s">
        <v>778</v>
      </c>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row>
    <row r="179" spans="2:260" s="12" customFormat="1" ht="65.099999999999994" customHeight="1" x14ac:dyDescent="0.25">
      <c r="B179" s="3"/>
      <c r="C179" s="9" t="s">
        <v>282</v>
      </c>
      <c r="D179" s="16" t="s">
        <v>283</v>
      </c>
      <c r="E179" s="16">
        <v>0</v>
      </c>
      <c r="F179" s="15">
        <v>7.04</v>
      </c>
      <c r="G179" s="15">
        <v>6.07</v>
      </c>
      <c r="H179" s="15">
        <v>5.1100000000000003</v>
      </c>
      <c r="I179" s="14"/>
      <c r="J179" s="15">
        <v>7.44</v>
      </c>
      <c r="K179" s="15">
        <v>9.36</v>
      </c>
      <c r="L179" s="15">
        <v>12.47</v>
      </c>
      <c r="M179" s="54"/>
      <c r="N179" s="15">
        <v>39.623142172999998</v>
      </c>
      <c r="O179" s="15">
        <v>91.394388000000006</v>
      </c>
      <c r="P179" s="15" t="s">
        <v>26</v>
      </c>
      <c r="Q179" s="16" t="s">
        <v>26</v>
      </c>
      <c r="R179" s="37" t="s">
        <v>779</v>
      </c>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row>
    <row r="180" spans="2:260" s="12" customFormat="1" ht="65.099999999999994" customHeight="1" x14ac:dyDescent="0.25">
      <c r="B180" s="3"/>
      <c r="C180" s="19" t="s">
        <v>284</v>
      </c>
      <c r="D180" s="17" t="s">
        <v>285</v>
      </c>
      <c r="E180" s="17">
        <v>2</v>
      </c>
      <c r="F180" s="14">
        <v>7.07</v>
      </c>
      <c r="G180" s="14">
        <v>6.46</v>
      </c>
      <c r="H180" s="14">
        <v>5.86</v>
      </c>
      <c r="I180" s="14"/>
      <c r="J180" s="14">
        <v>7.2</v>
      </c>
      <c r="K180" s="14">
        <v>8.4</v>
      </c>
      <c r="L180" s="14">
        <v>10.35</v>
      </c>
      <c r="M180" s="54"/>
      <c r="N180" s="14">
        <v>43.750081074000001</v>
      </c>
      <c r="O180" s="31">
        <v>7.2102489800000003</v>
      </c>
      <c r="P180" s="31" t="s">
        <v>26</v>
      </c>
      <c r="Q180" s="17" t="s">
        <v>26</v>
      </c>
      <c r="R180" s="38" t="s">
        <v>780</v>
      </c>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row>
    <row r="181" spans="2:260" s="12" customFormat="1" ht="65.099999999999994" customHeight="1" x14ac:dyDescent="0.25">
      <c r="B181" s="3"/>
      <c r="C181" s="9" t="s">
        <v>521</v>
      </c>
      <c r="D181" s="16" t="s">
        <v>522</v>
      </c>
      <c r="E181" s="16">
        <v>3</v>
      </c>
      <c r="F181" s="15">
        <v>84</v>
      </c>
      <c r="G181" s="15">
        <v>72.97</v>
      </c>
      <c r="H181" s="15">
        <v>61.95</v>
      </c>
      <c r="I181" s="14"/>
      <c r="J181" s="15">
        <v>88.96</v>
      </c>
      <c r="K181" s="15">
        <v>111</v>
      </c>
      <c r="L181" s="15">
        <v>146.66999999999999</v>
      </c>
      <c r="M181" s="54"/>
      <c r="N181" s="15">
        <v>37.581401870999997</v>
      </c>
      <c r="O181" s="15">
        <v>1.8825859886</v>
      </c>
      <c r="P181" s="15" t="s">
        <v>26</v>
      </c>
      <c r="Q181" s="16" t="s">
        <v>26</v>
      </c>
      <c r="R181" s="37" t="s">
        <v>781</v>
      </c>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row>
    <row r="182" spans="2:260" s="12" customFormat="1" ht="65.099999999999994" customHeight="1" x14ac:dyDescent="0.25">
      <c r="B182" s="3"/>
      <c r="C182" s="19" t="s">
        <v>286</v>
      </c>
      <c r="D182" s="17" t="s">
        <v>287</v>
      </c>
      <c r="E182" s="17">
        <v>7</v>
      </c>
      <c r="F182" s="14">
        <v>13.05</v>
      </c>
      <c r="G182" s="14">
        <v>11.83</v>
      </c>
      <c r="H182" s="14">
        <v>10.62</v>
      </c>
      <c r="I182" s="14"/>
      <c r="J182" s="14">
        <v>13.37</v>
      </c>
      <c r="K182" s="14">
        <v>15.79</v>
      </c>
      <c r="L182" s="14">
        <v>19.72</v>
      </c>
      <c r="M182" s="54"/>
      <c r="N182" s="14">
        <v>65.741422580999995</v>
      </c>
      <c r="O182" s="31">
        <v>162.94937244000002</v>
      </c>
      <c r="P182" s="31" t="s">
        <v>27</v>
      </c>
      <c r="Q182" s="17" t="s">
        <v>27</v>
      </c>
      <c r="R182" s="38" t="s">
        <v>782</v>
      </c>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row>
    <row r="183" spans="2:260" s="12" customFormat="1" ht="65.099999999999994" customHeight="1" x14ac:dyDescent="0.25">
      <c r="B183" s="3"/>
      <c r="C183" s="9" t="s">
        <v>288</v>
      </c>
      <c r="D183" s="16" t="s">
        <v>289</v>
      </c>
      <c r="E183" s="16">
        <v>5</v>
      </c>
      <c r="F183" s="15">
        <v>23.31</v>
      </c>
      <c r="G183" s="15">
        <v>21.56</v>
      </c>
      <c r="H183" s="15">
        <v>19.82</v>
      </c>
      <c r="I183" s="14"/>
      <c r="J183" s="15">
        <v>23.96</v>
      </c>
      <c r="K183" s="15">
        <v>27.44</v>
      </c>
      <c r="L183" s="15">
        <v>33.07</v>
      </c>
      <c r="M183" s="54"/>
      <c r="N183" s="15">
        <v>41.211572893000003</v>
      </c>
      <c r="O183" s="15">
        <v>100.78027137000001</v>
      </c>
      <c r="P183" s="15" t="s">
        <v>27</v>
      </c>
      <c r="Q183" s="16" t="s">
        <v>26</v>
      </c>
      <c r="R183" s="37" t="s">
        <v>783</v>
      </c>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row>
    <row r="184" spans="2:260" s="12" customFormat="1" ht="65.099999999999994" customHeight="1" x14ac:dyDescent="0.25">
      <c r="B184" s="3"/>
      <c r="C184" s="19" t="s">
        <v>290</v>
      </c>
      <c r="D184" s="17" t="s">
        <v>291</v>
      </c>
      <c r="E184" s="17">
        <v>7</v>
      </c>
      <c r="F184" s="14">
        <v>10.4</v>
      </c>
      <c r="G184" s="14">
        <v>9.2799999999999994</v>
      </c>
      <c r="H184" s="14">
        <v>8.16</v>
      </c>
      <c r="I184" s="14"/>
      <c r="J184" s="14">
        <v>11.37</v>
      </c>
      <c r="K184" s="14">
        <v>13.6</v>
      </c>
      <c r="L184" s="14">
        <v>17.2</v>
      </c>
      <c r="M184" s="54"/>
      <c r="N184" s="14">
        <v>61.661305787000003</v>
      </c>
      <c r="O184" s="31">
        <v>17.411098429000003</v>
      </c>
      <c r="P184" s="31" t="s">
        <v>27</v>
      </c>
      <c r="Q184" s="17" t="s">
        <v>27</v>
      </c>
      <c r="R184" s="38" t="s">
        <v>784</v>
      </c>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row>
    <row r="185" spans="2:260" s="12" customFormat="1" ht="65.099999999999994" customHeight="1" x14ac:dyDescent="0.25">
      <c r="B185" s="3"/>
      <c r="C185" s="9" t="s">
        <v>571</v>
      </c>
      <c r="D185" s="16" t="s">
        <v>572</v>
      </c>
      <c r="E185" s="16">
        <v>7</v>
      </c>
      <c r="F185" s="15">
        <v>56.82</v>
      </c>
      <c r="G185" s="15">
        <v>47.76</v>
      </c>
      <c r="H185" s="15">
        <v>38.71</v>
      </c>
      <c r="I185" s="14"/>
      <c r="J185" s="15">
        <v>58.14</v>
      </c>
      <c r="K185" s="15">
        <v>76.239999999999995</v>
      </c>
      <c r="L185" s="15">
        <v>105.54</v>
      </c>
      <c r="M185" s="54"/>
      <c r="N185" s="15">
        <v>69.677020486999993</v>
      </c>
      <c r="O185" s="15">
        <v>2.0098146281</v>
      </c>
      <c r="P185" s="15" t="s">
        <v>27</v>
      </c>
      <c r="Q185" s="16" t="s">
        <v>27</v>
      </c>
      <c r="R185" s="37" t="s">
        <v>785</v>
      </c>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row>
    <row r="186" spans="2:260" s="12" customFormat="1" ht="65.099999999999994" customHeight="1" x14ac:dyDescent="0.25">
      <c r="B186" s="3"/>
      <c r="C186" s="19" t="s">
        <v>292</v>
      </c>
      <c r="D186" s="17" t="s">
        <v>293</v>
      </c>
      <c r="E186" s="17">
        <v>1</v>
      </c>
      <c r="F186" s="14">
        <v>1.04</v>
      </c>
      <c r="G186" s="14">
        <v>0.51</v>
      </c>
      <c r="H186" s="14">
        <v>-0.01</v>
      </c>
      <c r="I186" s="14"/>
      <c r="J186" s="14">
        <v>1.1299999999999999</v>
      </c>
      <c r="K186" s="14">
        <v>2.1800000000000002</v>
      </c>
      <c r="L186" s="14">
        <v>3.89</v>
      </c>
      <c r="M186" s="54"/>
      <c r="N186" s="14">
        <v>47.880765603999997</v>
      </c>
      <c r="O186" s="31">
        <v>8.7820940951999997</v>
      </c>
      <c r="P186" s="31" t="s">
        <v>26</v>
      </c>
      <c r="Q186" s="17" t="s">
        <v>26</v>
      </c>
      <c r="R186" s="38" t="s">
        <v>786</v>
      </c>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row>
    <row r="187" spans="2:260" s="12" customFormat="1" ht="65.099999999999994" customHeight="1" x14ac:dyDescent="0.25">
      <c r="B187" s="3"/>
      <c r="C187" s="9" t="s">
        <v>294</v>
      </c>
      <c r="D187" s="16" t="s">
        <v>295</v>
      </c>
      <c r="E187" s="16">
        <v>3</v>
      </c>
      <c r="F187" s="15">
        <v>113.5</v>
      </c>
      <c r="G187" s="15">
        <v>87.35</v>
      </c>
      <c r="H187" s="15">
        <v>61.2</v>
      </c>
      <c r="I187" s="14"/>
      <c r="J187" s="15">
        <v>120.69</v>
      </c>
      <c r="K187" s="15">
        <v>172.98</v>
      </c>
      <c r="L187" s="15">
        <v>257.58999999999997</v>
      </c>
      <c r="M187" s="54"/>
      <c r="N187" s="15">
        <v>47.900156838999997</v>
      </c>
      <c r="O187" s="15">
        <v>18.313764358</v>
      </c>
      <c r="P187" s="15" t="s">
        <v>26</v>
      </c>
      <c r="Q187" s="16" t="s">
        <v>26</v>
      </c>
      <c r="R187" s="37" t="s">
        <v>787</v>
      </c>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row>
    <row r="188" spans="2:260" s="12" customFormat="1" ht="65.099999999999994" customHeight="1" x14ac:dyDescent="0.25">
      <c r="B188" s="3"/>
      <c r="C188" s="19" t="s">
        <v>296</v>
      </c>
      <c r="D188" s="17" t="s">
        <v>297</v>
      </c>
      <c r="E188" s="17">
        <v>5</v>
      </c>
      <c r="F188" s="14">
        <v>6.7</v>
      </c>
      <c r="G188" s="14">
        <v>5.89</v>
      </c>
      <c r="H188" s="14">
        <v>5.09</v>
      </c>
      <c r="I188" s="14"/>
      <c r="J188" s="14">
        <v>7.14</v>
      </c>
      <c r="K188" s="14">
        <v>8.74</v>
      </c>
      <c r="L188" s="14">
        <v>11.34</v>
      </c>
      <c r="M188" s="54"/>
      <c r="N188" s="14">
        <v>46.623609233000003</v>
      </c>
      <c r="O188" s="31">
        <v>14.029091714</v>
      </c>
      <c r="P188" s="31" t="s">
        <v>27</v>
      </c>
      <c r="Q188" s="17" t="s">
        <v>26</v>
      </c>
      <c r="R188" s="38" t="s">
        <v>788</v>
      </c>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row>
    <row r="189" spans="2:260" s="12" customFormat="1" ht="65.099999999999994" customHeight="1" x14ac:dyDescent="0.25">
      <c r="B189" s="3"/>
      <c r="C189" s="9" t="s">
        <v>298</v>
      </c>
      <c r="D189" s="16" t="s">
        <v>299</v>
      </c>
      <c r="E189" s="16">
        <v>7</v>
      </c>
      <c r="F189" s="15">
        <v>21.24</v>
      </c>
      <c r="G189" s="15">
        <v>19.11</v>
      </c>
      <c r="H189" s="15">
        <v>16.98</v>
      </c>
      <c r="I189" s="14"/>
      <c r="J189" s="15">
        <v>22.15</v>
      </c>
      <c r="K189" s="15">
        <v>26.4</v>
      </c>
      <c r="L189" s="15">
        <v>33.29</v>
      </c>
      <c r="M189" s="54"/>
      <c r="N189" s="15">
        <v>78.115227610000005</v>
      </c>
      <c r="O189" s="15">
        <v>74.51406781</v>
      </c>
      <c r="P189" s="15" t="s">
        <v>27</v>
      </c>
      <c r="Q189" s="16" t="s">
        <v>27</v>
      </c>
      <c r="R189" s="37" t="s">
        <v>789</v>
      </c>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row>
    <row r="190" spans="2:260" s="12" customFormat="1" ht="65.099999999999994" customHeight="1" x14ac:dyDescent="0.25">
      <c r="B190" s="3"/>
      <c r="C190" s="19" t="s">
        <v>300</v>
      </c>
      <c r="D190" s="17" t="s">
        <v>301</v>
      </c>
      <c r="E190" s="17">
        <v>7</v>
      </c>
      <c r="F190" s="14">
        <v>3.39</v>
      </c>
      <c r="G190" s="14">
        <v>2.63</v>
      </c>
      <c r="H190" s="14">
        <v>1.87</v>
      </c>
      <c r="I190" s="14"/>
      <c r="J190" s="14">
        <v>3.85</v>
      </c>
      <c r="K190" s="14">
        <v>5.36</v>
      </c>
      <c r="L190" s="14">
        <v>7.81</v>
      </c>
      <c r="M190" s="54"/>
      <c r="N190" s="14">
        <v>57.628201249</v>
      </c>
      <c r="O190" s="31">
        <v>25.540042952</v>
      </c>
      <c r="P190" s="31" t="s">
        <v>27</v>
      </c>
      <c r="Q190" s="17" t="s">
        <v>27</v>
      </c>
      <c r="R190" s="38" t="s">
        <v>790</v>
      </c>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row>
    <row r="191" spans="2:260" s="12" customFormat="1" ht="65.099999999999994" customHeight="1" x14ac:dyDescent="0.25">
      <c r="B191" s="3"/>
      <c r="C191" s="9" t="s">
        <v>302</v>
      </c>
      <c r="D191" s="16" t="s">
        <v>303</v>
      </c>
      <c r="E191" s="16">
        <v>7</v>
      </c>
      <c r="F191" s="15">
        <v>5.08</v>
      </c>
      <c r="G191" s="15">
        <v>4.3</v>
      </c>
      <c r="H191" s="15">
        <v>3.52</v>
      </c>
      <c r="I191" s="14"/>
      <c r="J191" s="15">
        <v>5.6</v>
      </c>
      <c r="K191" s="15">
        <v>7.15</v>
      </c>
      <c r="L191" s="15">
        <v>9.66</v>
      </c>
      <c r="M191" s="54"/>
      <c r="N191" s="15">
        <v>70.700064620999996</v>
      </c>
      <c r="O191" s="15">
        <v>48.547348952</v>
      </c>
      <c r="P191" s="15" t="s">
        <v>27</v>
      </c>
      <c r="Q191" s="16" t="s">
        <v>27</v>
      </c>
      <c r="R191" s="37" t="s">
        <v>791</v>
      </c>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row>
    <row r="192" spans="2:260" s="12" customFormat="1" ht="65.099999999999994" customHeight="1" x14ac:dyDescent="0.25">
      <c r="B192" s="3"/>
      <c r="C192" s="19" t="s">
        <v>313</v>
      </c>
      <c r="D192" s="17" t="s">
        <v>304</v>
      </c>
      <c r="E192" s="17">
        <v>7</v>
      </c>
      <c r="F192" s="14">
        <v>342.05</v>
      </c>
      <c r="G192" s="14">
        <v>290.13</v>
      </c>
      <c r="H192" s="14">
        <v>238.21</v>
      </c>
      <c r="I192" s="14"/>
      <c r="J192" s="14">
        <v>352.02</v>
      </c>
      <c r="K192" s="14">
        <v>455.85</v>
      </c>
      <c r="L192" s="14">
        <v>623.87</v>
      </c>
      <c r="M192" s="54"/>
      <c r="N192" s="14">
        <v>65.105840565999998</v>
      </c>
      <c r="O192" s="31">
        <v>7.1226447737999994</v>
      </c>
      <c r="P192" s="31" t="s">
        <v>27</v>
      </c>
      <c r="Q192" s="17" t="s">
        <v>27</v>
      </c>
      <c r="R192" s="38" t="s">
        <v>792</v>
      </c>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row>
    <row r="193" spans="2:260" s="12" customFormat="1" ht="65.099999999999994" customHeight="1" x14ac:dyDescent="0.25">
      <c r="B193" s="3"/>
      <c r="C193" s="9" t="s">
        <v>573</v>
      </c>
      <c r="D193" s="16" t="s">
        <v>574</v>
      </c>
      <c r="E193" s="16">
        <v>7</v>
      </c>
      <c r="F193" s="15">
        <v>33</v>
      </c>
      <c r="G193" s="15">
        <v>28.78</v>
      </c>
      <c r="H193" s="15">
        <v>24.56</v>
      </c>
      <c r="I193" s="14"/>
      <c r="J193" s="15">
        <v>35.74</v>
      </c>
      <c r="K193" s="15">
        <v>44.17</v>
      </c>
      <c r="L193" s="15">
        <v>57.82</v>
      </c>
      <c r="M193" s="54"/>
      <c r="N193" s="15">
        <v>51.634362523</v>
      </c>
      <c r="O193" s="15">
        <v>7.5429979780999998</v>
      </c>
      <c r="P193" s="15" t="s">
        <v>27</v>
      </c>
      <c r="Q193" s="16" t="s">
        <v>27</v>
      </c>
      <c r="R193" s="37" t="s">
        <v>793</v>
      </c>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row>
    <row r="194" spans="2:260" s="12" customFormat="1" ht="65.099999999999994" customHeight="1" x14ac:dyDescent="0.25">
      <c r="B194" s="3"/>
      <c r="C194" s="19" t="s">
        <v>459</v>
      </c>
      <c r="D194" s="17" t="s">
        <v>460</v>
      </c>
      <c r="E194" s="17">
        <v>1</v>
      </c>
      <c r="F194" s="14">
        <v>0.39</v>
      </c>
      <c r="G194" s="14">
        <v>7.0000000000000007E-2</v>
      </c>
      <c r="H194" s="14">
        <v>-0.23</v>
      </c>
      <c r="I194" s="14"/>
      <c r="J194" s="14">
        <v>0.41</v>
      </c>
      <c r="K194" s="14">
        <v>1.03</v>
      </c>
      <c r="L194" s="14">
        <v>2.04</v>
      </c>
      <c r="M194" s="54"/>
      <c r="N194" s="14">
        <v>49.636155555000002</v>
      </c>
      <c r="O194" s="31">
        <v>8.6853148094999995</v>
      </c>
      <c r="P194" s="31" t="s">
        <v>26</v>
      </c>
      <c r="Q194" s="17" t="s">
        <v>26</v>
      </c>
      <c r="R194" s="38" t="s">
        <v>794</v>
      </c>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row>
    <row r="195" spans="2:260" s="12" customFormat="1" ht="65.099999999999994" customHeight="1" x14ac:dyDescent="0.25">
      <c r="B195" s="3"/>
      <c r="C195" s="9" t="s">
        <v>305</v>
      </c>
      <c r="D195" s="16" t="s">
        <v>306</v>
      </c>
      <c r="E195" s="16">
        <v>10</v>
      </c>
      <c r="F195" s="15">
        <v>62.28</v>
      </c>
      <c r="G195" s="15">
        <v>54.88</v>
      </c>
      <c r="H195" s="15">
        <v>47.49</v>
      </c>
      <c r="I195" s="14"/>
      <c r="J195" s="15">
        <v>64.12</v>
      </c>
      <c r="K195" s="15">
        <v>78.900000000000006</v>
      </c>
      <c r="L195" s="15">
        <v>102.83</v>
      </c>
      <c r="M195" s="54"/>
      <c r="N195" s="15">
        <v>82.578067047999994</v>
      </c>
      <c r="O195" s="15">
        <v>725.09090637999998</v>
      </c>
      <c r="P195" s="15" t="s">
        <v>27</v>
      </c>
      <c r="Q195" s="16" t="s">
        <v>27</v>
      </c>
      <c r="R195" s="37" t="s">
        <v>795</v>
      </c>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row>
    <row r="196" spans="2:260" s="12" customFormat="1" ht="65.099999999999994" customHeight="1" x14ac:dyDescent="0.25">
      <c r="B196" s="3"/>
      <c r="C196" s="19" t="s">
        <v>305</v>
      </c>
      <c r="D196" s="17" t="s">
        <v>307</v>
      </c>
      <c r="E196" s="17">
        <v>9</v>
      </c>
      <c r="F196" s="14">
        <v>55.58</v>
      </c>
      <c r="G196" s="14">
        <v>49.2</v>
      </c>
      <c r="H196" s="14">
        <v>42.83</v>
      </c>
      <c r="I196" s="14"/>
      <c r="J196" s="14">
        <v>56.88</v>
      </c>
      <c r="K196" s="14">
        <v>69.62</v>
      </c>
      <c r="L196" s="14">
        <v>90.24</v>
      </c>
      <c r="M196" s="54"/>
      <c r="N196" s="14">
        <v>79.645130875999996</v>
      </c>
      <c r="O196" s="31">
        <v>2380.0296858000002</v>
      </c>
      <c r="P196" s="31" t="s">
        <v>27</v>
      </c>
      <c r="Q196" s="17" t="s">
        <v>27</v>
      </c>
      <c r="R196" s="38" t="s">
        <v>796</v>
      </c>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row>
    <row r="197" spans="2:260" s="12" customFormat="1" ht="65.099999999999994" customHeight="1" x14ac:dyDescent="0.25">
      <c r="B197" s="3"/>
      <c r="C197" s="9" t="s">
        <v>462</v>
      </c>
      <c r="D197" s="16" t="s">
        <v>308</v>
      </c>
      <c r="E197" s="16">
        <v>10</v>
      </c>
      <c r="F197" s="15">
        <v>12.05</v>
      </c>
      <c r="G197" s="15">
        <v>10.98</v>
      </c>
      <c r="H197" s="15">
        <v>9.91</v>
      </c>
      <c r="I197" s="14"/>
      <c r="J197" s="15">
        <v>12.55</v>
      </c>
      <c r="K197" s="15">
        <v>14.68</v>
      </c>
      <c r="L197" s="15">
        <v>18.14</v>
      </c>
      <c r="M197" s="54"/>
      <c r="N197" s="15">
        <v>80.629629252000001</v>
      </c>
      <c r="O197" s="15">
        <v>23.478918904999997</v>
      </c>
      <c r="P197" s="15" t="s">
        <v>27</v>
      </c>
      <c r="Q197" s="16" t="s">
        <v>27</v>
      </c>
      <c r="R197" s="37" t="s">
        <v>797</v>
      </c>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row>
    <row r="198" spans="2:260" s="12" customFormat="1" ht="65.099999999999994" customHeight="1" x14ac:dyDescent="0.25">
      <c r="B198" s="3"/>
      <c r="C198" s="19" t="s">
        <v>499</v>
      </c>
      <c r="D198" s="17" t="s">
        <v>309</v>
      </c>
      <c r="E198" s="17">
        <v>10</v>
      </c>
      <c r="F198" s="14">
        <v>63.72</v>
      </c>
      <c r="G198" s="14">
        <v>58.85</v>
      </c>
      <c r="H198" s="14">
        <v>53.99</v>
      </c>
      <c r="I198" s="14"/>
      <c r="J198" s="14">
        <v>67.099999999999994</v>
      </c>
      <c r="K198" s="14">
        <v>76.819999999999993</v>
      </c>
      <c r="L198" s="14">
        <v>92.56</v>
      </c>
      <c r="M198" s="54"/>
      <c r="N198" s="14">
        <v>69.865644361999998</v>
      </c>
      <c r="O198" s="31">
        <v>553.14773057000002</v>
      </c>
      <c r="P198" s="31" t="s">
        <v>27</v>
      </c>
      <c r="Q198" s="17" t="s">
        <v>27</v>
      </c>
      <c r="R198" s="38" t="s">
        <v>798</v>
      </c>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row>
    <row r="199" spans="2:260" s="12" customFormat="1" ht="65.099999999999994" customHeight="1" x14ac:dyDescent="0.25">
      <c r="B199" s="3"/>
      <c r="C199" s="9" t="s">
        <v>468</v>
      </c>
      <c r="D199" s="16" t="s">
        <v>310</v>
      </c>
      <c r="E199" s="16">
        <v>7</v>
      </c>
      <c r="F199" s="15">
        <v>4.76</v>
      </c>
      <c r="G199" s="15">
        <v>4.1100000000000003</v>
      </c>
      <c r="H199" s="15">
        <v>3.46</v>
      </c>
      <c r="I199" s="14"/>
      <c r="J199" s="15">
        <v>5.15</v>
      </c>
      <c r="K199" s="15">
        <v>6.44</v>
      </c>
      <c r="L199" s="15">
        <v>8.5399999999999991</v>
      </c>
      <c r="M199" s="54"/>
      <c r="N199" s="15">
        <v>75.436236156999996</v>
      </c>
      <c r="O199" s="15">
        <v>20.380149095</v>
      </c>
      <c r="P199" s="15" t="s">
        <v>27</v>
      </c>
      <c r="Q199" s="16" t="s">
        <v>27</v>
      </c>
      <c r="R199" s="37" t="s">
        <v>799</v>
      </c>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row>
    <row r="200" spans="2:260" s="12" customFormat="1" ht="65.099999999999994" customHeight="1" x14ac:dyDescent="0.25">
      <c r="B200" s="3"/>
      <c r="C200" s="19" t="s">
        <v>494</v>
      </c>
      <c r="D200" s="17" t="s">
        <v>311</v>
      </c>
      <c r="E200" s="17">
        <v>10</v>
      </c>
      <c r="F200" s="14">
        <v>15</v>
      </c>
      <c r="G200" s="14">
        <v>13.16</v>
      </c>
      <c r="H200" s="14">
        <v>11.32</v>
      </c>
      <c r="I200" s="14"/>
      <c r="J200" s="14">
        <v>15.73</v>
      </c>
      <c r="K200" s="14">
        <v>19.399999999999999</v>
      </c>
      <c r="L200" s="14">
        <v>25.35</v>
      </c>
      <c r="M200" s="54"/>
      <c r="N200" s="14">
        <v>87.606230034000006</v>
      </c>
      <c r="O200" s="31">
        <v>14.001352285000001</v>
      </c>
      <c r="P200" s="31" t="s">
        <v>27</v>
      </c>
      <c r="Q200" s="17" t="s">
        <v>27</v>
      </c>
      <c r="R200" s="38" t="s">
        <v>800</v>
      </c>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row>
    <row r="201" spans="2:260" s="12" customFormat="1" ht="65.099999999999994" customHeight="1" x14ac:dyDescent="0.25">
      <c r="B201" s="3"/>
      <c r="C201" s="9" t="s">
        <v>523</v>
      </c>
      <c r="D201" s="16" t="s">
        <v>312</v>
      </c>
      <c r="E201" s="16">
        <v>4</v>
      </c>
      <c r="F201" s="15">
        <v>8.34</v>
      </c>
      <c r="G201" s="15">
        <v>7.44</v>
      </c>
      <c r="H201" s="15">
        <v>6.55</v>
      </c>
      <c r="I201" s="14"/>
      <c r="J201" s="15">
        <v>9.1999999999999993</v>
      </c>
      <c r="K201" s="15">
        <v>10.98</v>
      </c>
      <c r="L201" s="15">
        <v>13.87</v>
      </c>
      <c r="M201" s="54"/>
      <c r="N201" s="15">
        <v>66.941443578999994</v>
      </c>
      <c r="O201" s="15">
        <v>27.234946286</v>
      </c>
      <c r="P201" s="15" t="s">
        <v>26</v>
      </c>
      <c r="Q201" s="16" t="s">
        <v>27</v>
      </c>
      <c r="R201" s="37" t="s">
        <v>801</v>
      </c>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row>
    <row r="202" spans="2:260" s="12" customFormat="1" ht="65.099999999999994" customHeight="1" x14ac:dyDescent="0.25">
      <c r="B202" s="3"/>
      <c r="C202" s="19" t="s">
        <v>465</v>
      </c>
      <c r="D202" s="17" t="s">
        <v>314</v>
      </c>
      <c r="E202" s="17">
        <v>7</v>
      </c>
      <c r="F202" s="14">
        <v>52.36</v>
      </c>
      <c r="G202" s="14">
        <v>49.41</v>
      </c>
      <c r="H202" s="14">
        <v>46.46</v>
      </c>
      <c r="I202" s="14"/>
      <c r="J202" s="14">
        <v>53.97</v>
      </c>
      <c r="K202" s="14">
        <v>59.86</v>
      </c>
      <c r="L202" s="14">
        <v>69.41</v>
      </c>
      <c r="M202" s="54"/>
      <c r="N202" s="14">
        <v>71.812217187000002</v>
      </c>
      <c r="O202" s="31">
        <v>99.959821857000009</v>
      </c>
      <c r="P202" s="31" t="s">
        <v>27</v>
      </c>
      <c r="Q202" s="17" t="s">
        <v>27</v>
      </c>
      <c r="R202" s="38" t="s">
        <v>802</v>
      </c>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row>
    <row r="203" spans="2:260" s="12" customFormat="1" ht="65.099999999999994" customHeight="1" x14ac:dyDescent="0.25">
      <c r="B203" s="3"/>
      <c r="C203" s="9" t="s">
        <v>575</v>
      </c>
      <c r="D203" s="16" t="s">
        <v>576</v>
      </c>
      <c r="E203" s="16">
        <v>7</v>
      </c>
      <c r="F203" s="15">
        <v>2.75</v>
      </c>
      <c r="G203" s="15">
        <v>2.11</v>
      </c>
      <c r="H203" s="15">
        <v>1.48</v>
      </c>
      <c r="I203" s="14"/>
      <c r="J203" s="15">
        <v>3.34</v>
      </c>
      <c r="K203" s="15">
        <v>4.5999999999999996</v>
      </c>
      <c r="L203" s="15">
        <v>6.64</v>
      </c>
      <c r="M203" s="54"/>
      <c r="N203" s="15">
        <v>68.383072748000004</v>
      </c>
      <c r="O203" s="15">
        <v>1.3421696667</v>
      </c>
      <c r="P203" s="15" t="s">
        <v>27</v>
      </c>
      <c r="Q203" s="16" t="s">
        <v>27</v>
      </c>
      <c r="R203" s="37" t="s">
        <v>803</v>
      </c>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row>
    <row r="204" spans="2:260" s="12" customFormat="1" ht="65.099999999999994" customHeight="1" x14ac:dyDescent="0.25">
      <c r="B204" s="3"/>
      <c r="C204" s="19" t="s">
        <v>480</v>
      </c>
      <c r="D204" s="17" t="s">
        <v>481</v>
      </c>
      <c r="E204" s="17">
        <v>7</v>
      </c>
      <c r="F204" s="14">
        <v>4.6500000000000004</v>
      </c>
      <c r="G204" s="14">
        <v>4.05</v>
      </c>
      <c r="H204" s="14">
        <v>3.46</v>
      </c>
      <c r="I204" s="14"/>
      <c r="J204" s="14">
        <v>5.09</v>
      </c>
      <c r="K204" s="14">
        <v>6.27</v>
      </c>
      <c r="L204" s="14">
        <v>8.18</v>
      </c>
      <c r="M204" s="54"/>
      <c r="N204" s="14">
        <v>77.358551284000001</v>
      </c>
      <c r="O204" s="31">
        <v>4.3608529999999996</v>
      </c>
      <c r="P204" s="31" t="s">
        <v>27</v>
      </c>
      <c r="Q204" s="17" t="s">
        <v>27</v>
      </c>
      <c r="R204" s="38" t="s">
        <v>804</v>
      </c>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row>
    <row r="205" spans="2:260" s="12" customFormat="1" ht="65.099999999999994" customHeight="1" x14ac:dyDescent="0.25">
      <c r="B205" s="3"/>
      <c r="C205" s="9" t="s">
        <v>315</v>
      </c>
      <c r="D205" s="16" t="s">
        <v>316</v>
      </c>
      <c r="E205" s="16">
        <v>7</v>
      </c>
      <c r="F205" s="15">
        <v>21.4</v>
      </c>
      <c r="G205" s="15">
        <v>19.23</v>
      </c>
      <c r="H205" s="15">
        <v>17.059999999999999</v>
      </c>
      <c r="I205" s="14"/>
      <c r="J205" s="15">
        <v>22.96</v>
      </c>
      <c r="K205" s="15">
        <v>27.29</v>
      </c>
      <c r="L205" s="15">
        <v>34.299999999999997</v>
      </c>
      <c r="M205" s="54"/>
      <c r="N205" s="15">
        <v>72.693772781999996</v>
      </c>
      <c r="O205" s="15">
        <v>15.988575952</v>
      </c>
      <c r="P205" s="15" t="s">
        <v>27</v>
      </c>
      <c r="Q205" s="16" t="s">
        <v>27</v>
      </c>
      <c r="R205" s="37" t="s">
        <v>805</v>
      </c>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row>
    <row r="206" spans="2:260" s="12" customFormat="1" ht="65.099999999999994" customHeight="1" x14ac:dyDescent="0.25">
      <c r="B206" s="3"/>
      <c r="C206" s="19" t="s">
        <v>577</v>
      </c>
      <c r="D206" s="17" t="s">
        <v>578</v>
      </c>
      <c r="E206" s="17">
        <v>10</v>
      </c>
      <c r="F206" s="14">
        <v>8.7899999999999991</v>
      </c>
      <c r="G206" s="14">
        <v>7.81</v>
      </c>
      <c r="H206" s="14">
        <v>6.83</v>
      </c>
      <c r="I206" s="14"/>
      <c r="J206" s="14">
        <v>9.27</v>
      </c>
      <c r="K206" s="14">
        <v>11.22</v>
      </c>
      <c r="L206" s="14">
        <v>14.38</v>
      </c>
      <c r="M206" s="54"/>
      <c r="N206" s="14">
        <v>78.161047667999995</v>
      </c>
      <c r="O206" s="31">
        <v>1.4072288571</v>
      </c>
      <c r="P206" s="31" t="s">
        <v>27</v>
      </c>
      <c r="Q206" s="17" t="s">
        <v>27</v>
      </c>
      <c r="R206" s="38" t="s">
        <v>806</v>
      </c>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row>
    <row r="207" spans="2:260" s="12" customFormat="1" ht="65.099999999999994" customHeight="1" x14ac:dyDescent="0.25">
      <c r="B207" s="3"/>
      <c r="C207" s="9" t="s">
        <v>807</v>
      </c>
      <c r="D207" s="16" t="s">
        <v>808</v>
      </c>
      <c r="E207" s="16">
        <v>6</v>
      </c>
      <c r="F207" s="15">
        <v>72.14</v>
      </c>
      <c r="G207" s="15">
        <v>58.87</v>
      </c>
      <c r="H207" s="15">
        <v>45.61</v>
      </c>
      <c r="I207" s="14"/>
      <c r="J207" s="15">
        <v>75.400000000000006</v>
      </c>
      <c r="K207" s="15">
        <v>101.92</v>
      </c>
      <c r="L207" s="15">
        <v>144.85</v>
      </c>
      <c r="M207" s="54"/>
      <c r="N207" s="15">
        <v>41.550522164</v>
      </c>
      <c r="O207" s="15">
        <v>2.8622237295000001</v>
      </c>
      <c r="P207" s="15" t="s">
        <v>27</v>
      </c>
      <c r="Q207" s="16" t="s">
        <v>26</v>
      </c>
      <c r="R207" s="37" t="s">
        <v>809</v>
      </c>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row>
    <row r="208" spans="2:260" s="12" customFormat="1" ht="65.099999999999994" customHeight="1" x14ac:dyDescent="0.25">
      <c r="B208" s="3"/>
      <c r="C208" s="19" t="s">
        <v>317</v>
      </c>
      <c r="D208" s="17" t="s">
        <v>318</v>
      </c>
      <c r="E208" s="17">
        <v>7</v>
      </c>
      <c r="F208" s="14">
        <v>2.2000000000000002</v>
      </c>
      <c r="G208" s="14">
        <v>1.87</v>
      </c>
      <c r="H208" s="14">
        <v>1.54</v>
      </c>
      <c r="I208" s="14"/>
      <c r="J208" s="14">
        <v>2.4300000000000002</v>
      </c>
      <c r="K208" s="14">
        <v>3.08</v>
      </c>
      <c r="L208" s="14">
        <v>4.1399999999999997</v>
      </c>
      <c r="M208" s="54"/>
      <c r="N208" s="14">
        <v>73.894104130000002</v>
      </c>
      <c r="O208" s="31">
        <v>7.6948790952000001</v>
      </c>
      <c r="P208" s="31" t="s">
        <v>27</v>
      </c>
      <c r="Q208" s="17" t="s">
        <v>27</v>
      </c>
      <c r="R208" s="38" t="s">
        <v>810</v>
      </c>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row>
    <row r="209" spans="2:260" s="12" customFormat="1" ht="65.099999999999994" customHeight="1" x14ac:dyDescent="0.25">
      <c r="B209" s="3"/>
      <c r="C209" s="9" t="s">
        <v>485</v>
      </c>
      <c r="D209" s="16" t="s">
        <v>456</v>
      </c>
      <c r="E209" s="16">
        <v>7</v>
      </c>
      <c r="F209" s="15">
        <v>2.63</v>
      </c>
      <c r="G209" s="15">
        <v>2.0099999999999998</v>
      </c>
      <c r="H209" s="15">
        <v>1.4</v>
      </c>
      <c r="I209" s="14"/>
      <c r="J209" s="15">
        <v>2.93</v>
      </c>
      <c r="K209" s="15">
        <v>4.1500000000000004</v>
      </c>
      <c r="L209" s="15">
        <v>6.14</v>
      </c>
      <c r="M209" s="54"/>
      <c r="N209" s="15">
        <v>78.404229774000001</v>
      </c>
      <c r="O209" s="15">
        <v>8.445819095200001</v>
      </c>
      <c r="P209" s="15" t="s">
        <v>27</v>
      </c>
      <c r="Q209" s="16" t="s">
        <v>27</v>
      </c>
      <c r="R209" s="37" t="s">
        <v>811</v>
      </c>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row>
    <row r="210" spans="2:260" s="12" customFormat="1" ht="65.099999999999994" customHeight="1" x14ac:dyDescent="0.25">
      <c r="B210" s="3"/>
      <c r="C210" s="19" t="s">
        <v>319</v>
      </c>
      <c r="D210" s="17" t="s">
        <v>320</v>
      </c>
      <c r="E210" s="17">
        <v>4</v>
      </c>
      <c r="F210" s="14">
        <v>20.65</v>
      </c>
      <c r="G210" s="14">
        <v>18.45</v>
      </c>
      <c r="H210" s="14">
        <v>16.260000000000002</v>
      </c>
      <c r="I210" s="14"/>
      <c r="J210" s="14">
        <v>23.12</v>
      </c>
      <c r="K210" s="14">
        <v>27.5</v>
      </c>
      <c r="L210" s="14">
        <v>34.6</v>
      </c>
      <c r="M210" s="54"/>
      <c r="N210" s="14">
        <v>57.700805617</v>
      </c>
      <c r="O210" s="31">
        <v>274.01950567</v>
      </c>
      <c r="P210" s="31" t="s">
        <v>26</v>
      </c>
      <c r="Q210" s="17" t="s">
        <v>27</v>
      </c>
      <c r="R210" s="38" t="s">
        <v>812</v>
      </c>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row>
    <row r="211" spans="2:260" s="12" customFormat="1" ht="65.099999999999994" customHeight="1" x14ac:dyDescent="0.25">
      <c r="B211" s="3"/>
      <c r="C211" s="9" t="s">
        <v>321</v>
      </c>
      <c r="D211" s="16" t="s">
        <v>322</v>
      </c>
      <c r="E211" s="16">
        <v>4</v>
      </c>
      <c r="F211" s="15">
        <v>0.34</v>
      </c>
      <c r="G211" s="15">
        <v>0.25</v>
      </c>
      <c r="H211" s="15">
        <v>0.16</v>
      </c>
      <c r="I211" s="14"/>
      <c r="J211" s="15">
        <v>0.39</v>
      </c>
      <c r="K211" s="15">
        <v>0.56000000000000005</v>
      </c>
      <c r="L211" s="15">
        <v>0.84</v>
      </c>
      <c r="M211" s="54"/>
      <c r="N211" s="15">
        <v>65.227812963999995</v>
      </c>
      <c r="O211" s="15">
        <v>6.1921063332999999</v>
      </c>
      <c r="P211" s="15" t="s">
        <v>26</v>
      </c>
      <c r="Q211" s="16" t="s">
        <v>27</v>
      </c>
      <c r="R211" s="37" t="s">
        <v>813</v>
      </c>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row>
    <row r="212" spans="2:260" s="12" customFormat="1" ht="65.099999999999994" customHeight="1" x14ac:dyDescent="0.25">
      <c r="B212" s="3"/>
      <c r="C212" s="19" t="s">
        <v>323</v>
      </c>
      <c r="D212" s="17" t="s">
        <v>324</v>
      </c>
      <c r="E212" s="17">
        <v>7</v>
      </c>
      <c r="F212" s="14">
        <v>7.39</v>
      </c>
      <c r="G212" s="14">
        <v>6.24</v>
      </c>
      <c r="H212" s="14">
        <v>5.09</v>
      </c>
      <c r="I212" s="14"/>
      <c r="J212" s="14">
        <v>7.9</v>
      </c>
      <c r="K212" s="14">
        <v>10.19</v>
      </c>
      <c r="L212" s="14">
        <v>13.91</v>
      </c>
      <c r="M212" s="54"/>
      <c r="N212" s="14">
        <v>76.893938534</v>
      </c>
      <c r="O212" s="31">
        <v>28.399064332999998</v>
      </c>
      <c r="P212" s="31" t="s">
        <v>27</v>
      </c>
      <c r="Q212" s="17" t="s">
        <v>27</v>
      </c>
      <c r="R212" s="38" t="s">
        <v>814</v>
      </c>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row>
    <row r="213" spans="2:260" s="12" customFormat="1" ht="65.099999999999994" customHeight="1" x14ac:dyDescent="0.25">
      <c r="B213" s="3"/>
      <c r="C213" s="9" t="s">
        <v>579</v>
      </c>
      <c r="D213" s="16" t="s">
        <v>580</v>
      </c>
      <c r="E213" s="16">
        <v>3</v>
      </c>
      <c r="F213" s="15">
        <v>0.93</v>
      </c>
      <c r="G213" s="15">
        <v>0.21</v>
      </c>
      <c r="H213" s="15">
        <v>-0.49</v>
      </c>
      <c r="I213" s="14"/>
      <c r="J213" s="15">
        <v>1.06</v>
      </c>
      <c r="K213" s="15">
        <v>2.48</v>
      </c>
      <c r="L213" s="15">
        <v>4.78</v>
      </c>
      <c r="M213" s="54"/>
      <c r="N213" s="15">
        <v>29.304620272000001</v>
      </c>
      <c r="O213" s="15">
        <v>1.0610228571</v>
      </c>
      <c r="P213" s="15" t="s">
        <v>26</v>
      </c>
      <c r="Q213" s="16" t="s">
        <v>26</v>
      </c>
      <c r="R213" s="37" t="s">
        <v>815</v>
      </c>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row>
    <row r="214" spans="2:260" s="12" customFormat="1" ht="65.099999999999994" customHeight="1" x14ac:dyDescent="0.25">
      <c r="B214" s="3"/>
      <c r="C214" s="19" t="s">
        <v>325</v>
      </c>
      <c r="D214" s="17" t="s">
        <v>326</v>
      </c>
      <c r="E214" s="17">
        <v>7</v>
      </c>
      <c r="F214" s="14">
        <v>44.21</v>
      </c>
      <c r="G214" s="14">
        <v>39.72</v>
      </c>
      <c r="H214" s="14">
        <v>35.24</v>
      </c>
      <c r="I214" s="14"/>
      <c r="J214" s="14">
        <v>46.59</v>
      </c>
      <c r="K214" s="14">
        <v>55.55</v>
      </c>
      <c r="L214" s="14">
        <v>70.06</v>
      </c>
      <c r="M214" s="54"/>
      <c r="N214" s="14">
        <v>74.732914503000003</v>
      </c>
      <c r="O214" s="31">
        <v>344.28873248000002</v>
      </c>
      <c r="P214" s="31" t="s">
        <v>27</v>
      </c>
      <c r="Q214" s="17" t="s">
        <v>27</v>
      </c>
      <c r="R214" s="38" t="s">
        <v>816</v>
      </c>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row>
    <row r="215" spans="2:260" s="12" customFormat="1" ht="65.099999999999994" customHeight="1" x14ac:dyDescent="0.25">
      <c r="B215" s="3"/>
      <c r="C215" s="9" t="s">
        <v>327</v>
      </c>
      <c r="D215" s="16" t="s">
        <v>328</v>
      </c>
      <c r="E215" s="16">
        <v>7</v>
      </c>
      <c r="F215" s="15">
        <v>10.1</v>
      </c>
      <c r="G215" s="15">
        <v>8.6999999999999993</v>
      </c>
      <c r="H215" s="15">
        <v>7.31</v>
      </c>
      <c r="I215" s="14"/>
      <c r="J215" s="15">
        <v>10.92</v>
      </c>
      <c r="K215" s="15">
        <v>13.7</v>
      </c>
      <c r="L215" s="15">
        <v>18.22</v>
      </c>
      <c r="M215" s="54"/>
      <c r="N215" s="15">
        <v>76.747984052000007</v>
      </c>
      <c r="O215" s="15">
        <v>19.637019571</v>
      </c>
      <c r="P215" s="15" t="s">
        <v>27</v>
      </c>
      <c r="Q215" s="16" t="s">
        <v>27</v>
      </c>
      <c r="R215" s="37" t="s">
        <v>817</v>
      </c>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row>
    <row r="216" spans="2:260" s="12" customFormat="1" ht="65.099999999999994" customHeight="1" x14ac:dyDescent="0.25">
      <c r="B216" s="3"/>
      <c r="C216" s="19" t="s">
        <v>581</v>
      </c>
      <c r="D216" s="17" t="s">
        <v>582</v>
      </c>
      <c r="E216" s="17">
        <v>7</v>
      </c>
      <c r="F216" s="14">
        <v>7.59</v>
      </c>
      <c r="G216" s="14">
        <v>6.75</v>
      </c>
      <c r="H216" s="14">
        <v>5.92</v>
      </c>
      <c r="I216" s="14"/>
      <c r="J216" s="14">
        <v>7.88</v>
      </c>
      <c r="K216" s="14">
        <v>9.5399999999999991</v>
      </c>
      <c r="L216" s="14">
        <v>12.23</v>
      </c>
      <c r="M216" s="54"/>
      <c r="N216" s="14">
        <v>82.773368371000004</v>
      </c>
      <c r="O216" s="31">
        <v>2.8437697143</v>
      </c>
      <c r="P216" s="31" t="s">
        <v>27</v>
      </c>
      <c r="Q216" s="17" t="s">
        <v>27</v>
      </c>
      <c r="R216" s="38" t="s">
        <v>818</v>
      </c>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row>
    <row r="217" spans="2:260" s="12" customFormat="1" ht="65.099999999999994" customHeight="1" x14ac:dyDescent="0.25">
      <c r="B217" s="3"/>
      <c r="C217" s="9" t="s">
        <v>329</v>
      </c>
      <c r="D217" s="16" t="s">
        <v>330</v>
      </c>
      <c r="E217" s="16">
        <v>10</v>
      </c>
      <c r="F217" s="15">
        <v>18.68</v>
      </c>
      <c r="G217" s="15">
        <v>16.45</v>
      </c>
      <c r="H217" s="15">
        <v>14.22</v>
      </c>
      <c r="I217" s="14"/>
      <c r="J217" s="15">
        <v>19.37</v>
      </c>
      <c r="K217" s="15">
        <v>23.82</v>
      </c>
      <c r="L217" s="15">
        <v>31.03</v>
      </c>
      <c r="M217" s="54"/>
      <c r="N217" s="15">
        <v>80.989615888000003</v>
      </c>
      <c r="O217" s="15">
        <v>261.63417433000001</v>
      </c>
      <c r="P217" s="15" t="s">
        <v>27</v>
      </c>
      <c r="Q217" s="16" t="s">
        <v>27</v>
      </c>
      <c r="R217" s="37" t="s">
        <v>819</v>
      </c>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row>
    <row r="218" spans="2:260" s="12" customFormat="1" ht="65.099999999999994" customHeight="1" x14ac:dyDescent="0.25">
      <c r="B218" s="3"/>
      <c r="C218" s="19" t="s">
        <v>331</v>
      </c>
      <c r="D218" s="17" t="s">
        <v>332</v>
      </c>
      <c r="E218" s="17">
        <v>7</v>
      </c>
      <c r="F218" s="14">
        <v>32.44</v>
      </c>
      <c r="G218" s="14">
        <v>29.04</v>
      </c>
      <c r="H218" s="14">
        <v>25.64</v>
      </c>
      <c r="I218" s="14"/>
      <c r="J218" s="14">
        <v>34.17</v>
      </c>
      <c r="K218" s="14">
        <v>40.96</v>
      </c>
      <c r="L218" s="14">
        <v>51.96</v>
      </c>
      <c r="M218" s="54"/>
      <c r="N218" s="14">
        <v>75.023689137999995</v>
      </c>
      <c r="O218" s="31">
        <v>713.46923375999995</v>
      </c>
      <c r="P218" s="31" t="s">
        <v>27</v>
      </c>
      <c r="Q218" s="17" t="s">
        <v>27</v>
      </c>
      <c r="R218" s="38" t="s">
        <v>820</v>
      </c>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row>
    <row r="219" spans="2:260" s="12" customFormat="1" ht="65.099999999999994" customHeight="1" x14ac:dyDescent="0.25">
      <c r="B219" s="3"/>
      <c r="C219" s="9" t="s">
        <v>583</v>
      </c>
      <c r="D219" s="16" t="s">
        <v>584</v>
      </c>
      <c r="E219" s="16">
        <v>6</v>
      </c>
      <c r="F219" s="15">
        <v>53.5</v>
      </c>
      <c r="G219" s="15">
        <v>44.92</v>
      </c>
      <c r="H219" s="15">
        <v>36.340000000000003</v>
      </c>
      <c r="I219" s="14"/>
      <c r="J219" s="15">
        <v>55.72</v>
      </c>
      <c r="K219" s="15">
        <v>72.87</v>
      </c>
      <c r="L219" s="15">
        <v>100.63</v>
      </c>
      <c r="M219" s="54"/>
      <c r="N219" s="15">
        <v>50.833768098</v>
      </c>
      <c r="O219" s="15">
        <v>1.1643095338</v>
      </c>
      <c r="P219" s="15" t="s">
        <v>27</v>
      </c>
      <c r="Q219" s="16" t="s">
        <v>26</v>
      </c>
      <c r="R219" s="37" t="s">
        <v>821</v>
      </c>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row>
    <row r="220" spans="2:260" s="12" customFormat="1" ht="65.099999999999994" customHeight="1" x14ac:dyDescent="0.25">
      <c r="B220" s="3"/>
      <c r="C220" s="19" t="s">
        <v>333</v>
      </c>
      <c r="D220" s="17" t="s">
        <v>500</v>
      </c>
      <c r="E220" s="17">
        <v>7</v>
      </c>
      <c r="F220" s="14">
        <v>9.26</v>
      </c>
      <c r="G220" s="14">
        <v>8.0299999999999994</v>
      </c>
      <c r="H220" s="14">
        <v>6.8</v>
      </c>
      <c r="I220" s="14"/>
      <c r="J220" s="14">
        <v>10.6</v>
      </c>
      <c r="K220" s="14">
        <v>13.05</v>
      </c>
      <c r="L220" s="14">
        <v>17.03</v>
      </c>
      <c r="M220" s="54"/>
      <c r="N220" s="14">
        <v>63.755340920999998</v>
      </c>
      <c r="O220" s="31">
        <v>2.7306970476000001</v>
      </c>
      <c r="P220" s="31" t="s">
        <v>27</v>
      </c>
      <c r="Q220" s="17" t="s">
        <v>27</v>
      </c>
      <c r="R220" s="38" t="s">
        <v>822</v>
      </c>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row>
    <row r="221" spans="2:260" s="12" customFormat="1" ht="65.099999999999994" customHeight="1" x14ac:dyDescent="0.25">
      <c r="B221" s="3"/>
      <c r="C221" s="9" t="s">
        <v>333</v>
      </c>
      <c r="D221" s="16" t="s">
        <v>334</v>
      </c>
      <c r="E221" s="16">
        <v>7</v>
      </c>
      <c r="F221" s="15">
        <v>7.91</v>
      </c>
      <c r="G221" s="15">
        <v>7.08</v>
      </c>
      <c r="H221" s="15">
        <v>6.26</v>
      </c>
      <c r="I221" s="14"/>
      <c r="J221" s="15">
        <v>8.83</v>
      </c>
      <c r="K221" s="15">
        <v>10.47</v>
      </c>
      <c r="L221" s="15">
        <v>13.13</v>
      </c>
      <c r="M221" s="54"/>
      <c r="N221" s="15">
        <v>64.721824526999995</v>
      </c>
      <c r="O221" s="15">
        <v>17.122790856999998</v>
      </c>
      <c r="P221" s="15" t="s">
        <v>27</v>
      </c>
      <c r="Q221" s="16" t="s">
        <v>27</v>
      </c>
      <c r="R221" s="37" t="s">
        <v>823</v>
      </c>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row>
    <row r="222" spans="2:260" s="12" customFormat="1" ht="65.099999999999994" customHeight="1" x14ac:dyDescent="0.25">
      <c r="B222" s="3"/>
      <c r="C222" s="19" t="s">
        <v>333</v>
      </c>
      <c r="D222" s="17" t="s">
        <v>335</v>
      </c>
      <c r="E222" s="17">
        <v>7</v>
      </c>
      <c r="F222" s="14">
        <v>41.01</v>
      </c>
      <c r="G222" s="14">
        <v>36.43</v>
      </c>
      <c r="H222" s="14">
        <v>31.85</v>
      </c>
      <c r="I222" s="14"/>
      <c r="J222" s="14">
        <v>45.94</v>
      </c>
      <c r="K222" s="14">
        <v>55.09</v>
      </c>
      <c r="L222" s="14">
        <v>69.900000000000006</v>
      </c>
      <c r="M222" s="54"/>
      <c r="N222" s="14">
        <v>64.579980818999999</v>
      </c>
      <c r="O222" s="31">
        <v>85.149370951999998</v>
      </c>
      <c r="P222" s="31" t="s">
        <v>27</v>
      </c>
      <c r="Q222" s="17" t="s">
        <v>27</v>
      </c>
      <c r="R222" s="38" t="s">
        <v>824</v>
      </c>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row>
    <row r="223" spans="2:260" s="12" customFormat="1" ht="65.099999999999994" customHeight="1" x14ac:dyDescent="0.25">
      <c r="B223" s="3"/>
      <c r="C223" s="9" t="s">
        <v>336</v>
      </c>
      <c r="D223" s="16" t="s">
        <v>524</v>
      </c>
      <c r="E223" s="16">
        <v>2</v>
      </c>
      <c r="F223" s="15">
        <v>14.22</v>
      </c>
      <c r="G223" s="15">
        <v>13.16</v>
      </c>
      <c r="H223" s="15">
        <v>12.11</v>
      </c>
      <c r="I223" s="14"/>
      <c r="J223" s="15">
        <v>14.49</v>
      </c>
      <c r="K223" s="15">
        <v>16.59</v>
      </c>
      <c r="L223" s="15">
        <v>19.989999999999998</v>
      </c>
      <c r="M223" s="54"/>
      <c r="N223" s="15">
        <v>44.382302584000001</v>
      </c>
      <c r="O223" s="15">
        <v>2.1431780952000001</v>
      </c>
      <c r="P223" s="15" t="s">
        <v>26</v>
      </c>
      <c r="Q223" s="16" t="s">
        <v>26</v>
      </c>
      <c r="R223" s="37" t="s">
        <v>825</v>
      </c>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row>
    <row r="224" spans="2:260" s="12" customFormat="1" ht="65.099999999999994" customHeight="1" x14ac:dyDescent="0.25">
      <c r="B224" s="3"/>
      <c r="C224" s="19" t="s">
        <v>336</v>
      </c>
      <c r="D224" s="17" t="s">
        <v>476</v>
      </c>
      <c r="E224" s="17">
        <v>2</v>
      </c>
      <c r="F224" s="14">
        <v>14.2</v>
      </c>
      <c r="G224" s="14">
        <v>13.45</v>
      </c>
      <c r="H224" s="14">
        <v>12.7</v>
      </c>
      <c r="I224" s="14"/>
      <c r="J224" s="14">
        <v>14.44</v>
      </c>
      <c r="K224" s="14">
        <v>15.93</v>
      </c>
      <c r="L224" s="14">
        <v>18.350000000000001</v>
      </c>
      <c r="M224" s="54"/>
      <c r="N224" s="14">
        <v>47.070401593</v>
      </c>
      <c r="O224" s="31">
        <v>3.452431619</v>
      </c>
      <c r="P224" s="31" t="s">
        <v>26</v>
      </c>
      <c r="Q224" s="17" t="s">
        <v>26</v>
      </c>
      <c r="R224" s="38" t="s">
        <v>826</v>
      </c>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row>
    <row r="225" spans="2:260" s="12" customFormat="1" ht="65.099999999999994" customHeight="1" x14ac:dyDescent="0.25">
      <c r="B225" s="3"/>
      <c r="C225" s="9" t="s">
        <v>336</v>
      </c>
      <c r="D225" s="16" t="s">
        <v>337</v>
      </c>
      <c r="E225" s="16">
        <v>2</v>
      </c>
      <c r="F225" s="15">
        <v>28.36</v>
      </c>
      <c r="G225" s="15">
        <v>26.57</v>
      </c>
      <c r="H225" s="15">
        <v>24.78</v>
      </c>
      <c r="I225" s="14"/>
      <c r="J225" s="15">
        <v>28.97</v>
      </c>
      <c r="K225" s="15">
        <v>32.54</v>
      </c>
      <c r="L225" s="15">
        <v>38.32</v>
      </c>
      <c r="M225" s="54"/>
      <c r="N225" s="15">
        <v>44.564396012000003</v>
      </c>
      <c r="O225" s="15">
        <v>140.48701861999999</v>
      </c>
      <c r="P225" s="15" t="s">
        <v>26</v>
      </c>
      <c r="Q225" s="16" t="s">
        <v>26</v>
      </c>
      <c r="R225" s="37" t="s">
        <v>827</v>
      </c>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c r="IU225" s="11"/>
      <c r="IV225" s="11"/>
      <c r="IW225" s="11"/>
      <c r="IX225" s="11"/>
      <c r="IY225" s="11"/>
      <c r="IZ225" s="11"/>
    </row>
    <row r="226" spans="2:260" s="12" customFormat="1" ht="65.099999999999994" customHeight="1" x14ac:dyDescent="0.25">
      <c r="B226" s="3"/>
      <c r="C226" s="19" t="s">
        <v>338</v>
      </c>
      <c r="D226" s="17" t="s">
        <v>339</v>
      </c>
      <c r="E226" s="17">
        <v>10</v>
      </c>
      <c r="F226" s="14">
        <v>20.62</v>
      </c>
      <c r="G226" s="14">
        <v>18.09</v>
      </c>
      <c r="H226" s="14">
        <v>15.57</v>
      </c>
      <c r="I226" s="14"/>
      <c r="J226" s="14">
        <v>21.91</v>
      </c>
      <c r="K226" s="14">
        <v>26.95</v>
      </c>
      <c r="L226" s="14">
        <v>35.11</v>
      </c>
      <c r="M226" s="54"/>
      <c r="N226" s="14">
        <v>73.957862930000005</v>
      </c>
      <c r="O226" s="31">
        <v>38.963019189999997</v>
      </c>
      <c r="P226" s="31" t="s">
        <v>27</v>
      </c>
      <c r="Q226" s="17" t="s">
        <v>27</v>
      </c>
      <c r="R226" s="38" t="s">
        <v>828</v>
      </c>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c r="IU226" s="11"/>
      <c r="IV226" s="11"/>
      <c r="IW226" s="11"/>
      <c r="IX226" s="11"/>
      <c r="IY226" s="11"/>
      <c r="IZ226" s="11"/>
    </row>
    <row r="227" spans="2:260" s="12" customFormat="1" ht="65.099999999999994" customHeight="1" x14ac:dyDescent="0.25">
      <c r="B227" s="3"/>
      <c r="C227" s="9" t="s">
        <v>340</v>
      </c>
      <c r="D227" s="16" t="s">
        <v>341</v>
      </c>
      <c r="E227" s="16">
        <v>7</v>
      </c>
      <c r="F227" s="15">
        <v>5.05</v>
      </c>
      <c r="G227" s="15">
        <v>4.66</v>
      </c>
      <c r="H227" s="15">
        <v>4.2699999999999996</v>
      </c>
      <c r="I227" s="14"/>
      <c r="J227" s="15">
        <v>5.35</v>
      </c>
      <c r="K227" s="15">
        <v>6.12</v>
      </c>
      <c r="L227" s="15">
        <v>7.38</v>
      </c>
      <c r="M227" s="54"/>
      <c r="N227" s="15">
        <v>76.65110928</v>
      </c>
      <c r="O227" s="15">
        <v>3.3121546189999997</v>
      </c>
      <c r="P227" s="15" t="s">
        <v>27</v>
      </c>
      <c r="Q227" s="16" t="s">
        <v>27</v>
      </c>
      <c r="R227" s="37" t="s">
        <v>829</v>
      </c>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c r="IM227" s="11"/>
      <c r="IN227" s="11"/>
      <c r="IO227" s="11"/>
      <c r="IP227" s="11"/>
      <c r="IQ227" s="11"/>
      <c r="IR227" s="11"/>
      <c r="IS227" s="11"/>
      <c r="IT227" s="11"/>
      <c r="IU227" s="11"/>
      <c r="IV227" s="11"/>
      <c r="IW227" s="11"/>
      <c r="IX227" s="11"/>
      <c r="IY227" s="11"/>
      <c r="IZ227" s="11"/>
    </row>
    <row r="228" spans="2:260" s="12" customFormat="1" ht="65.099999999999994" customHeight="1" x14ac:dyDescent="0.25">
      <c r="B228" s="3"/>
      <c r="C228" s="19" t="s">
        <v>541</v>
      </c>
      <c r="D228" s="17" t="s">
        <v>542</v>
      </c>
      <c r="E228" s="17">
        <v>3</v>
      </c>
      <c r="F228" s="14">
        <v>62.85</v>
      </c>
      <c r="G228" s="14">
        <v>49.11</v>
      </c>
      <c r="H228" s="14">
        <v>35.369999999999997</v>
      </c>
      <c r="I228" s="14"/>
      <c r="J228" s="14">
        <v>68</v>
      </c>
      <c r="K228" s="14">
        <v>95.47</v>
      </c>
      <c r="L228" s="14">
        <v>139.91999999999999</v>
      </c>
      <c r="M228" s="54"/>
      <c r="N228" s="14">
        <v>25.951239128000001</v>
      </c>
      <c r="O228" s="31">
        <v>2.1197504219000001</v>
      </c>
      <c r="P228" s="31" t="s">
        <v>27</v>
      </c>
      <c r="Q228" s="17" t="s">
        <v>26</v>
      </c>
      <c r="R228" s="38" t="s">
        <v>830</v>
      </c>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c r="IU228" s="11"/>
      <c r="IV228" s="11"/>
      <c r="IW228" s="11"/>
      <c r="IX228" s="11"/>
      <c r="IY228" s="11"/>
      <c r="IZ228" s="11"/>
    </row>
    <row r="229" spans="2:260" s="12" customFormat="1" ht="65.099999999999994" customHeight="1" x14ac:dyDescent="0.25">
      <c r="B229" s="3"/>
      <c r="C229" s="9" t="s">
        <v>342</v>
      </c>
      <c r="D229" s="16" t="s">
        <v>343</v>
      </c>
      <c r="E229" s="16">
        <v>7</v>
      </c>
      <c r="F229" s="15">
        <v>16.989999999999998</v>
      </c>
      <c r="G229" s="15">
        <v>14.48</v>
      </c>
      <c r="H229" s="15">
        <v>11.97</v>
      </c>
      <c r="I229" s="14"/>
      <c r="J229" s="15">
        <v>17.989999999999998</v>
      </c>
      <c r="K229" s="15">
        <v>23</v>
      </c>
      <c r="L229" s="15">
        <v>31.12</v>
      </c>
      <c r="M229" s="54"/>
      <c r="N229" s="15">
        <v>74.071720600999996</v>
      </c>
      <c r="O229" s="15">
        <v>15.126233095</v>
      </c>
      <c r="P229" s="15" t="s">
        <v>27</v>
      </c>
      <c r="Q229" s="16" t="s">
        <v>27</v>
      </c>
      <c r="R229" s="37" t="s">
        <v>831</v>
      </c>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c r="IW229" s="11"/>
      <c r="IX229" s="11"/>
      <c r="IY229" s="11"/>
      <c r="IZ229" s="11"/>
    </row>
    <row r="230" spans="2:260" s="12" customFormat="1" ht="65.099999999999994" customHeight="1" x14ac:dyDescent="0.25">
      <c r="B230" s="3"/>
      <c r="C230" s="19" t="s">
        <v>344</v>
      </c>
      <c r="D230" s="17" t="s">
        <v>345</v>
      </c>
      <c r="E230" s="17">
        <v>4</v>
      </c>
      <c r="F230" s="14">
        <v>6.45</v>
      </c>
      <c r="G230" s="14">
        <v>5.5</v>
      </c>
      <c r="H230" s="14">
        <v>4.55</v>
      </c>
      <c r="I230" s="14"/>
      <c r="J230" s="14">
        <v>6.83</v>
      </c>
      <c r="K230" s="14">
        <v>8.7200000000000006</v>
      </c>
      <c r="L230" s="14">
        <v>11.79</v>
      </c>
      <c r="M230" s="54"/>
      <c r="N230" s="14">
        <v>57.967679310000001</v>
      </c>
      <c r="O230" s="31">
        <v>147.82022029000001</v>
      </c>
      <c r="P230" s="31" t="s">
        <v>26</v>
      </c>
      <c r="Q230" s="17" t="s">
        <v>27</v>
      </c>
      <c r="R230" s="38" t="s">
        <v>832</v>
      </c>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c r="IU230" s="11"/>
      <c r="IV230" s="11"/>
      <c r="IW230" s="11"/>
      <c r="IX230" s="11"/>
      <c r="IY230" s="11"/>
      <c r="IZ230" s="11"/>
    </row>
    <row r="231" spans="2:260" s="12" customFormat="1" ht="65.099999999999994" customHeight="1" x14ac:dyDescent="0.25">
      <c r="B231" s="3"/>
      <c r="C231" s="9" t="s">
        <v>346</v>
      </c>
      <c r="D231" s="16" t="s">
        <v>347</v>
      </c>
      <c r="E231" s="16">
        <v>7</v>
      </c>
      <c r="F231" s="15">
        <v>15.63</v>
      </c>
      <c r="G231" s="15">
        <v>12.02</v>
      </c>
      <c r="H231" s="15">
        <v>8.41</v>
      </c>
      <c r="I231" s="14"/>
      <c r="J231" s="15">
        <v>17.27</v>
      </c>
      <c r="K231" s="15">
        <v>24.48</v>
      </c>
      <c r="L231" s="15">
        <v>36.159999999999997</v>
      </c>
      <c r="M231" s="54"/>
      <c r="N231" s="15">
        <v>78.826727814999998</v>
      </c>
      <c r="O231" s="15">
        <v>84.608414332999999</v>
      </c>
      <c r="P231" s="15" t="s">
        <v>27</v>
      </c>
      <c r="Q231" s="16" t="s">
        <v>27</v>
      </c>
      <c r="R231" s="37" t="s">
        <v>833</v>
      </c>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c r="IU231" s="11"/>
      <c r="IV231" s="11"/>
      <c r="IW231" s="11"/>
      <c r="IX231" s="11"/>
      <c r="IY231" s="11"/>
      <c r="IZ231" s="11"/>
    </row>
    <row r="232" spans="2:260" s="12" customFormat="1" ht="65.099999999999994" customHeight="1" x14ac:dyDescent="0.25">
      <c r="B232" s="3"/>
      <c r="C232" s="19" t="s">
        <v>834</v>
      </c>
      <c r="D232" s="17" t="s">
        <v>835</v>
      </c>
      <c r="E232" s="17">
        <v>0</v>
      </c>
      <c r="F232" s="14">
        <v>47.5</v>
      </c>
      <c r="G232" s="14">
        <v>41.34</v>
      </c>
      <c r="H232" s="14">
        <v>35.18</v>
      </c>
      <c r="I232" s="14"/>
      <c r="J232" s="14">
        <v>49.54</v>
      </c>
      <c r="K232" s="14">
        <v>61.85</v>
      </c>
      <c r="L232" s="14">
        <v>81.78</v>
      </c>
      <c r="M232" s="54"/>
      <c r="N232" s="14">
        <v>24.889279295000001</v>
      </c>
      <c r="O232" s="31">
        <v>1.9703313438000001</v>
      </c>
      <c r="P232" s="31" t="s">
        <v>26</v>
      </c>
      <c r="Q232" s="17" t="s">
        <v>26</v>
      </c>
      <c r="R232" s="38" t="s">
        <v>836</v>
      </c>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c r="IU232" s="11"/>
      <c r="IV232" s="11"/>
      <c r="IW232" s="11"/>
      <c r="IX232" s="11"/>
      <c r="IY232" s="11"/>
      <c r="IZ232" s="11"/>
    </row>
    <row r="233" spans="2:260" s="12" customFormat="1" ht="65.099999999999994" customHeight="1" x14ac:dyDescent="0.25">
      <c r="B233" s="3"/>
      <c r="C233" s="9" t="s">
        <v>348</v>
      </c>
      <c r="D233" s="16" t="s">
        <v>349</v>
      </c>
      <c r="E233" s="16">
        <v>10</v>
      </c>
      <c r="F233" s="15">
        <v>17.47</v>
      </c>
      <c r="G233" s="15">
        <v>15.57</v>
      </c>
      <c r="H233" s="15">
        <v>13.68</v>
      </c>
      <c r="I233" s="14"/>
      <c r="J233" s="15">
        <v>18.2</v>
      </c>
      <c r="K233" s="15">
        <v>21.98</v>
      </c>
      <c r="L233" s="15">
        <v>28.1</v>
      </c>
      <c r="M233" s="54"/>
      <c r="N233" s="15">
        <v>64.613231544000001</v>
      </c>
      <c r="O233" s="15">
        <v>48.207880951999996</v>
      </c>
      <c r="P233" s="15" t="s">
        <v>27</v>
      </c>
      <c r="Q233" s="16" t="s">
        <v>27</v>
      </c>
      <c r="R233" s="37" t="s">
        <v>837</v>
      </c>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c r="IU233" s="11"/>
      <c r="IV233" s="11"/>
      <c r="IW233" s="11"/>
      <c r="IX233" s="11"/>
      <c r="IY233" s="11"/>
      <c r="IZ233" s="11"/>
    </row>
    <row r="234" spans="2:260" s="12" customFormat="1" ht="65.099999999999994" customHeight="1" x14ac:dyDescent="0.25">
      <c r="B234" s="3"/>
      <c r="C234" s="19" t="s">
        <v>350</v>
      </c>
      <c r="D234" s="17" t="s">
        <v>351</v>
      </c>
      <c r="E234" s="17">
        <v>7</v>
      </c>
      <c r="F234" s="14">
        <v>24.48</v>
      </c>
      <c r="G234" s="14">
        <v>21.68</v>
      </c>
      <c r="H234" s="14">
        <v>18.89</v>
      </c>
      <c r="I234" s="14"/>
      <c r="J234" s="14">
        <v>25.43</v>
      </c>
      <c r="K234" s="14">
        <v>31.01</v>
      </c>
      <c r="L234" s="14">
        <v>40.049999999999997</v>
      </c>
      <c r="M234" s="54"/>
      <c r="N234" s="14">
        <v>84.647918302999997</v>
      </c>
      <c r="O234" s="31">
        <v>230.75679629000001</v>
      </c>
      <c r="P234" s="31" t="s">
        <v>27</v>
      </c>
      <c r="Q234" s="17" t="s">
        <v>27</v>
      </c>
      <c r="R234" s="38" t="s">
        <v>838</v>
      </c>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c r="IU234" s="11"/>
      <c r="IV234" s="11"/>
      <c r="IW234" s="11"/>
      <c r="IX234" s="11"/>
      <c r="IY234" s="11"/>
      <c r="IZ234" s="11"/>
    </row>
    <row r="235" spans="2:260" s="12" customFormat="1" ht="65.099999999999994" customHeight="1" x14ac:dyDescent="0.25">
      <c r="B235" s="3"/>
      <c r="C235" s="9" t="s">
        <v>352</v>
      </c>
      <c r="D235" s="16" t="s">
        <v>353</v>
      </c>
      <c r="E235" s="16">
        <v>1</v>
      </c>
      <c r="F235" s="15">
        <v>52.14</v>
      </c>
      <c r="G235" s="15">
        <v>39.770000000000003</v>
      </c>
      <c r="H235" s="15">
        <v>27.4</v>
      </c>
      <c r="I235" s="14"/>
      <c r="J235" s="15">
        <v>54.42</v>
      </c>
      <c r="K235" s="15">
        <v>79.150000000000006</v>
      </c>
      <c r="L235" s="15">
        <v>119.17</v>
      </c>
      <c r="M235" s="54"/>
      <c r="N235" s="15">
        <v>45.694548255999997</v>
      </c>
      <c r="O235" s="15">
        <v>71.895205183000002</v>
      </c>
      <c r="P235" s="15" t="s">
        <v>26</v>
      </c>
      <c r="Q235" s="16" t="s">
        <v>26</v>
      </c>
      <c r="R235" s="37" t="s">
        <v>839</v>
      </c>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c r="IU235" s="11"/>
      <c r="IV235" s="11"/>
      <c r="IW235" s="11"/>
      <c r="IX235" s="11"/>
      <c r="IY235" s="11"/>
      <c r="IZ235" s="11"/>
    </row>
    <row r="236" spans="2:260" s="12" customFormat="1" ht="65.099999999999994" customHeight="1" x14ac:dyDescent="0.25">
      <c r="B236" s="3"/>
      <c r="C236" s="19" t="s">
        <v>354</v>
      </c>
      <c r="D236" s="17" t="s">
        <v>355</v>
      </c>
      <c r="E236" s="17">
        <v>7</v>
      </c>
      <c r="F236" s="14">
        <v>58.96</v>
      </c>
      <c r="G236" s="14">
        <v>54.22</v>
      </c>
      <c r="H236" s="14">
        <v>49.49</v>
      </c>
      <c r="I236" s="14"/>
      <c r="J236" s="14">
        <v>62.19</v>
      </c>
      <c r="K236" s="14">
        <v>71.650000000000006</v>
      </c>
      <c r="L236" s="14">
        <v>86.97</v>
      </c>
      <c r="M236" s="54"/>
      <c r="N236" s="14">
        <v>71.690983489999994</v>
      </c>
      <c r="O236" s="31">
        <v>20.211164160999999</v>
      </c>
      <c r="P236" s="31" t="s">
        <v>27</v>
      </c>
      <c r="Q236" s="17" t="s">
        <v>27</v>
      </c>
      <c r="R236" s="38" t="s">
        <v>840</v>
      </c>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c r="IU236" s="11"/>
      <c r="IV236" s="11"/>
      <c r="IW236" s="11"/>
      <c r="IX236" s="11"/>
      <c r="IY236" s="11"/>
      <c r="IZ236" s="11"/>
    </row>
    <row r="237" spans="2:260" s="12" customFormat="1" ht="65.099999999999994" customHeight="1" x14ac:dyDescent="0.25">
      <c r="B237" s="3"/>
      <c r="C237" s="9" t="s">
        <v>356</v>
      </c>
      <c r="D237" s="16" t="s">
        <v>357</v>
      </c>
      <c r="E237" s="16">
        <v>3</v>
      </c>
      <c r="F237" s="15">
        <v>10.83</v>
      </c>
      <c r="G237" s="15">
        <v>8.7799999999999994</v>
      </c>
      <c r="H237" s="15">
        <v>6.73</v>
      </c>
      <c r="I237" s="14"/>
      <c r="J237" s="15">
        <v>11.18</v>
      </c>
      <c r="K237" s="15">
        <v>15.27</v>
      </c>
      <c r="L237" s="15">
        <v>21.9</v>
      </c>
      <c r="M237" s="54"/>
      <c r="N237" s="15">
        <v>44.418526593000003</v>
      </c>
      <c r="O237" s="15">
        <v>33.791444124000002</v>
      </c>
      <c r="P237" s="15" t="s">
        <v>27</v>
      </c>
      <c r="Q237" s="16" t="s">
        <v>26</v>
      </c>
      <c r="R237" s="37" t="s">
        <v>841</v>
      </c>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c r="CU237" s="11"/>
      <c r="CV237" s="11"/>
      <c r="CW237" s="11"/>
      <c r="CX237" s="11"/>
      <c r="CY237" s="11"/>
      <c r="CZ237" s="11"/>
      <c r="DA237" s="11"/>
      <c r="DB237" s="11"/>
      <c r="DC237" s="11"/>
      <c r="DD237" s="11"/>
      <c r="DE237" s="11"/>
      <c r="DF237" s="11"/>
      <c r="DG237" s="11"/>
      <c r="DH237" s="11"/>
      <c r="DI237" s="11"/>
      <c r="DJ237" s="11"/>
      <c r="DK237" s="11"/>
      <c r="DL237" s="11"/>
      <c r="DM237" s="11"/>
      <c r="DN237" s="11"/>
      <c r="DO237" s="11"/>
      <c r="DP237" s="11"/>
      <c r="DQ237" s="11"/>
      <c r="DR237" s="11"/>
      <c r="DS237" s="11"/>
      <c r="DT237" s="11"/>
      <c r="DU237" s="11"/>
      <c r="DV237" s="11"/>
      <c r="DW237" s="11"/>
      <c r="DX237" s="11"/>
      <c r="DY237" s="11"/>
      <c r="DZ237" s="11"/>
      <c r="EA237" s="11"/>
      <c r="EB237" s="11"/>
      <c r="EC237" s="11"/>
      <c r="ED237" s="11"/>
      <c r="EE237" s="11"/>
      <c r="EF237" s="11"/>
      <c r="EG237" s="11"/>
      <c r="EH237" s="11"/>
      <c r="EI237" s="11"/>
      <c r="EJ237" s="11"/>
      <c r="EK237" s="11"/>
      <c r="EL237" s="11"/>
      <c r="EM237" s="11"/>
      <c r="EN237" s="11"/>
      <c r="EO237" s="11"/>
      <c r="EP237" s="11"/>
      <c r="EQ237" s="11"/>
      <c r="ER237" s="11"/>
      <c r="ES237" s="11"/>
      <c r="ET237" s="11"/>
      <c r="EU237" s="11"/>
      <c r="EV237" s="11"/>
      <c r="EW237" s="11"/>
      <c r="EX237" s="11"/>
      <c r="EY237" s="11"/>
      <c r="EZ237" s="11"/>
      <c r="FA237" s="11"/>
      <c r="FB237" s="11"/>
      <c r="FC237" s="11"/>
      <c r="FD237" s="11"/>
      <c r="FE237" s="11"/>
      <c r="FF237" s="11"/>
      <c r="FG237" s="11"/>
      <c r="FH237" s="11"/>
      <c r="FI237" s="11"/>
      <c r="FJ237" s="11"/>
      <c r="FK237" s="11"/>
      <c r="FL237" s="11"/>
      <c r="FM237" s="11"/>
      <c r="FN237" s="11"/>
      <c r="FO237" s="11"/>
      <c r="FP237" s="11"/>
      <c r="FQ237" s="11"/>
      <c r="FR237" s="11"/>
      <c r="FS237" s="11"/>
      <c r="FT237" s="11"/>
      <c r="FU237" s="11"/>
      <c r="FV237" s="11"/>
      <c r="FW237" s="11"/>
      <c r="FX237" s="11"/>
      <c r="FY237" s="11"/>
      <c r="FZ237" s="11"/>
      <c r="GA237" s="11"/>
      <c r="GB237" s="11"/>
      <c r="GC237" s="11"/>
      <c r="GD237" s="11"/>
      <c r="GE237" s="11"/>
      <c r="GF237" s="11"/>
      <c r="GG237" s="11"/>
      <c r="GH237" s="11"/>
      <c r="GI237" s="11"/>
      <c r="GJ237" s="11"/>
      <c r="GK237" s="11"/>
      <c r="GL237" s="11"/>
      <c r="GM237" s="11"/>
      <c r="GN237" s="11"/>
      <c r="GO237" s="11"/>
      <c r="GP237" s="11"/>
      <c r="GQ237" s="11"/>
      <c r="GR237" s="11"/>
      <c r="GS237" s="11"/>
      <c r="GT237" s="11"/>
      <c r="GU237" s="11"/>
      <c r="GV237" s="11"/>
      <c r="GW237" s="11"/>
      <c r="GX237" s="11"/>
      <c r="GY237" s="11"/>
      <c r="GZ237" s="11"/>
      <c r="HA237" s="11"/>
      <c r="HB237" s="11"/>
      <c r="HC237" s="11"/>
      <c r="HD237" s="11"/>
      <c r="HE237" s="11"/>
      <c r="HF237" s="11"/>
      <c r="HG237" s="11"/>
      <c r="HH237" s="11"/>
      <c r="HI237" s="11"/>
      <c r="HJ237" s="11"/>
      <c r="HK237" s="11"/>
      <c r="HL237" s="11"/>
      <c r="HM237" s="11"/>
      <c r="HN237" s="11"/>
      <c r="HO237" s="11"/>
      <c r="HP237" s="11"/>
      <c r="HQ237" s="11"/>
      <c r="HR237" s="11"/>
      <c r="HS237" s="11"/>
      <c r="HT237" s="11"/>
      <c r="HU237" s="11"/>
      <c r="HV237" s="11"/>
      <c r="HW237" s="11"/>
      <c r="HX237" s="11"/>
      <c r="HY237" s="11"/>
      <c r="HZ237" s="11"/>
      <c r="IA237" s="11"/>
      <c r="IB237" s="11"/>
      <c r="IC237" s="11"/>
      <c r="ID237" s="11"/>
      <c r="IE237" s="11"/>
      <c r="IF237" s="11"/>
      <c r="IG237" s="11"/>
      <c r="IH237" s="11"/>
      <c r="II237" s="11"/>
      <c r="IJ237" s="11"/>
      <c r="IK237" s="11"/>
      <c r="IL237" s="11"/>
      <c r="IM237" s="11"/>
      <c r="IN237" s="11"/>
      <c r="IO237" s="11"/>
      <c r="IP237" s="11"/>
      <c r="IQ237" s="11"/>
      <c r="IR237" s="11"/>
      <c r="IS237" s="11"/>
      <c r="IT237" s="11"/>
      <c r="IU237" s="11"/>
      <c r="IV237" s="11"/>
      <c r="IW237" s="11"/>
      <c r="IX237" s="11"/>
      <c r="IY237" s="11"/>
      <c r="IZ237" s="11"/>
    </row>
    <row r="238" spans="2:260" s="12" customFormat="1" ht="65.099999999999994" customHeight="1" x14ac:dyDescent="0.25">
      <c r="B238" s="3"/>
      <c r="C238" s="19" t="s">
        <v>358</v>
      </c>
      <c r="D238" s="17" t="s">
        <v>359</v>
      </c>
      <c r="E238" s="17">
        <v>2</v>
      </c>
      <c r="F238" s="14">
        <v>42.42</v>
      </c>
      <c r="G238" s="14">
        <v>39.47</v>
      </c>
      <c r="H238" s="14">
        <v>36.53</v>
      </c>
      <c r="I238" s="14"/>
      <c r="J238" s="14">
        <v>43.24</v>
      </c>
      <c r="K238" s="14">
        <v>49.12</v>
      </c>
      <c r="L238" s="14">
        <v>58.64</v>
      </c>
      <c r="M238" s="54"/>
      <c r="N238" s="14">
        <v>42.851683297000001</v>
      </c>
      <c r="O238" s="31">
        <v>325.82245361999998</v>
      </c>
      <c r="P238" s="31" t="s">
        <v>26</v>
      </c>
      <c r="Q238" s="17" t="s">
        <v>26</v>
      </c>
      <c r="R238" s="38" t="s">
        <v>842</v>
      </c>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1"/>
      <c r="FP238" s="11"/>
      <c r="FQ238" s="11"/>
      <c r="FR238" s="11"/>
      <c r="FS238" s="11"/>
      <c r="FT238" s="11"/>
      <c r="FU238" s="11"/>
      <c r="FV238" s="11"/>
      <c r="FW238" s="11"/>
      <c r="FX238" s="11"/>
      <c r="FY238" s="11"/>
      <c r="FZ238" s="11"/>
      <c r="GA238" s="11"/>
      <c r="GB238" s="11"/>
      <c r="GC238" s="11"/>
      <c r="GD238" s="11"/>
      <c r="GE238" s="11"/>
      <c r="GF238" s="11"/>
      <c r="GG238" s="11"/>
      <c r="GH238" s="11"/>
      <c r="GI238" s="11"/>
      <c r="GJ238" s="11"/>
      <c r="GK238" s="11"/>
      <c r="GL238" s="11"/>
      <c r="GM238" s="11"/>
      <c r="GN238" s="11"/>
      <c r="GO238" s="11"/>
      <c r="GP238" s="11"/>
      <c r="GQ238" s="11"/>
      <c r="GR238" s="11"/>
      <c r="GS238" s="11"/>
      <c r="GT238" s="11"/>
      <c r="GU238" s="11"/>
      <c r="GV238" s="11"/>
      <c r="GW238" s="11"/>
      <c r="GX238" s="11"/>
      <c r="GY238" s="11"/>
      <c r="GZ238" s="11"/>
      <c r="HA238" s="11"/>
      <c r="HB238" s="11"/>
      <c r="HC238" s="11"/>
      <c r="HD238" s="11"/>
      <c r="HE238" s="11"/>
      <c r="HF238" s="11"/>
      <c r="HG238" s="11"/>
      <c r="HH238" s="11"/>
      <c r="HI238" s="11"/>
      <c r="HJ238" s="11"/>
      <c r="HK238" s="11"/>
      <c r="HL238" s="11"/>
      <c r="HM238" s="11"/>
      <c r="HN238" s="11"/>
      <c r="HO238" s="11"/>
      <c r="HP238" s="11"/>
      <c r="HQ238" s="11"/>
      <c r="HR238" s="11"/>
      <c r="HS238" s="11"/>
      <c r="HT238" s="11"/>
      <c r="HU238" s="11"/>
      <c r="HV238" s="11"/>
      <c r="HW238" s="11"/>
      <c r="HX238" s="11"/>
      <c r="HY238" s="11"/>
      <c r="HZ238" s="11"/>
      <c r="IA238" s="11"/>
      <c r="IB238" s="11"/>
      <c r="IC238" s="11"/>
      <c r="ID238" s="11"/>
      <c r="IE238" s="11"/>
      <c r="IF238" s="11"/>
      <c r="IG238" s="11"/>
      <c r="IH238" s="11"/>
      <c r="II238" s="11"/>
      <c r="IJ238" s="11"/>
      <c r="IK238" s="11"/>
      <c r="IL238" s="11"/>
      <c r="IM238" s="11"/>
      <c r="IN238" s="11"/>
      <c r="IO238" s="11"/>
      <c r="IP238" s="11"/>
      <c r="IQ238" s="11"/>
      <c r="IR238" s="11"/>
      <c r="IS238" s="11"/>
      <c r="IT238" s="11"/>
      <c r="IU238" s="11"/>
      <c r="IV238" s="11"/>
      <c r="IW238" s="11"/>
      <c r="IX238" s="11"/>
      <c r="IY238" s="11"/>
      <c r="IZ238" s="11"/>
    </row>
    <row r="239" spans="2:260" s="12" customFormat="1" ht="65.099999999999994" customHeight="1" x14ac:dyDescent="0.25">
      <c r="B239" s="3"/>
      <c r="C239" s="9" t="s">
        <v>525</v>
      </c>
      <c r="D239" s="16" t="s">
        <v>526</v>
      </c>
      <c r="E239" s="16">
        <v>4</v>
      </c>
      <c r="F239" s="15">
        <v>3.96</v>
      </c>
      <c r="G239" s="15">
        <v>3.62</v>
      </c>
      <c r="H239" s="15">
        <v>3.29</v>
      </c>
      <c r="I239" s="14"/>
      <c r="J239" s="15">
        <v>4.1100000000000003</v>
      </c>
      <c r="K239" s="15">
        <v>4.7699999999999996</v>
      </c>
      <c r="L239" s="15">
        <v>5.85</v>
      </c>
      <c r="M239" s="54"/>
      <c r="N239" s="15">
        <v>70.173774038999994</v>
      </c>
      <c r="O239" s="15">
        <v>1.9610524286</v>
      </c>
      <c r="P239" s="15" t="s">
        <v>26</v>
      </c>
      <c r="Q239" s="16" t="s">
        <v>27</v>
      </c>
      <c r="R239" s="37" t="s">
        <v>843</v>
      </c>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1"/>
      <c r="FP239" s="11"/>
      <c r="FQ239" s="11"/>
      <c r="FR239" s="11"/>
      <c r="FS239" s="11"/>
      <c r="FT239" s="11"/>
      <c r="FU239" s="11"/>
      <c r="FV239" s="11"/>
      <c r="FW239" s="11"/>
      <c r="FX239" s="11"/>
      <c r="FY239" s="11"/>
      <c r="FZ239" s="11"/>
      <c r="GA239" s="11"/>
      <c r="GB239" s="11"/>
      <c r="GC239" s="11"/>
      <c r="GD239" s="11"/>
      <c r="GE239" s="11"/>
      <c r="GF239" s="11"/>
      <c r="GG239" s="11"/>
      <c r="GH239" s="11"/>
      <c r="GI239" s="11"/>
      <c r="GJ239" s="11"/>
      <c r="GK239" s="11"/>
      <c r="GL239" s="11"/>
      <c r="GM239" s="11"/>
      <c r="GN239" s="11"/>
      <c r="GO239" s="11"/>
      <c r="GP239" s="11"/>
      <c r="GQ239" s="11"/>
      <c r="GR239" s="11"/>
      <c r="GS239" s="11"/>
      <c r="GT239" s="11"/>
      <c r="GU239" s="11"/>
      <c r="GV239" s="11"/>
      <c r="GW239" s="11"/>
      <c r="GX239" s="11"/>
      <c r="GY239" s="11"/>
      <c r="GZ239" s="11"/>
      <c r="HA239" s="11"/>
      <c r="HB239" s="11"/>
      <c r="HC239" s="11"/>
      <c r="HD239" s="11"/>
      <c r="HE239" s="11"/>
      <c r="HF239" s="11"/>
      <c r="HG239" s="11"/>
      <c r="HH239" s="11"/>
      <c r="HI239" s="11"/>
      <c r="HJ239" s="11"/>
      <c r="HK239" s="11"/>
      <c r="HL239" s="11"/>
      <c r="HM239" s="11"/>
      <c r="HN239" s="11"/>
      <c r="HO239" s="11"/>
      <c r="HP239" s="11"/>
      <c r="HQ239" s="11"/>
      <c r="HR239" s="11"/>
      <c r="HS239" s="11"/>
      <c r="HT239" s="11"/>
      <c r="HU239" s="11"/>
      <c r="HV239" s="11"/>
      <c r="HW239" s="11"/>
      <c r="HX239" s="11"/>
      <c r="HY239" s="11"/>
      <c r="HZ239" s="11"/>
      <c r="IA239" s="11"/>
      <c r="IB239" s="11"/>
      <c r="IC239" s="11"/>
      <c r="ID239" s="11"/>
      <c r="IE239" s="11"/>
      <c r="IF239" s="11"/>
      <c r="IG239" s="11"/>
      <c r="IH239" s="11"/>
      <c r="II239" s="11"/>
      <c r="IJ239" s="11"/>
      <c r="IK239" s="11"/>
      <c r="IL239" s="11"/>
      <c r="IM239" s="11"/>
      <c r="IN239" s="11"/>
      <c r="IO239" s="11"/>
      <c r="IP239" s="11"/>
      <c r="IQ239" s="11"/>
      <c r="IR239" s="11"/>
      <c r="IS239" s="11"/>
      <c r="IT239" s="11"/>
      <c r="IU239" s="11"/>
      <c r="IV239" s="11"/>
      <c r="IW239" s="11"/>
      <c r="IX239" s="11"/>
      <c r="IY239" s="11"/>
      <c r="IZ239" s="11"/>
    </row>
    <row r="240" spans="2:260" s="12" customFormat="1" ht="65.099999999999994" customHeight="1" x14ac:dyDescent="0.25">
      <c r="B240" s="3"/>
      <c r="C240" s="19" t="s">
        <v>360</v>
      </c>
      <c r="D240" s="17" t="s">
        <v>585</v>
      </c>
      <c r="E240" s="17">
        <v>7</v>
      </c>
      <c r="F240" s="14">
        <v>15.04</v>
      </c>
      <c r="G240" s="14">
        <v>14.02</v>
      </c>
      <c r="H240" s="14">
        <v>13.01</v>
      </c>
      <c r="I240" s="14"/>
      <c r="J240" s="14">
        <v>15.4</v>
      </c>
      <c r="K240" s="14">
        <v>17.420000000000002</v>
      </c>
      <c r="L240" s="14">
        <v>20.7</v>
      </c>
      <c r="M240" s="54"/>
      <c r="N240" s="14">
        <v>76.647094726000006</v>
      </c>
      <c r="O240" s="31">
        <v>1.4243410952</v>
      </c>
      <c r="P240" s="31" t="s">
        <v>27</v>
      </c>
      <c r="Q240" s="17" t="s">
        <v>27</v>
      </c>
      <c r="R240" s="38" t="s">
        <v>844</v>
      </c>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1"/>
      <c r="FP240" s="11"/>
      <c r="FQ240" s="11"/>
      <c r="FR240" s="11"/>
      <c r="FS240" s="11"/>
      <c r="FT240" s="11"/>
      <c r="FU240" s="11"/>
      <c r="FV240" s="11"/>
      <c r="FW240" s="11"/>
      <c r="FX240" s="11"/>
      <c r="FY240" s="11"/>
      <c r="FZ240" s="11"/>
      <c r="GA240" s="11"/>
      <c r="GB240" s="11"/>
      <c r="GC240" s="11"/>
      <c r="GD240" s="11"/>
      <c r="GE240" s="11"/>
      <c r="GF240" s="11"/>
      <c r="GG240" s="11"/>
      <c r="GH240" s="11"/>
      <c r="GI240" s="11"/>
      <c r="GJ240" s="11"/>
      <c r="GK240" s="11"/>
      <c r="GL240" s="11"/>
      <c r="GM240" s="11"/>
      <c r="GN240" s="11"/>
      <c r="GO240" s="11"/>
      <c r="GP240" s="11"/>
      <c r="GQ240" s="11"/>
      <c r="GR240" s="11"/>
      <c r="GS240" s="11"/>
      <c r="GT240" s="11"/>
      <c r="GU240" s="11"/>
      <c r="GV240" s="11"/>
      <c r="GW240" s="11"/>
      <c r="GX240" s="11"/>
      <c r="GY240" s="11"/>
      <c r="GZ240" s="11"/>
      <c r="HA240" s="11"/>
      <c r="HB240" s="11"/>
      <c r="HC240" s="11"/>
      <c r="HD240" s="11"/>
      <c r="HE240" s="11"/>
      <c r="HF240" s="11"/>
      <c r="HG240" s="11"/>
      <c r="HH240" s="11"/>
      <c r="HI240" s="11"/>
      <c r="HJ240" s="11"/>
      <c r="HK240" s="11"/>
      <c r="HL240" s="11"/>
      <c r="HM240" s="11"/>
      <c r="HN240" s="11"/>
      <c r="HO240" s="11"/>
      <c r="HP240" s="11"/>
      <c r="HQ240" s="11"/>
      <c r="HR240" s="11"/>
      <c r="HS240" s="11"/>
      <c r="HT240" s="11"/>
      <c r="HU240" s="11"/>
      <c r="HV240" s="11"/>
      <c r="HW240" s="11"/>
      <c r="HX240" s="11"/>
      <c r="HY240" s="11"/>
      <c r="HZ240" s="11"/>
      <c r="IA240" s="11"/>
      <c r="IB240" s="11"/>
      <c r="IC240" s="11"/>
      <c r="ID240" s="11"/>
      <c r="IE240" s="11"/>
      <c r="IF240" s="11"/>
      <c r="IG240" s="11"/>
      <c r="IH240" s="11"/>
      <c r="II240" s="11"/>
      <c r="IJ240" s="11"/>
      <c r="IK240" s="11"/>
      <c r="IL240" s="11"/>
      <c r="IM240" s="11"/>
      <c r="IN240" s="11"/>
      <c r="IO240" s="11"/>
      <c r="IP240" s="11"/>
      <c r="IQ240" s="11"/>
      <c r="IR240" s="11"/>
      <c r="IS240" s="11"/>
      <c r="IT240" s="11"/>
      <c r="IU240" s="11"/>
      <c r="IV240" s="11"/>
      <c r="IW240" s="11"/>
      <c r="IX240" s="11"/>
      <c r="IY240" s="11"/>
      <c r="IZ240" s="11"/>
    </row>
    <row r="241" spans="2:260" s="12" customFormat="1" ht="65.099999999999994" customHeight="1" x14ac:dyDescent="0.25">
      <c r="B241" s="3"/>
      <c r="C241" s="9" t="s">
        <v>360</v>
      </c>
      <c r="D241" s="16" t="s">
        <v>361</v>
      </c>
      <c r="E241" s="16">
        <v>7</v>
      </c>
      <c r="F241" s="15">
        <v>15.32</v>
      </c>
      <c r="G241" s="15">
        <v>14.27</v>
      </c>
      <c r="H241" s="15">
        <v>13.22</v>
      </c>
      <c r="I241" s="14"/>
      <c r="J241" s="15">
        <v>15.71</v>
      </c>
      <c r="K241" s="15">
        <v>17.8</v>
      </c>
      <c r="L241" s="15">
        <v>21.2</v>
      </c>
      <c r="M241" s="54"/>
      <c r="N241" s="15">
        <v>82.433295857999994</v>
      </c>
      <c r="O241" s="15">
        <v>3.1550153332999997</v>
      </c>
      <c r="P241" s="15" t="s">
        <v>27</v>
      </c>
      <c r="Q241" s="16" t="s">
        <v>27</v>
      </c>
      <c r="R241" s="37" t="s">
        <v>845</v>
      </c>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c r="IM241" s="11"/>
      <c r="IN241" s="11"/>
      <c r="IO241" s="11"/>
      <c r="IP241" s="11"/>
      <c r="IQ241" s="11"/>
      <c r="IR241" s="11"/>
      <c r="IS241" s="11"/>
      <c r="IT241" s="11"/>
      <c r="IU241" s="11"/>
      <c r="IV241" s="11"/>
      <c r="IW241" s="11"/>
      <c r="IX241" s="11"/>
      <c r="IY241" s="11"/>
      <c r="IZ241" s="11"/>
    </row>
    <row r="242" spans="2:260" s="12" customFormat="1" ht="65.099999999999994" customHeight="1" x14ac:dyDescent="0.25">
      <c r="B242" s="3"/>
      <c r="C242" s="19" t="s">
        <v>360</v>
      </c>
      <c r="D242" s="17" t="s">
        <v>362</v>
      </c>
      <c r="E242" s="17">
        <v>7</v>
      </c>
      <c r="F242" s="14">
        <v>45.76</v>
      </c>
      <c r="G242" s="14">
        <v>42.6</v>
      </c>
      <c r="H242" s="14">
        <v>39.44</v>
      </c>
      <c r="I242" s="14"/>
      <c r="J242" s="14">
        <v>46.91</v>
      </c>
      <c r="K242" s="14">
        <v>53.22</v>
      </c>
      <c r="L242" s="14">
        <v>63.44</v>
      </c>
      <c r="M242" s="54"/>
      <c r="N242" s="14">
        <v>76.314917336999997</v>
      </c>
      <c r="O242" s="31">
        <v>98.035685190000009</v>
      </c>
      <c r="P242" s="31" t="s">
        <v>27</v>
      </c>
      <c r="Q242" s="17" t="s">
        <v>27</v>
      </c>
      <c r="R242" s="38" t="s">
        <v>846</v>
      </c>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c r="IU242" s="11"/>
      <c r="IV242" s="11"/>
      <c r="IW242" s="11"/>
      <c r="IX242" s="11"/>
      <c r="IY242" s="11"/>
      <c r="IZ242" s="11"/>
    </row>
    <row r="243" spans="2:260" s="12" customFormat="1" ht="65.099999999999994" customHeight="1" x14ac:dyDescent="0.25">
      <c r="B243" s="3"/>
      <c r="C243" s="9" t="s">
        <v>363</v>
      </c>
      <c r="D243" s="16" t="s">
        <v>364</v>
      </c>
      <c r="E243" s="16">
        <v>3</v>
      </c>
      <c r="F243" s="15">
        <v>274.41000000000003</v>
      </c>
      <c r="G243" s="15">
        <v>252.84</v>
      </c>
      <c r="H243" s="15">
        <v>231.27</v>
      </c>
      <c r="I243" s="14"/>
      <c r="J243" s="15">
        <v>280.07</v>
      </c>
      <c r="K243" s="15">
        <v>323.2</v>
      </c>
      <c r="L243" s="15">
        <v>392.99</v>
      </c>
      <c r="M243" s="54"/>
      <c r="N243" s="15">
        <v>37.025583429999998</v>
      </c>
      <c r="O243" s="15">
        <v>30.567067308000002</v>
      </c>
      <c r="P243" s="15" t="s">
        <v>27</v>
      </c>
      <c r="Q243" s="16" t="s">
        <v>26</v>
      </c>
      <c r="R243" s="37" t="s">
        <v>847</v>
      </c>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c r="IU243" s="11"/>
      <c r="IV243" s="11"/>
      <c r="IW243" s="11"/>
      <c r="IX243" s="11"/>
      <c r="IY243" s="11"/>
      <c r="IZ243" s="11"/>
    </row>
    <row r="244" spans="2:260" s="12" customFormat="1" ht="65.099999999999994" customHeight="1" x14ac:dyDescent="0.25">
      <c r="B244" s="3"/>
      <c r="C244" s="19" t="s">
        <v>365</v>
      </c>
      <c r="D244" s="17" t="s">
        <v>366</v>
      </c>
      <c r="E244" s="17">
        <v>7</v>
      </c>
      <c r="F244" s="14">
        <v>8.67</v>
      </c>
      <c r="G244" s="14">
        <v>6.81</v>
      </c>
      <c r="H244" s="14">
        <v>4.96</v>
      </c>
      <c r="I244" s="14"/>
      <c r="J244" s="14">
        <v>10.06</v>
      </c>
      <c r="K244" s="14">
        <v>13.76</v>
      </c>
      <c r="L244" s="14">
        <v>19.760000000000002</v>
      </c>
      <c r="M244" s="54"/>
      <c r="N244" s="14">
        <v>63.744673061999997</v>
      </c>
      <c r="O244" s="31">
        <v>16.316118856999999</v>
      </c>
      <c r="P244" s="31" t="s">
        <v>27</v>
      </c>
      <c r="Q244" s="17" t="s">
        <v>27</v>
      </c>
      <c r="R244" s="38" t="s">
        <v>848</v>
      </c>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c r="IU244" s="11"/>
      <c r="IV244" s="11"/>
      <c r="IW244" s="11"/>
      <c r="IX244" s="11"/>
      <c r="IY244" s="11"/>
      <c r="IZ244" s="11"/>
    </row>
    <row r="245" spans="2:260" s="12" customFormat="1" ht="65.099999999999994" customHeight="1" x14ac:dyDescent="0.25">
      <c r="B245" s="3"/>
      <c r="C245" s="9" t="s">
        <v>367</v>
      </c>
      <c r="D245" s="16" t="s">
        <v>368</v>
      </c>
      <c r="E245" s="16">
        <v>7</v>
      </c>
      <c r="F245" s="15">
        <v>44.36</v>
      </c>
      <c r="G245" s="15">
        <v>38.94</v>
      </c>
      <c r="H245" s="15">
        <v>33.520000000000003</v>
      </c>
      <c r="I245" s="14"/>
      <c r="J245" s="15">
        <v>45.97</v>
      </c>
      <c r="K245" s="15">
        <v>56.8</v>
      </c>
      <c r="L245" s="15">
        <v>74.33</v>
      </c>
      <c r="M245" s="54"/>
      <c r="N245" s="15">
        <v>91.390304881000006</v>
      </c>
      <c r="O245" s="15">
        <v>15.447590238</v>
      </c>
      <c r="P245" s="15" t="s">
        <v>27</v>
      </c>
      <c r="Q245" s="16" t="s">
        <v>27</v>
      </c>
      <c r="R245" s="37" t="s">
        <v>849</v>
      </c>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c r="IU245" s="11"/>
      <c r="IV245" s="11"/>
      <c r="IW245" s="11"/>
      <c r="IX245" s="11"/>
      <c r="IY245" s="11"/>
      <c r="IZ245" s="11"/>
    </row>
    <row r="246" spans="2:260" s="12" customFormat="1" ht="65.099999999999994" customHeight="1" x14ac:dyDescent="0.25">
      <c r="B246" s="3"/>
      <c r="C246" s="19" t="s">
        <v>369</v>
      </c>
      <c r="D246" s="17" t="s">
        <v>370</v>
      </c>
      <c r="E246" s="17">
        <v>6</v>
      </c>
      <c r="F246" s="14">
        <v>30.36</v>
      </c>
      <c r="G246" s="14">
        <v>28.05</v>
      </c>
      <c r="H246" s="14">
        <v>25.75</v>
      </c>
      <c r="I246" s="14"/>
      <c r="J246" s="14">
        <v>32.450000000000003</v>
      </c>
      <c r="K246" s="14">
        <v>37.049999999999997</v>
      </c>
      <c r="L246" s="14">
        <v>44.49</v>
      </c>
      <c r="M246" s="54"/>
      <c r="N246" s="14">
        <v>50.371578753000001</v>
      </c>
      <c r="O246" s="31">
        <v>197.56303424000001</v>
      </c>
      <c r="P246" s="31" t="s">
        <v>26</v>
      </c>
      <c r="Q246" s="17" t="s">
        <v>27</v>
      </c>
      <c r="R246" s="38" t="s">
        <v>850</v>
      </c>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c r="IW246" s="11"/>
      <c r="IX246" s="11"/>
      <c r="IY246" s="11"/>
      <c r="IZ246" s="11"/>
    </row>
    <row r="247" spans="2:260" s="12" customFormat="1" ht="65.099999999999994" customHeight="1" x14ac:dyDescent="0.25">
      <c r="B247" s="3"/>
      <c r="C247" s="9" t="s">
        <v>371</v>
      </c>
      <c r="D247" s="16" t="s">
        <v>372</v>
      </c>
      <c r="E247" s="16">
        <v>4</v>
      </c>
      <c r="F247" s="15">
        <v>29.45</v>
      </c>
      <c r="G247" s="15">
        <v>25.91</v>
      </c>
      <c r="H247" s="15">
        <v>22.38</v>
      </c>
      <c r="I247" s="14"/>
      <c r="J247" s="15">
        <v>32.19</v>
      </c>
      <c r="K247" s="15">
        <v>39.25</v>
      </c>
      <c r="L247" s="15">
        <v>50.68</v>
      </c>
      <c r="M247" s="54"/>
      <c r="N247" s="15">
        <v>54.003102699999999</v>
      </c>
      <c r="O247" s="15">
        <v>157.44913548</v>
      </c>
      <c r="P247" s="15" t="s">
        <v>26</v>
      </c>
      <c r="Q247" s="16" t="s">
        <v>27</v>
      </c>
      <c r="R247" s="37" t="s">
        <v>851</v>
      </c>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c r="IW247" s="11"/>
      <c r="IX247" s="11"/>
      <c r="IY247" s="11"/>
      <c r="IZ247" s="11"/>
    </row>
    <row r="248" spans="2:260" s="12" customFormat="1" ht="65.099999999999994" customHeight="1" x14ac:dyDescent="0.25">
      <c r="B248" s="3"/>
      <c r="C248" s="19" t="s">
        <v>373</v>
      </c>
      <c r="D248" s="17" t="s">
        <v>374</v>
      </c>
      <c r="E248" s="17">
        <v>1</v>
      </c>
      <c r="F248" s="14">
        <v>58.26</v>
      </c>
      <c r="G248" s="14">
        <v>51.12</v>
      </c>
      <c r="H248" s="14">
        <v>43.98</v>
      </c>
      <c r="I248" s="14"/>
      <c r="J248" s="14">
        <v>59.5</v>
      </c>
      <c r="K248" s="14">
        <v>73.77</v>
      </c>
      <c r="L248" s="14">
        <v>96.87</v>
      </c>
      <c r="M248" s="54"/>
      <c r="N248" s="14">
        <v>50.091374811999998</v>
      </c>
      <c r="O248" s="31">
        <v>78.548237005000004</v>
      </c>
      <c r="P248" s="31" t="s">
        <v>26</v>
      </c>
      <c r="Q248" s="17" t="s">
        <v>26</v>
      </c>
      <c r="R248" s="38" t="s">
        <v>852</v>
      </c>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row>
    <row r="249" spans="2:260" s="12" customFormat="1" ht="65.099999999999994" customHeight="1" x14ac:dyDescent="0.25">
      <c r="B249" s="3"/>
      <c r="C249" s="9" t="s">
        <v>501</v>
      </c>
      <c r="D249" s="16" t="s">
        <v>502</v>
      </c>
      <c r="E249" s="16">
        <v>2</v>
      </c>
      <c r="F249" s="15">
        <v>149.29</v>
      </c>
      <c r="G249" s="15">
        <v>133.61000000000001</v>
      </c>
      <c r="H249" s="15">
        <v>117.93</v>
      </c>
      <c r="I249" s="14"/>
      <c r="J249" s="15">
        <v>155.96</v>
      </c>
      <c r="K249" s="15">
        <v>187.31</v>
      </c>
      <c r="L249" s="15">
        <v>238.04</v>
      </c>
      <c r="M249" s="54"/>
      <c r="N249" s="15">
        <v>35.377980084000001</v>
      </c>
      <c r="O249" s="15">
        <v>2.0206497024000001</v>
      </c>
      <c r="P249" s="15" t="s">
        <v>26</v>
      </c>
      <c r="Q249" s="16" t="s">
        <v>26</v>
      </c>
      <c r="R249" s="37" t="s">
        <v>853</v>
      </c>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c r="IW249" s="11"/>
      <c r="IX249" s="11"/>
      <c r="IY249" s="11"/>
      <c r="IZ249" s="11"/>
    </row>
    <row r="250" spans="2:260" s="12" customFormat="1" ht="65.099999999999994" customHeight="1" x14ac:dyDescent="0.25">
      <c r="B250" s="3"/>
      <c r="C250" s="19" t="s">
        <v>375</v>
      </c>
      <c r="D250" s="17" t="s">
        <v>376</v>
      </c>
      <c r="E250" s="17">
        <v>3</v>
      </c>
      <c r="F250" s="14">
        <v>18.05</v>
      </c>
      <c r="G250" s="14">
        <v>16.420000000000002</v>
      </c>
      <c r="H250" s="14">
        <v>14.79</v>
      </c>
      <c r="I250" s="14"/>
      <c r="J250" s="14">
        <v>18.649999999999999</v>
      </c>
      <c r="K250" s="14">
        <v>21.9</v>
      </c>
      <c r="L250" s="14">
        <v>27.16</v>
      </c>
      <c r="M250" s="54"/>
      <c r="N250" s="14">
        <v>38.426938556000003</v>
      </c>
      <c r="O250" s="31">
        <v>170.72797286000002</v>
      </c>
      <c r="P250" s="31" t="s">
        <v>26</v>
      </c>
      <c r="Q250" s="17" t="s">
        <v>26</v>
      </c>
      <c r="R250" s="38" t="s">
        <v>854</v>
      </c>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c r="IW250" s="11"/>
      <c r="IX250" s="11"/>
      <c r="IY250" s="11"/>
      <c r="IZ250" s="11"/>
    </row>
    <row r="251" spans="2:260" s="12" customFormat="1" ht="65.099999999999994" customHeight="1" x14ac:dyDescent="0.25">
      <c r="B251" s="3"/>
      <c r="C251" s="9" t="s">
        <v>377</v>
      </c>
      <c r="D251" s="16" t="s">
        <v>378</v>
      </c>
      <c r="E251" s="16">
        <v>7</v>
      </c>
      <c r="F251" s="15">
        <v>41.54</v>
      </c>
      <c r="G251" s="15">
        <v>36.57</v>
      </c>
      <c r="H251" s="15">
        <v>31.61</v>
      </c>
      <c r="I251" s="14"/>
      <c r="J251" s="15">
        <v>42.71</v>
      </c>
      <c r="K251" s="15">
        <v>52.63</v>
      </c>
      <c r="L251" s="15">
        <v>68.69</v>
      </c>
      <c r="M251" s="54"/>
      <c r="N251" s="15">
        <v>82.253732869000004</v>
      </c>
      <c r="O251" s="15">
        <v>222.08563271</v>
      </c>
      <c r="P251" s="15" t="s">
        <v>27</v>
      </c>
      <c r="Q251" s="16" t="s">
        <v>27</v>
      </c>
      <c r="R251" s="37" t="s">
        <v>855</v>
      </c>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c r="IW251" s="11"/>
      <c r="IX251" s="11"/>
      <c r="IY251" s="11"/>
      <c r="IZ251" s="11"/>
    </row>
    <row r="252" spans="2:260" s="12" customFormat="1" ht="65.099999999999994" customHeight="1" x14ac:dyDescent="0.25">
      <c r="B252" s="3"/>
      <c r="C252" s="19" t="s">
        <v>379</v>
      </c>
      <c r="D252" s="17" t="s">
        <v>380</v>
      </c>
      <c r="E252" s="17">
        <v>4</v>
      </c>
      <c r="F252" s="14">
        <v>14.13</v>
      </c>
      <c r="G252" s="14">
        <v>12.9</v>
      </c>
      <c r="H252" s="14">
        <v>11.68</v>
      </c>
      <c r="I252" s="14"/>
      <c r="J252" s="14">
        <v>16.18</v>
      </c>
      <c r="K252" s="14">
        <v>18.62</v>
      </c>
      <c r="L252" s="14">
        <v>22.57</v>
      </c>
      <c r="M252" s="54"/>
      <c r="N252" s="14">
        <v>50.614360599999998</v>
      </c>
      <c r="O252" s="31">
        <v>19.147224904999998</v>
      </c>
      <c r="P252" s="31" t="s">
        <v>26</v>
      </c>
      <c r="Q252" s="17" t="s">
        <v>27</v>
      </c>
      <c r="R252" s="38" t="s">
        <v>856</v>
      </c>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c r="IW252" s="11"/>
      <c r="IX252" s="11"/>
      <c r="IY252" s="11"/>
      <c r="IZ252" s="11"/>
    </row>
    <row r="253" spans="2:260" s="12" customFormat="1" ht="65.099999999999994" customHeight="1" x14ac:dyDescent="0.25">
      <c r="B253" s="3"/>
      <c r="C253" s="9" t="s">
        <v>586</v>
      </c>
      <c r="D253" s="16" t="s">
        <v>587</v>
      </c>
      <c r="E253" s="16">
        <v>7</v>
      </c>
      <c r="F253" s="15">
        <v>6.56</v>
      </c>
      <c r="G253" s="15">
        <v>5.62</v>
      </c>
      <c r="H253" s="15">
        <v>4.68</v>
      </c>
      <c r="I253" s="14"/>
      <c r="J253" s="15">
        <v>6.88</v>
      </c>
      <c r="K253" s="15">
        <v>8.75</v>
      </c>
      <c r="L253" s="15">
        <v>11.78</v>
      </c>
      <c r="M253" s="54"/>
      <c r="N253" s="15">
        <v>82.131101185999995</v>
      </c>
      <c r="O253" s="15">
        <v>2.4063303332999997</v>
      </c>
      <c r="P253" s="15" t="s">
        <v>27</v>
      </c>
      <c r="Q253" s="16" t="s">
        <v>27</v>
      </c>
      <c r="R253" s="37" t="s">
        <v>857</v>
      </c>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c r="IW253" s="11"/>
      <c r="IX253" s="11"/>
      <c r="IY253" s="11"/>
      <c r="IZ253" s="11"/>
    </row>
    <row r="254" spans="2:260" s="12" customFormat="1" ht="65.099999999999994" customHeight="1" x14ac:dyDescent="0.25">
      <c r="B254" s="3"/>
      <c r="C254" s="19" t="s">
        <v>381</v>
      </c>
      <c r="D254" s="17" t="s">
        <v>382</v>
      </c>
      <c r="E254" s="17">
        <v>7</v>
      </c>
      <c r="F254" s="14">
        <v>19.77</v>
      </c>
      <c r="G254" s="14">
        <v>17.350000000000001</v>
      </c>
      <c r="H254" s="14">
        <v>14.94</v>
      </c>
      <c r="I254" s="14"/>
      <c r="J254" s="14">
        <v>20.65</v>
      </c>
      <c r="K254" s="14">
        <v>25.47</v>
      </c>
      <c r="L254" s="14">
        <v>33.28</v>
      </c>
      <c r="M254" s="54"/>
      <c r="N254" s="14">
        <v>82.011328591999998</v>
      </c>
      <c r="O254" s="31">
        <v>15.125968857</v>
      </c>
      <c r="P254" s="31" t="s">
        <v>27</v>
      </c>
      <c r="Q254" s="17" t="s">
        <v>27</v>
      </c>
      <c r="R254" s="38" t="s">
        <v>858</v>
      </c>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c r="IW254" s="11"/>
      <c r="IX254" s="11"/>
      <c r="IY254" s="11"/>
      <c r="IZ254" s="11"/>
    </row>
    <row r="255" spans="2:260" s="12" customFormat="1" ht="65.099999999999994" customHeight="1" x14ac:dyDescent="0.25">
      <c r="B255" s="3"/>
      <c r="C255" s="9" t="s">
        <v>503</v>
      </c>
      <c r="D255" s="16" t="s">
        <v>504</v>
      </c>
      <c r="E255" s="16">
        <v>4</v>
      </c>
      <c r="F255" s="15">
        <v>88.5</v>
      </c>
      <c r="G255" s="15">
        <v>81.48</v>
      </c>
      <c r="H255" s="15">
        <v>74.47</v>
      </c>
      <c r="I255" s="14"/>
      <c r="J255" s="15">
        <v>94.09</v>
      </c>
      <c r="K255" s="15">
        <v>108.11</v>
      </c>
      <c r="L255" s="15">
        <v>130.80000000000001</v>
      </c>
      <c r="M255" s="54"/>
      <c r="N255" s="15">
        <v>52.103710835999998</v>
      </c>
      <c r="O255" s="15">
        <v>2.2210800729</v>
      </c>
      <c r="P255" s="15" t="s">
        <v>26</v>
      </c>
      <c r="Q255" s="16" t="s">
        <v>27</v>
      </c>
      <c r="R255" s="37" t="s">
        <v>859</v>
      </c>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c r="IW255" s="11"/>
      <c r="IX255" s="11"/>
      <c r="IY255" s="11"/>
      <c r="IZ255" s="11"/>
    </row>
    <row r="256" spans="2:260" s="12" customFormat="1" ht="65.099999999999994" customHeight="1" x14ac:dyDescent="0.25">
      <c r="B256" s="3"/>
      <c r="C256" s="19" t="s">
        <v>383</v>
      </c>
      <c r="D256" s="17" t="s">
        <v>384</v>
      </c>
      <c r="E256" s="17">
        <v>7</v>
      </c>
      <c r="F256" s="14">
        <v>38.36</v>
      </c>
      <c r="G256" s="14">
        <v>32.74</v>
      </c>
      <c r="H256" s="14">
        <v>27.13</v>
      </c>
      <c r="I256" s="14"/>
      <c r="J256" s="14">
        <v>41</v>
      </c>
      <c r="K256" s="14">
        <v>52.22</v>
      </c>
      <c r="L256" s="14">
        <v>70.39</v>
      </c>
      <c r="M256" s="54"/>
      <c r="N256" s="14">
        <v>55.866985944</v>
      </c>
      <c r="O256" s="31">
        <v>441.77243356999998</v>
      </c>
      <c r="P256" s="31" t="s">
        <v>27</v>
      </c>
      <c r="Q256" s="17" t="s">
        <v>27</v>
      </c>
      <c r="R256" s="38" t="s">
        <v>860</v>
      </c>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row>
    <row r="257" spans="2:260" s="12" customFormat="1" ht="65.099999999999994" customHeight="1" x14ac:dyDescent="0.25">
      <c r="B257" s="3"/>
      <c r="C257" s="9" t="s">
        <v>385</v>
      </c>
      <c r="D257" s="16" t="s">
        <v>386</v>
      </c>
      <c r="E257" s="16">
        <v>7</v>
      </c>
      <c r="F257" s="15">
        <v>6.04</v>
      </c>
      <c r="G257" s="15">
        <v>5.42</v>
      </c>
      <c r="H257" s="15">
        <v>4.8099999999999996</v>
      </c>
      <c r="I257" s="14"/>
      <c r="J257" s="15">
        <v>6.25</v>
      </c>
      <c r="K257" s="15">
        <v>7.47</v>
      </c>
      <c r="L257" s="15">
        <v>9.4600000000000009</v>
      </c>
      <c r="M257" s="54"/>
      <c r="N257" s="15">
        <v>79.159482260000004</v>
      </c>
      <c r="O257" s="15">
        <v>9.8311159523999994</v>
      </c>
      <c r="P257" s="15" t="s">
        <v>27</v>
      </c>
      <c r="Q257" s="16" t="s">
        <v>27</v>
      </c>
      <c r="R257" s="37" t="s">
        <v>861</v>
      </c>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c r="IW257" s="11"/>
      <c r="IX257" s="11"/>
      <c r="IY257" s="11"/>
      <c r="IZ257" s="11"/>
    </row>
    <row r="258" spans="2:260" s="12" customFormat="1" ht="65.099999999999994" customHeight="1" x14ac:dyDescent="0.25">
      <c r="B258" s="3"/>
      <c r="C258" s="19" t="s">
        <v>387</v>
      </c>
      <c r="D258" s="17" t="s">
        <v>388</v>
      </c>
      <c r="E258" s="17">
        <v>5</v>
      </c>
      <c r="F258" s="14">
        <v>60.46</v>
      </c>
      <c r="G258" s="14">
        <v>57.43</v>
      </c>
      <c r="H258" s="14">
        <v>54.4</v>
      </c>
      <c r="I258" s="14"/>
      <c r="J258" s="14">
        <v>62</v>
      </c>
      <c r="K258" s="14">
        <v>68.05</v>
      </c>
      <c r="L258" s="14">
        <v>77.84</v>
      </c>
      <c r="M258" s="54"/>
      <c r="N258" s="14">
        <v>80.970686654000005</v>
      </c>
      <c r="O258" s="31">
        <v>16.182934238000001</v>
      </c>
      <c r="P258" s="31" t="s">
        <v>26</v>
      </c>
      <c r="Q258" s="17" t="s">
        <v>27</v>
      </c>
      <c r="R258" s="38" t="s">
        <v>862</v>
      </c>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c r="IW258" s="11"/>
      <c r="IX258" s="11"/>
      <c r="IY258" s="11"/>
      <c r="IZ258" s="11"/>
    </row>
    <row r="259" spans="2:260" s="12" customFormat="1" ht="65.099999999999994" customHeight="1" x14ac:dyDescent="0.25">
      <c r="B259" s="3"/>
      <c r="C259" s="9" t="s">
        <v>389</v>
      </c>
      <c r="D259" s="16" t="s">
        <v>390</v>
      </c>
      <c r="E259" s="16">
        <v>4</v>
      </c>
      <c r="F259" s="15">
        <v>6.78</v>
      </c>
      <c r="G259" s="15">
        <v>5.23</v>
      </c>
      <c r="H259" s="15">
        <v>3.69</v>
      </c>
      <c r="I259" s="14"/>
      <c r="J259" s="15">
        <v>7.36</v>
      </c>
      <c r="K259" s="15">
        <v>10.45</v>
      </c>
      <c r="L259" s="15">
        <v>15.45</v>
      </c>
      <c r="M259" s="54"/>
      <c r="N259" s="15">
        <v>55.861629119</v>
      </c>
      <c r="O259" s="15">
        <v>6.0551214286000006</v>
      </c>
      <c r="P259" s="15" t="s">
        <v>26</v>
      </c>
      <c r="Q259" s="16" t="s">
        <v>27</v>
      </c>
      <c r="R259" s="37" t="s">
        <v>863</v>
      </c>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c r="IW259" s="11"/>
      <c r="IX259" s="11"/>
      <c r="IY259" s="11"/>
      <c r="IZ259" s="11"/>
    </row>
    <row r="260" spans="2:260" s="12" customFormat="1" ht="65.099999999999994" customHeight="1" x14ac:dyDescent="0.25">
      <c r="B260" s="3"/>
      <c r="C260" s="19" t="s">
        <v>389</v>
      </c>
      <c r="D260" s="17" t="s">
        <v>391</v>
      </c>
      <c r="E260" s="17">
        <v>4</v>
      </c>
      <c r="F260" s="14">
        <v>7.07</v>
      </c>
      <c r="G260" s="14">
        <v>5.37</v>
      </c>
      <c r="H260" s="14">
        <v>3.68</v>
      </c>
      <c r="I260" s="14"/>
      <c r="J260" s="14">
        <v>7.83</v>
      </c>
      <c r="K260" s="14">
        <v>11.21</v>
      </c>
      <c r="L260" s="14">
        <v>16.690000000000001</v>
      </c>
      <c r="M260" s="54"/>
      <c r="N260" s="14">
        <v>47.589557577999997</v>
      </c>
      <c r="O260" s="31">
        <v>80.019011667000001</v>
      </c>
      <c r="P260" s="31" t="s">
        <v>26</v>
      </c>
      <c r="Q260" s="17" t="s">
        <v>27</v>
      </c>
      <c r="R260" s="38" t="s">
        <v>864</v>
      </c>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c r="IW260" s="11"/>
      <c r="IX260" s="11"/>
      <c r="IY260" s="11"/>
      <c r="IZ260" s="11"/>
    </row>
    <row r="261" spans="2:260" s="12" customFormat="1" ht="65.099999999999994" customHeight="1" x14ac:dyDescent="0.25">
      <c r="B261" s="3"/>
      <c r="C261" s="9" t="s">
        <v>392</v>
      </c>
      <c r="D261" s="16" t="s">
        <v>393</v>
      </c>
      <c r="E261" s="16">
        <v>0</v>
      </c>
      <c r="F261" s="15">
        <v>66.73</v>
      </c>
      <c r="G261" s="15">
        <v>62.01</v>
      </c>
      <c r="H261" s="15">
        <v>57.29</v>
      </c>
      <c r="I261" s="14"/>
      <c r="J261" s="15">
        <v>67.8</v>
      </c>
      <c r="K261" s="15">
        <v>77.23</v>
      </c>
      <c r="L261" s="15">
        <v>92.49</v>
      </c>
      <c r="M261" s="54"/>
      <c r="N261" s="15">
        <v>26.405191107</v>
      </c>
      <c r="O261" s="15">
        <v>1931.0710867999999</v>
      </c>
      <c r="P261" s="15" t="s">
        <v>26</v>
      </c>
      <c r="Q261" s="16" t="s">
        <v>26</v>
      </c>
      <c r="R261" s="37" t="s">
        <v>865</v>
      </c>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c r="IW261" s="11"/>
      <c r="IX261" s="11"/>
      <c r="IY261" s="11"/>
      <c r="IZ261" s="11"/>
    </row>
    <row r="262" spans="2:260" s="12" customFormat="1" ht="65.099999999999994" customHeight="1" x14ac:dyDescent="0.25">
      <c r="B262" s="3"/>
      <c r="C262" s="19" t="s">
        <v>394</v>
      </c>
      <c r="D262" s="17" t="s">
        <v>395</v>
      </c>
      <c r="E262" s="17">
        <v>7</v>
      </c>
      <c r="F262" s="14">
        <v>19.440000000000001</v>
      </c>
      <c r="G262" s="14">
        <v>18.07</v>
      </c>
      <c r="H262" s="14">
        <v>16.7</v>
      </c>
      <c r="I262" s="14"/>
      <c r="J262" s="14">
        <v>20.49</v>
      </c>
      <c r="K262" s="14">
        <v>23.22</v>
      </c>
      <c r="L262" s="14">
        <v>27.64</v>
      </c>
      <c r="M262" s="54"/>
      <c r="N262" s="14">
        <v>67.545545331</v>
      </c>
      <c r="O262" s="31">
        <v>4.5927510476000002</v>
      </c>
      <c r="P262" s="31" t="s">
        <v>27</v>
      </c>
      <c r="Q262" s="17" t="s">
        <v>27</v>
      </c>
      <c r="R262" s="38" t="s">
        <v>866</v>
      </c>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c r="IW262" s="11"/>
      <c r="IX262" s="11"/>
      <c r="IY262" s="11"/>
      <c r="IZ262" s="11"/>
    </row>
    <row r="263" spans="2:260" s="12" customFormat="1" ht="65.099999999999994" customHeight="1" x14ac:dyDescent="0.25">
      <c r="B263" s="3"/>
      <c r="C263" s="9" t="s">
        <v>396</v>
      </c>
      <c r="D263" s="16" t="s">
        <v>397</v>
      </c>
      <c r="E263" s="16">
        <v>7</v>
      </c>
      <c r="F263" s="15">
        <v>6.07</v>
      </c>
      <c r="G263" s="15">
        <v>4.67</v>
      </c>
      <c r="H263" s="15">
        <v>3.28</v>
      </c>
      <c r="I263" s="14"/>
      <c r="J263" s="15">
        <v>6.97</v>
      </c>
      <c r="K263" s="15">
        <v>9.75</v>
      </c>
      <c r="L263" s="15">
        <v>14.26</v>
      </c>
      <c r="M263" s="54"/>
      <c r="N263" s="15">
        <v>70.529583427999995</v>
      </c>
      <c r="O263" s="15">
        <v>139.13969690000002</v>
      </c>
      <c r="P263" s="15" t="s">
        <v>27</v>
      </c>
      <c r="Q263" s="16" t="s">
        <v>27</v>
      </c>
      <c r="R263" s="37" t="s">
        <v>867</v>
      </c>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c r="IW263" s="11"/>
      <c r="IX263" s="11"/>
      <c r="IY263" s="11"/>
      <c r="IZ263" s="11"/>
    </row>
    <row r="264" spans="2:260" s="12" customFormat="1" ht="65.099999999999994" customHeight="1" x14ac:dyDescent="0.25">
      <c r="B264" s="3"/>
      <c r="C264" s="19" t="s">
        <v>398</v>
      </c>
      <c r="D264" s="17" t="s">
        <v>399</v>
      </c>
      <c r="E264" s="17">
        <v>3</v>
      </c>
      <c r="F264" s="14">
        <v>35.840000000000003</v>
      </c>
      <c r="G264" s="14">
        <v>31.38</v>
      </c>
      <c r="H264" s="14">
        <v>26.93</v>
      </c>
      <c r="I264" s="14"/>
      <c r="J264" s="14">
        <v>36.979999999999997</v>
      </c>
      <c r="K264" s="14">
        <v>45.88</v>
      </c>
      <c r="L264" s="14">
        <v>60.3</v>
      </c>
      <c r="M264" s="54"/>
      <c r="N264" s="14">
        <v>36.440979112000001</v>
      </c>
      <c r="O264" s="31">
        <v>562.30983904999994</v>
      </c>
      <c r="P264" s="31" t="s">
        <v>27</v>
      </c>
      <c r="Q264" s="17" t="s">
        <v>26</v>
      </c>
      <c r="R264" s="38" t="s">
        <v>868</v>
      </c>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c r="IU264" s="11"/>
      <c r="IV264" s="11"/>
      <c r="IW264" s="11"/>
      <c r="IX264" s="11"/>
      <c r="IY264" s="11"/>
      <c r="IZ264" s="11"/>
    </row>
    <row r="265" spans="2:260" s="12" customFormat="1" ht="65.099999999999994" customHeight="1" x14ac:dyDescent="0.25">
      <c r="B265" s="3"/>
      <c r="C265" s="9" t="s">
        <v>588</v>
      </c>
      <c r="D265" s="16" t="s">
        <v>589</v>
      </c>
      <c r="E265" s="16">
        <v>10</v>
      </c>
      <c r="F265" s="15">
        <v>97.74</v>
      </c>
      <c r="G265" s="15">
        <v>91.56</v>
      </c>
      <c r="H265" s="15">
        <v>85.39</v>
      </c>
      <c r="I265" s="14"/>
      <c r="J265" s="15">
        <v>99.32</v>
      </c>
      <c r="K265" s="15">
        <v>111.66</v>
      </c>
      <c r="L265" s="15">
        <v>131.63999999999999</v>
      </c>
      <c r="M265" s="54"/>
      <c r="N265" s="15">
        <v>64.783367401999996</v>
      </c>
      <c r="O265" s="15">
        <v>1.6174891390000001</v>
      </c>
      <c r="P265" s="15" t="s">
        <v>27</v>
      </c>
      <c r="Q265" s="16" t="s">
        <v>27</v>
      </c>
      <c r="R265" s="37" t="s">
        <v>869</v>
      </c>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c r="IU265" s="11"/>
      <c r="IV265" s="11"/>
      <c r="IW265" s="11"/>
      <c r="IX265" s="11"/>
      <c r="IY265" s="11"/>
      <c r="IZ265" s="11"/>
    </row>
    <row r="266" spans="2:260" s="12" customFormat="1" ht="65.099999999999994" customHeight="1" x14ac:dyDescent="0.25">
      <c r="B266" s="3"/>
      <c r="C266" s="19" t="s">
        <v>400</v>
      </c>
      <c r="D266" s="17" t="s">
        <v>401</v>
      </c>
      <c r="E266" s="17">
        <v>7</v>
      </c>
      <c r="F266" s="14">
        <v>18.940000000000001</v>
      </c>
      <c r="G266" s="14">
        <v>16.350000000000001</v>
      </c>
      <c r="H266" s="14">
        <v>13.77</v>
      </c>
      <c r="I266" s="14"/>
      <c r="J266" s="14">
        <v>20.100000000000001</v>
      </c>
      <c r="K266" s="14">
        <v>25.26</v>
      </c>
      <c r="L266" s="14">
        <v>33.61</v>
      </c>
      <c r="M266" s="54"/>
      <c r="N266" s="14">
        <v>82.223640731000003</v>
      </c>
      <c r="O266" s="31">
        <v>16.691531476000002</v>
      </c>
      <c r="P266" s="31" t="s">
        <v>27</v>
      </c>
      <c r="Q266" s="17" t="s">
        <v>27</v>
      </c>
      <c r="R266" s="38" t="s">
        <v>870</v>
      </c>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c r="IV266" s="11"/>
      <c r="IW266" s="11"/>
      <c r="IX266" s="11"/>
      <c r="IY266" s="11"/>
      <c r="IZ266" s="11"/>
    </row>
    <row r="267" spans="2:260" s="12" customFormat="1" ht="65.099999999999994" customHeight="1" x14ac:dyDescent="0.25">
      <c r="B267" s="3"/>
      <c r="C267" s="9" t="s">
        <v>402</v>
      </c>
      <c r="D267" s="16" t="s">
        <v>403</v>
      </c>
      <c r="E267" s="16">
        <v>7</v>
      </c>
      <c r="F267" s="15">
        <v>28.66</v>
      </c>
      <c r="G267" s="15">
        <v>25.63</v>
      </c>
      <c r="H267" s="15">
        <v>22.6</v>
      </c>
      <c r="I267" s="14"/>
      <c r="J267" s="15">
        <v>29.99</v>
      </c>
      <c r="K267" s="15">
        <v>36.04</v>
      </c>
      <c r="L267" s="15">
        <v>45.83</v>
      </c>
      <c r="M267" s="54"/>
      <c r="N267" s="15">
        <v>78.821767211999997</v>
      </c>
      <c r="O267" s="15">
        <v>94.426369429000005</v>
      </c>
      <c r="P267" s="15" t="s">
        <v>27</v>
      </c>
      <c r="Q267" s="16" t="s">
        <v>27</v>
      </c>
      <c r="R267" s="37" t="s">
        <v>871</v>
      </c>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c r="IV267" s="11"/>
      <c r="IW267" s="11"/>
      <c r="IX267" s="11"/>
      <c r="IY267" s="11"/>
      <c r="IZ267" s="11"/>
    </row>
    <row r="268" spans="2:260" s="12" customFormat="1" ht="65.099999999999994" customHeight="1" x14ac:dyDescent="0.25">
      <c r="B268" s="3"/>
      <c r="C268" s="19" t="s">
        <v>404</v>
      </c>
      <c r="D268" s="17" t="s">
        <v>405</v>
      </c>
      <c r="E268" s="17">
        <v>7</v>
      </c>
      <c r="F268" s="14">
        <v>15.82</v>
      </c>
      <c r="G268" s="14">
        <v>14.62</v>
      </c>
      <c r="H268" s="14">
        <v>13.42</v>
      </c>
      <c r="I268" s="14"/>
      <c r="J268" s="14">
        <v>16.600000000000001</v>
      </c>
      <c r="K268" s="14">
        <v>18.989999999999998</v>
      </c>
      <c r="L268" s="14">
        <v>22.87</v>
      </c>
      <c r="M268" s="54"/>
      <c r="N268" s="14">
        <v>73.858696801999997</v>
      </c>
      <c r="O268" s="31">
        <v>36.392282238</v>
      </c>
      <c r="P268" s="31" t="s">
        <v>27</v>
      </c>
      <c r="Q268" s="17" t="s">
        <v>27</v>
      </c>
      <c r="R268" s="38" t="s">
        <v>872</v>
      </c>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c r="IM268" s="11"/>
      <c r="IN268" s="11"/>
      <c r="IO268" s="11"/>
      <c r="IP268" s="11"/>
      <c r="IQ268" s="11"/>
      <c r="IR268" s="11"/>
      <c r="IS268" s="11"/>
      <c r="IT268" s="11"/>
      <c r="IU268" s="11"/>
      <c r="IV268" s="11"/>
      <c r="IW268" s="11"/>
      <c r="IX268" s="11"/>
      <c r="IY268" s="11"/>
      <c r="IZ268" s="11"/>
    </row>
    <row r="269" spans="2:260" s="12" customFormat="1" ht="65.099999999999994" customHeight="1" x14ac:dyDescent="0.25">
      <c r="B269" s="3"/>
      <c r="C269" s="9" t="s">
        <v>873</v>
      </c>
      <c r="D269" s="16" t="s">
        <v>874</v>
      </c>
      <c r="E269" s="16">
        <v>7</v>
      </c>
      <c r="F269" s="15">
        <v>34.9</v>
      </c>
      <c r="G269" s="15">
        <v>32.700000000000003</v>
      </c>
      <c r="H269" s="15">
        <v>30.51</v>
      </c>
      <c r="I269" s="14"/>
      <c r="J269" s="15">
        <v>36.01</v>
      </c>
      <c r="K269" s="15">
        <v>40.39</v>
      </c>
      <c r="L269" s="15">
        <v>47.48</v>
      </c>
      <c r="M269" s="54"/>
      <c r="N269" s="15">
        <v>59.472290721</v>
      </c>
      <c r="O269" s="15">
        <v>1.2954771751999998</v>
      </c>
      <c r="P269" s="15" t="s">
        <v>26</v>
      </c>
      <c r="Q269" s="16" t="s">
        <v>27</v>
      </c>
      <c r="R269" s="37" t="s">
        <v>875</v>
      </c>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c r="IM269" s="11"/>
      <c r="IN269" s="11"/>
      <c r="IO269" s="11"/>
      <c r="IP269" s="11"/>
      <c r="IQ269" s="11"/>
      <c r="IR269" s="11"/>
      <c r="IS269" s="11"/>
      <c r="IT269" s="11"/>
      <c r="IU269" s="11"/>
      <c r="IV269" s="11"/>
      <c r="IW269" s="11"/>
      <c r="IX269" s="11"/>
      <c r="IY269" s="11"/>
      <c r="IZ269" s="11"/>
    </row>
    <row r="270" spans="2:260" s="12" customFormat="1" ht="65.099999999999994" customHeight="1" x14ac:dyDescent="0.25">
      <c r="B270" s="3"/>
      <c r="C270" s="19" t="s">
        <v>406</v>
      </c>
      <c r="D270" s="17" t="s">
        <v>407</v>
      </c>
      <c r="E270" s="17">
        <v>4</v>
      </c>
      <c r="F270" s="14">
        <v>50.78</v>
      </c>
      <c r="G270" s="14">
        <v>47.25</v>
      </c>
      <c r="H270" s="14">
        <v>43.73</v>
      </c>
      <c r="I270" s="14"/>
      <c r="J270" s="14">
        <v>52.05</v>
      </c>
      <c r="K270" s="14">
        <v>59.09</v>
      </c>
      <c r="L270" s="14">
        <v>70.48</v>
      </c>
      <c r="M270" s="54"/>
      <c r="N270" s="14">
        <v>48.738071558999998</v>
      </c>
      <c r="O270" s="31">
        <v>502.79751662000001</v>
      </c>
      <c r="P270" s="31" t="s">
        <v>27</v>
      </c>
      <c r="Q270" s="17" t="s">
        <v>26</v>
      </c>
      <c r="R270" s="38" t="s">
        <v>876</v>
      </c>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c r="IM270" s="11"/>
      <c r="IN270" s="11"/>
      <c r="IO270" s="11"/>
      <c r="IP270" s="11"/>
      <c r="IQ270" s="11"/>
      <c r="IR270" s="11"/>
      <c r="IS270" s="11"/>
      <c r="IT270" s="11"/>
      <c r="IU270" s="11"/>
      <c r="IV270" s="11"/>
      <c r="IW270" s="11"/>
      <c r="IX270" s="11"/>
      <c r="IY270" s="11"/>
      <c r="IZ270" s="11"/>
    </row>
    <row r="271" spans="2:260" s="12" customFormat="1" ht="65.099999999999994" customHeight="1" x14ac:dyDescent="0.25">
      <c r="B271" s="3"/>
      <c r="C271" s="9" t="s">
        <v>590</v>
      </c>
      <c r="D271" s="16" t="s">
        <v>591</v>
      </c>
      <c r="E271" s="16">
        <v>0</v>
      </c>
      <c r="F271" s="15">
        <v>1785</v>
      </c>
      <c r="G271" s="15">
        <v>1063.76</v>
      </c>
      <c r="H271" s="15">
        <v>342.53</v>
      </c>
      <c r="I271" s="14"/>
      <c r="J271" s="15">
        <v>1904.1</v>
      </c>
      <c r="K271" s="15">
        <v>3346.56</v>
      </c>
      <c r="L271" s="15">
        <v>5680.66</v>
      </c>
      <c r="M271" s="54"/>
      <c r="N271" s="15">
        <v>22.808964294999999</v>
      </c>
      <c r="O271" s="15">
        <v>2.8448992529000003</v>
      </c>
      <c r="P271" s="15" t="s">
        <v>26</v>
      </c>
      <c r="Q271" s="16" t="s">
        <v>26</v>
      </c>
      <c r="R271" s="37" t="s">
        <v>877</v>
      </c>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c r="IM271" s="11"/>
      <c r="IN271" s="11"/>
      <c r="IO271" s="11"/>
      <c r="IP271" s="11"/>
      <c r="IQ271" s="11"/>
      <c r="IR271" s="11"/>
      <c r="IS271" s="11"/>
      <c r="IT271" s="11"/>
      <c r="IU271" s="11"/>
      <c r="IV271" s="11"/>
      <c r="IW271" s="11"/>
      <c r="IX271" s="11"/>
      <c r="IY271" s="11"/>
      <c r="IZ271" s="11"/>
    </row>
    <row r="272" spans="2:260" s="12" customFormat="1" ht="65.099999999999994" customHeight="1" x14ac:dyDescent="0.25">
      <c r="B272" s="3"/>
      <c r="C272" s="19" t="s">
        <v>408</v>
      </c>
      <c r="D272" s="17" t="s">
        <v>409</v>
      </c>
      <c r="E272" s="17">
        <v>7</v>
      </c>
      <c r="F272" s="14">
        <v>8.75</v>
      </c>
      <c r="G272" s="14">
        <v>8.19</v>
      </c>
      <c r="H272" s="14">
        <v>7.63</v>
      </c>
      <c r="I272" s="14"/>
      <c r="J272" s="14">
        <v>9.1300000000000008</v>
      </c>
      <c r="K272" s="14">
        <v>10.24</v>
      </c>
      <c r="L272" s="14">
        <v>12.04</v>
      </c>
      <c r="M272" s="54"/>
      <c r="N272" s="14">
        <v>70.168863650000006</v>
      </c>
      <c r="O272" s="31">
        <v>3.3030240952000001</v>
      </c>
      <c r="P272" s="31" t="s">
        <v>27</v>
      </c>
      <c r="Q272" s="17" t="s">
        <v>27</v>
      </c>
      <c r="R272" s="38" t="s">
        <v>878</v>
      </c>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c r="IM272" s="11"/>
      <c r="IN272" s="11"/>
      <c r="IO272" s="11"/>
      <c r="IP272" s="11"/>
      <c r="IQ272" s="11"/>
      <c r="IR272" s="11"/>
      <c r="IS272" s="11"/>
      <c r="IT272" s="11"/>
      <c r="IU272" s="11"/>
      <c r="IV272" s="11"/>
      <c r="IW272" s="11"/>
      <c r="IX272" s="11"/>
      <c r="IY272" s="11"/>
      <c r="IZ272" s="11"/>
    </row>
    <row r="273" spans="2:260" s="12" customFormat="1" ht="65.099999999999994" customHeight="1" x14ac:dyDescent="0.25">
      <c r="B273" s="3"/>
      <c r="C273" s="9" t="s">
        <v>410</v>
      </c>
      <c r="D273" s="16" t="s">
        <v>411</v>
      </c>
      <c r="E273" s="16">
        <v>7</v>
      </c>
      <c r="F273" s="15" t="s">
        <v>119</v>
      </c>
      <c r="G273" s="15" t="s">
        <v>119</v>
      </c>
      <c r="H273" s="15" t="s">
        <v>119</v>
      </c>
      <c r="I273" s="14"/>
      <c r="J273" s="15" t="s">
        <v>119</v>
      </c>
      <c r="K273" s="15" t="s">
        <v>119</v>
      </c>
      <c r="L273" s="15" t="s">
        <v>119</v>
      </c>
      <c r="M273" s="54"/>
      <c r="N273" s="15" t="s">
        <v>119</v>
      </c>
      <c r="O273" s="15" t="s">
        <v>119</v>
      </c>
      <c r="P273" s="15" t="s">
        <v>119</v>
      </c>
      <c r="Q273" s="16" t="s">
        <v>119</v>
      </c>
      <c r="R273" s="37" t="s">
        <v>120</v>
      </c>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c r="IM273" s="11"/>
      <c r="IN273" s="11"/>
      <c r="IO273" s="11"/>
      <c r="IP273" s="11"/>
      <c r="IQ273" s="11"/>
      <c r="IR273" s="11"/>
      <c r="IS273" s="11"/>
      <c r="IT273" s="11"/>
      <c r="IU273" s="11"/>
      <c r="IV273" s="11"/>
      <c r="IW273" s="11"/>
      <c r="IX273" s="11"/>
      <c r="IY273" s="11"/>
      <c r="IZ273" s="11"/>
    </row>
    <row r="274" spans="2:260" s="12" customFormat="1" ht="65.099999999999994" customHeight="1" x14ac:dyDescent="0.25">
      <c r="B274" s="3"/>
      <c r="C274" s="19" t="s">
        <v>412</v>
      </c>
      <c r="D274" s="17" t="s">
        <v>413</v>
      </c>
      <c r="E274" s="17">
        <v>7</v>
      </c>
      <c r="F274" s="14">
        <v>13.32</v>
      </c>
      <c r="G274" s="14">
        <v>10.89</v>
      </c>
      <c r="H274" s="14">
        <v>8.4600000000000009</v>
      </c>
      <c r="I274" s="14"/>
      <c r="J274" s="14">
        <v>14.87</v>
      </c>
      <c r="K274" s="14">
        <v>19.72</v>
      </c>
      <c r="L274" s="14">
        <v>27.57</v>
      </c>
      <c r="M274" s="54"/>
      <c r="N274" s="14">
        <v>65.235961247999995</v>
      </c>
      <c r="O274" s="31">
        <v>78.362712571000003</v>
      </c>
      <c r="P274" s="31" t="s">
        <v>27</v>
      </c>
      <c r="Q274" s="17" t="s">
        <v>27</v>
      </c>
      <c r="R274" s="38" t="s">
        <v>879</v>
      </c>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c r="IM274" s="11"/>
      <c r="IN274" s="11"/>
      <c r="IO274" s="11"/>
      <c r="IP274" s="11"/>
      <c r="IQ274" s="11"/>
      <c r="IR274" s="11"/>
      <c r="IS274" s="11"/>
      <c r="IT274" s="11"/>
      <c r="IU274" s="11"/>
      <c r="IV274" s="11"/>
      <c r="IW274" s="11"/>
      <c r="IX274" s="11"/>
      <c r="IY274" s="11"/>
      <c r="IZ274" s="11"/>
    </row>
    <row r="275" spans="2:260" s="12" customFormat="1" ht="65.099999999999994" customHeight="1" x14ac:dyDescent="0.25">
      <c r="B275" s="3"/>
      <c r="C275" s="9" t="s">
        <v>592</v>
      </c>
      <c r="D275" s="16" t="s">
        <v>593</v>
      </c>
      <c r="E275" s="16">
        <v>7</v>
      </c>
      <c r="F275" s="15">
        <v>37.53</v>
      </c>
      <c r="G275" s="15">
        <v>31.82</v>
      </c>
      <c r="H275" s="15">
        <v>26.12</v>
      </c>
      <c r="I275" s="14"/>
      <c r="J275" s="15">
        <v>39.049999999999997</v>
      </c>
      <c r="K275" s="15">
        <v>50.45</v>
      </c>
      <c r="L275" s="15">
        <v>68.900000000000006</v>
      </c>
      <c r="M275" s="54"/>
      <c r="N275" s="15">
        <v>69.297443252999997</v>
      </c>
      <c r="O275" s="15">
        <v>1.8591379929</v>
      </c>
      <c r="P275" s="15" t="s">
        <v>27</v>
      </c>
      <c r="Q275" s="16" t="s">
        <v>27</v>
      </c>
      <c r="R275" s="37" t="s">
        <v>880</v>
      </c>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c r="IM275" s="11"/>
      <c r="IN275" s="11"/>
      <c r="IO275" s="11"/>
      <c r="IP275" s="11"/>
      <c r="IQ275" s="11"/>
      <c r="IR275" s="11"/>
      <c r="IS275" s="11"/>
      <c r="IT275" s="11"/>
      <c r="IU275" s="11"/>
      <c r="IV275" s="11"/>
      <c r="IW275" s="11"/>
      <c r="IX275" s="11"/>
      <c r="IY275" s="11"/>
      <c r="IZ275" s="11"/>
    </row>
    <row r="276" spans="2:260" s="12" customFormat="1" ht="65.099999999999994" customHeight="1" x14ac:dyDescent="0.25">
      <c r="B276" s="3"/>
      <c r="C276" s="19" t="s">
        <v>594</v>
      </c>
      <c r="D276" s="17" t="s">
        <v>595</v>
      </c>
      <c r="E276" s="17">
        <v>7</v>
      </c>
      <c r="F276" s="14">
        <v>169.58</v>
      </c>
      <c r="G276" s="14">
        <v>156.66</v>
      </c>
      <c r="H276" s="14">
        <v>143.75</v>
      </c>
      <c r="I276" s="14"/>
      <c r="J276" s="14">
        <v>173.54</v>
      </c>
      <c r="K276" s="14">
        <v>199.36</v>
      </c>
      <c r="L276" s="14">
        <v>241.14</v>
      </c>
      <c r="M276" s="54"/>
      <c r="N276" s="14">
        <v>77.384417678000005</v>
      </c>
      <c r="O276" s="31">
        <v>1.1422383870999999</v>
      </c>
      <c r="P276" s="31" t="s">
        <v>27</v>
      </c>
      <c r="Q276" s="17" t="s">
        <v>27</v>
      </c>
      <c r="R276" s="38" t="s">
        <v>881</v>
      </c>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c r="IM276" s="11"/>
      <c r="IN276" s="11"/>
      <c r="IO276" s="11"/>
      <c r="IP276" s="11"/>
      <c r="IQ276" s="11"/>
      <c r="IR276" s="11"/>
      <c r="IS276" s="11"/>
      <c r="IT276" s="11"/>
      <c r="IU276" s="11"/>
      <c r="IV276" s="11"/>
      <c r="IW276" s="11"/>
      <c r="IX276" s="11"/>
      <c r="IY276" s="11"/>
      <c r="IZ276" s="11"/>
    </row>
    <row r="277" spans="2:260" s="12" customFormat="1" ht="65.099999999999994" customHeight="1" x14ac:dyDescent="0.25">
      <c r="B277" s="3"/>
      <c r="C277" s="9" t="s">
        <v>882</v>
      </c>
      <c r="D277" s="16" t="s">
        <v>883</v>
      </c>
      <c r="E277" s="16">
        <v>7</v>
      </c>
      <c r="F277" s="15">
        <v>159.34</v>
      </c>
      <c r="G277" s="15">
        <v>147.34</v>
      </c>
      <c r="H277" s="15">
        <v>135.34</v>
      </c>
      <c r="I277" s="14"/>
      <c r="J277" s="15">
        <v>162.37</v>
      </c>
      <c r="K277" s="15">
        <v>186.36</v>
      </c>
      <c r="L277" s="15">
        <v>225.18</v>
      </c>
      <c r="M277" s="54"/>
      <c r="N277" s="15">
        <v>79.438419448999994</v>
      </c>
      <c r="O277" s="15">
        <v>1.0863176137999999</v>
      </c>
      <c r="P277" s="15" t="s">
        <v>27</v>
      </c>
      <c r="Q277" s="16" t="s">
        <v>27</v>
      </c>
      <c r="R277" s="37" t="s">
        <v>884</v>
      </c>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c r="IM277" s="11"/>
      <c r="IN277" s="11"/>
      <c r="IO277" s="11"/>
      <c r="IP277" s="11"/>
      <c r="IQ277" s="11"/>
      <c r="IR277" s="11"/>
      <c r="IS277" s="11"/>
      <c r="IT277" s="11"/>
      <c r="IU277" s="11"/>
      <c r="IV277" s="11"/>
      <c r="IW277" s="11"/>
      <c r="IX277" s="11"/>
      <c r="IY277" s="11"/>
      <c r="IZ277" s="11"/>
    </row>
    <row r="278" spans="2:260" s="12" customFormat="1" ht="65.099999999999994" customHeight="1" x14ac:dyDescent="0.25">
      <c r="B278" s="3"/>
      <c r="C278" s="19" t="s">
        <v>505</v>
      </c>
      <c r="D278" s="17" t="s">
        <v>506</v>
      </c>
      <c r="E278" s="17">
        <v>7</v>
      </c>
      <c r="F278" s="14">
        <v>191.77</v>
      </c>
      <c r="G278" s="14">
        <v>176.95</v>
      </c>
      <c r="H278" s="14">
        <v>162.13</v>
      </c>
      <c r="I278" s="14"/>
      <c r="J278" s="14">
        <v>197.6</v>
      </c>
      <c r="K278" s="14">
        <v>227.23</v>
      </c>
      <c r="L278" s="14">
        <v>275.19</v>
      </c>
      <c r="M278" s="54"/>
      <c r="N278" s="14">
        <v>74.362178517000004</v>
      </c>
      <c r="O278" s="31">
        <v>1.2295746975999999</v>
      </c>
      <c r="P278" s="31" t="s">
        <v>27</v>
      </c>
      <c r="Q278" s="17" t="s">
        <v>27</v>
      </c>
      <c r="R278" s="38" t="s">
        <v>885</v>
      </c>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c r="IM278" s="11"/>
      <c r="IN278" s="11"/>
      <c r="IO278" s="11"/>
      <c r="IP278" s="11"/>
      <c r="IQ278" s="11"/>
      <c r="IR278" s="11"/>
      <c r="IS278" s="11"/>
      <c r="IT278" s="11"/>
      <c r="IU278" s="11"/>
      <c r="IV278" s="11"/>
      <c r="IW278" s="11"/>
      <c r="IX278" s="11"/>
      <c r="IY278" s="11"/>
      <c r="IZ278" s="11"/>
    </row>
    <row r="279" spans="2:260" s="12" customFormat="1" ht="65.099999999999994" customHeight="1" x14ac:dyDescent="0.25">
      <c r="B279" s="3"/>
      <c r="C279" s="9" t="s">
        <v>457</v>
      </c>
      <c r="D279" s="16" t="s">
        <v>458</v>
      </c>
      <c r="E279" s="16">
        <v>0</v>
      </c>
      <c r="F279" s="15">
        <v>9.9499999999999993</v>
      </c>
      <c r="G279" s="15">
        <v>9.73</v>
      </c>
      <c r="H279" s="15">
        <v>9.52</v>
      </c>
      <c r="I279" s="14"/>
      <c r="J279" s="15">
        <v>10.07</v>
      </c>
      <c r="K279" s="15">
        <v>10.49</v>
      </c>
      <c r="L279" s="15">
        <v>11.18</v>
      </c>
      <c r="M279" s="54"/>
      <c r="N279" s="15">
        <v>40.167520369000002</v>
      </c>
      <c r="O279" s="15">
        <v>6.0633296505000001</v>
      </c>
      <c r="P279" s="15" t="s">
        <v>26</v>
      </c>
      <c r="Q279" s="16" t="s">
        <v>26</v>
      </c>
      <c r="R279" s="37" t="s">
        <v>886</v>
      </c>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c r="IM279" s="11"/>
      <c r="IN279" s="11"/>
      <c r="IO279" s="11"/>
      <c r="IP279" s="11"/>
      <c r="IQ279" s="11"/>
      <c r="IR279" s="11"/>
      <c r="IS279" s="11"/>
      <c r="IT279" s="11"/>
      <c r="IU279" s="11"/>
      <c r="IV279" s="11"/>
      <c r="IW279" s="11"/>
      <c r="IX279" s="11"/>
      <c r="IY279" s="11"/>
      <c r="IZ279" s="11"/>
    </row>
    <row r="280" spans="2:260" s="12" customFormat="1" ht="65.099999999999994" customHeight="1" x14ac:dyDescent="0.25">
      <c r="B280" s="3"/>
      <c r="C280" s="19" t="s">
        <v>486</v>
      </c>
      <c r="D280" s="17" t="s">
        <v>487</v>
      </c>
      <c r="E280" s="17">
        <v>7</v>
      </c>
      <c r="F280" s="14">
        <v>108.54</v>
      </c>
      <c r="G280" s="14">
        <v>100.89</v>
      </c>
      <c r="H280" s="14">
        <v>93.25</v>
      </c>
      <c r="I280" s="14"/>
      <c r="J280" s="14">
        <v>111.5</v>
      </c>
      <c r="K280" s="14">
        <v>126.78</v>
      </c>
      <c r="L280" s="14">
        <v>151.52000000000001</v>
      </c>
      <c r="M280" s="54"/>
      <c r="N280" s="14">
        <v>76.199460526999999</v>
      </c>
      <c r="O280" s="31">
        <v>34.990491313999996</v>
      </c>
      <c r="P280" s="31" t="s">
        <v>27</v>
      </c>
      <c r="Q280" s="17" t="s">
        <v>27</v>
      </c>
      <c r="R280" s="38" t="s">
        <v>887</v>
      </c>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c r="IM280" s="11"/>
      <c r="IN280" s="11"/>
      <c r="IO280" s="11"/>
      <c r="IP280" s="11"/>
      <c r="IQ280" s="11"/>
      <c r="IR280" s="11"/>
      <c r="IS280" s="11"/>
      <c r="IT280" s="11"/>
      <c r="IU280" s="11"/>
      <c r="IV280" s="11"/>
      <c r="IW280" s="11"/>
      <c r="IX280" s="11"/>
      <c r="IY280" s="11"/>
      <c r="IZ280" s="11"/>
    </row>
    <row r="281" spans="2:260" s="12" customFormat="1" ht="65.099999999999994" customHeight="1" x14ac:dyDescent="0.25">
      <c r="B281" s="3"/>
      <c r="C281" s="9" t="s">
        <v>507</v>
      </c>
      <c r="D281" s="16" t="s">
        <v>508</v>
      </c>
      <c r="E281" s="16">
        <v>7</v>
      </c>
      <c r="F281" s="15">
        <v>125</v>
      </c>
      <c r="G281" s="15">
        <v>121.02</v>
      </c>
      <c r="H281" s="15">
        <v>117.05</v>
      </c>
      <c r="I281" s="14"/>
      <c r="J281" s="15">
        <v>125.75</v>
      </c>
      <c r="K281" s="15">
        <v>133.69</v>
      </c>
      <c r="L281" s="15">
        <v>146.54</v>
      </c>
      <c r="M281" s="54"/>
      <c r="N281" s="15">
        <v>66.636454114000003</v>
      </c>
      <c r="O281" s="15">
        <v>5.2421334548000003</v>
      </c>
      <c r="P281" s="15" t="s">
        <v>27</v>
      </c>
      <c r="Q281" s="16" t="s">
        <v>27</v>
      </c>
      <c r="R281" s="37" t="s">
        <v>888</v>
      </c>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c r="IM281" s="11"/>
      <c r="IN281" s="11"/>
      <c r="IO281" s="11"/>
      <c r="IP281" s="11"/>
      <c r="IQ281" s="11"/>
      <c r="IR281" s="11"/>
      <c r="IS281" s="11"/>
      <c r="IT281" s="11"/>
      <c r="IU281" s="11"/>
      <c r="IV281" s="11"/>
      <c r="IW281" s="11"/>
      <c r="IX281" s="11"/>
      <c r="IY281" s="11"/>
      <c r="IZ281" s="11"/>
    </row>
    <row r="282" spans="2:260" s="12" customFormat="1" ht="65.099999999999994" customHeight="1" x14ac:dyDescent="0.25">
      <c r="B282" s="3"/>
      <c r="C282" s="19" t="s">
        <v>509</v>
      </c>
      <c r="D282" s="17" t="s">
        <v>510</v>
      </c>
      <c r="E282" s="17">
        <v>7</v>
      </c>
      <c r="F282" s="14">
        <v>151</v>
      </c>
      <c r="G282" s="14">
        <v>138.76</v>
      </c>
      <c r="H282" s="14">
        <v>126.52</v>
      </c>
      <c r="I282" s="14"/>
      <c r="J282" s="14">
        <v>153.91</v>
      </c>
      <c r="K282" s="14">
        <v>178.38</v>
      </c>
      <c r="L282" s="14">
        <v>217.99</v>
      </c>
      <c r="M282" s="54"/>
      <c r="N282" s="14">
        <v>82.299862943999997</v>
      </c>
      <c r="O282" s="31">
        <v>2.6518904391000002</v>
      </c>
      <c r="P282" s="31" t="s">
        <v>27</v>
      </c>
      <c r="Q282" s="17" t="s">
        <v>27</v>
      </c>
      <c r="R282" s="38" t="s">
        <v>889</v>
      </c>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c r="IM282" s="11"/>
      <c r="IN282" s="11"/>
      <c r="IO282" s="11"/>
      <c r="IP282" s="11"/>
      <c r="IQ282" s="11"/>
      <c r="IR282" s="11"/>
      <c r="IS282" s="11"/>
      <c r="IT282" s="11"/>
      <c r="IU282" s="11"/>
      <c r="IV282" s="11"/>
      <c r="IW282" s="11"/>
      <c r="IX282" s="11"/>
      <c r="IY282" s="11"/>
      <c r="IZ282" s="11"/>
    </row>
    <row r="283" spans="2:260" s="12" customFormat="1" ht="65.099999999999994" customHeight="1" x14ac:dyDescent="0.25">
      <c r="B283" s="3"/>
      <c r="C283" s="9" t="s">
        <v>543</v>
      </c>
      <c r="D283" s="16" t="s">
        <v>544</v>
      </c>
      <c r="E283" s="16">
        <v>7</v>
      </c>
      <c r="F283" s="15">
        <v>211.28</v>
      </c>
      <c r="G283" s="15">
        <v>196.93</v>
      </c>
      <c r="H283" s="15">
        <v>182.58</v>
      </c>
      <c r="I283" s="14"/>
      <c r="J283" s="15">
        <v>215.38</v>
      </c>
      <c r="K283" s="15">
        <v>244.07</v>
      </c>
      <c r="L283" s="15">
        <v>290.5</v>
      </c>
      <c r="M283" s="54"/>
      <c r="N283" s="15">
        <v>74.648039529000002</v>
      </c>
      <c r="O283" s="15">
        <v>11.777401819000001</v>
      </c>
      <c r="P283" s="15" t="s">
        <v>27</v>
      </c>
      <c r="Q283" s="16" t="s">
        <v>27</v>
      </c>
      <c r="R283" s="37" t="s">
        <v>890</v>
      </c>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c r="IM283" s="11"/>
      <c r="IN283" s="11"/>
      <c r="IO283" s="11"/>
      <c r="IP283" s="11"/>
      <c r="IQ283" s="11"/>
      <c r="IR283" s="11"/>
      <c r="IS283" s="11"/>
      <c r="IT283" s="11"/>
      <c r="IU283" s="11"/>
      <c r="IV283" s="11"/>
      <c r="IW283" s="11"/>
      <c r="IX283" s="11"/>
      <c r="IY283" s="11"/>
      <c r="IZ283" s="11"/>
    </row>
    <row r="284" spans="2:260" s="12" customFormat="1" ht="65.099999999999994" customHeight="1" x14ac:dyDescent="0.25">
      <c r="B284" s="3"/>
      <c r="C284" s="19" t="s">
        <v>482</v>
      </c>
      <c r="D284" s="17" t="s">
        <v>483</v>
      </c>
      <c r="E284" s="17">
        <v>5</v>
      </c>
      <c r="F284" s="14">
        <v>43.6</v>
      </c>
      <c r="G284" s="14">
        <v>39.4</v>
      </c>
      <c r="H284" s="14">
        <v>35.200000000000003</v>
      </c>
      <c r="I284" s="14"/>
      <c r="J284" s="14">
        <v>44.1</v>
      </c>
      <c r="K284" s="14">
        <v>52.49</v>
      </c>
      <c r="L284" s="14">
        <v>66.09</v>
      </c>
      <c r="M284" s="54"/>
      <c r="N284" s="14">
        <v>45.087433365999999</v>
      </c>
      <c r="O284" s="31">
        <v>2.7390915952000001</v>
      </c>
      <c r="P284" s="31" t="s">
        <v>27</v>
      </c>
      <c r="Q284" s="17" t="s">
        <v>26</v>
      </c>
      <c r="R284" s="38" t="s">
        <v>891</v>
      </c>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c r="IM284" s="11"/>
      <c r="IN284" s="11"/>
      <c r="IO284" s="11"/>
      <c r="IP284" s="11"/>
      <c r="IQ284" s="11"/>
      <c r="IR284" s="11"/>
      <c r="IS284" s="11"/>
      <c r="IT284" s="11"/>
      <c r="IU284" s="11"/>
      <c r="IV284" s="11"/>
      <c r="IW284" s="11"/>
      <c r="IX284" s="11"/>
      <c r="IY284" s="11"/>
      <c r="IZ284" s="11"/>
    </row>
    <row r="285" spans="2:260" s="12" customFormat="1" ht="65.099999999999994" customHeight="1" x14ac:dyDescent="0.25">
      <c r="B285" s="3"/>
      <c r="C285" s="9" t="s">
        <v>545</v>
      </c>
      <c r="D285" s="16" t="s">
        <v>546</v>
      </c>
      <c r="E285" s="16">
        <v>5</v>
      </c>
      <c r="F285" s="15">
        <v>106.2</v>
      </c>
      <c r="G285" s="15">
        <v>103.39</v>
      </c>
      <c r="H285" s="15">
        <v>100.59</v>
      </c>
      <c r="I285" s="14"/>
      <c r="J285" s="15">
        <v>107.11</v>
      </c>
      <c r="K285" s="15">
        <v>112.71</v>
      </c>
      <c r="L285" s="15">
        <v>121.78</v>
      </c>
      <c r="M285" s="54"/>
      <c r="N285" s="15">
        <v>44.572013255000002</v>
      </c>
      <c r="O285" s="15">
        <v>3.1903069824000001</v>
      </c>
      <c r="P285" s="15" t="s">
        <v>27</v>
      </c>
      <c r="Q285" s="16" t="s">
        <v>26</v>
      </c>
      <c r="R285" s="37" t="s">
        <v>892</v>
      </c>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c r="IM285" s="11"/>
      <c r="IN285" s="11"/>
      <c r="IO285" s="11"/>
      <c r="IP285" s="11"/>
      <c r="IQ285" s="11"/>
      <c r="IR285" s="11"/>
      <c r="IS285" s="11"/>
      <c r="IT285" s="11"/>
      <c r="IU285" s="11"/>
      <c r="IV285" s="11"/>
      <c r="IW285" s="11"/>
      <c r="IX285" s="11"/>
      <c r="IY285" s="11"/>
      <c r="IZ285" s="11"/>
    </row>
    <row r="286" spans="2:260" s="12" customFormat="1" ht="65.099999999999994" customHeight="1" x14ac:dyDescent="0.25">
      <c r="B286" s="3"/>
      <c r="C286" s="19" t="s">
        <v>488</v>
      </c>
      <c r="D286" s="17" t="s">
        <v>489</v>
      </c>
      <c r="E286" s="17">
        <v>5</v>
      </c>
      <c r="F286" s="14">
        <v>94.95</v>
      </c>
      <c r="G286" s="14">
        <v>90.88</v>
      </c>
      <c r="H286" s="14">
        <v>86.82</v>
      </c>
      <c r="I286" s="14"/>
      <c r="J286" s="14">
        <v>96</v>
      </c>
      <c r="K286" s="14">
        <v>104.12</v>
      </c>
      <c r="L286" s="14">
        <v>117.26</v>
      </c>
      <c r="M286" s="54"/>
      <c r="N286" s="14">
        <v>41.504861163999998</v>
      </c>
      <c r="O286" s="31">
        <v>2.3857410819</v>
      </c>
      <c r="P286" s="31" t="s">
        <v>27</v>
      </c>
      <c r="Q286" s="17" t="s">
        <v>26</v>
      </c>
      <c r="R286" s="38" t="s">
        <v>893</v>
      </c>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c r="IM286" s="11"/>
      <c r="IN286" s="11"/>
      <c r="IO286" s="11"/>
      <c r="IP286" s="11"/>
      <c r="IQ286" s="11"/>
      <c r="IR286" s="11"/>
      <c r="IS286" s="11"/>
      <c r="IT286" s="11"/>
      <c r="IU286" s="11"/>
      <c r="IV286" s="11"/>
      <c r="IW286" s="11"/>
      <c r="IX286" s="11"/>
      <c r="IY286" s="11"/>
      <c r="IZ286" s="11"/>
    </row>
    <row r="287" spans="2:260" s="12" customFormat="1" ht="65.099999999999994" customHeight="1" x14ac:dyDescent="0.25">
      <c r="B287" s="3"/>
      <c r="C287" s="9" t="s">
        <v>596</v>
      </c>
      <c r="D287" s="16" t="s">
        <v>597</v>
      </c>
      <c r="E287" s="16">
        <v>0</v>
      </c>
      <c r="F287" s="15">
        <v>41.8</v>
      </c>
      <c r="G287" s="15">
        <v>36.17</v>
      </c>
      <c r="H287" s="15">
        <v>30.55</v>
      </c>
      <c r="I287" s="14"/>
      <c r="J287" s="15">
        <v>43.8</v>
      </c>
      <c r="K287" s="15">
        <v>55.04</v>
      </c>
      <c r="L287" s="15">
        <v>73.239999999999995</v>
      </c>
      <c r="M287" s="54"/>
      <c r="N287" s="15">
        <v>35.382750287</v>
      </c>
      <c r="O287" s="15">
        <v>1.4223276837999999</v>
      </c>
      <c r="P287" s="15" t="s">
        <v>26</v>
      </c>
      <c r="Q287" s="16" t="s">
        <v>26</v>
      </c>
      <c r="R287" s="37" t="s">
        <v>894</v>
      </c>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c r="IM287" s="11"/>
      <c r="IN287" s="11"/>
      <c r="IO287" s="11"/>
      <c r="IP287" s="11"/>
      <c r="IQ287" s="11"/>
      <c r="IR287" s="11"/>
      <c r="IS287" s="11"/>
      <c r="IT287" s="11"/>
      <c r="IU287" s="11"/>
      <c r="IV287" s="11"/>
      <c r="IW287" s="11"/>
      <c r="IX287" s="11"/>
      <c r="IY287" s="11"/>
      <c r="IZ287" s="11"/>
    </row>
    <row r="288" spans="2:260" s="12" customFormat="1" ht="65.099999999999994" customHeight="1" x14ac:dyDescent="0.25">
      <c r="B288" s="3"/>
      <c r="C288" s="19" t="s">
        <v>414</v>
      </c>
      <c r="D288" s="17" t="s">
        <v>415</v>
      </c>
      <c r="E288" s="17">
        <v>5</v>
      </c>
      <c r="F288" s="14">
        <v>93.43</v>
      </c>
      <c r="G288" s="14">
        <v>82.73</v>
      </c>
      <c r="H288" s="14">
        <v>72.040000000000006</v>
      </c>
      <c r="I288" s="14"/>
      <c r="J288" s="14">
        <v>94.48</v>
      </c>
      <c r="K288" s="14">
        <v>115.86</v>
      </c>
      <c r="L288" s="14">
        <v>150.47</v>
      </c>
      <c r="M288" s="54"/>
      <c r="N288" s="14">
        <v>48.360413213999998</v>
      </c>
      <c r="O288" s="31">
        <v>8.3973680246999987</v>
      </c>
      <c r="P288" s="31" t="s">
        <v>27</v>
      </c>
      <c r="Q288" s="17" t="s">
        <v>26</v>
      </c>
      <c r="R288" s="38" t="s">
        <v>895</v>
      </c>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c r="IM288" s="11"/>
      <c r="IN288" s="11"/>
      <c r="IO288" s="11"/>
      <c r="IP288" s="11"/>
      <c r="IQ288" s="11"/>
      <c r="IR288" s="11"/>
      <c r="IS288" s="11"/>
      <c r="IT288" s="11"/>
      <c r="IU288" s="11"/>
      <c r="IV288" s="11"/>
      <c r="IW288" s="11"/>
      <c r="IX288" s="11"/>
      <c r="IY288" s="11"/>
      <c r="IZ288" s="11"/>
    </row>
    <row r="289" spans="2:260" s="12" customFormat="1" ht="65.099999999999994" customHeight="1" x14ac:dyDescent="0.25">
      <c r="B289" s="3"/>
      <c r="C289" s="9" t="s">
        <v>416</v>
      </c>
      <c r="D289" s="16" t="s">
        <v>417</v>
      </c>
      <c r="E289" s="16">
        <v>5</v>
      </c>
      <c r="F289" s="15">
        <v>35.86</v>
      </c>
      <c r="G289" s="15">
        <v>29.99</v>
      </c>
      <c r="H289" s="15">
        <v>24.13</v>
      </c>
      <c r="I289" s="14"/>
      <c r="J289" s="15">
        <v>36.67</v>
      </c>
      <c r="K289" s="15">
        <v>48.39</v>
      </c>
      <c r="L289" s="15">
        <v>67.36</v>
      </c>
      <c r="M289" s="54"/>
      <c r="N289" s="15">
        <v>36.184035221000002</v>
      </c>
      <c r="O289" s="15">
        <v>6.1849439351999997</v>
      </c>
      <c r="P289" s="15" t="s">
        <v>27</v>
      </c>
      <c r="Q289" s="16" t="s">
        <v>26</v>
      </c>
      <c r="R289" s="37" t="s">
        <v>896</v>
      </c>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c r="IU289" s="11"/>
      <c r="IV289" s="11"/>
      <c r="IW289" s="11"/>
      <c r="IX289" s="11"/>
      <c r="IY289" s="11"/>
      <c r="IZ289" s="11"/>
    </row>
    <row r="290" spans="2:260" s="12" customFormat="1" ht="65.099999999999994" customHeight="1" x14ac:dyDescent="0.25">
      <c r="B290" s="3"/>
      <c r="C290" s="19" t="s">
        <v>418</v>
      </c>
      <c r="D290" s="17" t="s">
        <v>419</v>
      </c>
      <c r="E290" s="17">
        <v>5</v>
      </c>
      <c r="F290" s="14">
        <v>53.65</v>
      </c>
      <c r="G290" s="14">
        <v>47.21</v>
      </c>
      <c r="H290" s="14">
        <v>40.770000000000003</v>
      </c>
      <c r="I290" s="14"/>
      <c r="J290" s="14">
        <v>54.23</v>
      </c>
      <c r="K290" s="14">
        <v>67.099999999999994</v>
      </c>
      <c r="L290" s="14">
        <v>87.94</v>
      </c>
      <c r="M290" s="54"/>
      <c r="N290" s="14">
        <v>42.577504836000003</v>
      </c>
      <c r="O290" s="31">
        <v>13.665048167</v>
      </c>
      <c r="P290" s="31" t="s">
        <v>27</v>
      </c>
      <c r="Q290" s="17" t="s">
        <v>26</v>
      </c>
      <c r="R290" s="38" t="s">
        <v>897</v>
      </c>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c r="IU290" s="11"/>
      <c r="IV290" s="11"/>
      <c r="IW290" s="11"/>
      <c r="IX290" s="11"/>
      <c r="IY290" s="11"/>
      <c r="IZ290" s="11"/>
    </row>
    <row r="291" spans="2:260" s="12" customFormat="1" ht="65.099999999999994" customHeight="1" x14ac:dyDescent="0.25">
      <c r="B291" s="3"/>
      <c r="C291" s="9" t="s">
        <v>471</v>
      </c>
      <c r="D291" s="16" t="s">
        <v>472</v>
      </c>
      <c r="E291" s="16">
        <v>3</v>
      </c>
      <c r="F291" s="15">
        <v>35.43</v>
      </c>
      <c r="G291" s="15">
        <v>31.73</v>
      </c>
      <c r="H291" s="15">
        <v>28.03</v>
      </c>
      <c r="I291" s="14"/>
      <c r="J291" s="15">
        <v>36.31</v>
      </c>
      <c r="K291" s="15">
        <v>43.7</v>
      </c>
      <c r="L291" s="15">
        <v>55.66</v>
      </c>
      <c r="M291" s="54"/>
      <c r="N291" s="15">
        <v>35.541440817999998</v>
      </c>
      <c r="O291" s="15">
        <v>3.2565320267</v>
      </c>
      <c r="P291" s="15" t="s">
        <v>27</v>
      </c>
      <c r="Q291" s="16" t="s">
        <v>26</v>
      </c>
      <c r="R291" s="37" t="s">
        <v>898</v>
      </c>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row>
    <row r="292" spans="2:260" s="12" customFormat="1" ht="65.099999999999994" customHeight="1" x14ac:dyDescent="0.25">
      <c r="B292" s="3"/>
      <c r="C292" s="19" t="s">
        <v>598</v>
      </c>
      <c r="D292" s="17" t="s">
        <v>599</v>
      </c>
      <c r="E292" s="17">
        <v>6</v>
      </c>
      <c r="F292" s="14">
        <v>69.81</v>
      </c>
      <c r="G292" s="14">
        <v>61.69</v>
      </c>
      <c r="H292" s="14">
        <v>53.58</v>
      </c>
      <c r="I292" s="14"/>
      <c r="J292" s="14">
        <v>70.650000000000006</v>
      </c>
      <c r="K292" s="14">
        <v>86.87</v>
      </c>
      <c r="L292" s="14">
        <v>113.13</v>
      </c>
      <c r="M292" s="54"/>
      <c r="N292" s="14">
        <v>47.126442333</v>
      </c>
      <c r="O292" s="31">
        <v>1.6889321695000001</v>
      </c>
      <c r="P292" s="31" t="s">
        <v>27</v>
      </c>
      <c r="Q292" s="17" t="s">
        <v>26</v>
      </c>
      <c r="R292" s="38" t="s">
        <v>899</v>
      </c>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row>
    <row r="293" spans="2:260" s="12" customFormat="1" ht="65.099999999999994" customHeight="1" x14ac:dyDescent="0.25">
      <c r="B293" s="3"/>
      <c r="C293" s="9" t="s">
        <v>420</v>
      </c>
      <c r="D293" s="16" t="s">
        <v>421</v>
      </c>
      <c r="E293" s="16">
        <v>6</v>
      </c>
      <c r="F293" s="15">
        <v>143.94999999999999</v>
      </c>
      <c r="G293" s="15">
        <v>139.81</v>
      </c>
      <c r="H293" s="15">
        <v>135.68</v>
      </c>
      <c r="I293" s="14"/>
      <c r="J293" s="15">
        <v>145.5</v>
      </c>
      <c r="K293" s="15">
        <v>153.76</v>
      </c>
      <c r="L293" s="15">
        <v>167.14</v>
      </c>
      <c r="M293" s="54"/>
      <c r="N293" s="15">
        <v>38.807853094999999</v>
      </c>
      <c r="O293" s="15">
        <v>13.535097884000001</v>
      </c>
      <c r="P293" s="15" t="s">
        <v>27</v>
      </c>
      <c r="Q293" s="16" t="s">
        <v>26</v>
      </c>
      <c r="R293" s="37" t="s">
        <v>900</v>
      </c>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row>
    <row r="294" spans="2:260" s="12" customFormat="1" ht="65.099999999999994" customHeight="1" x14ac:dyDescent="0.25">
      <c r="B294" s="3"/>
      <c r="C294" s="19" t="s">
        <v>600</v>
      </c>
      <c r="D294" s="17" t="s">
        <v>601</v>
      </c>
      <c r="E294" s="17">
        <v>4</v>
      </c>
      <c r="F294" s="14">
        <v>24.15</v>
      </c>
      <c r="G294" s="14">
        <v>21.91</v>
      </c>
      <c r="H294" s="14">
        <v>19.68</v>
      </c>
      <c r="I294" s="14"/>
      <c r="J294" s="14">
        <v>25.99</v>
      </c>
      <c r="K294" s="14">
        <v>30.45</v>
      </c>
      <c r="L294" s="14">
        <v>37.68</v>
      </c>
      <c r="M294" s="54"/>
      <c r="N294" s="14">
        <v>75.924600514000005</v>
      </c>
      <c r="O294" s="31">
        <v>1.0999371286000001</v>
      </c>
      <c r="P294" s="31" t="s">
        <v>26</v>
      </c>
      <c r="Q294" s="17" t="s">
        <v>27</v>
      </c>
      <c r="R294" s="38" t="s">
        <v>901</v>
      </c>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row>
    <row r="295" spans="2:260" s="12" customFormat="1" ht="65.099999999999994" customHeight="1" x14ac:dyDescent="0.25">
      <c r="B295" s="3"/>
      <c r="C295" s="9" t="s">
        <v>511</v>
      </c>
      <c r="D295" s="16" t="s">
        <v>512</v>
      </c>
      <c r="E295" s="16">
        <v>5</v>
      </c>
      <c r="F295" s="15">
        <v>117.78</v>
      </c>
      <c r="G295" s="15">
        <v>114.28</v>
      </c>
      <c r="H295" s="15">
        <v>110.78</v>
      </c>
      <c r="I295" s="14"/>
      <c r="J295" s="15">
        <v>118.92</v>
      </c>
      <c r="K295" s="15">
        <v>125.91</v>
      </c>
      <c r="L295" s="15">
        <v>137.22999999999999</v>
      </c>
      <c r="M295" s="54"/>
      <c r="N295" s="15">
        <v>45.609941249999999</v>
      </c>
      <c r="O295" s="15">
        <v>2.3898726443</v>
      </c>
      <c r="P295" s="15" t="s">
        <v>27</v>
      </c>
      <c r="Q295" s="16" t="s">
        <v>26</v>
      </c>
      <c r="R295" s="37" t="s">
        <v>902</v>
      </c>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row>
    <row r="296" spans="2:260" s="12" customFormat="1" ht="65.099999999999994" customHeight="1" x14ac:dyDescent="0.25">
      <c r="B296" s="3"/>
      <c r="C296" s="19" t="s">
        <v>422</v>
      </c>
      <c r="D296" s="17" t="s">
        <v>423</v>
      </c>
      <c r="E296" s="17">
        <v>7</v>
      </c>
      <c r="F296" s="14">
        <v>142.16999999999999</v>
      </c>
      <c r="G296" s="14">
        <v>130.72999999999999</v>
      </c>
      <c r="H296" s="14">
        <v>119.29</v>
      </c>
      <c r="I296" s="14"/>
      <c r="J296" s="14">
        <v>146.6</v>
      </c>
      <c r="K296" s="14">
        <v>169.47</v>
      </c>
      <c r="L296" s="14">
        <v>206.49</v>
      </c>
      <c r="M296" s="54"/>
      <c r="N296" s="14">
        <v>75.326677243000006</v>
      </c>
      <c r="O296" s="31">
        <v>8.3912323210000004</v>
      </c>
      <c r="P296" s="31" t="s">
        <v>27</v>
      </c>
      <c r="Q296" s="17" t="s">
        <v>27</v>
      </c>
      <c r="R296" s="38" t="s">
        <v>903</v>
      </c>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row>
    <row r="297" spans="2:260" s="12" customFormat="1" ht="65.099999999999994" customHeight="1" x14ac:dyDescent="0.25">
      <c r="B297" s="3"/>
      <c r="C297" s="9" t="s">
        <v>527</v>
      </c>
      <c r="D297" s="16" t="s">
        <v>528</v>
      </c>
      <c r="E297" s="16">
        <v>5</v>
      </c>
      <c r="F297" s="15">
        <v>110.5</v>
      </c>
      <c r="G297" s="15">
        <v>107.37</v>
      </c>
      <c r="H297" s="15">
        <v>104.25</v>
      </c>
      <c r="I297" s="14"/>
      <c r="J297" s="15">
        <v>111.74</v>
      </c>
      <c r="K297" s="15">
        <v>117.98</v>
      </c>
      <c r="L297" s="15">
        <v>128.08000000000001</v>
      </c>
      <c r="M297" s="54"/>
      <c r="N297" s="15">
        <v>40.078631999000002</v>
      </c>
      <c r="O297" s="15">
        <v>2.7901436648</v>
      </c>
      <c r="P297" s="15" t="s">
        <v>27</v>
      </c>
      <c r="Q297" s="16" t="s">
        <v>26</v>
      </c>
      <c r="R297" s="37" t="s">
        <v>904</v>
      </c>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row>
    <row r="298" spans="2:260" s="12" customFormat="1" ht="65.099999999999994" customHeight="1" x14ac:dyDescent="0.25">
      <c r="B298" s="3"/>
      <c r="C298" s="19" t="s">
        <v>602</v>
      </c>
      <c r="D298" s="17" t="s">
        <v>603</v>
      </c>
      <c r="E298" s="17">
        <v>3</v>
      </c>
      <c r="F298" s="14">
        <v>26.08</v>
      </c>
      <c r="G298" s="14">
        <v>24.43</v>
      </c>
      <c r="H298" s="14">
        <v>22.78</v>
      </c>
      <c r="I298" s="14"/>
      <c r="J298" s="14">
        <v>26.33</v>
      </c>
      <c r="K298" s="14">
        <v>29.62</v>
      </c>
      <c r="L298" s="14">
        <v>34.94</v>
      </c>
      <c r="M298" s="54"/>
      <c r="N298" s="14">
        <v>40.956349011</v>
      </c>
      <c r="O298" s="31">
        <v>1.7031936680999999</v>
      </c>
      <c r="P298" s="31" t="s">
        <v>26</v>
      </c>
      <c r="Q298" s="17" t="s">
        <v>26</v>
      </c>
      <c r="R298" s="38" t="s">
        <v>905</v>
      </c>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row>
    <row r="299" spans="2:260" s="12" customFormat="1" ht="65.099999999999994" customHeight="1" x14ac:dyDescent="0.25">
      <c r="B299" s="3"/>
      <c r="C299" s="9" t="s">
        <v>477</v>
      </c>
      <c r="D299" s="16" t="s">
        <v>478</v>
      </c>
      <c r="E299" s="16">
        <v>6</v>
      </c>
      <c r="F299" s="15">
        <v>78.489999999999995</v>
      </c>
      <c r="G299" s="15">
        <v>69.45</v>
      </c>
      <c r="H299" s="15">
        <v>60.41</v>
      </c>
      <c r="I299" s="14"/>
      <c r="J299" s="15">
        <v>79.3</v>
      </c>
      <c r="K299" s="15">
        <v>97.37</v>
      </c>
      <c r="L299" s="15">
        <v>126.62</v>
      </c>
      <c r="M299" s="54"/>
      <c r="N299" s="15">
        <v>45.668848840999999</v>
      </c>
      <c r="O299" s="15">
        <v>2.3171211529</v>
      </c>
      <c r="P299" s="15" t="s">
        <v>27</v>
      </c>
      <c r="Q299" s="16" t="s">
        <v>26</v>
      </c>
      <c r="R299" s="37" t="s">
        <v>906</v>
      </c>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row>
    <row r="300" spans="2:260" s="12" customFormat="1" ht="65.099999999999994" customHeight="1" x14ac:dyDescent="0.25">
      <c r="B300" s="3"/>
      <c r="C300" s="19" t="s">
        <v>424</v>
      </c>
      <c r="D300" s="17" t="s">
        <v>425</v>
      </c>
      <c r="E300" s="17">
        <v>7</v>
      </c>
      <c r="F300" s="14">
        <v>202.85</v>
      </c>
      <c r="G300" s="14">
        <v>188.96</v>
      </c>
      <c r="H300" s="14">
        <v>175.08</v>
      </c>
      <c r="I300" s="14"/>
      <c r="J300" s="14">
        <v>207</v>
      </c>
      <c r="K300" s="14">
        <v>234.76</v>
      </c>
      <c r="L300" s="14">
        <v>279.69</v>
      </c>
      <c r="M300" s="54"/>
      <c r="N300" s="14">
        <v>75.227091173999995</v>
      </c>
      <c r="O300" s="31">
        <v>937.42920334999997</v>
      </c>
      <c r="P300" s="31" t="s">
        <v>27</v>
      </c>
      <c r="Q300" s="17" t="s">
        <v>27</v>
      </c>
      <c r="R300" s="38" t="s">
        <v>907</v>
      </c>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row>
    <row r="301" spans="2:260" s="12" customFormat="1" ht="65.099999999999994" customHeight="1" x14ac:dyDescent="0.25">
      <c r="B301" s="3"/>
      <c r="C301" s="9" t="s">
        <v>547</v>
      </c>
      <c r="D301" s="16" t="s">
        <v>548</v>
      </c>
      <c r="E301" s="16">
        <v>7</v>
      </c>
      <c r="F301" s="15">
        <v>152.72</v>
      </c>
      <c r="G301" s="15">
        <v>140.80000000000001</v>
      </c>
      <c r="H301" s="15">
        <v>128.88</v>
      </c>
      <c r="I301" s="14"/>
      <c r="J301" s="15">
        <v>156.1</v>
      </c>
      <c r="K301" s="15">
        <v>179.93</v>
      </c>
      <c r="L301" s="15">
        <v>218.5</v>
      </c>
      <c r="M301" s="54"/>
      <c r="N301" s="15">
        <v>78.852834154999996</v>
      </c>
      <c r="O301" s="15">
        <v>1.5934922042999999</v>
      </c>
      <c r="P301" s="15" t="s">
        <v>27</v>
      </c>
      <c r="Q301" s="16" t="s">
        <v>27</v>
      </c>
      <c r="R301" s="37" t="s">
        <v>908</v>
      </c>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row>
    <row r="302" spans="2:260" s="12" customFormat="1" ht="65.099999999999994" customHeight="1" x14ac:dyDescent="0.25">
      <c r="B302" s="11"/>
      <c r="C302" s="19" t="s">
        <v>529</v>
      </c>
      <c r="D302" s="17" t="s">
        <v>530</v>
      </c>
      <c r="E302" s="17">
        <v>2</v>
      </c>
      <c r="F302" s="14">
        <v>97.5</v>
      </c>
      <c r="G302" s="14">
        <v>91.8</v>
      </c>
      <c r="H302" s="14">
        <v>86.11</v>
      </c>
      <c r="I302" s="14"/>
      <c r="J302" s="14">
        <v>102.19</v>
      </c>
      <c r="K302" s="14">
        <v>113.57</v>
      </c>
      <c r="L302" s="14">
        <v>131.99</v>
      </c>
      <c r="M302" s="54"/>
      <c r="N302" s="14">
        <v>36.918545113</v>
      </c>
      <c r="O302" s="31">
        <v>5.6135205948000007</v>
      </c>
      <c r="P302" s="31" t="s">
        <v>26</v>
      </c>
      <c r="Q302" s="17" t="s">
        <v>26</v>
      </c>
      <c r="R302" s="38" t="s">
        <v>909</v>
      </c>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row>
    <row r="303" spans="2:260" s="12" customFormat="1" ht="65.099999999999994" customHeight="1" x14ac:dyDescent="0.25">
      <c r="B303" s="11"/>
      <c r="C303" s="9" t="s">
        <v>910</v>
      </c>
      <c r="D303" s="16" t="s">
        <v>911</v>
      </c>
      <c r="E303" s="16">
        <v>3</v>
      </c>
      <c r="F303" s="15">
        <v>102.42</v>
      </c>
      <c r="G303" s="15">
        <v>85.85</v>
      </c>
      <c r="H303" s="15">
        <v>69.28</v>
      </c>
      <c r="I303" s="14"/>
      <c r="J303" s="15">
        <v>105</v>
      </c>
      <c r="K303" s="15">
        <v>138.13</v>
      </c>
      <c r="L303" s="15">
        <v>191.75</v>
      </c>
      <c r="M303" s="54"/>
      <c r="N303" s="15">
        <v>27.003576712000001</v>
      </c>
      <c r="O303" s="15">
        <v>1.2796031995000001</v>
      </c>
      <c r="P303" s="15" t="s">
        <v>27</v>
      </c>
      <c r="Q303" s="16" t="s">
        <v>26</v>
      </c>
      <c r="R303" s="37" t="s">
        <v>912</v>
      </c>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row>
    <row r="304" spans="2:260" s="12" customFormat="1" ht="65.099999999999994" customHeight="1" x14ac:dyDescent="0.25">
      <c r="B304" s="11"/>
      <c r="C304" s="19" t="s">
        <v>426</v>
      </c>
      <c r="D304" s="17" t="s">
        <v>427</v>
      </c>
      <c r="E304" s="17">
        <v>5</v>
      </c>
      <c r="F304" s="14">
        <v>439.44</v>
      </c>
      <c r="G304" s="14">
        <v>426.61</v>
      </c>
      <c r="H304" s="14">
        <v>413.79</v>
      </c>
      <c r="I304" s="14"/>
      <c r="J304" s="14">
        <v>443.76</v>
      </c>
      <c r="K304" s="14">
        <v>469.4</v>
      </c>
      <c r="L304" s="14">
        <v>510.89</v>
      </c>
      <c r="M304" s="54"/>
      <c r="N304" s="14">
        <v>45.501041780999998</v>
      </c>
      <c r="O304" s="31">
        <v>68.436320988999995</v>
      </c>
      <c r="P304" s="31" t="s">
        <v>27</v>
      </c>
      <c r="Q304" s="17" t="s">
        <v>26</v>
      </c>
      <c r="R304" s="38" t="s">
        <v>913</v>
      </c>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row>
    <row r="305" spans="2:260" s="12" customFormat="1" ht="65.099999999999994" customHeight="1" x14ac:dyDescent="0.25">
      <c r="B305" s="11"/>
      <c r="C305" s="9" t="s">
        <v>914</v>
      </c>
      <c r="D305" s="16" t="s">
        <v>915</v>
      </c>
      <c r="E305" s="16">
        <v>3</v>
      </c>
      <c r="F305" s="15">
        <v>66.38</v>
      </c>
      <c r="G305" s="15">
        <v>57.85</v>
      </c>
      <c r="H305" s="15">
        <v>49.32</v>
      </c>
      <c r="I305" s="14"/>
      <c r="J305" s="15">
        <v>68.25</v>
      </c>
      <c r="K305" s="15">
        <v>85.3</v>
      </c>
      <c r="L305" s="15">
        <v>112.9</v>
      </c>
      <c r="M305" s="54"/>
      <c r="N305" s="15">
        <v>34.783531619000001</v>
      </c>
      <c r="O305" s="15">
        <v>1.2958361537999998</v>
      </c>
      <c r="P305" s="15" t="s">
        <v>27</v>
      </c>
      <c r="Q305" s="16" t="s">
        <v>26</v>
      </c>
      <c r="R305" s="37" t="s">
        <v>916</v>
      </c>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row>
    <row r="306" spans="2:260" s="12" customFormat="1" ht="65.099999999999994" customHeight="1" x14ac:dyDescent="0.25">
      <c r="B306" s="11"/>
      <c r="C306" s="19" t="s">
        <v>428</v>
      </c>
      <c r="D306" s="17" t="s">
        <v>429</v>
      </c>
      <c r="E306" s="17">
        <v>0</v>
      </c>
      <c r="F306" s="14">
        <v>89.05</v>
      </c>
      <c r="G306" s="14">
        <v>81.040000000000006</v>
      </c>
      <c r="H306" s="14">
        <v>73.03</v>
      </c>
      <c r="I306" s="14"/>
      <c r="J306" s="14">
        <v>91.01</v>
      </c>
      <c r="K306" s="14">
        <v>107.02</v>
      </c>
      <c r="L306" s="14">
        <v>132.93</v>
      </c>
      <c r="M306" s="54"/>
      <c r="N306" s="14">
        <v>30.664768747</v>
      </c>
      <c r="O306" s="31">
        <v>4.0631703256999998</v>
      </c>
      <c r="P306" s="31" t="s">
        <v>26</v>
      </c>
      <c r="Q306" s="17" t="s">
        <v>26</v>
      </c>
      <c r="R306" s="38" t="s">
        <v>917</v>
      </c>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row>
    <row r="307" spans="2:260" s="12" customFormat="1" ht="65.099999999999994" customHeight="1" x14ac:dyDescent="0.25">
      <c r="B307" s="11"/>
      <c r="C307" s="9" t="s">
        <v>430</v>
      </c>
      <c r="D307" s="16" t="s">
        <v>431</v>
      </c>
      <c r="E307" s="16">
        <v>7</v>
      </c>
      <c r="F307" s="15">
        <v>134.24</v>
      </c>
      <c r="G307" s="15">
        <v>121.46</v>
      </c>
      <c r="H307" s="15">
        <v>108.69</v>
      </c>
      <c r="I307" s="14"/>
      <c r="J307" s="15">
        <v>139.80000000000001</v>
      </c>
      <c r="K307" s="15">
        <v>165.34</v>
      </c>
      <c r="L307" s="15">
        <v>206.68</v>
      </c>
      <c r="M307" s="54"/>
      <c r="N307" s="15">
        <v>76.713117666000002</v>
      </c>
      <c r="O307" s="15">
        <v>820.06440134000002</v>
      </c>
      <c r="P307" s="15" t="s">
        <v>27</v>
      </c>
      <c r="Q307" s="16" t="s">
        <v>27</v>
      </c>
      <c r="R307" s="37" t="s">
        <v>918</v>
      </c>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row>
    <row r="308" spans="2:260" s="12" customFormat="1" ht="65.099999999999994" customHeight="1" x14ac:dyDescent="0.25">
      <c r="B308" s="11"/>
      <c r="C308" s="19" t="s">
        <v>531</v>
      </c>
      <c r="D308" s="17" t="s">
        <v>532</v>
      </c>
      <c r="E308" s="17">
        <v>7</v>
      </c>
      <c r="F308" s="14">
        <v>70.13</v>
      </c>
      <c r="G308" s="14">
        <v>65.59</v>
      </c>
      <c r="H308" s="14">
        <v>61.06</v>
      </c>
      <c r="I308" s="14"/>
      <c r="J308" s="14">
        <v>71.760000000000005</v>
      </c>
      <c r="K308" s="14">
        <v>80.819999999999993</v>
      </c>
      <c r="L308" s="14">
        <v>95.49</v>
      </c>
      <c r="M308" s="54"/>
      <c r="N308" s="14">
        <v>76.892500326999993</v>
      </c>
      <c r="O308" s="31">
        <v>1.8669116157000001</v>
      </c>
      <c r="P308" s="31" t="s">
        <v>27</v>
      </c>
      <c r="Q308" s="17" t="s">
        <v>27</v>
      </c>
      <c r="R308" s="38" t="s">
        <v>919</v>
      </c>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row>
    <row r="309" spans="2:260" s="12" customFormat="1" ht="65.099999999999994" customHeight="1" x14ac:dyDescent="0.25">
      <c r="B309" s="11"/>
      <c r="C309" s="9" t="s">
        <v>432</v>
      </c>
      <c r="D309" s="16" t="s">
        <v>433</v>
      </c>
      <c r="E309" s="16">
        <v>7</v>
      </c>
      <c r="F309" s="15">
        <v>212.6</v>
      </c>
      <c r="G309" s="15">
        <v>197.8</v>
      </c>
      <c r="H309" s="15">
        <v>183.01</v>
      </c>
      <c r="I309" s="14"/>
      <c r="J309" s="15">
        <v>218</v>
      </c>
      <c r="K309" s="15">
        <v>247.58</v>
      </c>
      <c r="L309" s="15">
        <v>295.45999999999998</v>
      </c>
      <c r="M309" s="54"/>
      <c r="N309" s="15">
        <v>74.548834146000004</v>
      </c>
      <c r="O309" s="15">
        <v>83.266953285</v>
      </c>
      <c r="P309" s="15" t="s">
        <v>27</v>
      </c>
      <c r="Q309" s="16" t="s">
        <v>27</v>
      </c>
      <c r="R309" s="37" t="s">
        <v>920</v>
      </c>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row>
    <row r="310" spans="2:260" s="12" customFormat="1" ht="65.099999999999994" customHeight="1" x14ac:dyDescent="0.25">
      <c r="B310" s="11"/>
      <c r="C310" s="19" t="s">
        <v>434</v>
      </c>
      <c r="D310" s="17" t="s">
        <v>435</v>
      </c>
      <c r="E310" s="17">
        <v>7</v>
      </c>
      <c r="F310" s="14">
        <v>145.33000000000001</v>
      </c>
      <c r="G310" s="14">
        <v>135.91999999999999</v>
      </c>
      <c r="H310" s="14">
        <v>126.52</v>
      </c>
      <c r="I310" s="14"/>
      <c r="J310" s="14">
        <v>148.71</v>
      </c>
      <c r="K310" s="14">
        <v>167.51</v>
      </c>
      <c r="L310" s="14">
        <v>197.94</v>
      </c>
      <c r="M310" s="54"/>
      <c r="N310" s="14">
        <v>74.541190385999997</v>
      </c>
      <c r="O310" s="31">
        <v>30.864870646</v>
      </c>
      <c r="P310" s="31" t="s">
        <v>27</v>
      </c>
      <c r="Q310" s="17" t="s">
        <v>27</v>
      </c>
      <c r="R310" s="38" t="s">
        <v>921</v>
      </c>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row>
    <row r="311" spans="2:260" s="12" customFormat="1" ht="65.099999999999994" customHeight="1" x14ac:dyDescent="0.25">
      <c r="B311" s="11"/>
      <c r="C311" s="9" t="s">
        <v>533</v>
      </c>
      <c r="D311" s="16" t="s">
        <v>534</v>
      </c>
      <c r="E311" s="16">
        <v>7</v>
      </c>
      <c r="F311" s="15">
        <v>223.64</v>
      </c>
      <c r="G311" s="15">
        <v>201.1</v>
      </c>
      <c r="H311" s="15">
        <v>178.56</v>
      </c>
      <c r="I311" s="14"/>
      <c r="J311" s="15">
        <v>234</v>
      </c>
      <c r="K311" s="15">
        <v>279.07</v>
      </c>
      <c r="L311" s="15">
        <v>352.01</v>
      </c>
      <c r="M311" s="54"/>
      <c r="N311" s="15">
        <v>75.484909314000006</v>
      </c>
      <c r="O311" s="15">
        <v>7.2621451919000002</v>
      </c>
      <c r="P311" s="15" t="s">
        <v>27</v>
      </c>
      <c r="Q311" s="16" t="s">
        <v>27</v>
      </c>
      <c r="R311" s="37" t="s">
        <v>922</v>
      </c>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row>
    <row r="312" spans="2:260" s="12" customFormat="1" ht="65.099999999999994" customHeight="1" x14ac:dyDescent="0.25">
      <c r="B312" s="11"/>
      <c r="C312" s="19" t="s">
        <v>923</v>
      </c>
      <c r="D312" s="17" t="s">
        <v>924</v>
      </c>
      <c r="E312" s="17">
        <v>3</v>
      </c>
      <c r="F312" s="14">
        <v>62.34</v>
      </c>
      <c r="G312" s="14">
        <v>58.99</v>
      </c>
      <c r="H312" s="14">
        <v>55.64</v>
      </c>
      <c r="I312" s="14"/>
      <c r="J312" s="14">
        <v>62.95</v>
      </c>
      <c r="K312" s="14">
        <v>69.64</v>
      </c>
      <c r="L312" s="14">
        <v>80.47</v>
      </c>
      <c r="M312" s="54"/>
      <c r="N312" s="14">
        <v>49.483626235999999</v>
      </c>
      <c r="O312" s="31">
        <v>2.0792615509000001</v>
      </c>
      <c r="P312" s="31" t="s">
        <v>26</v>
      </c>
      <c r="Q312" s="17" t="s">
        <v>26</v>
      </c>
      <c r="R312" s="38" t="s">
        <v>925</v>
      </c>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row>
    <row r="313" spans="2:260" s="12" customFormat="1" ht="65.099999999999994" customHeight="1" x14ac:dyDescent="0.25">
      <c r="B313" s="11"/>
      <c r="C313" s="9" t="s">
        <v>535</v>
      </c>
      <c r="D313" s="16" t="s">
        <v>536</v>
      </c>
      <c r="E313" s="16">
        <v>7</v>
      </c>
      <c r="F313" s="15">
        <v>70.08</v>
      </c>
      <c r="G313" s="15">
        <v>63.47</v>
      </c>
      <c r="H313" s="15">
        <v>56.86</v>
      </c>
      <c r="I313" s="14"/>
      <c r="J313" s="15">
        <v>72.760000000000005</v>
      </c>
      <c r="K313" s="15">
        <v>85.97</v>
      </c>
      <c r="L313" s="15">
        <v>107.36</v>
      </c>
      <c r="M313" s="54"/>
      <c r="N313" s="15">
        <v>77.244757629000006</v>
      </c>
      <c r="O313" s="15">
        <v>5.5767324589999996</v>
      </c>
      <c r="P313" s="15" t="s">
        <v>27</v>
      </c>
      <c r="Q313" s="16" t="s">
        <v>27</v>
      </c>
      <c r="R313" s="37" t="s">
        <v>926</v>
      </c>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row>
    <row r="314" spans="2:260" s="12" customFormat="1" ht="65.099999999999994" customHeight="1" x14ac:dyDescent="0.25">
      <c r="B314" s="11"/>
      <c r="C314" s="19" t="s">
        <v>436</v>
      </c>
      <c r="D314" s="17" t="s">
        <v>437</v>
      </c>
      <c r="E314" s="17">
        <v>7</v>
      </c>
      <c r="F314" s="14">
        <v>77.02</v>
      </c>
      <c r="G314" s="14">
        <v>74.45</v>
      </c>
      <c r="H314" s="14">
        <v>71.89</v>
      </c>
      <c r="I314" s="14"/>
      <c r="J314" s="14">
        <v>77.98</v>
      </c>
      <c r="K314" s="14">
        <v>83.1</v>
      </c>
      <c r="L314" s="14">
        <v>91.39</v>
      </c>
      <c r="M314" s="54"/>
      <c r="N314" s="14">
        <v>64.274968009999995</v>
      </c>
      <c r="O314" s="31">
        <v>34.258885071999998</v>
      </c>
      <c r="P314" s="31" t="s">
        <v>27</v>
      </c>
      <c r="Q314" s="17" t="s">
        <v>27</v>
      </c>
      <c r="R314" s="38" t="s">
        <v>927</v>
      </c>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row>
    <row r="315" spans="2:260" s="12" customFormat="1" ht="65.099999999999994" customHeight="1" x14ac:dyDescent="0.25">
      <c r="B315" s="11"/>
      <c r="C315" s="9" t="s">
        <v>438</v>
      </c>
      <c r="D315" s="16" t="s">
        <v>439</v>
      </c>
      <c r="E315" s="16">
        <v>5</v>
      </c>
      <c r="F315" s="15">
        <v>53.5</v>
      </c>
      <c r="G315" s="15">
        <v>51.98</v>
      </c>
      <c r="H315" s="15">
        <v>50.47</v>
      </c>
      <c r="I315" s="14"/>
      <c r="J315" s="15">
        <v>53.99</v>
      </c>
      <c r="K315" s="15">
        <v>57.01</v>
      </c>
      <c r="L315" s="15">
        <v>61.91</v>
      </c>
      <c r="M315" s="54"/>
      <c r="N315" s="15">
        <v>46.929200322</v>
      </c>
      <c r="O315" s="15">
        <v>9.5995769490999994</v>
      </c>
      <c r="P315" s="15" t="s">
        <v>27</v>
      </c>
      <c r="Q315" s="16" t="s">
        <v>26</v>
      </c>
      <c r="R315" s="37" t="s">
        <v>928</v>
      </c>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row>
    <row r="316" spans="2:260" s="12" customFormat="1" ht="65.099999999999994" customHeight="1" x14ac:dyDescent="0.25">
      <c r="B316" s="11"/>
      <c r="C316" s="19" t="s">
        <v>440</v>
      </c>
      <c r="D316" s="17" t="s">
        <v>441</v>
      </c>
      <c r="E316" s="17">
        <v>6</v>
      </c>
      <c r="F316" s="14">
        <v>126.33</v>
      </c>
      <c r="G316" s="14">
        <v>119.04</v>
      </c>
      <c r="H316" s="14">
        <v>111.76</v>
      </c>
      <c r="I316" s="14"/>
      <c r="J316" s="14">
        <v>127.78</v>
      </c>
      <c r="K316" s="14">
        <v>142.34</v>
      </c>
      <c r="L316" s="14">
        <v>165.91</v>
      </c>
      <c r="M316" s="54"/>
      <c r="N316" s="14">
        <v>50.552607266000003</v>
      </c>
      <c r="O316" s="31">
        <v>10.957979812</v>
      </c>
      <c r="P316" s="31" t="s">
        <v>27</v>
      </c>
      <c r="Q316" s="17" t="s">
        <v>26</v>
      </c>
      <c r="R316" s="38" t="s">
        <v>929</v>
      </c>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row>
    <row r="317" spans="2:260" s="12" customFormat="1" ht="65.099999999999994" customHeight="1" x14ac:dyDescent="0.25">
      <c r="B317" s="11"/>
      <c r="C317" s="9" t="s">
        <v>930</v>
      </c>
      <c r="D317" s="16" t="s">
        <v>931</v>
      </c>
      <c r="E317" s="16">
        <v>7</v>
      </c>
      <c r="F317" s="15">
        <v>59.44</v>
      </c>
      <c r="G317" s="15">
        <v>55.1</v>
      </c>
      <c r="H317" s="15">
        <v>50.76</v>
      </c>
      <c r="I317" s="14"/>
      <c r="J317" s="15">
        <v>61.13</v>
      </c>
      <c r="K317" s="15">
        <v>69.8</v>
      </c>
      <c r="L317" s="15">
        <v>83.84</v>
      </c>
      <c r="M317" s="54"/>
      <c r="N317" s="15">
        <v>90.283848089000003</v>
      </c>
      <c r="O317" s="15">
        <v>3.6831721995</v>
      </c>
      <c r="P317" s="15" t="s">
        <v>26</v>
      </c>
      <c r="Q317" s="16" t="s">
        <v>27</v>
      </c>
      <c r="R317" s="37" t="s">
        <v>932</v>
      </c>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row>
    <row r="318" spans="2:260" s="12" customFormat="1" ht="65.099999999999994" customHeight="1" x14ac:dyDescent="0.25">
      <c r="B318" s="11"/>
      <c r="C318" s="19" t="s">
        <v>442</v>
      </c>
      <c r="D318" s="17" t="s">
        <v>443</v>
      </c>
      <c r="E318" s="17">
        <v>7</v>
      </c>
      <c r="F318" s="14">
        <v>109.87</v>
      </c>
      <c r="G318" s="14">
        <v>96</v>
      </c>
      <c r="H318" s="14">
        <v>82.13</v>
      </c>
      <c r="I318" s="14"/>
      <c r="J318" s="14">
        <v>116.22</v>
      </c>
      <c r="K318" s="14">
        <v>143.94999999999999</v>
      </c>
      <c r="L318" s="14">
        <v>188.83</v>
      </c>
      <c r="M318" s="54"/>
      <c r="N318" s="14">
        <v>76.870054112000005</v>
      </c>
      <c r="O318" s="31">
        <v>5.9503836533000003</v>
      </c>
      <c r="P318" s="31" t="s">
        <v>27</v>
      </c>
      <c r="Q318" s="17" t="s">
        <v>27</v>
      </c>
      <c r="R318" s="38" t="s">
        <v>933</v>
      </c>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row>
    <row r="319" spans="2:260" s="12" customFormat="1" ht="65.099999999999994" customHeight="1" x14ac:dyDescent="0.25">
      <c r="B319" s="11"/>
      <c r="C319" s="9" t="s">
        <v>604</v>
      </c>
      <c r="D319" s="16" t="s">
        <v>605</v>
      </c>
      <c r="E319" s="16">
        <v>7</v>
      </c>
      <c r="F319" s="15">
        <v>153.63999999999999</v>
      </c>
      <c r="G319" s="15">
        <v>144.13</v>
      </c>
      <c r="H319" s="15">
        <v>134.62</v>
      </c>
      <c r="I319" s="14"/>
      <c r="J319" s="15">
        <v>157.24</v>
      </c>
      <c r="K319" s="15">
        <v>176.25</v>
      </c>
      <c r="L319" s="15">
        <v>207.02</v>
      </c>
      <c r="M319" s="54"/>
      <c r="N319" s="15">
        <v>74.664566328999996</v>
      </c>
      <c r="O319" s="15">
        <v>1.7749398223999999</v>
      </c>
      <c r="P319" s="15" t="s">
        <v>27</v>
      </c>
      <c r="Q319" s="16" t="s">
        <v>27</v>
      </c>
      <c r="R319" s="37" t="s">
        <v>934</v>
      </c>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row>
    <row r="320" spans="2:260" s="12" customFormat="1" ht="65.099999999999994" customHeight="1" x14ac:dyDescent="0.25">
      <c r="B320" s="11"/>
      <c r="C320" s="19" t="s">
        <v>495</v>
      </c>
      <c r="D320" s="17" t="s">
        <v>496</v>
      </c>
      <c r="E320" s="17">
        <v>7</v>
      </c>
      <c r="F320" s="14">
        <v>170.02</v>
      </c>
      <c r="G320" s="14">
        <v>158.44</v>
      </c>
      <c r="H320" s="14">
        <v>146.87</v>
      </c>
      <c r="I320" s="14"/>
      <c r="J320" s="14">
        <v>173.6</v>
      </c>
      <c r="K320" s="14">
        <v>196.74</v>
      </c>
      <c r="L320" s="14">
        <v>234.19</v>
      </c>
      <c r="M320" s="54"/>
      <c r="N320" s="14">
        <v>75.806710487000004</v>
      </c>
      <c r="O320" s="31">
        <v>12.345812223999999</v>
      </c>
      <c r="P320" s="31" t="s">
        <v>27</v>
      </c>
      <c r="Q320" s="17" t="s">
        <v>27</v>
      </c>
      <c r="R320" s="38" t="s">
        <v>935</v>
      </c>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row>
    <row r="321" spans="2:260" s="12" customFormat="1" ht="65.099999999999994" customHeight="1" x14ac:dyDescent="0.25">
      <c r="B321" s="11"/>
      <c r="C321" s="9" t="s">
        <v>444</v>
      </c>
      <c r="D321" s="16" t="s">
        <v>445</v>
      </c>
      <c r="E321" s="16">
        <v>5</v>
      </c>
      <c r="F321" s="15">
        <v>24.95</v>
      </c>
      <c r="G321" s="15">
        <v>22.16</v>
      </c>
      <c r="H321" s="15">
        <v>19.37</v>
      </c>
      <c r="I321" s="14"/>
      <c r="J321" s="15">
        <v>25.24</v>
      </c>
      <c r="K321" s="15">
        <v>30.81</v>
      </c>
      <c r="L321" s="15">
        <v>39.83</v>
      </c>
      <c r="M321" s="54"/>
      <c r="N321" s="15">
        <v>45.167802012999999</v>
      </c>
      <c r="O321" s="15">
        <v>2.9573592061999996</v>
      </c>
      <c r="P321" s="15" t="s">
        <v>27</v>
      </c>
      <c r="Q321" s="16" t="s">
        <v>26</v>
      </c>
      <c r="R321" s="37" t="s">
        <v>936</v>
      </c>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c r="IU321" s="11"/>
      <c r="IV321" s="11"/>
      <c r="IW321" s="11"/>
      <c r="IX321" s="11"/>
      <c r="IY321" s="11"/>
      <c r="IZ321" s="11"/>
    </row>
    <row r="322" spans="2:260" s="12" customFormat="1" ht="65.099999999999994" customHeight="1" x14ac:dyDescent="0.25">
      <c r="B322" s="11"/>
      <c r="C322" s="19" t="s">
        <v>937</v>
      </c>
      <c r="D322" s="17" t="s">
        <v>938</v>
      </c>
      <c r="E322" s="17">
        <v>7</v>
      </c>
      <c r="F322" s="14">
        <v>140.9</v>
      </c>
      <c r="G322" s="14">
        <v>128.07</v>
      </c>
      <c r="H322" s="14">
        <v>115.25</v>
      </c>
      <c r="I322" s="14"/>
      <c r="J322" s="14">
        <v>146.69999999999999</v>
      </c>
      <c r="K322" s="14">
        <v>172.34</v>
      </c>
      <c r="L322" s="14">
        <v>213.84</v>
      </c>
      <c r="M322" s="54"/>
      <c r="N322" s="14">
        <v>78.473422475999996</v>
      </c>
      <c r="O322" s="31">
        <v>1.0415894667000001</v>
      </c>
      <c r="P322" s="31" t="s">
        <v>27</v>
      </c>
      <c r="Q322" s="17" t="s">
        <v>27</v>
      </c>
      <c r="R322" s="38" t="s">
        <v>939</v>
      </c>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c r="IU322" s="11"/>
      <c r="IV322" s="11"/>
      <c r="IW322" s="11"/>
      <c r="IX322" s="11"/>
      <c r="IY322" s="11"/>
      <c r="IZ322" s="11"/>
    </row>
    <row r="323" spans="2:260" s="12" customFormat="1" ht="65.099999999999994" customHeight="1" x14ac:dyDescent="0.25">
      <c r="B323" s="11"/>
      <c r="C323" s="9" t="s">
        <v>606</v>
      </c>
      <c r="D323" s="16" t="s">
        <v>607</v>
      </c>
      <c r="E323" s="16">
        <v>3</v>
      </c>
      <c r="F323" s="15">
        <v>14.86</v>
      </c>
      <c r="G323" s="15">
        <v>12.11</v>
      </c>
      <c r="H323" s="15">
        <v>9.36</v>
      </c>
      <c r="I323" s="14"/>
      <c r="J323" s="15">
        <v>15.2</v>
      </c>
      <c r="K323" s="15">
        <v>20.69</v>
      </c>
      <c r="L323" s="15">
        <v>29.58</v>
      </c>
      <c r="M323" s="54"/>
      <c r="N323" s="15">
        <v>33.195629195000002</v>
      </c>
      <c r="O323" s="15">
        <v>1.9263217714</v>
      </c>
      <c r="P323" s="15" t="s">
        <v>27</v>
      </c>
      <c r="Q323" s="16" t="s">
        <v>26</v>
      </c>
      <c r="R323" s="37" t="s">
        <v>940</v>
      </c>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c r="IM323" s="11"/>
      <c r="IN323" s="11"/>
      <c r="IO323" s="11"/>
      <c r="IP323" s="11"/>
      <c r="IQ323" s="11"/>
      <c r="IR323" s="11"/>
      <c r="IS323" s="11"/>
      <c r="IT323" s="11"/>
      <c r="IU323" s="11"/>
      <c r="IV323" s="11"/>
      <c r="IW323" s="11"/>
      <c r="IX323" s="11"/>
      <c r="IY323" s="11"/>
      <c r="IZ323" s="11"/>
    </row>
    <row r="324" spans="2:260" s="12" customFormat="1" ht="65.099999999999994" customHeight="1" x14ac:dyDescent="0.25">
      <c r="B324" s="11"/>
      <c r="C324" s="19" t="s">
        <v>549</v>
      </c>
      <c r="D324" s="17" t="s">
        <v>550</v>
      </c>
      <c r="E324" s="17">
        <v>5</v>
      </c>
      <c r="F324" s="14">
        <v>16.68</v>
      </c>
      <c r="G324" s="14">
        <v>15.97</v>
      </c>
      <c r="H324" s="14">
        <v>15.27</v>
      </c>
      <c r="I324" s="14"/>
      <c r="J324" s="14">
        <v>16.920000000000002</v>
      </c>
      <c r="K324" s="14">
        <v>18.32</v>
      </c>
      <c r="L324" s="14">
        <v>20.59</v>
      </c>
      <c r="M324" s="54"/>
      <c r="N324" s="14">
        <v>46.106327129999997</v>
      </c>
      <c r="O324" s="31">
        <v>1.8279256451999999</v>
      </c>
      <c r="P324" s="31" t="s">
        <v>27</v>
      </c>
      <c r="Q324" s="17" t="s">
        <v>26</v>
      </c>
      <c r="R324" s="38" t="s">
        <v>941</v>
      </c>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c r="IU324" s="11"/>
      <c r="IV324" s="11"/>
      <c r="IW324" s="11"/>
      <c r="IX324" s="11"/>
      <c r="IY324" s="11"/>
      <c r="IZ324" s="11"/>
    </row>
    <row r="325" spans="2:260" s="12" customFormat="1" ht="65.099999999999994" customHeight="1" x14ac:dyDescent="0.25">
      <c r="B325" s="11"/>
      <c r="C325" s="9" t="s">
        <v>513</v>
      </c>
      <c r="D325" s="16" t="s">
        <v>514</v>
      </c>
      <c r="E325" s="16">
        <v>6</v>
      </c>
      <c r="F325" s="15">
        <v>16.87</v>
      </c>
      <c r="G325" s="15">
        <v>16.399999999999999</v>
      </c>
      <c r="H325" s="15">
        <v>15.93</v>
      </c>
      <c r="I325" s="14"/>
      <c r="J325" s="15">
        <v>17.07</v>
      </c>
      <c r="K325" s="15">
        <v>18</v>
      </c>
      <c r="L325" s="15">
        <v>19.510000000000002</v>
      </c>
      <c r="M325" s="54"/>
      <c r="N325" s="15">
        <v>37.514112812</v>
      </c>
      <c r="O325" s="15">
        <v>4.0906467104999997</v>
      </c>
      <c r="P325" s="15" t="s">
        <v>27</v>
      </c>
      <c r="Q325" s="16" t="s">
        <v>26</v>
      </c>
      <c r="R325" s="37" t="s">
        <v>942</v>
      </c>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c r="IM325" s="11"/>
      <c r="IN325" s="11"/>
      <c r="IO325" s="11"/>
      <c r="IP325" s="11"/>
      <c r="IQ325" s="11"/>
      <c r="IR325" s="11"/>
      <c r="IS325" s="11"/>
      <c r="IT325" s="11"/>
      <c r="IU325" s="11"/>
      <c r="IV325" s="11"/>
      <c r="IW325" s="11"/>
      <c r="IX325" s="11"/>
      <c r="IY325" s="11"/>
      <c r="IZ325" s="11"/>
    </row>
    <row r="326" spans="2:260" s="12" customFormat="1" ht="65.099999999999994" customHeight="1" x14ac:dyDescent="0.25">
      <c r="B326" s="11"/>
      <c r="C326" s="19" t="s">
        <v>446</v>
      </c>
      <c r="D326" s="17" t="s">
        <v>447</v>
      </c>
      <c r="E326" s="17">
        <v>7</v>
      </c>
      <c r="F326" s="14" t="s">
        <v>119</v>
      </c>
      <c r="G326" s="14" t="s">
        <v>119</v>
      </c>
      <c r="H326" s="14" t="s">
        <v>119</v>
      </c>
      <c r="I326" s="14"/>
      <c r="J326" s="14" t="s">
        <v>119</v>
      </c>
      <c r="K326" s="14" t="s">
        <v>119</v>
      </c>
      <c r="L326" s="14" t="s">
        <v>119</v>
      </c>
      <c r="M326" s="54"/>
      <c r="N326" s="14" t="s">
        <v>119</v>
      </c>
      <c r="O326" s="31" t="s">
        <v>119</v>
      </c>
      <c r="P326" s="31" t="s">
        <v>119</v>
      </c>
      <c r="Q326" s="17" t="s">
        <v>119</v>
      </c>
      <c r="R326" s="38" t="s">
        <v>120</v>
      </c>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c r="IM326" s="11"/>
      <c r="IN326" s="11"/>
      <c r="IO326" s="11"/>
      <c r="IP326" s="11"/>
      <c r="IQ326" s="11"/>
      <c r="IR326" s="11"/>
      <c r="IS326" s="11"/>
      <c r="IT326" s="11"/>
      <c r="IU326" s="11"/>
      <c r="IV326" s="11"/>
      <c r="IW326" s="11"/>
      <c r="IX326" s="11"/>
      <c r="IY326" s="11"/>
      <c r="IZ326" s="11"/>
    </row>
    <row r="327" spans="2:260" s="12" customFormat="1" ht="65.099999999999994" customHeight="1" x14ac:dyDescent="0.25">
      <c r="B327" s="11"/>
      <c r="C327" s="9" t="s">
        <v>448</v>
      </c>
      <c r="D327" s="16" t="s">
        <v>449</v>
      </c>
      <c r="E327" s="16">
        <v>7</v>
      </c>
      <c r="F327" s="15">
        <v>21.17</v>
      </c>
      <c r="G327" s="15">
        <v>19.68</v>
      </c>
      <c r="H327" s="15">
        <v>18.190000000000001</v>
      </c>
      <c r="I327" s="14"/>
      <c r="J327" s="15">
        <v>21.73</v>
      </c>
      <c r="K327" s="15">
        <v>24.7</v>
      </c>
      <c r="L327" s="15">
        <v>29.51</v>
      </c>
      <c r="M327" s="54"/>
      <c r="N327" s="15">
        <v>75.375045255000003</v>
      </c>
      <c r="O327" s="15">
        <v>34.175718410000002</v>
      </c>
      <c r="P327" s="15" t="s">
        <v>27</v>
      </c>
      <c r="Q327" s="16" t="s">
        <v>27</v>
      </c>
      <c r="R327" s="37" t="s">
        <v>943</v>
      </c>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c r="IU327" s="11"/>
      <c r="IV327" s="11"/>
      <c r="IW327" s="11"/>
      <c r="IX327" s="11"/>
      <c r="IY327" s="11"/>
      <c r="IZ327" s="11"/>
    </row>
    <row r="328" spans="2:260" s="12" customFormat="1" ht="65.099999999999994" customHeight="1" x14ac:dyDescent="0.25">
      <c r="B328" s="11"/>
      <c r="C328" s="19" t="s">
        <v>450</v>
      </c>
      <c r="D328" s="17" t="s">
        <v>451</v>
      </c>
      <c r="E328" s="17">
        <v>3</v>
      </c>
      <c r="F328" s="14">
        <v>21.19</v>
      </c>
      <c r="G328" s="14">
        <v>20.2</v>
      </c>
      <c r="H328" s="14">
        <v>19.21</v>
      </c>
      <c r="I328" s="14"/>
      <c r="J328" s="14">
        <v>21.44</v>
      </c>
      <c r="K328" s="14">
        <v>23.41</v>
      </c>
      <c r="L328" s="14">
        <v>26.61</v>
      </c>
      <c r="M328" s="54"/>
      <c r="N328" s="14">
        <v>39.645309537000003</v>
      </c>
      <c r="O328" s="31">
        <v>15.506634265999999</v>
      </c>
      <c r="P328" s="31" t="s">
        <v>27</v>
      </c>
      <c r="Q328" s="17" t="s">
        <v>26</v>
      </c>
      <c r="R328" s="38" t="s">
        <v>944</v>
      </c>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c r="IM328" s="11"/>
      <c r="IN328" s="11"/>
      <c r="IO328" s="11"/>
      <c r="IP328" s="11"/>
      <c r="IQ328" s="11"/>
      <c r="IR328" s="11"/>
      <c r="IS328" s="11"/>
      <c r="IT328" s="11"/>
      <c r="IU328" s="11"/>
      <c r="IV328" s="11"/>
      <c r="IW328" s="11"/>
      <c r="IX328" s="11"/>
      <c r="IY328" s="11"/>
      <c r="IZ328" s="11"/>
    </row>
    <row r="329" spans="2:260" s="12" customFormat="1" ht="65.099999999999994" customHeight="1" x14ac:dyDescent="0.25">
      <c r="B329" s="11"/>
      <c r="C329" s="9" t="s">
        <v>452</v>
      </c>
      <c r="D329" s="16" t="s">
        <v>453</v>
      </c>
      <c r="E329" s="16">
        <v>0</v>
      </c>
      <c r="F329" s="15">
        <v>21.56</v>
      </c>
      <c r="G329" s="15">
        <v>20.260000000000002</v>
      </c>
      <c r="H329" s="15">
        <v>18.97</v>
      </c>
      <c r="I329" s="14"/>
      <c r="J329" s="15">
        <v>21.8</v>
      </c>
      <c r="K329" s="15">
        <v>24.38</v>
      </c>
      <c r="L329" s="15">
        <v>28.56</v>
      </c>
      <c r="M329" s="54"/>
      <c r="N329" s="15">
        <v>36.408650311000002</v>
      </c>
      <c r="O329" s="15">
        <v>28.797746416999999</v>
      </c>
      <c r="P329" s="15" t="s">
        <v>26</v>
      </c>
      <c r="Q329" s="16" t="s">
        <v>26</v>
      </c>
      <c r="R329" s="37" t="s">
        <v>945</v>
      </c>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c r="IM329" s="11"/>
      <c r="IN329" s="11"/>
      <c r="IO329" s="11"/>
      <c r="IP329" s="11"/>
      <c r="IQ329" s="11"/>
      <c r="IR329" s="11"/>
      <c r="IS329" s="11"/>
      <c r="IT329" s="11"/>
      <c r="IU329" s="11"/>
      <c r="IV329" s="11"/>
      <c r="IW329" s="11"/>
      <c r="IX329" s="11"/>
      <c r="IY329" s="11"/>
      <c r="IZ329" s="11"/>
    </row>
    <row r="330" spans="2:260" s="12" customFormat="1" ht="65.099999999999994" customHeight="1" x14ac:dyDescent="0.25">
      <c r="B330" s="11"/>
      <c r="C330" s="19" t="s">
        <v>454</v>
      </c>
      <c r="D330" s="17" t="s">
        <v>455</v>
      </c>
      <c r="E330" s="17">
        <v>0</v>
      </c>
      <c r="F330" s="14">
        <v>49.68</v>
      </c>
      <c r="G330" s="14">
        <v>46.59</v>
      </c>
      <c r="H330" s="14">
        <v>43.5</v>
      </c>
      <c r="I330" s="14"/>
      <c r="J330" s="14">
        <v>50.5</v>
      </c>
      <c r="K330" s="14">
        <v>56.68</v>
      </c>
      <c r="L330" s="14">
        <v>66.680000000000007</v>
      </c>
      <c r="M330" s="54"/>
      <c r="N330" s="14">
        <v>44.485011614999998</v>
      </c>
      <c r="O330" s="31">
        <v>7.8811750243000001</v>
      </c>
      <c r="P330" s="31" t="s">
        <v>26</v>
      </c>
      <c r="Q330" s="17" t="s">
        <v>26</v>
      </c>
      <c r="R330" s="38" t="s">
        <v>946</v>
      </c>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c r="IM330" s="11"/>
      <c r="IN330" s="11"/>
      <c r="IO330" s="11"/>
      <c r="IP330" s="11"/>
      <c r="IQ330" s="11"/>
      <c r="IR330" s="11"/>
      <c r="IS330" s="11"/>
      <c r="IT330" s="11"/>
      <c r="IU330" s="11"/>
      <c r="IV330" s="11"/>
      <c r="IW330" s="11"/>
      <c r="IX330" s="11"/>
      <c r="IY330" s="11"/>
      <c r="IZ330" s="11"/>
    </row>
    <row r="331" spans="2:260" s="12" customFormat="1" ht="65.099999999999994" customHeight="1" x14ac:dyDescent="0.25">
      <c r="B331" s="11"/>
      <c r="C331" s="9" t="s">
        <v>947</v>
      </c>
      <c r="D331" s="16" t="s">
        <v>948</v>
      </c>
      <c r="E331" s="16">
        <v>4</v>
      </c>
      <c r="F331" s="15">
        <v>63.19</v>
      </c>
      <c r="G331" s="15">
        <v>57.16</v>
      </c>
      <c r="H331" s="15">
        <v>51.13</v>
      </c>
      <c r="I331" s="14"/>
      <c r="J331" s="15">
        <v>65.900000000000006</v>
      </c>
      <c r="K331" s="15">
        <v>77.95</v>
      </c>
      <c r="L331" s="15">
        <v>97.46</v>
      </c>
      <c r="M331" s="54"/>
      <c r="N331" s="15">
        <v>77.336360744999993</v>
      </c>
      <c r="O331" s="15">
        <v>1.3384424038</v>
      </c>
      <c r="P331" s="15" t="s">
        <v>26</v>
      </c>
      <c r="Q331" s="16" t="s">
        <v>27</v>
      </c>
      <c r="R331" s="37" t="s">
        <v>949</v>
      </c>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c r="IM331" s="11"/>
      <c r="IN331" s="11"/>
      <c r="IO331" s="11"/>
      <c r="IP331" s="11"/>
      <c r="IQ331" s="11"/>
      <c r="IR331" s="11"/>
      <c r="IS331" s="11"/>
      <c r="IT331" s="11"/>
      <c r="IU331" s="11"/>
      <c r="IV331" s="11"/>
      <c r="IW331" s="11"/>
      <c r="IX331" s="11"/>
      <c r="IY331" s="11"/>
      <c r="IZ331" s="11"/>
    </row>
    <row r="332" spans="2:260" s="12" customFormat="1" ht="65.099999999999994" customHeight="1" x14ac:dyDescent="0.25">
      <c r="B332" s="11"/>
      <c r="C332" s="19" t="s">
        <v>608</v>
      </c>
      <c r="D332" s="17" t="s">
        <v>609</v>
      </c>
      <c r="E332" s="17">
        <v>4</v>
      </c>
      <c r="F332" s="14">
        <v>60.17</v>
      </c>
      <c r="G332" s="14">
        <v>53.79</v>
      </c>
      <c r="H332" s="14">
        <v>47.42</v>
      </c>
      <c r="I332" s="14"/>
      <c r="J332" s="14">
        <v>60.92</v>
      </c>
      <c r="K332" s="14">
        <v>73.66</v>
      </c>
      <c r="L332" s="14">
        <v>94.28</v>
      </c>
      <c r="M332" s="54"/>
      <c r="N332" s="14">
        <v>65.635934638999998</v>
      </c>
      <c r="O332" s="31">
        <v>5.2396768890000001</v>
      </c>
      <c r="P332" s="31" t="s">
        <v>26</v>
      </c>
      <c r="Q332" s="17" t="s">
        <v>27</v>
      </c>
      <c r="R332" s="38" t="s">
        <v>950</v>
      </c>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c r="IM332" s="11"/>
      <c r="IN332" s="11"/>
      <c r="IO332" s="11"/>
      <c r="IP332" s="11"/>
      <c r="IQ332" s="11"/>
      <c r="IR332" s="11"/>
      <c r="IS332" s="11"/>
      <c r="IT332" s="11"/>
      <c r="IU332" s="11"/>
      <c r="IV332" s="11"/>
      <c r="IW332" s="11"/>
      <c r="IX332" s="11"/>
      <c r="IY332" s="11"/>
      <c r="IZ332" s="11"/>
    </row>
    <row r="333" spans="2:260" s="12" customFormat="1" ht="65.099999999999994" customHeight="1" x14ac:dyDescent="0.25">
      <c r="B333" s="11"/>
      <c r="C333" s="9" t="s">
        <v>537</v>
      </c>
      <c r="D333" s="16" t="s">
        <v>538</v>
      </c>
      <c r="E333" s="16">
        <v>3</v>
      </c>
      <c r="F333" s="15">
        <v>29.6</v>
      </c>
      <c r="G333" s="15">
        <v>27.78</v>
      </c>
      <c r="H333" s="15">
        <v>25.97</v>
      </c>
      <c r="I333" s="14"/>
      <c r="J333" s="15">
        <v>30.16</v>
      </c>
      <c r="K333" s="15">
        <v>33.78</v>
      </c>
      <c r="L333" s="15">
        <v>39.65</v>
      </c>
      <c r="M333" s="54"/>
      <c r="N333" s="15">
        <v>41.554448788000002</v>
      </c>
      <c r="O333" s="15">
        <v>2.6048058385999999</v>
      </c>
      <c r="P333" s="15" t="s">
        <v>27</v>
      </c>
      <c r="Q333" s="16" t="s">
        <v>26</v>
      </c>
      <c r="R333" s="37" t="s">
        <v>951</v>
      </c>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c r="IM333" s="11"/>
      <c r="IN333" s="11"/>
      <c r="IO333" s="11"/>
      <c r="IP333" s="11"/>
      <c r="IQ333" s="11"/>
      <c r="IR333" s="11"/>
      <c r="IS333" s="11"/>
      <c r="IT333" s="11"/>
      <c r="IU333" s="11"/>
      <c r="IV333" s="11"/>
      <c r="IW333" s="11"/>
      <c r="IX333" s="11"/>
      <c r="IY333" s="11"/>
      <c r="IZ333" s="11"/>
    </row>
    <row r="334" spans="2:260" s="12" customFormat="1" ht="65.099999999999994" customHeight="1" x14ac:dyDescent="0.25">
      <c r="B334" s="11"/>
      <c r="C334" s="19" t="s">
        <v>952</v>
      </c>
      <c r="D334" s="17" t="s">
        <v>953</v>
      </c>
      <c r="E334" s="17">
        <v>0</v>
      </c>
      <c r="F334" s="14">
        <v>144.47</v>
      </c>
      <c r="G334" s="14">
        <v>125.48</v>
      </c>
      <c r="H334" s="14">
        <v>106.49</v>
      </c>
      <c r="I334" s="14"/>
      <c r="J334" s="14">
        <v>149.35</v>
      </c>
      <c r="K334" s="14">
        <v>187.32</v>
      </c>
      <c r="L334" s="14">
        <v>248.77</v>
      </c>
      <c r="M334" s="54"/>
      <c r="N334" s="14">
        <v>38.123650581</v>
      </c>
      <c r="O334" s="31">
        <v>2.0592178262000003</v>
      </c>
      <c r="P334" s="31" t="s">
        <v>26</v>
      </c>
      <c r="Q334" s="17" t="s">
        <v>26</v>
      </c>
      <c r="R334" s="38" t="s">
        <v>954</v>
      </c>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c r="IM334" s="11"/>
      <c r="IN334" s="11"/>
      <c r="IO334" s="11"/>
      <c r="IP334" s="11"/>
      <c r="IQ334" s="11"/>
      <c r="IR334" s="11"/>
      <c r="IS334" s="11"/>
      <c r="IT334" s="11"/>
      <c r="IU334" s="11"/>
      <c r="IV334" s="11"/>
      <c r="IW334" s="11"/>
      <c r="IX334" s="11"/>
      <c r="IY334" s="11"/>
      <c r="IZ334" s="11"/>
    </row>
    <row r="335" spans="2:260" s="12" customFormat="1" ht="65.099999999999994" customHeight="1" x14ac:dyDescent="0.25">
      <c r="B335" s="11"/>
      <c r="C335" s="9"/>
      <c r="D335" s="16"/>
      <c r="E335" s="16"/>
      <c r="F335" s="15"/>
      <c r="G335" s="15"/>
      <c r="H335" s="15"/>
      <c r="I335" s="14"/>
      <c r="J335" s="15"/>
      <c r="K335" s="15"/>
      <c r="L335" s="15"/>
      <c r="M335" s="54"/>
      <c r="N335" s="15"/>
      <c r="O335" s="15"/>
      <c r="P335" s="15"/>
      <c r="Q335" s="16"/>
      <c r="R335" s="37"/>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c r="IM335" s="11"/>
      <c r="IN335" s="11"/>
      <c r="IO335" s="11"/>
      <c r="IP335" s="11"/>
      <c r="IQ335" s="11"/>
      <c r="IR335" s="11"/>
      <c r="IS335" s="11"/>
      <c r="IT335" s="11"/>
      <c r="IU335" s="11"/>
      <c r="IV335" s="11"/>
      <c r="IW335" s="11"/>
      <c r="IX335" s="11"/>
      <c r="IY335" s="11"/>
      <c r="IZ335" s="11"/>
    </row>
    <row r="336" spans="2:260" s="12" customFormat="1" ht="65.099999999999994" customHeight="1" x14ac:dyDescent="0.25">
      <c r="B336" s="11"/>
      <c r="C336" s="19"/>
      <c r="D336" s="17"/>
      <c r="E336" s="17"/>
      <c r="F336" s="14"/>
      <c r="G336" s="14"/>
      <c r="H336" s="14"/>
      <c r="I336" s="14"/>
      <c r="J336" s="14"/>
      <c r="K336" s="14"/>
      <c r="L336" s="14"/>
      <c r="M336" s="54"/>
      <c r="N336" s="14"/>
      <c r="O336" s="31"/>
      <c r="P336" s="31"/>
      <c r="Q336" s="17"/>
      <c r="R336" s="38"/>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c r="IM336" s="11"/>
      <c r="IN336" s="11"/>
      <c r="IO336" s="11"/>
      <c r="IP336" s="11"/>
      <c r="IQ336" s="11"/>
      <c r="IR336" s="11"/>
      <c r="IS336" s="11"/>
      <c r="IT336" s="11"/>
      <c r="IU336" s="11"/>
      <c r="IV336" s="11"/>
      <c r="IW336" s="11"/>
      <c r="IX336" s="11"/>
      <c r="IY336" s="11"/>
      <c r="IZ336" s="11"/>
    </row>
    <row r="337" spans="2:260" s="12" customFormat="1" ht="65.099999999999994" customHeight="1" x14ac:dyDescent="0.25">
      <c r="B337" s="11"/>
      <c r="C337" s="9"/>
      <c r="D337" s="16"/>
      <c r="E337" s="16"/>
      <c r="F337" s="15"/>
      <c r="G337" s="15"/>
      <c r="H337" s="15"/>
      <c r="I337" s="14"/>
      <c r="J337" s="15"/>
      <c r="K337" s="15"/>
      <c r="L337" s="15"/>
      <c r="M337" s="54"/>
      <c r="N337" s="15"/>
      <c r="O337" s="15"/>
      <c r="P337" s="15"/>
      <c r="Q337" s="16"/>
      <c r="R337" s="37"/>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c r="IM337" s="11"/>
      <c r="IN337" s="11"/>
      <c r="IO337" s="11"/>
      <c r="IP337" s="11"/>
      <c r="IQ337" s="11"/>
      <c r="IR337" s="11"/>
      <c r="IS337" s="11"/>
      <c r="IT337" s="11"/>
      <c r="IU337" s="11"/>
      <c r="IV337" s="11"/>
      <c r="IW337" s="11"/>
      <c r="IX337" s="11"/>
      <c r="IY337" s="11"/>
      <c r="IZ337" s="11"/>
    </row>
    <row r="338" spans="2:260" s="12" customFormat="1" ht="65.099999999999994" customHeight="1" x14ac:dyDescent="0.25">
      <c r="B338" s="11"/>
      <c r="C338" s="19"/>
      <c r="D338" s="17"/>
      <c r="E338" s="17"/>
      <c r="F338" s="14"/>
      <c r="G338" s="14"/>
      <c r="H338" s="14"/>
      <c r="I338" s="14"/>
      <c r="J338" s="14"/>
      <c r="K338" s="14"/>
      <c r="L338" s="14"/>
      <c r="M338" s="54"/>
      <c r="N338" s="14"/>
      <c r="O338" s="31"/>
      <c r="P338" s="31"/>
      <c r="Q338" s="17"/>
      <c r="R338" s="38"/>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c r="IM338" s="11"/>
      <c r="IN338" s="11"/>
      <c r="IO338" s="11"/>
      <c r="IP338" s="11"/>
      <c r="IQ338" s="11"/>
      <c r="IR338" s="11"/>
      <c r="IS338" s="11"/>
      <c r="IT338" s="11"/>
      <c r="IU338" s="11"/>
      <c r="IV338" s="11"/>
      <c r="IW338" s="11"/>
      <c r="IX338" s="11"/>
      <c r="IY338" s="11"/>
      <c r="IZ338" s="11"/>
    </row>
    <row r="339" spans="2:260" s="12" customFormat="1" ht="65.099999999999994" customHeight="1" x14ac:dyDescent="0.25">
      <c r="B339" s="11"/>
      <c r="C339" s="9"/>
      <c r="D339" s="16"/>
      <c r="E339" s="16"/>
      <c r="F339" s="15"/>
      <c r="G339" s="15"/>
      <c r="H339" s="15"/>
      <c r="I339" s="14"/>
      <c r="J339" s="15"/>
      <c r="K339" s="15"/>
      <c r="L339" s="15"/>
      <c r="M339" s="54"/>
      <c r="N339" s="15"/>
      <c r="O339" s="15"/>
      <c r="P339" s="15"/>
      <c r="Q339" s="16"/>
      <c r="R339" s="37"/>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c r="IM339" s="11"/>
      <c r="IN339" s="11"/>
      <c r="IO339" s="11"/>
      <c r="IP339" s="11"/>
      <c r="IQ339" s="11"/>
      <c r="IR339" s="11"/>
      <c r="IS339" s="11"/>
      <c r="IT339" s="11"/>
      <c r="IU339" s="11"/>
      <c r="IV339" s="11"/>
      <c r="IW339" s="11"/>
      <c r="IX339" s="11"/>
      <c r="IY339" s="11"/>
      <c r="IZ339" s="11"/>
    </row>
    <row r="340" spans="2:260" s="12" customFormat="1" ht="65.099999999999994" customHeight="1" x14ac:dyDescent="0.25">
      <c r="B340" s="11"/>
      <c r="C340" s="19"/>
      <c r="D340" s="17"/>
      <c r="E340" s="17"/>
      <c r="F340" s="14"/>
      <c r="G340" s="14"/>
      <c r="H340" s="14"/>
      <c r="I340" s="14"/>
      <c r="J340" s="14"/>
      <c r="K340" s="14"/>
      <c r="L340" s="14"/>
      <c r="M340" s="54"/>
      <c r="N340" s="14"/>
      <c r="O340" s="31"/>
      <c r="P340" s="31"/>
      <c r="Q340" s="17"/>
      <c r="R340" s="38"/>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c r="IM340" s="11"/>
      <c r="IN340" s="11"/>
      <c r="IO340" s="11"/>
      <c r="IP340" s="11"/>
      <c r="IQ340" s="11"/>
      <c r="IR340" s="11"/>
      <c r="IS340" s="11"/>
      <c r="IT340" s="11"/>
      <c r="IU340" s="11"/>
      <c r="IV340" s="11"/>
      <c r="IW340" s="11"/>
      <c r="IX340" s="11"/>
      <c r="IY340" s="11"/>
      <c r="IZ340" s="11"/>
    </row>
    <row r="341" spans="2:260" s="12" customFormat="1" ht="65.099999999999994" customHeight="1" x14ac:dyDescent="0.25">
      <c r="B341" s="11"/>
      <c r="C341" s="9"/>
      <c r="D341" s="16"/>
      <c r="E341" s="16"/>
      <c r="F341" s="15"/>
      <c r="G341" s="15"/>
      <c r="H341" s="15"/>
      <c r="I341" s="14"/>
      <c r="J341" s="15"/>
      <c r="K341" s="15"/>
      <c r="L341" s="15"/>
      <c r="M341" s="54"/>
      <c r="N341" s="15"/>
      <c r="O341" s="15"/>
      <c r="P341" s="15"/>
      <c r="Q341" s="16"/>
      <c r="R341" s="37"/>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c r="IM341" s="11"/>
      <c r="IN341" s="11"/>
      <c r="IO341" s="11"/>
      <c r="IP341" s="11"/>
      <c r="IQ341" s="11"/>
      <c r="IR341" s="11"/>
      <c r="IS341" s="11"/>
      <c r="IT341" s="11"/>
      <c r="IU341" s="11"/>
      <c r="IV341" s="11"/>
      <c r="IW341" s="11"/>
      <c r="IX341" s="11"/>
      <c r="IY341" s="11"/>
      <c r="IZ341" s="11"/>
    </row>
    <row r="342" spans="2:260" s="12" customFormat="1" ht="65.099999999999994" customHeight="1" x14ac:dyDescent="0.25">
      <c r="B342" s="11"/>
      <c r="C342" s="19"/>
      <c r="D342" s="17"/>
      <c r="E342" s="17"/>
      <c r="F342" s="14"/>
      <c r="G342" s="14"/>
      <c r="H342" s="14"/>
      <c r="I342" s="14"/>
      <c r="J342" s="14"/>
      <c r="K342" s="14"/>
      <c r="L342" s="14"/>
      <c r="M342" s="54"/>
      <c r="N342" s="14"/>
      <c r="O342" s="31"/>
      <c r="P342" s="31"/>
      <c r="Q342" s="17"/>
      <c r="R342" s="38"/>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c r="IM342" s="11"/>
      <c r="IN342" s="11"/>
      <c r="IO342" s="11"/>
      <c r="IP342" s="11"/>
      <c r="IQ342" s="11"/>
      <c r="IR342" s="11"/>
      <c r="IS342" s="11"/>
      <c r="IT342" s="11"/>
      <c r="IU342" s="11"/>
      <c r="IV342" s="11"/>
      <c r="IW342" s="11"/>
      <c r="IX342" s="11"/>
      <c r="IY342" s="11"/>
      <c r="IZ342" s="11"/>
    </row>
    <row r="343" spans="2:260" s="12" customFormat="1" ht="65.099999999999994" customHeight="1" x14ac:dyDescent="0.25">
      <c r="B343" s="11"/>
      <c r="C343" s="9"/>
      <c r="D343" s="16"/>
      <c r="E343" s="16"/>
      <c r="F343" s="15"/>
      <c r="G343" s="15"/>
      <c r="H343" s="15"/>
      <c r="I343" s="14"/>
      <c r="J343" s="15"/>
      <c r="K343" s="15"/>
      <c r="L343" s="15"/>
      <c r="M343" s="54"/>
      <c r="N343" s="15"/>
      <c r="O343" s="15"/>
      <c r="P343" s="15"/>
      <c r="Q343" s="16"/>
      <c r="R343" s="37"/>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c r="IM343" s="11"/>
      <c r="IN343" s="11"/>
      <c r="IO343" s="11"/>
      <c r="IP343" s="11"/>
      <c r="IQ343" s="11"/>
      <c r="IR343" s="11"/>
      <c r="IS343" s="11"/>
      <c r="IT343" s="11"/>
      <c r="IU343" s="11"/>
      <c r="IV343" s="11"/>
      <c r="IW343" s="11"/>
      <c r="IX343" s="11"/>
      <c r="IY343" s="11"/>
      <c r="IZ343" s="11"/>
    </row>
    <row r="344" spans="2:260" s="12" customFormat="1" ht="65.099999999999994" customHeight="1" x14ac:dyDescent="0.25">
      <c r="B344" s="11"/>
      <c r="C344" s="19"/>
      <c r="D344" s="17"/>
      <c r="E344" s="17"/>
      <c r="F344" s="14"/>
      <c r="G344" s="14"/>
      <c r="H344" s="14"/>
      <c r="I344" s="14"/>
      <c r="J344" s="14"/>
      <c r="K344" s="14"/>
      <c r="L344" s="14"/>
      <c r="M344" s="54"/>
      <c r="N344" s="14"/>
      <c r="O344" s="31"/>
      <c r="P344" s="31"/>
      <c r="Q344" s="17"/>
      <c r="R344" s="38"/>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c r="IM344" s="11"/>
      <c r="IN344" s="11"/>
      <c r="IO344" s="11"/>
      <c r="IP344" s="11"/>
      <c r="IQ344" s="11"/>
      <c r="IR344" s="11"/>
      <c r="IS344" s="11"/>
      <c r="IT344" s="11"/>
      <c r="IU344" s="11"/>
      <c r="IV344" s="11"/>
      <c r="IW344" s="11"/>
      <c r="IX344" s="11"/>
      <c r="IY344" s="11"/>
      <c r="IZ344" s="11"/>
    </row>
    <row r="345" spans="2:260" s="12" customFormat="1" ht="65.099999999999994" customHeight="1" x14ac:dyDescent="0.25">
      <c r="B345" s="11"/>
      <c r="C345" s="9"/>
      <c r="D345" s="16"/>
      <c r="E345" s="16"/>
      <c r="F345" s="15"/>
      <c r="G345" s="15"/>
      <c r="H345" s="15"/>
      <c r="I345" s="14"/>
      <c r="J345" s="15"/>
      <c r="K345" s="15"/>
      <c r="L345" s="15"/>
      <c r="M345" s="54"/>
      <c r="N345" s="15"/>
      <c r="O345" s="15"/>
      <c r="P345" s="15"/>
      <c r="Q345" s="16"/>
      <c r="R345" s="37"/>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c r="IM345" s="11"/>
      <c r="IN345" s="11"/>
      <c r="IO345" s="11"/>
      <c r="IP345" s="11"/>
      <c r="IQ345" s="11"/>
      <c r="IR345" s="11"/>
      <c r="IS345" s="11"/>
      <c r="IT345" s="11"/>
      <c r="IU345" s="11"/>
      <c r="IV345" s="11"/>
      <c r="IW345" s="11"/>
      <c r="IX345" s="11"/>
      <c r="IY345" s="11"/>
      <c r="IZ345" s="11"/>
    </row>
    <row r="346" spans="2:260" s="12" customFormat="1" ht="65.099999999999994" customHeight="1" x14ac:dyDescent="0.25">
      <c r="B346" s="11"/>
      <c r="C346" s="19"/>
      <c r="D346" s="17"/>
      <c r="E346" s="17"/>
      <c r="F346" s="14"/>
      <c r="G346" s="14"/>
      <c r="H346" s="14"/>
      <c r="I346" s="14"/>
      <c r="J346" s="14"/>
      <c r="K346" s="14"/>
      <c r="L346" s="14"/>
      <c r="M346" s="54"/>
      <c r="N346" s="14"/>
      <c r="O346" s="31"/>
      <c r="P346" s="31"/>
      <c r="Q346" s="17"/>
      <c r="R346" s="38"/>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c r="IM346" s="11"/>
      <c r="IN346" s="11"/>
      <c r="IO346" s="11"/>
      <c r="IP346" s="11"/>
      <c r="IQ346" s="11"/>
      <c r="IR346" s="11"/>
      <c r="IS346" s="11"/>
      <c r="IT346" s="11"/>
      <c r="IU346" s="11"/>
      <c r="IV346" s="11"/>
      <c r="IW346" s="11"/>
      <c r="IX346" s="11"/>
      <c r="IY346" s="11"/>
      <c r="IZ346" s="11"/>
    </row>
    <row r="347" spans="2:260" s="12" customFormat="1" ht="65.099999999999994" customHeight="1" x14ac:dyDescent="0.25">
      <c r="B347" s="11"/>
      <c r="C347" s="9"/>
      <c r="D347" s="16"/>
      <c r="E347" s="16"/>
      <c r="F347" s="15"/>
      <c r="G347" s="15"/>
      <c r="H347" s="15"/>
      <c r="I347" s="14"/>
      <c r="J347" s="15"/>
      <c r="K347" s="15"/>
      <c r="L347" s="15"/>
      <c r="M347" s="54"/>
      <c r="N347" s="15"/>
      <c r="O347" s="15"/>
      <c r="P347" s="15"/>
      <c r="Q347" s="16"/>
      <c r="R347" s="37"/>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c r="IM347" s="11"/>
      <c r="IN347" s="11"/>
      <c r="IO347" s="11"/>
      <c r="IP347" s="11"/>
      <c r="IQ347" s="11"/>
      <c r="IR347" s="11"/>
      <c r="IS347" s="11"/>
      <c r="IT347" s="11"/>
      <c r="IU347" s="11"/>
      <c r="IV347" s="11"/>
      <c r="IW347" s="11"/>
      <c r="IX347" s="11"/>
      <c r="IY347" s="11"/>
      <c r="IZ347" s="11"/>
    </row>
    <row r="348" spans="2:260" s="12" customFormat="1" ht="65.099999999999994" customHeight="1" x14ac:dyDescent="0.25">
      <c r="B348" s="11"/>
      <c r="C348" s="19"/>
      <c r="D348" s="17"/>
      <c r="E348" s="17"/>
      <c r="F348" s="14"/>
      <c r="G348" s="14"/>
      <c r="H348" s="14"/>
      <c r="I348" s="14"/>
      <c r="J348" s="14"/>
      <c r="K348" s="14"/>
      <c r="L348" s="14"/>
      <c r="M348" s="54"/>
      <c r="N348" s="14"/>
      <c r="O348" s="31"/>
      <c r="P348" s="31"/>
      <c r="Q348" s="17"/>
      <c r="R348" s="38"/>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c r="IM348" s="11"/>
      <c r="IN348" s="11"/>
      <c r="IO348" s="11"/>
      <c r="IP348" s="11"/>
      <c r="IQ348" s="11"/>
      <c r="IR348" s="11"/>
      <c r="IS348" s="11"/>
      <c r="IT348" s="11"/>
      <c r="IU348" s="11"/>
      <c r="IV348" s="11"/>
      <c r="IW348" s="11"/>
      <c r="IX348" s="11"/>
      <c r="IY348" s="11"/>
      <c r="IZ348" s="11"/>
    </row>
    <row r="349" spans="2:260" s="12" customFormat="1" ht="65.099999999999994" customHeight="1" x14ac:dyDescent="0.25">
      <c r="B349" s="11"/>
      <c r="C349" s="9"/>
      <c r="D349" s="16"/>
      <c r="E349" s="16"/>
      <c r="F349" s="15"/>
      <c r="G349" s="15"/>
      <c r="H349" s="15"/>
      <c r="I349" s="14"/>
      <c r="J349" s="15"/>
      <c r="K349" s="15"/>
      <c r="L349" s="15"/>
      <c r="M349" s="54"/>
      <c r="N349" s="15"/>
      <c r="O349" s="15"/>
      <c r="P349" s="15"/>
      <c r="Q349" s="16"/>
      <c r="R349" s="37"/>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c r="IM349" s="11"/>
      <c r="IN349" s="11"/>
      <c r="IO349" s="11"/>
      <c r="IP349" s="11"/>
      <c r="IQ349" s="11"/>
      <c r="IR349" s="11"/>
      <c r="IS349" s="11"/>
      <c r="IT349" s="11"/>
      <c r="IU349" s="11"/>
      <c r="IV349" s="11"/>
      <c r="IW349" s="11"/>
      <c r="IX349" s="11"/>
      <c r="IY349" s="11"/>
      <c r="IZ349" s="11"/>
    </row>
    <row r="350" spans="2:260" s="12" customFormat="1" ht="65.099999999999994" customHeight="1" x14ac:dyDescent="0.25">
      <c r="B350" s="11"/>
      <c r="C350" s="19"/>
      <c r="D350" s="17"/>
      <c r="E350" s="17"/>
      <c r="F350" s="14"/>
      <c r="G350" s="14"/>
      <c r="H350" s="14"/>
      <c r="I350" s="14"/>
      <c r="J350" s="14"/>
      <c r="K350" s="14"/>
      <c r="L350" s="14"/>
      <c r="M350" s="54"/>
      <c r="N350" s="14"/>
      <c r="O350" s="31"/>
      <c r="P350" s="31"/>
      <c r="Q350" s="17"/>
      <c r="R350" s="38"/>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c r="IM350" s="11"/>
      <c r="IN350" s="11"/>
      <c r="IO350" s="11"/>
      <c r="IP350" s="11"/>
      <c r="IQ350" s="11"/>
      <c r="IR350" s="11"/>
      <c r="IS350" s="11"/>
      <c r="IT350" s="11"/>
      <c r="IU350" s="11"/>
      <c r="IV350" s="11"/>
      <c r="IW350" s="11"/>
      <c r="IX350" s="11"/>
      <c r="IY350" s="11"/>
      <c r="IZ350" s="11"/>
    </row>
    <row r="351" spans="2:260" s="12" customFormat="1" ht="65.099999999999994" customHeight="1" x14ac:dyDescent="0.25">
      <c r="B351" s="11"/>
      <c r="C351" s="9"/>
      <c r="D351" s="16"/>
      <c r="E351" s="16"/>
      <c r="F351" s="15"/>
      <c r="G351" s="15"/>
      <c r="H351" s="15"/>
      <c r="I351" s="14"/>
      <c r="J351" s="15"/>
      <c r="K351" s="15"/>
      <c r="L351" s="15"/>
      <c r="M351" s="54"/>
      <c r="N351" s="15"/>
      <c r="O351" s="15"/>
      <c r="P351" s="15"/>
      <c r="Q351" s="16"/>
      <c r="R351" s="37"/>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c r="IM351" s="11"/>
      <c r="IN351" s="11"/>
      <c r="IO351" s="11"/>
      <c r="IP351" s="11"/>
      <c r="IQ351" s="11"/>
      <c r="IR351" s="11"/>
      <c r="IS351" s="11"/>
      <c r="IT351" s="11"/>
      <c r="IU351" s="11"/>
      <c r="IV351" s="11"/>
      <c r="IW351" s="11"/>
      <c r="IX351" s="11"/>
      <c r="IY351" s="11"/>
      <c r="IZ351" s="11"/>
    </row>
    <row r="352" spans="2:260" s="12" customFormat="1" ht="65.099999999999994" customHeight="1" x14ac:dyDescent="0.25">
      <c r="B352" s="11"/>
      <c r="C352" s="19"/>
      <c r="D352" s="17"/>
      <c r="E352" s="17"/>
      <c r="F352" s="14"/>
      <c r="G352" s="14"/>
      <c r="H352" s="14"/>
      <c r="I352" s="14"/>
      <c r="J352" s="14"/>
      <c r="K352" s="14"/>
      <c r="L352" s="14"/>
      <c r="M352" s="54"/>
      <c r="N352" s="14"/>
      <c r="O352" s="31"/>
      <c r="P352" s="31"/>
      <c r="Q352" s="17"/>
      <c r="R352" s="38"/>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c r="IM352" s="11"/>
      <c r="IN352" s="11"/>
      <c r="IO352" s="11"/>
      <c r="IP352" s="11"/>
      <c r="IQ352" s="11"/>
      <c r="IR352" s="11"/>
      <c r="IS352" s="11"/>
      <c r="IT352" s="11"/>
      <c r="IU352" s="11"/>
      <c r="IV352" s="11"/>
      <c r="IW352" s="11"/>
      <c r="IX352" s="11"/>
      <c r="IY352" s="11"/>
      <c r="IZ352" s="11"/>
    </row>
    <row r="353" spans="2:260" s="12" customFormat="1" x14ac:dyDescent="0.25">
      <c r="B353" s="11"/>
      <c r="C353" s="1"/>
      <c r="D353" s="1"/>
      <c r="E353" s="1"/>
      <c r="F353" s="1"/>
      <c r="G353" s="1"/>
      <c r="H353" s="1"/>
      <c r="I353" s="1"/>
      <c r="J353" s="1"/>
      <c r="K353" s="1"/>
      <c r="L353" s="1"/>
      <c r="M353" s="55"/>
      <c r="N353" s="1"/>
      <c r="O353" s="18"/>
      <c r="P353" s="18"/>
      <c r="Q353" s="1"/>
      <c r="R353" s="1"/>
      <c r="S353" s="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c r="IM353" s="11"/>
      <c r="IN353" s="11"/>
      <c r="IO353" s="11"/>
      <c r="IP353" s="11"/>
      <c r="IQ353" s="11"/>
      <c r="IR353" s="11"/>
      <c r="IS353" s="11"/>
      <c r="IT353" s="11"/>
      <c r="IU353" s="11"/>
      <c r="IV353" s="11"/>
      <c r="IW353" s="11"/>
      <c r="IX353" s="11"/>
      <c r="IY353" s="11"/>
      <c r="IZ353" s="11"/>
    </row>
    <row r="354" spans="2:260" s="12" customFormat="1" x14ac:dyDescent="0.25">
      <c r="B354" s="11"/>
      <c r="C354" s="1"/>
      <c r="D354" s="1"/>
      <c r="E354" s="1"/>
      <c r="F354" s="1"/>
      <c r="G354" s="1"/>
      <c r="H354" s="1"/>
      <c r="I354" s="1"/>
      <c r="J354" s="1"/>
      <c r="K354" s="1"/>
      <c r="L354" s="1"/>
      <c r="M354" s="1"/>
      <c r="N354" s="1"/>
      <c r="O354" s="18"/>
      <c r="P354" s="18"/>
      <c r="Q354" s="1"/>
      <c r="R354" s="1"/>
      <c r="S354" s="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c r="IM354" s="11"/>
      <c r="IN354" s="11"/>
      <c r="IO354" s="11"/>
      <c r="IP354" s="11"/>
      <c r="IQ354" s="11"/>
      <c r="IR354" s="11"/>
      <c r="IS354" s="11"/>
      <c r="IT354" s="11"/>
      <c r="IU354" s="11"/>
      <c r="IV354" s="11"/>
      <c r="IW354" s="11"/>
      <c r="IX354" s="11"/>
      <c r="IY354" s="11"/>
      <c r="IZ354" s="11"/>
    </row>
    <row r="355" spans="2:260" s="12" customFormat="1" x14ac:dyDescent="0.25">
      <c r="B355" s="11"/>
      <c r="C355" s="1"/>
      <c r="D355" s="1"/>
      <c r="E355" s="1"/>
      <c r="F355" s="1"/>
      <c r="G355" s="1"/>
      <c r="H355" s="1"/>
      <c r="I355" s="1"/>
      <c r="J355" s="1"/>
      <c r="K355" s="1"/>
      <c r="L355" s="1"/>
      <c r="M355" s="1"/>
      <c r="N355" s="1"/>
      <c r="O355" s="18"/>
      <c r="P355" s="18"/>
      <c r="Q355" s="1"/>
      <c r="R355" s="1"/>
      <c r="S355" s="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1"/>
      <c r="FP355" s="11"/>
      <c r="FQ355" s="11"/>
      <c r="FR355" s="11"/>
      <c r="FS355" s="11"/>
      <c r="FT355" s="11"/>
      <c r="FU355" s="11"/>
      <c r="FV355" s="11"/>
      <c r="FW355" s="11"/>
      <c r="FX355" s="11"/>
      <c r="FY355" s="11"/>
      <c r="FZ355" s="11"/>
      <c r="GA355" s="11"/>
      <c r="GB355" s="11"/>
      <c r="GC355" s="11"/>
      <c r="GD355" s="11"/>
      <c r="GE355" s="11"/>
      <c r="GF355" s="11"/>
      <c r="GG355" s="11"/>
      <c r="GH355" s="11"/>
      <c r="GI355" s="11"/>
      <c r="GJ355" s="11"/>
      <c r="GK355" s="11"/>
      <c r="GL355" s="11"/>
      <c r="GM355" s="11"/>
      <c r="GN355" s="11"/>
      <c r="GO355" s="11"/>
      <c r="GP355" s="11"/>
      <c r="GQ355" s="11"/>
      <c r="GR355" s="11"/>
      <c r="GS355" s="11"/>
      <c r="GT355" s="11"/>
      <c r="GU355" s="11"/>
      <c r="GV355" s="11"/>
      <c r="GW355" s="11"/>
      <c r="GX355" s="11"/>
      <c r="GY355" s="11"/>
      <c r="GZ355" s="11"/>
      <c r="HA355" s="11"/>
      <c r="HB355" s="11"/>
      <c r="HC355" s="11"/>
      <c r="HD355" s="11"/>
      <c r="HE355" s="11"/>
      <c r="HF355" s="11"/>
      <c r="HG355" s="11"/>
      <c r="HH355" s="11"/>
      <c r="HI355" s="11"/>
      <c r="HJ355" s="11"/>
      <c r="HK355" s="11"/>
      <c r="HL355" s="11"/>
      <c r="HM355" s="11"/>
      <c r="HN355" s="11"/>
      <c r="HO355" s="11"/>
      <c r="HP355" s="11"/>
      <c r="HQ355" s="11"/>
      <c r="HR355" s="11"/>
      <c r="HS355" s="11"/>
      <c r="HT355" s="11"/>
      <c r="HU355" s="11"/>
      <c r="HV355" s="11"/>
      <c r="HW355" s="11"/>
      <c r="HX355" s="11"/>
      <c r="HY355" s="11"/>
      <c r="HZ355" s="11"/>
      <c r="IA355" s="11"/>
      <c r="IB355" s="11"/>
      <c r="IC355" s="11"/>
      <c r="ID355" s="11"/>
      <c r="IE355" s="11"/>
      <c r="IF355" s="11"/>
      <c r="IG355" s="11"/>
      <c r="IH355" s="11"/>
      <c r="II355" s="11"/>
      <c r="IJ355" s="11"/>
      <c r="IK355" s="11"/>
      <c r="IL355" s="11"/>
      <c r="IM355" s="11"/>
      <c r="IN355" s="11"/>
      <c r="IO355" s="11"/>
      <c r="IP355" s="11"/>
      <c r="IQ355" s="11"/>
      <c r="IR355" s="11"/>
      <c r="IS355" s="11"/>
      <c r="IT355" s="11"/>
      <c r="IU355" s="11"/>
      <c r="IV355" s="11"/>
      <c r="IW355" s="11"/>
      <c r="IX355" s="11"/>
      <c r="IY355" s="11"/>
      <c r="IZ355" s="11"/>
    </row>
    <row r="356" spans="2:260" s="12" customFormat="1" x14ac:dyDescent="0.25">
      <c r="B356" s="11"/>
      <c r="C356" s="1"/>
      <c r="D356" s="1"/>
      <c r="E356" s="1"/>
      <c r="F356" s="1"/>
      <c r="G356" s="1"/>
      <c r="H356" s="1"/>
      <c r="I356" s="1"/>
      <c r="J356" s="1"/>
      <c r="K356" s="1"/>
      <c r="L356" s="1"/>
      <c r="M356" s="1"/>
      <c r="N356" s="1"/>
      <c r="O356" s="18"/>
      <c r="P356" s="18"/>
      <c r="Q356" s="1"/>
      <c r="R356" s="1"/>
      <c r="S356" s="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1"/>
      <c r="FP356" s="11"/>
      <c r="FQ356" s="11"/>
      <c r="FR356" s="11"/>
      <c r="FS356" s="11"/>
      <c r="FT356" s="11"/>
      <c r="FU356" s="11"/>
      <c r="FV356" s="11"/>
      <c r="FW356" s="11"/>
      <c r="FX356" s="11"/>
      <c r="FY356" s="11"/>
      <c r="FZ356" s="11"/>
      <c r="GA356" s="11"/>
      <c r="GB356" s="11"/>
      <c r="GC356" s="11"/>
      <c r="GD356" s="11"/>
      <c r="GE356" s="11"/>
      <c r="GF356" s="11"/>
      <c r="GG356" s="11"/>
      <c r="GH356" s="11"/>
      <c r="GI356" s="11"/>
      <c r="GJ356" s="11"/>
      <c r="GK356" s="11"/>
      <c r="GL356" s="11"/>
      <c r="GM356" s="11"/>
      <c r="GN356" s="11"/>
      <c r="GO356" s="11"/>
      <c r="GP356" s="11"/>
      <c r="GQ356" s="11"/>
      <c r="GR356" s="11"/>
      <c r="GS356" s="11"/>
      <c r="GT356" s="11"/>
      <c r="GU356" s="11"/>
      <c r="GV356" s="11"/>
      <c r="GW356" s="11"/>
      <c r="GX356" s="11"/>
      <c r="GY356" s="11"/>
      <c r="GZ356" s="11"/>
      <c r="HA356" s="11"/>
      <c r="HB356" s="11"/>
      <c r="HC356" s="11"/>
      <c r="HD356" s="11"/>
      <c r="HE356" s="11"/>
      <c r="HF356" s="11"/>
      <c r="HG356" s="11"/>
      <c r="HH356" s="11"/>
      <c r="HI356" s="11"/>
      <c r="HJ356" s="11"/>
      <c r="HK356" s="11"/>
      <c r="HL356" s="11"/>
      <c r="HM356" s="11"/>
      <c r="HN356" s="11"/>
      <c r="HO356" s="11"/>
      <c r="HP356" s="11"/>
      <c r="HQ356" s="11"/>
      <c r="HR356" s="11"/>
      <c r="HS356" s="11"/>
      <c r="HT356" s="11"/>
      <c r="HU356" s="11"/>
      <c r="HV356" s="11"/>
      <c r="HW356" s="11"/>
      <c r="HX356" s="11"/>
      <c r="HY356" s="11"/>
      <c r="HZ356" s="11"/>
      <c r="IA356" s="11"/>
      <c r="IB356" s="11"/>
      <c r="IC356" s="11"/>
      <c r="ID356" s="11"/>
      <c r="IE356" s="11"/>
      <c r="IF356" s="11"/>
      <c r="IG356" s="11"/>
      <c r="IH356" s="11"/>
      <c r="II356" s="11"/>
      <c r="IJ356" s="11"/>
      <c r="IK356" s="11"/>
      <c r="IL356" s="11"/>
      <c r="IM356" s="11"/>
      <c r="IN356" s="11"/>
      <c r="IO356" s="11"/>
      <c r="IP356" s="11"/>
      <c r="IQ356" s="11"/>
      <c r="IR356" s="11"/>
      <c r="IS356" s="11"/>
      <c r="IT356" s="11"/>
      <c r="IU356" s="11"/>
      <c r="IV356" s="11"/>
      <c r="IW356" s="11"/>
      <c r="IX356" s="11"/>
      <c r="IY356" s="11"/>
      <c r="IZ356" s="11"/>
    </row>
    <row r="357" spans="2:260" s="12" customFormat="1" x14ac:dyDescent="0.25">
      <c r="B357" s="11"/>
      <c r="C357" s="1"/>
      <c r="D357" s="1"/>
      <c r="E357" s="1"/>
      <c r="F357" s="1"/>
      <c r="G357" s="1"/>
      <c r="H357" s="1"/>
      <c r="I357" s="1"/>
      <c r="J357" s="1"/>
      <c r="K357" s="1"/>
      <c r="L357" s="1"/>
      <c r="M357" s="1"/>
      <c r="N357" s="1"/>
      <c r="O357" s="18"/>
      <c r="P357" s="18"/>
      <c r="Q357" s="1"/>
      <c r="R357" s="1"/>
      <c r="S357" s="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c r="IM357" s="11"/>
      <c r="IN357" s="11"/>
      <c r="IO357" s="11"/>
      <c r="IP357" s="11"/>
      <c r="IQ357" s="11"/>
      <c r="IR357" s="11"/>
      <c r="IS357" s="11"/>
      <c r="IT357" s="11"/>
      <c r="IU357" s="11"/>
      <c r="IV357" s="11"/>
      <c r="IW357" s="11"/>
      <c r="IX357" s="11"/>
      <c r="IY357" s="11"/>
      <c r="IZ357" s="11"/>
    </row>
    <row r="358" spans="2:260" s="12" customFormat="1" x14ac:dyDescent="0.25">
      <c r="B358" s="11"/>
      <c r="C358" s="1"/>
      <c r="D358" s="1"/>
      <c r="E358" s="1"/>
      <c r="F358" s="1"/>
      <c r="G358" s="1"/>
      <c r="H358" s="1"/>
      <c r="I358" s="1"/>
      <c r="J358" s="1"/>
      <c r="K358" s="1"/>
      <c r="L358" s="1"/>
      <c r="M358" s="1"/>
      <c r="N358" s="1"/>
      <c r="O358" s="18"/>
      <c r="P358" s="18"/>
      <c r="Q358" s="1"/>
      <c r="R358" s="1"/>
      <c r="S358" s="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c r="IM358" s="11"/>
      <c r="IN358" s="11"/>
      <c r="IO358" s="11"/>
      <c r="IP358" s="11"/>
      <c r="IQ358" s="11"/>
      <c r="IR358" s="11"/>
      <c r="IS358" s="11"/>
      <c r="IT358" s="11"/>
      <c r="IU358" s="11"/>
      <c r="IV358" s="11"/>
      <c r="IW358" s="11"/>
      <c r="IX358" s="11"/>
      <c r="IY358" s="11"/>
      <c r="IZ358" s="11"/>
    </row>
    <row r="359" spans="2:260" s="12" customFormat="1" x14ac:dyDescent="0.25">
      <c r="B359" s="11"/>
      <c r="C359" s="1"/>
      <c r="D359" s="1"/>
      <c r="E359" s="1"/>
      <c r="F359" s="1"/>
      <c r="G359" s="1"/>
      <c r="H359" s="1"/>
      <c r="I359" s="1"/>
      <c r="J359" s="1"/>
      <c r="K359" s="1"/>
      <c r="L359" s="1"/>
      <c r="M359" s="1"/>
      <c r="N359" s="1"/>
      <c r="O359" s="18"/>
      <c r="P359" s="18"/>
      <c r="Q359" s="1"/>
      <c r="R359" s="1"/>
      <c r="S359" s="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c r="IM359" s="11"/>
      <c r="IN359" s="11"/>
      <c r="IO359" s="11"/>
      <c r="IP359" s="11"/>
      <c r="IQ359" s="11"/>
      <c r="IR359" s="11"/>
      <c r="IS359" s="11"/>
      <c r="IT359" s="11"/>
      <c r="IU359" s="11"/>
      <c r="IV359" s="11"/>
      <c r="IW359" s="11"/>
      <c r="IX359" s="11"/>
      <c r="IY359" s="11"/>
      <c r="IZ359" s="11"/>
    </row>
    <row r="360" spans="2:260" s="12" customFormat="1" x14ac:dyDescent="0.25">
      <c r="B360" s="11"/>
      <c r="C360" s="1"/>
      <c r="D360" s="1"/>
      <c r="E360" s="1"/>
      <c r="F360" s="1"/>
      <c r="G360" s="1"/>
      <c r="H360" s="1"/>
      <c r="I360" s="1"/>
      <c r="J360" s="1"/>
      <c r="K360" s="1"/>
      <c r="L360" s="1"/>
      <c r="M360" s="1"/>
      <c r="N360" s="1"/>
      <c r="O360" s="18"/>
      <c r="P360" s="18"/>
      <c r="Q360" s="1"/>
      <c r="R360" s="1"/>
      <c r="S360" s="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c r="IM360" s="11"/>
      <c r="IN360" s="11"/>
      <c r="IO360" s="11"/>
      <c r="IP360" s="11"/>
      <c r="IQ360" s="11"/>
      <c r="IR360" s="11"/>
      <c r="IS360" s="11"/>
      <c r="IT360" s="11"/>
      <c r="IU360" s="11"/>
      <c r="IV360" s="11"/>
      <c r="IW360" s="11"/>
      <c r="IX360" s="11"/>
      <c r="IY360" s="11"/>
      <c r="IZ360" s="11"/>
    </row>
    <row r="361" spans="2:260" s="12" customFormat="1" ht="15" customHeight="1" x14ac:dyDescent="0.25">
      <c r="B361" s="11"/>
      <c r="C361" s="1"/>
      <c r="D361" s="1"/>
      <c r="E361" s="1"/>
      <c r="F361" s="1"/>
      <c r="G361" s="1"/>
      <c r="H361" s="1"/>
      <c r="I361" s="1"/>
      <c r="J361" s="1"/>
      <c r="K361" s="1"/>
      <c r="L361" s="1"/>
      <c r="M361" s="1"/>
      <c r="N361" s="1"/>
      <c r="O361" s="18"/>
      <c r="P361" s="18"/>
      <c r="Q361" s="1"/>
      <c r="R361" s="1"/>
      <c r="S361" s="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c r="IM361" s="11"/>
      <c r="IN361" s="11"/>
      <c r="IO361" s="11"/>
      <c r="IP361" s="11"/>
      <c r="IQ361" s="11"/>
      <c r="IR361" s="11"/>
      <c r="IS361" s="11"/>
      <c r="IT361" s="11"/>
      <c r="IU361" s="11"/>
      <c r="IV361" s="11"/>
      <c r="IW361" s="11"/>
      <c r="IX361" s="11"/>
      <c r="IY361" s="11"/>
      <c r="IZ361" s="11"/>
    </row>
    <row r="362" spans="2:260" s="12" customFormat="1" ht="15" customHeight="1" x14ac:dyDescent="0.25">
      <c r="B362" s="11"/>
      <c r="C362" s="1"/>
      <c r="D362" s="1"/>
      <c r="E362" s="1"/>
      <c r="F362" s="1"/>
      <c r="G362" s="1"/>
      <c r="H362" s="1"/>
      <c r="I362" s="1"/>
      <c r="J362" s="1"/>
      <c r="K362" s="1"/>
      <c r="L362" s="1"/>
      <c r="M362" s="1"/>
      <c r="N362" s="1"/>
      <c r="O362" s="18"/>
      <c r="P362" s="18"/>
      <c r="Q362" s="1"/>
      <c r="R362" s="1"/>
      <c r="S362" s="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c r="IM362" s="11"/>
      <c r="IN362" s="11"/>
      <c r="IO362" s="11"/>
      <c r="IP362" s="11"/>
      <c r="IQ362" s="11"/>
      <c r="IR362" s="11"/>
      <c r="IS362" s="11"/>
      <c r="IT362" s="11"/>
      <c r="IU362" s="11"/>
      <c r="IV362" s="11"/>
      <c r="IW362" s="11"/>
      <c r="IX362" s="11"/>
      <c r="IY362" s="11"/>
      <c r="IZ362" s="11"/>
    </row>
    <row r="363" spans="2:260" s="12" customFormat="1" ht="15" customHeight="1" x14ac:dyDescent="0.25">
      <c r="B363" s="11"/>
      <c r="C363" s="1"/>
      <c r="D363" s="1"/>
      <c r="E363" s="1"/>
      <c r="F363" s="1"/>
      <c r="G363" s="1"/>
      <c r="H363" s="1"/>
      <c r="I363" s="1"/>
      <c r="J363" s="1"/>
      <c r="K363" s="1"/>
      <c r="L363" s="1"/>
      <c r="M363" s="1"/>
      <c r="N363" s="1"/>
      <c r="O363" s="18"/>
      <c r="P363" s="18"/>
      <c r="Q363" s="1"/>
      <c r="R363" s="1"/>
      <c r="S363" s="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c r="IM363" s="11"/>
      <c r="IN363" s="11"/>
      <c r="IO363" s="11"/>
      <c r="IP363" s="11"/>
      <c r="IQ363" s="11"/>
      <c r="IR363" s="11"/>
      <c r="IS363" s="11"/>
      <c r="IT363" s="11"/>
      <c r="IU363" s="11"/>
      <c r="IV363" s="11"/>
      <c r="IW363" s="11"/>
      <c r="IX363" s="11"/>
      <c r="IY363" s="11"/>
      <c r="IZ363" s="11"/>
    </row>
    <row r="364" spans="2:260" s="12" customFormat="1" ht="15" customHeight="1" x14ac:dyDescent="0.25">
      <c r="B364" s="11"/>
      <c r="C364" s="1"/>
      <c r="D364" s="1"/>
      <c r="E364" s="1"/>
      <c r="F364" s="1"/>
      <c r="G364" s="1"/>
      <c r="H364" s="1"/>
      <c r="I364" s="1"/>
      <c r="J364" s="1"/>
      <c r="K364" s="1"/>
      <c r="L364" s="1"/>
      <c r="M364" s="1"/>
      <c r="N364" s="1"/>
      <c r="O364" s="18"/>
      <c r="P364" s="18"/>
      <c r="Q364" s="1"/>
      <c r="R364" s="1"/>
      <c r="S364" s="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1"/>
      <c r="FP364" s="11"/>
      <c r="FQ364" s="11"/>
      <c r="FR364" s="11"/>
      <c r="FS364" s="11"/>
      <c r="FT364" s="11"/>
      <c r="FU364" s="11"/>
      <c r="FV364" s="11"/>
      <c r="FW364" s="11"/>
      <c r="FX364" s="11"/>
      <c r="FY364" s="11"/>
      <c r="FZ364" s="11"/>
      <c r="GA364" s="11"/>
      <c r="GB364" s="11"/>
      <c r="GC364" s="11"/>
      <c r="GD364" s="11"/>
      <c r="GE364" s="11"/>
      <c r="GF364" s="11"/>
      <c r="GG364" s="11"/>
      <c r="GH364" s="11"/>
      <c r="GI364" s="11"/>
      <c r="GJ364" s="11"/>
      <c r="GK364" s="11"/>
      <c r="GL364" s="11"/>
      <c r="GM364" s="11"/>
      <c r="GN364" s="11"/>
      <c r="GO364" s="11"/>
      <c r="GP364" s="11"/>
      <c r="GQ364" s="11"/>
      <c r="GR364" s="11"/>
      <c r="GS364" s="11"/>
      <c r="GT364" s="11"/>
      <c r="GU364" s="11"/>
      <c r="GV364" s="11"/>
      <c r="GW364" s="11"/>
      <c r="GX364" s="11"/>
      <c r="GY364" s="11"/>
      <c r="GZ364" s="11"/>
      <c r="HA364" s="11"/>
      <c r="HB364" s="11"/>
      <c r="HC364" s="11"/>
      <c r="HD364" s="11"/>
      <c r="HE364" s="11"/>
      <c r="HF364" s="11"/>
      <c r="HG364" s="11"/>
      <c r="HH364" s="11"/>
      <c r="HI364" s="11"/>
      <c r="HJ364" s="11"/>
      <c r="HK364" s="11"/>
      <c r="HL364" s="11"/>
      <c r="HM364" s="11"/>
      <c r="HN364" s="11"/>
      <c r="HO364" s="11"/>
      <c r="HP364" s="11"/>
      <c r="HQ364" s="11"/>
      <c r="HR364" s="11"/>
      <c r="HS364" s="11"/>
      <c r="HT364" s="11"/>
      <c r="HU364" s="11"/>
      <c r="HV364" s="11"/>
      <c r="HW364" s="11"/>
      <c r="HX364" s="11"/>
      <c r="HY364" s="11"/>
      <c r="HZ364" s="11"/>
      <c r="IA364" s="11"/>
      <c r="IB364" s="11"/>
      <c r="IC364" s="11"/>
      <c r="ID364" s="11"/>
      <c r="IE364" s="11"/>
      <c r="IF364" s="11"/>
      <c r="IG364" s="11"/>
      <c r="IH364" s="11"/>
      <c r="II364" s="11"/>
      <c r="IJ364" s="11"/>
      <c r="IK364" s="11"/>
      <c r="IL364" s="11"/>
      <c r="IM364" s="11"/>
      <c r="IN364" s="11"/>
      <c r="IO364" s="11"/>
      <c r="IP364" s="11"/>
      <c r="IQ364" s="11"/>
      <c r="IR364" s="11"/>
      <c r="IS364" s="11"/>
      <c r="IT364" s="11"/>
      <c r="IU364" s="11"/>
      <c r="IV364" s="11"/>
      <c r="IW364" s="11"/>
      <c r="IX364" s="11"/>
      <c r="IY364" s="11"/>
      <c r="IZ364" s="11"/>
    </row>
    <row r="365" spans="2:260" s="12" customFormat="1" ht="15" customHeight="1" x14ac:dyDescent="0.25">
      <c r="B365" s="11"/>
      <c r="C365" s="1"/>
      <c r="D365" s="1"/>
      <c r="E365" s="1"/>
      <c r="F365" s="1"/>
      <c r="G365" s="1"/>
      <c r="H365" s="1"/>
      <c r="I365" s="1"/>
      <c r="J365" s="1"/>
      <c r="K365" s="1"/>
      <c r="L365" s="1"/>
      <c r="M365" s="1"/>
      <c r="N365" s="1"/>
      <c r="O365" s="18"/>
      <c r="P365" s="18"/>
      <c r="Q365" s="1"/>
      <c r="R365" s="1"/>
      <c r="S365" s="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c r="IM365" s="11"/>
      <c r="IN365" s="11"/>
      <c r="IO365" s="11"/>
      <c r="IP365" s="11"/>
      <c r="IQ365" s="11"/>
      <c r="IR365" s="11"/>
      <c r="IS365" s="11"/>
      <c r="IT365" s="11"/>
      <c r="IU365" s="11"/>
      <c r="IV365" s="11"/>
      <c r="IW365" s="11"/>
      <c r="IX365" s="11"/>
      <c r="IY365" s="11"/>
      <c r="IZ365" s="11"/>
    </row>
    <row r="366" spans="2:260" s="12" customFormat="1" ht="15" customHeight="1" x14ac:dyDescent="0.25">
      <c r="B366" s="11"/>
      <c r="C366" s="1"/>
      <c r="D366" s="1"/>
      <c r="E366" s="1"/>
      <c r="F366" s="1"/>
      <c r="G366" s="1"/>
      <c r="H366" s="1"/>
      <c r="I366" s="1"/>
      <c r="J366" s="1"/>
      <c r="K366" s="1"/>
      <c r="L366" s="1"/>
      <c r="M366" s="1"/>
      <c r="N366" s="1"/>
      <c r="O366" s="18"/>
      <c r="P366" s="18"/>
      <c r="Q366" s="1"/>
      <c r="R366" s="1"/>
      <c r="S366" s="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c r="IM366" s="11"/>
      <c r="IN366" s="11"/>
      <c r="IO366" s="11"/>
      <c r="IP366" s="11"/>
      <c r="IQ366" s="11"/>
      <c r="IR366" s="11"/>
      <c r="IS366" s="11"/>
      <c r="IT366" s="11"/>
      <c r="IU366" s="11"/>
      <c r="IV366" s="11"/>
      <c r="IW366" s="11"/>
      <c r="IX366" s="11"/>
      <c r="IY366" s="11"/>
      <c r="IZ366" s="11"/>
    </row>
    <row r="367" spans="2:260" s="12" customFormat="1" ht="15" customHeight="1" x14ac:dyDescent="0.25">
      <c r="B367" s="11"/>
      <c r="C367" s="1"/>
      <c r="D367" s="1"/>
      <c r="E367" s="1"/>
      <c r="F367" s="1"/>
      <c r="G367" s="1"/>
      <c r="H367" s="1"/>
      <c r="I367" s="1"/>
      <c r="J367" s="1"/>
      <c r="K367" s="1"/>
      <c r="L367" s="1"/>
      <c r="M367" s="1"/>
      <c r="N367" s="1"/>
      <c r="O367" s="18"/>
      <c r="P367" s="18"/>
      <c r="Q367" s="1"/>
      <c r="R367" s="1"/>
      <c r="S367" s="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c r="IM367" s="11"/>
      <c r="IN367" s="11"/>
      <c r="IO367" s="11"/>
      <c r="IP367" s="11"/>
      <c r="IQ367" s="11"/>
      <c r="IR367" s="11"/>
      <c r="IS367" s="11"/>
      <c r="IT367" s="11"/>
      <c r="IU367" s="11"/>
      <c r="IV367" s="11"/>
      <c r="IW367" s="11"/>
      <c r="IX367" s="11"/>
      <c r="IY367" s="11"/>
      <c r="IZ367" s="11"/>
    </row>
    <row r="368" spans="2:260" s="12" customFormat="1" ht="15" customHeight="1" x14ac:dyDescent="0.25">
      <c r="B368" s="11"/>
      <c r="C368" s="1"/>
      <c r="D368" s="1"/>
      <c r="E368" s="1"/>
      <c r="F368" s="1"/>
      <c r="G368" s="1"/>
      <c r="H368" s="1"/>
      <c r="I368" s="1"/>
      <c r="J368" s="1"/>
      <c r="K368" s="1"/>
      <c r="L368" s="1"/>
      <c r="M368" s="1"/>
      <c r="N368" s="1"/>
      <c r="O368" s="18"/>
      <c r="P368" s="18"/>
      <c r="Q368" s="1"/>
      <c r="R368" s="1"/>
      <c r="S368" s="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c r="IM368" s="11"/>
      <c r="IN368" s="11"/>
      <c r="IO368" s="11"/>
      <c r="IP368" s="11"/>
      <c r="IQ368" s="11"/>
      <c r="IR368" s="11"/>
      <c r="IS368" s="11"/>
      <c r="IT368" s="11"/>
      <c r="IU368" s="11"/>
      <c r="IV368" s="11"/>
      <c r="IW368" s="11"/>
      <c r="IX368" s="11"/>
      <c r="IY368" s="11"/>
      <c r="IZ368" s="11"/>
    </row>
    <row r="369" spans="2:260" s="12" customFormat="1" ht="15" customHeight="1" x14ac:dyDescent="0.25">
      <c r="B369" s="11"/>
      <c r="C369" s="1"/>
      <c r="D369" s="1"/>
      <c r="E369" s="1"/>
      <c r="F369" s="1"/>
      <c r="G369" s="1"/>
      <c r="H369" s="1"/>
      <c r="I369" s="1"/>
      <c r="J369" s="1"/>
      <c r="K369" s="1"/>
      <c r="L369" s="1"/>
      <c r="M369" s="1"/>
      <c r="N369" s="1"/>
      <c r="O369" s="18"/>
      <c r="P369" s="18"/>
      <c r="Q369" s="1"/>
      <c r="R369" s="1"/>
      <c r="S369" s="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c r="IM369" s="11"/>
      <c r="IN369" s="11"/>
      <c r="IO369" s="11"/>
      <c r="IP369" s="11"/>
      <c r="IQ369" s="11"/>
      <c r="IR369" s="11"/>
      <c r="IS369" s="11"/>
      <c r="IT369" s="11"/>
      <c r="IU369" s="11"/>
      <c r="IV369" s="11"/>
      <c r="IW369" s="11"/>
      <c r="IX369" s="11"/>
      <c r="IY369" s="11"/>
      <c r="IZ369" s="11"/>
    </row>
    <row r="370" spans="2:260" s="12" customFormat="1" ht="15" customHeight="1" x14ac:dyDescent="0.25">
      <c r="B370" s="11"/>
      <c r="C370" s="1"/>
      <c r="D370" s="1"/>
      <c r="E370" s="1"/>
      <c r="F370" s="1"/>
      <c r="G370" s="1"/>
      <c r="H370" s="1"/>
      <c r="I370" s="1"/>
      <c r="J370" s="1"/>
      <c r="K370" s="1"/>
      <c r="L370" s="1"/>
      <c r="M370" s="1"/>
      <c r="N370" s="1"/>
      <c r="O370" s="18"/>
      <c r="P370" s="18"/>
      <c r="Q370" s="1"/>
      <c r="R370" s="1"/>
      <c r="S370" s="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c r="IM370" s="11"/>
      <c r="IN370" s="11"/>
      <c r="IO370" s="11"/>
      <c r="IP370" s="11"/>
      <c r="IQ370" s="11"/>
      <c r="IR370" s="11"/>
      <c r="IS370" s="11"/>
      <c r="IT370" s="11"/>
      <c r="IU370" s="11"/>
      <c r="IV370" s="11"/>
      <c r="IW370" s="11"/>
      <c r="IX370" s="11"/>
      <c r="IY370" s="11"/>
      <c r="IZ370" s="11"/>
    </row>
    <row r="371" spans="2:260" s="12" customFormat="1" ht="15" customHeight="1" x14ac:dyDescent="0.25">
      <c r="B371" s="11"/>
      <c r="C371" s="1"/>
      <c r="D371" s="1"/>
      <c r="E371" s="1"/>
      <c r="F371" s="1"/>
      <c r="G371" s="1"/>
      <c r="H371" s="1"/>
      <c r="I371" s="1"/>
      <c r="J371" s="1"/>
      <c r="K371" s="1"/>
      <c r="L371" s="1"/>
      <c r="M371" s="1"/>
      <c r="N371" s="1"/>
      <c r="O371" s="18"/>
      <c r="P371" s="18"/>
      <c r="Q371" s="1"/>
      <c r="R371" s="1"/>
      <c r="S371" s="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c r="IM371" s="11"/>
      <c r="IN371" s="11"/>
      <c r="IO371" s="11"/>
      <c r="IP371" s="11"/>
      <c r="IQ371" s="11"/>
      <c r="IR371" s="11"/>
      <c r="IS371" s="11"/>
      <c r="IT371" s="11"/>
      <c r="IU371" s="11"/>
      <c r="IV371" s="11"/>
      <c r="IW371" s="11"/>
      <c r="IX371" s="11"/>
      <c r="IY371" s="11"/>
      <c r="IZ371" s="11"/>
    </row>
    <row r="372" spans="2:260" s="12" customFormat="1" ht="15" customHeight="1" x14ac:dyDescent="0.25">
      <c r="B372" s="11"/>
      <c r="C372" s="1"/>
      <c r="D372" s="1"/>
      <c r="E372" s="1"/>
      <c r="F372" s="1"/>
      <c r="G372" s="1"/>
      <c r="H372" s="1"/>
      <c r="I372" s="1"/>
      <c r="J372" s="1"/>
      <c r="K372" s="1"/>
      <c r="L372" s="1"/>
      <c r="M372" s="1"/>
      <c r="N372" s="1"/>
      <c r="O372" s="18"/>
      <c r="P372" s="18"/>
      <c r="Q372" s="1"/>
      <c r="R372" s="1"/>
      <c r="S372" s="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c r="IM372" s="11"/>
      <c r="IN372" s="11"/>
      <c r="IO372" s="11"/>
      <c r="IP372" s="11"/>
      <c r="IQ372" s="11"/>
      <c r="IR372" s="11"/>
      <c r="IS372" s="11"/>
      <c r="IT372" s="11"/>
      <c r="IU372" s="11"/>
      <c r="IV372" s="11"/>
      <c r="IW372" s="11"/>
      <c r="IX372" s="11"/>
      <c r="IY372" s="11"/>
      <c r="IZ372" s="11"/>
    </row>
    <row r="373" spans="2:260" s="12" customFormat="1" ht="15" customHeight="1" x14ac:dyDescent="0.25">
      <c r="B373" s="11"/>
      <c r="C373" s="1"/>
      <c r="D373" s="1"/>
      <c r="E373" s="1"/>
      <c r="F373" s="1"/>
      <c r="G373" s="1"/>
      <c r="H373" s="1"/>
      <c r="I373" s="1"/>
      <c r="J373" s="1"/>
      <c r="K373" s="1"/>
      <c r="L373" s="1"/>
      <c r="M373" s="1"/>
      <c r="N373" s="1"/>
      <c r="O373" s="18"/>
      <c r="P373" s="18"/>
      <c r="Q373" s="1"/>
      <c r="R373" s="1"/>
      <c r="S373" s="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c r="IM373" s="11"/>
      <c r="IN373" s="11"/>
      <c r="IO373" s="11"/>
      <c r="IP373" s="11"/>
      <c r="IQ373" s="11"/>
      <c r="IR373" s="11"/>
      <c r="IS373" s="11"/>
      <c r="IT373" s="11"/>
      <c r="IU373" s="11"/>
      <c r="IV373" s="11"/>
      <c r="IW373" s="11"/>
      <c r="IX373" s="11"/>
      <c r="IY373" s="11"/>
      <c r="IZ373" s="11"/>
    </row>
    <row r="374" spans="2:260" s="12" customFormat="1" ht="15" customHeight="1" x14ac:dyDescent="0.25">
      <c r="B374" s="11"/>
      <c r="C374" s="1"/>
      <c r="D374" s="1"/>
      <c r="E374" s="1"/>
      <c r="F374" s="1"/>
      <c r="G374" s="1"/>
      <c r="H374" s="1"/>
      <c r="I374" s="1"/>
      <c r="J374" s="1"/>
      <c r="K374" s="1"/>
      <c r="L374" s="1"/>
      <c r="M374" s="1"/>
      <c r="N374" s="1"/>
      <c r="O374" s="18"/>
      <c r="P374" s="18"/>
      <c r="Q374" s="1"/>
      <c r="R374" s="1"/>
      <c r="S374" s="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c r="IM374" s="11"/>
      <c r="IN374" s="11"/>
      <c r="IO374" s="11"/>
      <c r="IP374" s="11"/>
      <c r="IQ374" s="11"/>
      <c r="IR374" s="11"/>
      <c r="IS374" s="11"/>
      <c r="IT374" s="11"/>
      <c r="IU374" s="11"/>
      <c r="IV374" s="11"/>
      <c r="IW374" s="11"/>
      <c r="IX374" s="11"/>
      <c r="IY374" s="11"/>
      <c r="IZ374" s="11"/>
    </row>
    <row r="375" spans="2:260" s="12" customFormat="1" ht="15" customHeight="1" x14ac:dyDescent="0.25">
      <c r="B375" s="11"/>
      <c r="C375" s="1"/>
      <c r="D375" s="1"/>
      <c r="E375" s="1"/>
      <c r="F375" s="1"/>
      <c r="G375" s="1"/>
      <c r="H375" s="1"/>
      <c r="I375" s="1"/>
      <c r="J375" s="1"/>
      <c r="K375" s="1"/>
      <c r="L375" s="1"/>
      <c r="M375" s="1"/>
      <c r="N375" s="1"/>
      <c r="O375" s="18"/>
      <c r="P375" s="18"/>
      <c r="Q375" s="1"/>
      <c r="R375" s="1"/>
      <c r="S375" s="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c r="IM375" s="11"/>
      <c r="IN375" s="11"/>
      <c r="IO375" s="11"/>
      <c r="IP375" s="11"/>
      <c r="IQ375" s="11"/>
      <c r="IR375" s="11"/>
      <c r="IS375" s="11"/>
      <c r="IT375" s="11"/>
      <c r="IU375" s="11"/>
      <c r="IV375" s="11"/>
      <c r="IW375" s="11"/>
      <c r="IX375" s="11"/>
      <c r="IY375" s="11"/>
      <c r="IZ375" s="11"/>
    </row>
    <row r="376" spans="2:260" s="12" customFormat="1" ht="15" customHeight="1" x14ac:dyDescent="0.25">
      <c r="B376" s="11"/>
      <c r="C376" s="1"/>
      <c r="D376" s="1"/>
      <c r="E376" s="1"/>
      <c r="F376" s="1"/>
      <c r="G376" s="1"/>
      <c r="H376" s="1"/>
      <c r="I376" s="1"/>
      <c r="J376" s="1"/>
      <c r="K376" s="1"/>
      <c r="L376" s="1"/>
      <c r="M376" s="1"/>
      <c r="N376" s="1"/>
      <c r="O376" s="18"/>
      <c r="P376" s="18"/>
      <c r="Q376" s="1"/>
      <c r="R376" s="1"/>
      <c r="S376" s="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c r="IM376" s="11"/>
      <c r="IN376" s="11"/>
      <c r="IO376" s="11"/>
      <c r="IP376" s="11"/>
      <c r="IQ376" s="11"/>
      <c r="IR376" s="11"/>
      <c r="IS376" s="11"/>
      <c r="IT376" s="11"/>
      <c r="IU376" s="11"/>
      <c r="IV376" s="11"/>
      <c r="IW376" s="11"/>
      <c r="IX376" s="11"/>
      <c r="IY376" s="11"/>
      <c r="IZ376" s="11"/>
    </row>
    <row r="377" spans="2:260" s="12" customFormat="1" ht="15" customHeight="1" x14ac:dyDescent="0.25">
      <c r="B377" s="11"/>
      <c r="C377" s="1"/>
      <c r="D377" s="1"/>
      <c r="E377" s="1"/>
      <c r="F377" s="1"/>
      <c r="G377" s="1"/>
      <c r="H377" s="1"/>
      <c r="I377" s="1"/>
      <c r="J377" s="1"/>
      <c r="K377" s="1"/>
      <c r="L377" s="1"/>
      <c r="M377" s="1"/>
      <c r="N377" s="1"/>
      <c r="O377" s="18"/>
      <c r="P377" s="18"/>
      <c r="Q377" s="1"/>
      <c r="R377" s="1"/>
      <c r="S377" s="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c r="IM377" s="11"/>
      <c r="IN377" s="11"/>
      <c r="IO377" s="11"/>
      <c r="IP377" s="11"/>
      <c r="IQ377" s="11"/>
      <c r="IR377" s="11"/>
      <c r="IS377" s="11"/>
      <c r="IT377" s="11"/>
      <c r="IU377" s="11"/>
      <c r="IV377" s="11"/>
      <c r="IW377" s="11"/>
      <c r="IX377" s="11"/>
      <c r="IY377" s="11"/>
      <c r="IZ377" s="11"/>
    </row>
    <row r="378" spans="2:260" s="12" customFormat="1" ht="15" customHeight="1" x14ac:dyDescent="0.25">
      <c r="B378" s="11"/>
      <c r="C378" s="1"/>
      <c r="D378" s="1"/>
      <c r="E378" s="1"/>
      <c r="F378" s="1"/>
      <c r="G378" s="1"/>
      <c r="H378" s="1"/>
      <c r="I378" s="1"/>
      <c r="J378" s="1"/>
      <c r="K378" s="1"/>
      <c r="L378" s="1"/>
      <c r="M378" s="1"/>
      <c r="N378" s="1"/>
      <c r="O378" s="18"/>
      <c r="P378" s="18"/>
      <c r="Q378" s="1"/>
      <c r="R378" s="1"/>
      <c r="S378" s="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c r="IM378" s="11"/>
      <c r="IN378" s="11"/>
      <c r="IO378" s="11"/>
      <c r="IP378" s="11"/>
      <c r="IQ378" s="11"/>
      <c r="IR378" s="11"/>
      <c r="IS378" s="11"/>
      <c r="IT378" s="11"/>
      <c r="IU378" s="11"/>
      <c r="IV378" s="11"/>
      <c r="IW378" s="11"/>
      <c r="IX378" s="11"/>
      <c r="IY378" s="11"/>
      <c r="IZ378" s="11"/>
    </row>
    <row r="379" spans="2:260" s="12" customFormat="1" ht="15" customHeight="1" x14ac:dyDescent="0.25">
      <c r="B379" s="11"/>
      <c r="C379" s="1"/>
      <c r="D379" s="1"/>
      <c r="E379" s="1"/>
      <c r="F379" s="1"/>
      <c r="G379" s="1"/>
      <c r="H379" s="1"/>
      <c r="I379" s="1"/>
      <c r="J379" s="1"/>
      <c r="K379" s="1"/>
      <c r="L379" s="1"/>
      <c r="M379" s="1"/>
      <c r="N379" s="1"/>
      <c r="O379" s="18"/>
      <c r="P379" s="18"/>
      <c r="Q379" s="1"/>
      <c r="R379" s="1"/>
      <c r="S379" s="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c r="IM379" s="11"/>
      <c r="IN379" s="11"/>
      <c r="IO379" s="11"/>
      <c r="IP379" s="11"/>
      <c r="IQ379" s="11"/>
      <c r="IR379" s="11"/>
      <c r="IS379" s="11"/>
      <c r="IT379" s="11"/>
      <c r="IU379" s="11"/>
      <c r="IV379" s="11"/>
      <c r="IW379" s="11"/>
      <c r="IX379" s="11"/>
      <c r="IY379" s="11"/>
      <c r="IZ379" s="11"/>
    </row>
    <row r="380" spans="2:260" s="12" customFormat="1" ht="15" customHeight="1" x14ac:dyDescent="0.25">
      <c r="B380" s="11"/>
      <c r="C380" s="1"/>
      <c r="D380" s="1"/>
      <c r="E380" s="1"/>
      <c r="F380" s="1"/>
      <c r="G380" s="1"/>
      <c r="H380" s="1"/>
      <c r="I380" s="1"/>
      <c r="J380" s="1"/>
      <c r="K380" s="1"/>
      <c r="L380" s="1"/>
      <c r="M380" s="1"/>
      <c r="N380" s="1"/>
      <c r="O380" s="18"/>
      <c r="P380" s="18"/>
      <c r="Q380" s="1"/>
      <c r="R380" s="1"/>
      <c r="S380" s="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c r="IM380" s="11"/>
      <c r="IN380" s="11"/>
      <c r="IO380" s="11"/>
      <c r="IP380" s="11"/>
      <c r="IQ380" s="11"/>
      <c r="IR380" s="11"/>
      <c r="IS380" s="11"/>
      <c r="IT380" s="11"/>
      <c r="IU380" s="11"/>
      <c r="IV380" s="11"/>
      <c r="IW380" s="11"/>
      <c r="IX380" s="11"/>
      <c r="IY380" s="11"/>
      <c r="IZ380" s="11"/>
    </row>
    <row r="381" spans="2:260" s="12" customFormat="1" ht="15" customHeight="1" x14ac:dyDescent="0.25">
      <c r="B381" s="11"/>
      <c r="C381" s="1"/>
      <c r="D381" s="1"/>
      <c r="E381" s="1"/>
      <c r="F381" s="1"/>
      <c r="G381" s="1"/>
      <c r="H381" s="1"/>
      <c r="I381" s="1"/>
      <c r="J381" s="1"/>
      <c r="K381" s="1"/>
      <c r="L381" s="1"/>
      <c r="M381" s="1"/>
      <c r="N381" s="1"/>
      <c r="O381" s="18"/>
      <c r="P381" s="18"/>
      <c r="Q381" s="1"/>
      <c r="R381" s="1"/>
      <c r="S381" s="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c r="IM381" s="11"/>
      <c r="IN381" s="11"/>
      <c r="IO381" s="11"/>
      <c r="IP381" s="11"/>
      <c r="IQ381" s="11"/>
      <c r="IR381" s="11"/>
      <c r="IS381" s="11"/>
      <c r="IT381" s="11"/>
      <c r="IU381" s="11"/>
      <c r="IV381" s="11"/>
      <c r="IW381" s="11"/>
      <c r="IX381" s="11"/>
      <c r="IY381" s="11"/>
      <c r="IZ381" s="11"/>
    </row>
    <row r="382" spans="2:260" s="12" customFormat="1" ht="15" customHeight="1" x14ac:dyDescent="0.25">
      <c r="B382" s="11"/>
      <c r="C382" s="1"/>
      <c r="D382" s="1"/>
      <c r="E382" s="1"/>
      <c r="F382" s="1"/>
      <c r="G382" s="1"/>
      <c r="H382" s="1"/>
      <c r="I382" s="1"/>
      <c r="J382" s="1"/>
      <c r="K382" s="1"/>
      <c r="L382" s="1"/>
      <c r="M382" s="1"/>
      <c r="N382" s="1"/>
      <c r="O382" s="18"/>
      <c r="P382" s="18"/>
      <c r="Q382" s="1"/>
      <c r="R382" s="1"/>
      <c r="S382" s="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c r="IM382" s="11"/>
      <c r="IN382" s="11"/>
      <c r="IO382" s="11"/>
      <c r="IP382" s="11"/>
      <c r="IQ382" s="11"/>
      <c r="IR382" s="11"/>
      <c r="IS382" s="11"/>
      <c r="IT382" s="11"/>
      <c r="IU382" s="11"/>
      <c r="IV382" s="11"/>
      <c r="IW382" s="11"/>
      <c r="IX382" s="11"/>
      <c r="IY382" s="11"/>
      <c r="IZ382" s="11"/>
    </row>
    <row r="383" spans="2:260" s="12" customFormat="1" ht="15" customHeight="1" x14ac:dyDescent="0.25">
      <c r="B383" s="11"/>
      <c r="C383" s="1"/>
      <c r="D383" s="1"/>
      <c r="E383" s="1"/>
      <c r="F383" s="1"/>
      <c r="G383" s="1"/>
      <c r="H383" s="1"/>
      <c r="I383" s="1"/>
      <c r="J383" s="1"/>
      <c r="K383" s="1"/>
      <c r="L383" s="1"/>
      <c r="M383" s="1"/>
      <c r="N383" s="1"/>
      <c r="O383" s="18"/>
      <c r="P383" s="18"/>
      <c r="Q383" s="1"/>
      <c r="R383" s="1"/>
      <c r="S383" s="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c r="IM383" s="11"/>
      <c r="IN383" s="11"/>
      <c r="IO383" s="11"/>
      <c r="IP383" s="11"/>
      <c r="IQ383" s="11"/>
      <c r="IR383" s="11"/>
      <c r="IS383" s="11"/>
      <c r="IT383" s="11"/>
      <c r="IU383" s="11"/>
      <c r="IV383" s="11"/>
      <c r="IW383" s="11"/>
      <c r="IX383" s="11"/>
      <c r="IY383" s="11"/>
      <c r="IZ383" s="11"/>
    </row>
    <row r="384" spans="2:260" s="12" customFormat="1" ht="15" customHeight="1" x14ac:dyDescent="0.25">
      <c r="B384" s="11"/>
      <c r="C384" s="1"/>
      <c r="D384" s="1"/>
      <c r="E384" s="1"/>
      <c r="F384" s="1"/>
      <c r="G384" s="1"/>
      <c r="H384" s="1"/>
      <c r="I384" s="1"/>
      <c r="J384" s="1"/>
      <c r="K384" s="1"/>
      <c r="L384" s="1"/>
      <c r="M384" s="1"/>
      <c r="N384" s="1"/>
      <c r="O384" s="18"/>
      <c r="P384" s="18"/>
      <c r="Q384" s="1"/>
      <c r="R384" s="1"/>
      <c r="S384" s="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c r="IM384" s="11"/>
      <c r="IN384" s="11"/>
      <c r="IO384" s="11"/>
      <c r="IP384" s="11"/>
      <c r="IQ384" s="11"/>
      <c r="IR384" s="11"/>
      <c r="IS384" s="11"/>
      <c r="IT384" s="11"/>
      <c r="IU384" s="11"/>
      <c r="IV384" s="11"/>
      <c r="IW384" s="11"/>
      <c r="IX384" s="11"/>
      <c r="IY384" s="11"/>
      <c r="IZ384" s="11"/>
    </row>
    <row r="385" spans="2:260" s="12" customFormat="1" ht="15" customHeight="1" x14ac:dyDescent="0.25">
      <c r="B385" s="11"/>
      <c r="C385" s="1"/>
      <c r="D385" s="1"/>
      <c r="E385" s="1"/>
      <c r="F385" s="1"/>
      <c r="G385" s="1"/>
      <c r="H385" s="1"/>
      <c r="I385" s="1"/>
      <c r="J385" s="1"/>
      <c r="K385" s="1"/>
      <c r="L385" s="1"/>
      <c r="M385" s="1"/>
      <c r="N385" s="1"/>
      <c r="O385" s="18"/>
      <c r="P385" s="18"/>
      <c r="Q385" s="1"/>
      <c r="R385" s="1"/>
      <c r="S385" s="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c r="IM385" s="11"/>
      <c r="IN385" s="11"/>
      <c r="IO385" s="11"/>
      <c r="IP385" s="11"/>
      <c r="IQ385" s="11"/>
      <c r="IR385" s="11"/>
      <c r="IS385" s="11"/>
      <c r="IT385" s="11"/>
      <c r="IU385" s="11"/>
      <c r="IV385" s="11"/>
      <c r="IW385" s="11"/>
      <c r="IX385" s="11"/>
      <c r="IY385" s="11"/>
      <c r="IZ385" s="11"/>
    </row>
    <row r="386" spans="2:260" s="12" customFormat="1" ht="15" customHeight="1" x14ac:dyDescent="0.25">
      <c r="B386" s="11"/>
      <c r="C386" s="1"/>
      <c r="D386" s="1"/>
      <c r="E386" s="1"/>
      <c r="F386" s="1"/>
      <c r="G386" s="1"/>
      <c r="H386" s="1"/>
      <c r="I386" s="1"/>
      <c r="J386" s="1"/>
      <c r="K386" s="1"/>
      <c r="L386" s="1"/>
      <c r="M386" s="1"/>
      <c r="N386" s="1"/>
      <c r="O386" s="18"/>
      <c r="P386" s="18"/>
      <c r="Q386" s="1"/>
      <c r="R386" s="1"/>
      <c r="S386" s="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c r="IM386" s="11"/>
      <c r="IN386" s="11"/>
      <c r="IO386" s="11"/>
      <c r="IP386" s="11"/>
      <c r="IQ386" s="11"/>
      <c r="IR386" s="11"/>
      <c r="IS386" s="11"/>
      <c r="IT386" s="11"/>
      <c r="IU386" s="11"/>
      <c r="IV386" s="11"/>
      <c r="IW386" s="11"/>
      <c r="IX386" s="11"/>
      <c r="IY386" s="11"/>
      <c r="IZ386" s="11"/>
    </row>
    <row r="387" spans="2:260" s="12" customFormat="1" ht="15" customHeight="1" x14ac:dyDescent="0.25">
      <c r="B387" s="11"/>
      <c r="C387" s="1"/>
      <c r="D387" s="1"/>
      <c r="E387" s="1"/>
      <c r="F387" s="1"/>
      <c r="G387" s="1"/>
      <c r="H387" s="1"/>
      <c r="I387" s="1"/>
      <c r="J387" s="1"/>
      <c r="K387" s="1"/>
      <c r="L387" s="1"/>
      <c r="M387" s="1"/>
      <c r="N387" s="1"/>
      <c r="O387" s="18"/>
      <c r="P387" s="18"/>
      <c r="Q387" s="1"/>
      <c r="R387" s="1"/>
      <c r="S387" s="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c r="IM387" s="11"/>
      <c r="IN387" s="11"/>
      <c r="IO387" s="11"/>
      <c r="IP387" s="11"/>
      <c r="IQ387" s="11"/>
      <c r="IR387" s="11"/>
      <c r="IS387" s="11"/>
      <c r="IT387" s="11"/>
      <c r="IU387" s="11"/>
      <c r="IV387" s="11"/>
      <c r="IW387" s="11"/>
      <c r="IX387" s="11"/>
      <c r="IY387" s="11"/>
      <c r="IZ387" s="11"/>
    </row>
    <row r="388" spans="2:260" s="12" customFormat="1" ht="15" customHeight="1" x14ac:dyDescent="0.25">
      <c r="B388" s="11"/>
      <c r="C388" s="1"/>
      <c r="D388" s="1"/>
      <c r="E388" s="1"/>
      <c r="F388" s="1"/>
      <c r="G388" s="1"/>
      <c r="H388" s="1"/>
      <c r="I388" s="1"/>
      <c r="J388" s="1"/>
      <c r="K388" s="1"/>
      <c r="L388" s="1"/>
      <c r="M388" s="1"/>
      <c r="N388" s="1"/>
      <c r="O388" s="18"/>
      <c r="P388" s="18"/>
      <c r="Q388" s="1"/>
      <c r="R388" s="1"/>
      <c r="S388" s="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c r="IM388" s="11"/>
      <c r="IN388" s="11"/>
      <c r="IO388" s="11"/>
      <c r="IP388" s="11"/>
      <c r="IQ388" s="11"/>
      <c r="IR388" s="11"/>
      <c r="IS388" s="11"/>
      <c r="IT388" s="11"/>
      <c r="IU388" s="11"/>
      <c r="IV388" s="11"/>
      <c r="IW388" s="11"/>
      <c r="IX388" s="11"/>
      <c r="IY388" s="11"/>
      <c r="IZ388" s="11"/>
    </row>
    <row r="389" spans="2:260" s="12" customFormat="1" ht="15" customHeight="1" x14ac:dyDescent="0.25">
      <c r="B389" s="11"/>
      <c r="C389" s="1"/>
      <c r="D389" s="1"/>
      <c r="E389" s="1"/>
      <c r="F389" s="1"/>
      <c r="G389" s="1"/>
      <c r="H389" s="1"/>
      <c r="I389" s="1"/>
      <c r="J389" s="1"/>
      <c r="K389" s="1"/>
      <c r="L389" s="1"/>
      <c r="M389" s="1"/>
      <c r="N389" s="1"/>
      <c r="O389" s="18"/>
      <c r="P389" s="18"/>
      <c r="Q389" s="1"/>
      <c r="R389" s="1"/>
      <c r="S389" s="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c r="IM389" s="11"/>
      <c r="IN389" s="11"/>
      <c r="IO389" s="11"/>
      <c r="IP389" s="11"/>
      <c r="IQ389" s="11"/>
      <c r="IR389" s="11"/>
      <c r="IS389" s="11"/>
      <c r="IT389" s="11"/>
      <c r="IU389" s="11"/>
      <c r="IV389" s="11"/>
      <c r="IW389" s="11"/>
      <c r="IX389" s="11"/>
      <c r="IY389" s="11"/>
      <c r="IZ389" s="11"/>
    </row>
    <row r="390" spans="2:260" s="12" customFormat="1" ht="15" customHeight="1" x14ac:dyDescent="0.25">
      <c r="B390" s="11"/>
      <c r="C390" s="1"/>
      <c r="D390" s="1"/>
      <c r="E390" s="1"/>
      <c r="F390" s="1"/>
      <c r="G390" s="1"/>
      <c r="H390" s="1"/>
      <c r="I390" s="1"/>
      <c r="J390" s="1"/>
      <c r="K390" s="1"/>
      <c r="L390" s="1"/>
      <c r="M390" s="1"/>
      <c r="N390" s="1"/>
      <c r="O390" s="18"/>
      <c r="P390" s="18"/>
      <c r="Q390" s="1"/>
      <c r="R390" s="1"/>
      <c r="S390" s="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c r="IM390" s="11"/>
      <c r="IN390" s="11"/>
      <c r="IO390" s="11"/>
      <c r="IP390" s="11"/>
      <c r="IQ390" s="11"/>
      <c r="IR390" s="11"/>
      <c r="IS390" s="11"/>
      <c r="IT390" s="11"/>
      <c r="IU390" s="11"/>
      <c r="IV390" s="11"/>
      <c r="IW390" s="11"/>
      <c r="IX390" s="11"/>
      <c r="IY390" s="11"/>
      <c r="IZ390" s="11"/>
    </row>
    <row r="391" spans="2:260" s="12" customFormat="1" ht="15" customHeight="1" x14ac:dyDescent="0.25">
      <c r="B391" s="11"/>
      <c r="C391" s="1"/>
      <c r="D391" s="1"/>
      <c r="E391" s="1"/>
      <c r="F391" s="1"/>
      <c r="G391" s="1"/>
      <c r="H391" s="1"/>
      <c r="I391" s="1"/>
      <c r="J391" s="1"/>
      <c r="K391" s="1"/>
      <c r="L391" s="1"/>
      <c r="M391" s="1"/>
      <c r="N391" s="1"/>
      <c r="O391" s="18"/>
      <c r="P391" s="18"/>
      <c r="Q391" s="1"/>
      <c r="R391" s="1"/>
      <c r="S391" s="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c r="IM391" s="11"/>
      <c r="IN391" s="11"/>
      <c r="IO391" s="11"/>
      <c r="IP391" s="11"/>
      <c r="IQ391" s="11"/>
      <c r="IR391" s="11"/>
      <c r="IS391" s="11"/>
      <c r="IT391" s="11"/>
      <c r="IU391" s="11"/>
      <c r="IV391" s="11"/>
      <c r="IW391" s="11"/>
      <c r="IX391" s="11"/>
      <c r="IY391" s="11"/>
      <c r="IZ391" s="11"/>
    </row>
    <row r="392" spans="2:260" s="12" customFormat="1" ht="15" customHeight="1" x14ac:dyDescent="0.25">
      <c r="B392" s="11"/>
      <c r="C392" s="1"/>
      <c r="D392" s="1"/>
      <c r="E392" s="1"/>
      <c r="F392" s="1"/>
      <c r="G392" s="1"/>
      <c r="H392" s="1"/>
      <c r="I392" s="1"/>
      <c r="J392" s="1"/>
      <c r="K392" s="1"/>
      <c r="L392" s="1"/>
      <c r="M392" s="1"/>
      <c r="N392" s="1"/>
      <c r="O392" s="18"/>
      <c r="P392" s="18"/>
      <c r="Q392" s="1"/>
      <c r="R392" s="1"/>
      <c r="S392" s="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c r="IM392" s="11"/>
      <c r="IN392" s="11"/>
      <c r="IO392" s="11"/>
      <c r="IP392" s="11"/>
      <c r="IQ392" s="11"/>
      <c r="IR392" s="11"/>
      <c r="IS392" s="11"/>
      <c r="IT392" s="11"/>
      <c r="IU392" s="11"/>
      <c r="IV392" s="11"/>
      <c r="IW392" s="11"/>
      <c r="IX392" s="11"/>
      <c r="IY392" s="11"/>
      <c r="IZ392" s="11"/>
    </row>
    <row r="393" spans="2:260" s="12" customFormat="1" ht="15" customHeight="1" x14ac:dyDescent="0.25">
      <c r="B393" s="11"/>
      <c r="C393" s="1"/>
      <c r="D393" s="1"/>
      <c r="E393" s="1"/>
      <c r="F393" s="1"/>
      <c r="G393" s="1"/>
      <c r="H393" s="1"/>
      <c r="I393" s="1"/>
      <c r="J393" s="1"/>
      <c r="K393" s="1"/>
      <c r="L393" s="1"/>
      <c r="M393" s="1"/>
      <c r="N393" s="1"/>
      <c r="O393" s="18"/>
      <c r="P393" s="18"/>
      <c r="Q393" s="1"/>
      <c r="R393" s="1"/>
      <c r="S393" s="1"/>
      <c r="T393" s="1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c r="IM393" s="11"/>
      <c r="IN393" s="11"/>
      <c r="IO393" s="11"/>
      <c r="IP393" s="11"/>
      <c r="IQ393" s="11"/>
      <c r="IR393" s="11"/>
      <c r="IS393" s="11"/>
      <c r="IT393" s="11"/>
      <c r="IU393" s="11"/>
      <c r="IV393" s="11"/>
      <c r="IW393" s="11"/>
      <c r="IX393" s="11"/>
      <c r="IY393" s="11"/>
      <c r="IZ393" s="11"/>
    </row>
    <row r="394" spans="2:260" s="12" customFormat="1" ht="15" customHeight="1" x14ac:dyDescent="0.25">
      <c r="B394" s="11"/>
      <c r="C394" s="1"/>
      <c r="D394" s="1"/>
      <c r="E394" s="1"/>
      <c r="F394" s="1"/>
      <c r="G394" s="1"/>
      <c r="H394" s="1"/>
      <c r="I394" s="1"/>
      <c r="J394" s="1"/>
      <c r="K394" s="1"/>
      <c r="L394" s="1"/>
      <c r="M394" s="1"/>
      <c r="N394" s="1"/>
      <c r="O394" s="18"/>
      <c r="P394" s="18"/>
      <c r="Q394" s="1"/>
      <c r="R394" s="1"/>
      <c r="S394" s="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c r="IM394" s="11"/>
      <c r="IN394" s="11"/>
      <c r="IO394" s="11"/>
      <c r="IP394" s="11"/>
      <c r="IQ394" s="11"/>
      <c r="IR394" s="11"/>
      <c r="IS394" s="11"/>
      <c r="IT394" s="11"/>
      <c r="IU394" s="11"/>
      <c r="IV394" s="11"/>
      <c r="IW394" s="11"/>
      <c r="IX394" s="11"/>
      <c r="IY394" s="11"/>
      <c r="IZ394" s="11"/>
    </row>
    <row r="395" spans="2:260" s="12" customFormat="1" ht="15" customHeight="1" x14ac:dyDescent="0.25">
      <c r="B395" s="11"/>
      <c r="C395" s="1"/>
      <c r="D395" s="1"/>
      <c r="E395" s="1"/>
      <c r="F395" s="1"/>
      <c r="G395" s="1"/>
      <c r="H395" s="1"/>
      <c r="I395" s="1"/>
      <c r="J395" s="1"/>
      <c r="K395" s="1"/>
      <c r="L395" s="1"/>
      <c r="M395" s="1"/>
      <c r="N395" s="1"/>
      <c r="O395" s="18"/>
      <c r="P395" s="18"/>
      <c r="Q395" s="1"/>
      <c r="R395" s="1"/>
      <c r="S395" s="1"/>
      <c r="T395" s="1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c r="IM395" s="11"/>
      <c r="IN395" s="11"/>
      <c r="IO395" s="11"/>
      <c r="IP395" s="11"/>
      <c r="IQ395" s="11"/>
      <c r="IR395" s="11"/>
      <c r="IS395" s="11"/>
      <c r="IT395" s="11"/>
      <c r="IU395" s="11"/>
      <c r="IV395" s="11"/>
      <c r="IW395" s="11"/>
      <c r="IX395" s="11"/>
      <c r="IY395" s="11"/>
      <c r="IZ395" s="11"/>
    </row>
    <row r="396" spans="2:260" s="12" customFormat="1" ht="15" customHeight="1" x14ac:dyDescent="0.25">
      <c r="B396" s="11"/>
      <c r="C396" s="1"/>
      <c r="D396" s="1"/>
      <c r="E396" s="1"/>
      <c r="F396" s="1"/>
      <c r="G396" s="1"/>
      <c r="H396" s="1"/>
      <c r="I396" s="1"/>
      <c r="J396" s="1"/>
      <c r="K396" s="1"/>
      <c r="L396" s="1"/>
      <c r="M396" s="1"/>
      <c r="N396" s="1"/>
      <c r="O396" s="18"/>
      <c r="P396" s="18"/>
      <c r="Q396" s="1"/>
      <c r="R396" s="1"/>
      <c r="S396" s="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c r="IM396" s="11"/>
      <c r="IN396" s="11"/>
      <c r="IO396" s="11"/>
      <c r="IP396" s="11"/>
      <c r="IQ396" s="11"/>
      <c r="IR396" s="11"/>
      <c r="IS396" s="11"/>
      <c r="IT396" s="11"/>
      <c r="IU396" s="11"/>
      <c r="IV396" s="11"/>
      <c r="IW396" s="11"/>
      <c r="IX396" s="11"/>
      <c r="IY396" s="11"/>
      <c r="IZ396" s="11"/>
    </row>
  </sheetData>
  <sheetProtection selectLockedCells="1" selectUnlockedCells="1"/>
  <sortState xmlns:xlrd2="http://schemas.microsoft.com/office/spreadsheetml/2017/richdata2" ref="C17:R290">
    <sortCondition ref="C17:C290"/>
  </sortState>
  <mergeCells count="5">
    <mergeCell ref="F16:H16"/>
    <mergeCell ref="J16:L16"/>
    <mergeCell ref="C16:D16"/>
    <mergeCell ref="C11:R11"/>
    <mergeCell ref="C12:R12"/>
  </mergeCells>
  <phoneticPr fontId="8" type="noConversion"/>
  <hyperlinks>
    <hyperlink ref="D15" r:id="rId1" xr:uid="{00000000-0004-0000-0000-000000000000}"/>
  </hyperlinks>
  <printOptions horizontalCentered="1" verticalCentered="1"/>
  <pageMargins left="0.51181102362204722" right="0.51181102362204722" top="1.3385826771653544" bottom="0.78740157480314965" header="0.39370078740157483" footer="0.31496062992125984"/>
  <pageSetup paperSize="9" scale="56" fitToHeight="0" orientation="portrait" horizontalDpi="4294967293" r:id="rId2"/>
  <headerFooter>
    <oddHeader>&amp;C&amp;G</oddHeader>
    <oddFooter>&amp;C&amp;"Helvetica,Regular"&amp;12&amp;K000000Tendência definida pela média móvel de 21 períodos no gráfico diário.&amp;R&amp;P_x000D_&amp;1#&amp;"Calibri"&amp;10&amp;K008000 [ CLASSIFICAÇÃO: PÚBLICA ]</oddFooter>
  </headerFooter>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61BD-A7F3-42AC-A5BD-73CBDBE897E1}">
  <dimension ref="D5:F7"/>
  <sheetViews>
    <sheetView workbookViewId="0">
      <selection activeCell="E5" sqref="E5"/>
    </sheetView>
  </sheetViews>
  <sheetFormatPr defaultRowHeight="15" x14ac:dyDescent="0.25"/>
  <cols>
    <col min="5" max="5" width="62.42578125" customWidth="1"/>
  </cols>
  <sheetData>
    <row r="5" spans="4:6" x14ac:dyDescent="0.25">
      <c r="D5" s="59" t="s">
        <v>20</v>
      </c>
      <c r="E5" s="59" t="s">
        <v>22</v>
      </c>
    </row>
    <row r="6" spans="4:6" x14ac:dyDescent="0.25">
      <c r="F6" t="s">
        <v>19</v>
      </c>
    </row>
    <row r="7" spans="4:6" ht="123.75" customHeight="1" x14ac:dyDescent="0.25">
      <c r="D7" s="56" t="s">
        <v>21</v>
      </c>
      <c r="E7" s="58" t="str">
        <f>_xlfn.XLOOKUP($E5,Tendencias!$D$17:$D$352,Tendencias!$R$17:$R$352)</f>
        <v>VALE3 está em clara tendência de baixa pelas médias de 21 e 200 dias e segue em movimento de baixa. Abaixo dos 66,73 pode buscar suportes 63,88 ou 61,03. Teria sinal de repique altista fechando acima dos 67,8 mirando resistências em 75,94 ou 81,63. O IFR sobrevendido alerta para recuperações se superar 67,8</v>
      </c>
      <c r="F7" s="57">
        <f>_xlfn.XLOOKUP($E5,Tendencias!$D$17:$D$352,Tendencias!$E$17:$E$352)</f>
        <v>0</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Tendencias</vt:lpstr>
      <vt:lpstr>Consulta</vt:lpstr>
      <vt:lpstr>Tendencias!Area_de_impressao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Laurino</dc:creator>
  <cp:lastModifiedBy>Gilberto Coelho</cp:lastModifiedBy>
  <cp:lastPrinted>2026-10-13T22:37:38Z</cp:lastPrinted>
  <dcterms:created xsi:type="dcterms:W3CDTF">2020-05-21T15:06:06Z</dcterms:created>
  <dcterms:modified xsi:type="dcterms:W3CDTF">2026-10-13T22:37:55Z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1465151611</vt:lpwstr>
  </property>
  <property fmtid="{D5CDD505-2E9C-101B-9397-08002B2CF9AE}" pid="3" name="EcoUpdateMessage">
    <vt:lpwstr>2026/06/05-18:33:31</vt:lpwstr>
  </property>
  <property fmtid="{D5CDD505-2E9C-101B-9397-08002B2CF9AE}" pid="4" name="EcoUpdateStatus">
    <vt:lpwstr>2026-06-03=BRA:St,ME,TP;GBR:St,ME|2026-06-04=BRA:Fd;USA:St;ARG:St,ME,Fd,TP;MEX:St,ME,Fd,TP;CHL:St,ME,Fd;COL:St,ME;PER:St,ME,Fd;SAU:St|2026-06-05=USA:ME|2022-10-17=USA:TP|2021-11-17=CHL:TP|2014-02-26=VEN:St|2002-11-08=JPN:St|2016-08-18=NNN:St|2026-04-07=COL:Fd|2026-04-15=PER:TP|2007-01-31=ESP:St|2003-01-29=CHN:St|2003-01-28=TWN:St|2003-01-30=HKG:St;KOR:St|2023-01-19=OTH:St|2025-06-24=PAN:St|2024-06-24=SAU:ME</vt:lpwstr>
  </property>
  <property fmtid="{D5CDD505-2E9C-101B-9397-08002B2CF9AE}" pid="5" name="MSIP_Label_e6a9157b-bcf3-4eac-b03e-7cf007ba9fdf_Enabled">
    <vt:lpwstr>true</vt:lpwstr>
  </property>
  <property fmtid="{D5CDD505-2E9C-101B-9397-08002B2CF9AE}" pid="6" name="MSIP_Label_e6a9157b-bcf3-4eac-b03e-7cf007ba9fdf_SetDate">
    <vt:lpwstr>2024-09-30T22:00:38Z</vt:lpwstr>
  </property>
  <property fmtid="{D5CDD505-2E9C-101B-9397-08002B2CF9AE}" pid="7" name="MSIP_Label_e6a9157b-bcf3-4eac-b03e-7cf007ba9fdf_Method">
    <vt:lpwstr>Standard</vt:lpwstr>
  </property>
  <property fmtid="{D5CDD505-2E9C-101B-9397-08002B2CF9AE}" pid="8" name="MSIP_Label_e6a9157b-bcf3-4eac-b03e-7cf007ba9fdf_Name">
    <vt:lpwstr>Publica</vt:lpwstr>
  </property>
  <property fmtid="{D5CDD505-2E9C-101B-9397-08002B2CF9AE}" pid="9" name="MSIP_Label_e6a9157b-bcf3-4eac-b03e-7cf007ba9fdf_SiteId">
    <vt:lpwstr>cf56e405-d2b0-4266-b210-aa04636b6161</vt:lpwstr>
  </property>
  <property fmtid="{D5CDD505-2E9C-101B-9397-08002B2CF9AE}" pid="10" name="MSIP_Label_e6a9157b-bcf3-4eac-b03e-7cf007ba9fdf_ActionId">
    <vt:lpwstr>61d7d832-a3d0-4f4c-b3ac-edfe2b2a6f56</vt:lpwstr>
  </property>
  <property fmtid="{D5CDD505-2E9C-101B-9397-08002B2CF9AE}" pid="11" name="MSIP_Label_e6a9157b-bcf3-4eac-b03e-7cf007ba9fdf_ContentBits">
    <vt:lpwstr>2</vt:lpwstr>
  </property>
</Properties>
</file>