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431B1E49-35C0-4D7D-BAAE-DB868D0E736B}" xr6:coauthVersionLast="47" xr6:coauthVersionMax="47" xr10:uidLastSave="{00000000-0000-0000-0000-000000000000}"/>
  <bookViews>
    <workbookView xWindow="1560" yWindow="570" windowWidth="27180" windowHeight="15630" xr2:uid="{00000000-000D-0000-FFFF-FFFF00000000}"/>
  </bookViews>
  <sheets>
    <sheet name="Tendencias" sheetId="1" r:id="rId1"/>
    <sheet name="Consulta" sheetId="2" r:id="rId2"/>
  </sheets>
  <definedNames>
    <definedName name="_xlnm.Print_Area" localSheetId="0">Tendencias!$C$11:$S$422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X16" i="1" l="1"/>
  <c r="Y18" i="1"/>
  <c r="X18" i="1" s="1"/>
  <c r="X10" i="1"/>
  <c r="V9" i="1"/>
  <c r="Y7" i="1"/>
  <c r="X7" i="1"/>
  <c r="X3" i="1" l="1"/>
  <c r="V10" i="1"/>
  <c r="Z4" i="1" s="1"/>
  <c r="Y10" i="1"/>
  <c r="Y3" i="1" s="1"/>
  <c r="X9" i="1"/>
  <c r="AA7" i="1"/>
  <c r="X8" i="1" s="1"/>
  <c r="Z3" i="1" l="1"/>
  <c r="Y8" i="1"/>
</calcChain>
</file>

<file path=xl/sharedStrings.xml><?xml version="1.0" encoding="utf-8"?>
<sst xmlns="http://schemas.openxmlformats.org/spreadsheetml/2006/main" count="1216" uniqueCount="700">
  <si>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</si>
  <si>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</si>
  <si>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</si>
  <si>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</si>
  <si>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</si>
  <si>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</si>
  <si>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</si>
  <si>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</si>
  <si>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</si>
  <si>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</si>
  <si>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</si>
  <si>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</si>
  <si>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</si>
  <si>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</si>
  <si>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</si>
  <si>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</si>
  <si>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</si>
  <si>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</si>
  <si>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</si>
  <si>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</si>
  <si>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</si>
  <si>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</si>
  <si>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</si>
  <si>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</si>
  <si>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</si>
  <si>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</si>
  <si>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</si>
  <si>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</si>
  <si>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</si>
  <si>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</si>
  <si>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</si>
  <si>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</si>
  <si>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</si>
  <si>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</si>
  <si>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</si>
  <si>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</si>
  <si>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</si>
  <si>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</si>
  <si>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</si>
  <si>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</si>
  <si>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</si>
  <si>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</si>
  <si>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</si>
  <si>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</si>
  <si>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</si>
  <si>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</si>
  <si>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</si>
  <si>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</si>
  <si>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</si>
  <si>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</si>
  <si>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</si>
  <si>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</si>
  <si>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</si>
  <si>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</si>
  <si>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</si>
  <si>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</si>
  <si>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</si>
  <si>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</si>
  <si>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</si>
  <si>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</si>
  <si>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</si>
  <si>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</si>
  <si>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</si>
  <si>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</si>
  <si>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</si>
  <si>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</si>
  <si>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</si>
  <si>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</si>
  <si>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</si>
  <si>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</si>
  <si>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</si>
  <si>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</si>
  <si>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</si>
  <si>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</si>
  <si>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</si>
  <si>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BR Partners</t>
  </si>
  <si>
    <t>BRBI11</t>
  </si>
  <si>
    <t>Bradesco</t>
  </si>
  <si>
    <t>BBDC3</t>
  </si>
  <si>
    <t>BBDC4</t>
  </si>
  <si>
    <t>Bradespar</t>
  </si>
  <si>
    <t>BRAP4</t>
  </si>
  <si>
    <t>Bradsaude</t>
  </si>
  <si>
    <t>SAUD3</t>
  </si>
  <si>
    <t>BBAS3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</si>
  <si>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</si>
  <si>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</si>
  <si>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</si>
  <si>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</si>
  <si>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</si>
  <si>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</si>
  <si>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</si>
  <si>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</si>
  <si>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</si>
  <si>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</si>
  <si>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</si>
  <si>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</si>
  <si>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</si>
  <si>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</si>
  <si>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</si>
  <si>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</si>
  <si>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</si>
  <si>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</si>
  <si>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</si>
  <si>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</si>
  <si>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</si>
  <si>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</si>
  <si>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</si>
  <si>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</si>
  <si>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</si>
  <si>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</si>
  <si>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</si>
  <si>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</si>
  <si>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</si>
  <si>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</si>
  <si>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</si>
  <si>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</si>
  <si>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</si>
  <si>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</si>
  <si>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</si>
  <si>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</si>
  <si>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</si>
  <si>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</si>
  <si>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</si>
  <si>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</si>
  <si>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</si>
  <si>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</si>
  <si>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</si>
  <si>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</si>
  <si>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</si>
  <si>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</si>
  <si>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</si>
  <si>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</si>
  <si>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</si>
  <si>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</si>
  <si>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</si>
  <si>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</si>
  <si>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</si>
  <si>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</si>
  <si>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</si>
  <si>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</si>
  <si>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</si>
  <si>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</si>
  <si>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</si>
  <si>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</si>
  <si>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</si>
  <si>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</si>
  <si>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</si>
  <si>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</si>
  <si>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</si>
  <si>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</si>
  <si>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</si>
  <si>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</si>
  <si>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</si>
  <si>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</si>
  <si>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</si>
  <si>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</si>
  <si>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</si>
  <si>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</si>
  <si>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</si>
  <si>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</si>
  <si>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</si>
  <si>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</si>
  <si>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</si>
  <si>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</si>
  <si>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</si>
  <si>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</si>
  <si>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</si>
  <si>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</si>
  <si>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</si>
  <si>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</si>
  <si>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</si>
  <si>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</si>
  <si>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</si>
  <si>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</si>
  <si>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</si>
  <si>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</si>
  <si>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</si>
  <si>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</si>
  <si>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</si>
  <si>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</si>
  <si>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</si>
  <si>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</si>
  <si>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</si>
  <si>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</si>
  <si>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</si>
  <si>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</si>
  <si>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</si>
  <si>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</si>
  <si>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</si>
  <si>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</si>
  <si>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</si>
  <si>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</si>
  <si>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</si>
  <si>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</si>
  <si>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</si>
  <si>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</si>
  <si>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</si>
  <si>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</si>
  <si>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</si>
  <si>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</si>
  <si>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</si>
  <si>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</si>
  <si>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</si>
  <si>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</si>
  <si>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</si>
  <si>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</si>
  <si>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</si>
  <si>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</si>
  <si>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</si>
  <si>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</si>
  <si>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</si>
  <si>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</si>
  <si>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</si>
  <si>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</si>
  <si>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</si>
  <si>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</si>
  <si>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</si>
  <si>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</si>
  <si>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</si>
  <si>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</si>
  <si>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</si>
  <si>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</si>
  <si>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</si>
  <si>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</si>
  <si>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</si>
  <si>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</si>
  <si>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</si>
  <si>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</si>
  <si>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</si>
  <si>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</si>
  <si>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</si>
  <si>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</si>
  <si>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</si>
  <si>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</si>
  <si>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Mercado Libre</t>
  </si>
  <si>
    <t>MELI34</t>
  </si>
  <si>
    <t>Meta Platforms, Inc</t>
  </si>
  <si>
    <t>M1TA34</t>
  </si>
  <si>
    <t>Metal Leve</t>
  </si>
  <si>
    <t>LEVE3</t>
  </si>
  <si>
    <t>Micron Technology, Inc</t>
  </si>
  <si>
    <t>MUTC34</t>
  </si>
  <si>
    <t>Microsoft Corp</t>
  </si>
  <si>
    <t>MSFT34</t>
  </si>
  <si>
    <t>Mills</t>
  </si>
  <si>
    <t>MILS3</t>
  </si>
  <si>
    <t>Minerva</t>
  </si>
  <si>
    <t>BEEF3</t>
  </si>
  <si>
    <t>Motiva SA</t>
  </si>
  <si>
    <t>MOTV3</t>
  </si>
  <si>
    <t>Moura Dubeux</t>
  </si>
  <si>
    <t>MDNE3</t>
  </si>
  <si>
    <t>Movida</t>
  </si>
  <si>
    <t>MOVI3</t>
  </si>
  <si>
    <t>MRV</t>
  </si>
  <si>
    <t>MRVE3</t>
  </si>
  <si>
    <t>Multiplan</t>
  </si>
  <si>
    <t>MULT3</t>
  </si>
  <si>
    <t>Natura</t>
  </si>
  <si>
    <t>NATU3</t>
  </si>
  <si>
    <t>Nu Holdings Ltd.</t>
  </si>
  <si>
    <t>ROXO34</t>
  </si>
  <si>
    <t>Nvidia Corp</t>
  </si>
  <si>
    <t>NVDC34</t>
  </si>
  <si>
    <t>OPCT3</t>
  </si>
  <si>
    <t>Oracle Corp</t>
  </si>
  <si>
    <t>ORCL34</t>
  </si>
  <si>
    <t>Oranjebtc</t>
  </si>
  <si>
    <t>OBTC3</t>
  </si>
  <si>
    <t>ORVR3</t>
  </si>
  <si>
    <t>PGMN3</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</si>
  <si>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</si>
  <si>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</si>
  <si>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</si>
  <si>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</si>
  <si>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</si>
  <si>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</si>
  <si>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</si>
  <si>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</si>
  <si>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</si>
  <si>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</si>
  <si>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</si>
  <si>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</si>
  <si>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</si>
  <si>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</si>
  <si>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</si>
  <si>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</si>
  <si>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</si>
  <si>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</si>
  <si>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</si>
  <si>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</si>
  <si>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</si>
  <si>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</si>
  <si>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</si>
  <si>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</si>
  <si>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</si>
  <si>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</si>
  <si>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</si>
  <si>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</si>
  <si>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</si>
  <si>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</si>
  <si>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</si>
  <si>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</si>
  <si>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</si>
  <si>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</si>
  <si>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</si>
  <si>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Ser Educa</t>
  </si>
  <si>
    <t>SEER3</t>
  </si>
  <si>
    <t>CSNA3</t>
  </si>
  <si>
    <t>Simpar</t>
  </si>
  <si>
    <t>SIMH3</t>
  </si>
  <si>
    <t>SLC Agricola</t>
  </si>
  <si>
    <t>SLCE3</t>
  </si>
  <si>
    <t>Smart Fit</t>
  </si>
  <si>
    <t>SMFT3</t>
  </si>
  <si>
    <t>Space Exploration Technologies Corp</t>
  </si>
  <si>
    <t>SPCX34</t>
  </si>
  <si>
    <t>Stoneco Ltd.</t>
  </si>
  <si>
    <t>STOC34</t>
  </si>
  <si>
    <t>M2ST34</t>
  </si>
  <si>
    <t>Suzano S.A.</t>
  </si>
  <si>
    <t>SUZB3</t>
  </si>
  <si>
    <t>Taesa</t>
  </si>
  <si>
    <t>TAEE4</t>
  </si>
  <si>
    <t>TAEE11</t>
  </si>
  <si>
    <t>Taiwan Semiconductor Manufacturing Co Ltd</t>
  </si>
  <si>
    <t>TSMC34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</si>
  <si>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</si>
  <si>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</si>
  <si>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</si>
  <si>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</si>
  <si>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</si>
  <si>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</si>
  <si>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</si>
  <si>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</si>
  <si>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</si>
  <si>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</si>
  <si>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</si>
  <si>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</si>
  <si>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</si>
  <si>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</si>
  <si>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</si>
  <si>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</si>
  <si>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</si>
  <si>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</si>
  <si>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</si>
  <si>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</si>
  <si>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</si>
  <si>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</si>
  <si>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</si>
  <si>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</si>
  <si>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</si>
  <si>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</si>
  <si>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</si>
  <si>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</si>
  <si>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</si>
  <si>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</si>
  <si>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</si>
  <si>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</si>
  <si>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</si>
  <si>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</si>
  <si>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</si>
  <si>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</si>
  <si>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</si>
  <si>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</si>
  <si>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</si>
  <si>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</si>
  <si>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</si>
  <si>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</si>
  <si>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</si>
  <si>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</si>
  <si>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</si>
  <si>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</si>
  <si>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</si>
  <si>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</si>
  <si>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</si>
  <si>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</si>
  <si>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</si>
  <si>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</si>
  <si>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Investoutil</t>
  </si>
  <si>
    <t>UTLL11</t>
  </si>
  <si>
    <t>Ishares Bova Ci</t>
  </si>
  <si>
    <t>BOVA11</t>
  </si>
  <si>
    <t>Ishares S&amp;P 500</t>
  </si>
  <si>
    <t>IVVB11</t>
  </si>
  <si>
    <t>Ishares Smal Ci</t>
  </si>
  <si>
    <t>SMAL11</t>
  </si>
  <si>
    <t>It Now Ibov</t>
  </si>
  <si>
    <t>BOVV11</t>
  </si>
  <si>
    <t>It Now Idiv</t>
  </si>
  <si>
    <t>DIVO11</t>
  </si>
  <si>
    <t>It Now SP BR</t>
  </si>
  <si>
    <t>SPXR11</t>
  </si>
  <si>
    <t>It Now Spxi</t>
  </si>
  <si>
    <t>SPXI11</t>
  </si>
  <si>
    <t>It Now Teck</t>
  </si>
  <si>
    <t>TECK11</t>
  </si>
  <si>
    <t>Nuibovhighbt</t>
  </si>
  <si>
    <t>HIGH11</t>
  </si>
  <si>
    <t>Trend Ibovx</t>
  </si>
  <si>
    <t>BOVX11</t>
  </si>
  <si>
    <t>Trend Nasdaq</t>
  </si>
  <si>
    <t>NASD11</t>
  </si>
  <si>
    <t>Trend Ouro</t>
  </si>
  <si>
    <t>GOLD11</t>
  </si>
  <si>
    <t>LJQQ3</t>
  </si>
  <si>
    <t>BB Etf Dolar</t>
  </si>
  <si>
    <t>DOLA11</t>
  </si>
  <si>
    <t>Petrorecsa</t>
  </si>
  <si>
    <t>Porto Seguro</t>
  </si>
  <si>
    <t>Investo Chip</t>
  </si>
  <si>
    <t>CHIP11</t>
  </si>
  <si>
    <t>Positivo Tec</t>
  </si>
  <si>
    <t>POSI3</t>
  </si>
  <si>
    <t>Quero-Quero</t>
  </si>
  <si>
    <t>Pine</t>
  </si>
  <si>
    <t>Petrorio</t>
  </si>
  <si>
    <t>Allied</t>
  </si>
  <si>
    <t>ALLD3</t>
  </si>
  <si>
    <t>Planoeplano</t>
  </si>
  <si>
    <t>It Now Ifnc Fundo de Indice</t>
  </si>
  <si>
    <t>FIND11</t>
  </si>
  <si>
    <t>Etf Brad Bov</t>
  </si>
  <si>
    <t>BOVB11</t>
  </si>
  <si>
    <t>Etf BV Spyi</t>
  </si>
  <si>
    <t>SPYI11</t>
  </si>
  <si>
    <t>Oceanpact</t>
  </si>
  <si>
    <t>Pague Menos</t>
  </si>
  <si>
    <t>INBR34</t>
  </si>
  <si>
    <t>Orizon</t>
  </si>
  <si>
    <t>Marvell Technology Group Ltd</t>
  </si>
  <si>
    <t>M2RV34</t>
  </si>
  <si>
    <t>Petzcobasi</t>
  </si>
  <si>
    <t>Última</t>
  </si>
  <si>
    <t>-</t>
  </si>
  <si>
    <t>Azevedo</t>
  </si>
  <si>
    <t>AZEV3</t>
  </si>
  <si>
    <t>Datadog, Inc</t>
  </si>
  <si>
    <t>D1DG34</t>
  </si>
  <si>
    <t>QUAL3 está em tendência de baixa pelas médias de 21 e 200 dias, mas começa a dar sinais de repiques de alta. Acima dos 1,35 teria sinal de repique altista mirando resistências nos 2,43 ou 3,16. Já uma perda dos 1,24 traria de volta o sinal de baixa projetando de 0,87 a 0,5. O IFR sobrevendido alerta para recuperações se superar 1,35</t>
  </si>
  <si>
    <t>Sid Nacional</t>
  </si>
  <si>
    <t>Pactual Ibov</t>
  </si>
  <si>
    <t>IBOB11</t>
  </si>
  <si>
    <t>TTEN3 está em tendência de baixa pelas médias de 21 e 200 dias, mas começa a dar sinais de repiques de alta. Acima dos 10,41 teria sinal de repique altista mirando resistências nos 14,3 ou 16,95. Já uma perda dos 10,01 traria de volta o sinal de baixa projetando de 8,68 a 7,35.</t>
  </si>
  <si>
    <t>ABCB4 está em clara tendência de baixa pelas médias de 21 e 200 dias e segue em movimento de baixa. Abaixo dos 21,81 pode buscar suportes 19,26 ou 16,71. Teria sinal de repique altista fechando acima dos 22,37 mirando resistências em 30,05 ou 35,14. O IFR sobrevendido alerta para recuperações se superar 22,37</t>
  </si>
  <si>
    <t>A1MD34 apesar de estar em tendência de alta no longo prazo pela média de 200 dias, no curto prazo está em realização. Abaixo dos 335,53 pode seguir em baixa no curto prazo mirando suportes em 316,5 ou 283,97. Teria sinal de retomada altista fechando acima dos 351,89 mirando resistências em 421,75 ou 486,79.</t>
  </si>
  <si>
    <t>ALLD3 está em tendência de baixa pelas médias de 21 e 200 dias, mas começa a dar sinais de repiques de alta. Acima dos 5,2 teria sinal de repique altista mirando resistências nos 7,4 ou 9,09. Já uma perda dos 4,66 traria de volta o sinal de baixa projetando de 3,81 a 2,96.</t>
  </si>
  <si>
    <t>ALOS3 está em clara tendência de baixa pelas médias de 21 e 200 dias e segue em movimento de baixa. Abaixo dos 22,99 pode buscar suportes 18,98 ou 14,98. Teria sinal de repique altista fechando acima dos 23,75 mirando resistências em 35,95 ou 43,95. O IFR sobrevendido alerta para recuperações se superar 23,75</t>
  </si>
  <si>
    <t>ALPA4 está em clara tendência de baixa pelas médias de 21 e 200 dias e segue em movimento de baixa. Abaixo dos 12,37 pode buscar suportes 10,42 ou 8,47. Teria sinal de repique altista fechando acima dos 12,86 mirando resistências em 18,68 ou 22,57. O IFR sobrevendido alerta para recuperações se superar 12,86</t>
  </si>
  <si>
    <t>GOGL34 está em tendência de baixa pelas médias de 21 e 200 dias, mas começa a dar sinais de repiques de alta. Acima dos 128 teria sinal de repique altista mirando resistências nos 150,9 ou 166,73. Já uma perda dos 125,27 traria de volta o sinal de baixa projetando de 117,35 a 109,43. O IFR sobrevendido alerta para recuperações se superar 128</t>
  </si>
  <si>
    <t>ALUP11 está em tendência de baixa pelas médias de 21 e 200 dias, mas começa a dar sinais de repiques de alta. Acima dos 32,06 teria sinal de repique altista mirando resistências nos 40,95 ou 48,11. Já uma perda dos 31,01 traria de volta o sinal de baixa projetando de 29,36 a 25,77. O IFR sobrevendido alerta para recuperações se superar 32,06</t>
  </si>
  <si>
    <t>AMZO34 está em tendência de alta pelas médias de 21 e 200 dias e vai mantendo sinal de força altista. Acima dos 65,6 pode buscar projeções nos 69,32 ou 74,29. Teria sinal de realização na perda dos 61,27 mirando os 58,78 ou 56,29. O padrão de volume favorece a alta.</t>
  </si>
  <si>
    <t>ABEV3 está em tendência de baixa pelas médias de 21 e 200 dias, mas começa a dar sinais de repiques de alta. Acima dos 14,74 teria sinal de repique altista mirando resistências nos 17 ou 18,63. Já uma perda dos 14,35 traria de volta o sinal de baixa projetando de 13,53 a 12,71. O IFR sobrevendido alerta para recuperações se superar 14,74</t>
  </si>
  <si>
    <t>AMER3 está em clara tendência de baixa pelas médias de 21 e 200 dias e segue em movimento de baixa. Abaixo dos 3,86 pode buscar suportes 2,73 ou 1,61. Teria sinal de repique altista fechando acima dos 4,1 mirando resistências em 7,5 ou 9,74.</t>
  </si>
  <si>
    <t>ANIM3 está em clara tendência de baixa pelas médias de 21 e 200 dias e segue em movimento de baixa. Abaixo dos 2,15 pode buscar suportes 1,01 ou -0,12. Teria sinal de repique altista fechando acima dos 2,34 mirando resistências em 5,83 ou 8,1. O IFR sobrevendido alerta para recuperações se superar 2,34</t>
  </si>
  <si>
    <t>AAPL34 está em tendência de alta pelas médias de 21 e 200 dias, mas começa a dar sinal de possível realização. Abaixo dos 93,37 poderia realizar na direção dos suportes 82,25 ou 77,98. Caso supere os 96,05 retomaria sinal de alta com projeções nos 104,57 ou 118,37. O IFR sobrecomprado alerta realizações se perder 93,37.</t>
  </si>
  <si>
    <t>ARML3 está em clara tendência de baixa pelas médias de 21 e 200 dias e segue em movimento de baixa. Abaixo dos 2,86 pode buscar suportes 1,5 ou 0,15. Teria sinal de repique altista fechando acima dos 3,02 mirando resistências em 7,23 ou 9,93. O IFR sobrevendido alerta para recuperações se superar 3,02</t>
  </si>
  <si>
    <t>Asml Holding Nv</t>
  </si>
  <si>
    <t>ASML34</t>
  </si>
  <si>
    <t>ASML34 apesar de estar em tendência de alta no longo prazo pela média de 200 dias, no curto prazo está em realização. Abaixo dos 152,01 pode seguir em baixa no curto prazo mirando suportes em 141,33 ou 130,03. Teria sinal de retomada altista fechando acima dos 158,65 mirando resistências em 177,88 ou 200,46.</t>
  </si>
  <si>
    <t>ASAI3 está em tendência de baixa pelas médias de 21 e 200 dias, mas começa a dar sinais de repiques de alta. Acima dos 8,03 teria sinal de repique altista mirando resistências nos 14,23 ou 18,75. Já uma perda dos 7,62 traria de volta o sinal de baixa projetando de 6,91 a 4,64. O IFR sobrevendido alerta para recuperações se superar 8,03</t>
  </si>
  <si>
    <t>AURA33 está em clara tendência de baixa pelas médias de 21 e 200 dias e segue em movimento de baixa. Abaixo dos 118,57 pode buscar suportes 107,45 ou 96,33. Teria sinal de repique altista fechando acima dos 134,76 mirando resistências em 154,55 ou 176,78.</t>
  </si>
  <si>
    <t>AURE3 está em clara tendência de baixa pelas médias de 21 e 200 dias e segue em movimento de baixa. Abaixo dos 10,65 pode buscar suportes 9,64 ou 7,56. Teria sinal de repique altista fechando acima dos 10,93 mirando resistências em 16,36 ou 20,51. O IFR sobrevendido alerta para recuperações se superar 10,93</t>
  </si>
  <si>
    <t>AXIA3 está em clara tendência de baixa pelas médias de 21 e 200 dias e segue em movimento de baixa. Abaixo dos 46,4 pode buscar suportes 41,59 ou 36,78. Teria sinal de repique altista fechando acima dos 47,62 mirando resistências em 61,96 ou 71,57. O IFR sobrevendido alerta para recuperações se superar 47,62</t>
  </si>
  <si>
    <t>AXIA7 está em tendência de baixa pelas médias de 21 e 200 dias, mas começa a dar sinais de repiques de alta. Acima dos 47,92 teria sinal de repique altista mirando resistências nos 62,35 ou 72,33. Já uma perda dos 46,2 traria de volta o sinal de baixa projetando de 41,2 a 36,21. O IFR sobrevendido alerta para recuperações se superar 47,92</t>
  </si>
  <si>
    <t>AZEV3 está em tendência de alta pelas médias de 21 e 200 dias e vai mantendo sinal de força altista. Acima dos 11,39 pode buscar projeções nos 18 ou 25,12. Teria sinal de realização na perda dos 6,47 mirando os 2,9 ou -0,65.</t>
  </si>
  <si>
    <t>AZZA3 está em tendência de baixa pelas médias de 21 e 200 dias, mas começa a dar sinais de repiques de alta. Acima dos 14,33 teria sinal de repique altista mirando resistências nos 28 ou 37,03. Já uma perda dos 13,38 traria de volta o sinal de baixa projetando de 8,86 a 4,34. O IFR sobrevendido alerta para recuperações se superar 14,33</t>
  </si>
  <si>
    <t>B3SA3 está em clara tendência de baixa pelas médias de 21 e 200 dias e segue em movimento de baixa. Abaixo dos 13,31 pode buscar suportes 11,83 ou 7,98. Teria sinal de repique altista fechando acima dos 13,91 mirando resistências em 24,28 ou 31,97. O IFR sobrevendido alerta para recuperações se superar 13,91</t>
  </si>
  <si>
    <t>BMGB4 está em clara tendência de baixa pelas médias de 21 e 200 dias e segue em movimento de baixa. Abaixo dos 5,1 pode buscar suportes 4,42 ou 3,74. Teria sinal de repique altista fechando acima dos 5,24 mirando resistências em 7,3 ou 8,65. O IFR sobrevendido alerta para recuperações se superar 5,24</t>
  </si>
  <si>
    <t>Bank Of America Corp</t>
  </si>
  <si>
    <t>BOAC34</t>
  </si>
  <si>
    <t>BOAC34 está em tendência de baixa pela média de 200 dias, a parece ter completado movimento de repique de alta de curto prazo e pode estar retomando o movimento baixista. Abaixo dos 67,75 pode seguir em queda na direção dos suportes 62,21 ou 59,44. Teria sinal de repique altista fechando acima dos 71,15 mirando resistências em 76,67 ou 85,61.</t>
  </si>
  <si>
    <t>BRSR6 está em clara tendência de baixa pelas médias de 21 e 200 dias e segue em movimento de baixa. Abaixo dos 12,24 pode buscar suportes 10,12 ou 8,01. Teria sinal de repique altista fechando acima dos 12,58 mirando resistências em 19,08 ou 23,3. O IFR sobrevendido alerta para recuperações se superar 12,58</t>
  </si>
  <si>
    <t>BBSE3 apesar de estar em tendência de alta no longo prazo pela média de 200 dias, no curto prazo está em realização. Abaixo dos 40,93 pode seguir em baixa no curto prazo mirando suportes em 39,51 ou 38,01. Teria sinal de retomada altista fechando acima dos 41,98 mirando resistências em 44,34 ou 47,32.</t>
  </si>
  <si>
    <t>BMOB3 está em clara tendência de baixa pelas médias de 21 e 200 dias e segue em movimento de baixa. Abaixo dos 23,35 pode buscar suportes 19,81 ou 16,27. Teria sinal de repique altista fechando acima dos 24,08 mirando resistências em 34,8 ou 41,87. O IFR sobrevendido alerta para recuperações se superar 24,08</t>
  </si>
  <si>
    <t>BERK34 está em tendência de alta pelas médias de 21 e 200 dias e vai mantendo sinal de força altista. Acima dos 151,25 pode buscar projeções nos 167,75 ou 194,46. Teria sinal de realização na perda dos 147,18 mirando os 124,54 ou 116,28. O padrão de volume favorece a alta. O IFR sobrecomprado alerta realizações se perder 147,18.</t>
  </si>
  <si>
    <t>Blau</t>
  </si>
  <si>
    <t>BLAU3</t>
  </si>
  <si>
    <t>BLAU3 está em clara tendência de baixa pelas médias de 21 e 200 dias e segue em movimento de baixa. Abaixo dos 8,97 pode buscar suportes 7,7 ou 6,43. Teria sinal de repique altista fechando acima dos 9,27 mirando resistências em 13,07 ou 15,6. O IFR sobrevendido alerta para recuperações se superar 9,27</t>
  </si>
  <si>
    <t>BRBI11 está em clara tendência de baixa pelas médias de 21 e 200 dias e segue em movimento de baixa. Abaixo dos 9,93 pode buscar suportes 6,99 ou 4,05. Teria sinal de repique altista fechando acima dos 10,4 mirando resistências em 19,44 ou 25,31. O IFR sobrevendido alerta para recuperações se superar 10,4</t>
  </si>
  <si>
    <t>BBDC3 está em clara tendência de baixa pelas médias de 21 e 200 dias e segue em movimento de baixa. Abaixo dos 12,64 pode buscar suportes 10,39 ou 8,15. Teria sinal de repique altista fechando acima dos 12,93 mirando resistências em 19,89 ou 24,37. O IFR sobrevendido alerta para recuperações se superar 12,93</t>
  </si>
  <si>
    <t>BBDC4 está em clara tendência de baixa pelas médias de 21 e 200 dias e segue em movimento de baixa. Abaixo dos 13,81 pode buscar suportes 11,09 ou 8,37. Teria sinal de repique altista fechando acima dos 14,18 mirando resistências em 22,61 ou 28,04. O IFR sobrevendido alerta para recuperações se superar 14,18</t>
  </si>
  <si>
    <t>BRAP4 está em tendência de baixa pelas médias de 21 e 200 dias, mas começa a dar sinais de repiques de alta. Acima dos 18,4 teria sinal de repique altista mirando resistências nos 21,69 ou 24,3. Já uma perda dos 17,46 traria de volta o sinal de baixa projetando de 16,15 a 14,84.</t>
  </si>
  <si>
    <t>SAUD3 apesar de estar em tendência de alta no longo prazo pela média de 200 dias, no curto prazo está em realização. Abaixo dos 13,61 pode seguir em baixa no curto prazo mirando suportes em 12,7 ou 11,79. Teria sinal de retomada altista fechando acima dos 14,8 mirando resistências em 16,55 ou 18,36.</t>
  </si>
  <si>
    <t>BBAS3 está em tendência de baixa pelas médias de 21 e 200 dias, mas começa a dar sinais de repiques de alta. Acima dos 16,75 teria sinal de repique altista mirando resistências nos 27,19 ou 34,02. Já uma perda dos 16,13 traria de volta o sinal de baixa projetando de 12,71 a 9,29. O IFR sobrevendido alerta para recuperações se superar 16,75</t>
  </si>
  <si>
    <t>BRKM5 está em clara tendência de baixa pelas médias de 21 e 200 dias e segue em movimento de baixa. Abaixo dos 2,62 pode buscar suportes 1,98 ou 1,34. Teria sinal de repique altista fechando acima dos 3,12 mirando resistências em 4,68 ou 5,95.</t>
  </si>
  <si>
    <t>BRAV3 está em tendência de baixa pelas médias de 21 e 200 dias, mas começa a dar sinais de repiques de alta. Acima dos 18,55 teria sinal de repique altista mirando resistências nos 21,69 ou 24,09. Já uma perda dos 17,8 traria de volta o sinal de baixa projetando de 16,59 a 15,39.</t>
  </si>
  <si>
    <t>AVGO34 está em clara tendência de baixa pelas médias de 21 e 200 dias e segue em movimento de baixa. Abaixo dos 24,86 pode buscar suportes 22,87 ou 21,55. Teria sinal de repique altista fechando acima dos 25,7 mirando resistências em 27,13 ou 29,76.</t>
  </si>
  <si>
    <t>BPAC11 está em clara tendência de baixa pelas médias de 21 e 200 dias e segue em movimento de baixa. Abaixo dos 48,93 pode buscar suportes 37,91 ou 26,89. Teria sinal de repique altista fechando acima dos 52,5 mirando resistências em 84,59 ou 106,62. O IFR sobrevendido alerta para recuperações se superar 52,5</t>
  </si>
  <si>
    <t>CXSE3 está em tendência de alta pelas médias de 21 e 200 dias, mas começa a dar sinal de possível realização. Abaixo dos 21,15 poderia realizar na direção dos suportes 19,5 ou 18,73. Caso supere os 21,96 retomaria sinal de alta com projeções nos 23,48 ou 25,94.</t>
  </si>
  <si>
    <t>CAML3 está em clara tendência de baixa pelas médias de 21 e 200 dias e segue em movimento de baixa. Abaixo dos 3,86 pode buscar suportes 2,8 ou 1,75. Teria sinal de repique altista fechando acima dos 4,1 mirando resistências em 7,27 ou 9,37. O IFR sobrevendido alerta para recuperações se superar 4,1</t>
  </si>
  <si>
    <t>BHIA3 está em tendência de baixa pelas médias de 21 e 200 dias, mas começa a dar sinais de repiques de alta. Acima dos 0,69 teria sinal de repique altista mirando resistências nos 1,7 ou 2,36. Já uma perda dos 0,63 traria de volta o sinal de baixa projetando de 0,29 a -0,03.</t>
  </si>
  <si>
    <t>CBAV3 está em tendência de alta pelas médias de 21 e 200 dias, mas começa a dar sinal de possível realização. Abaixo dos 11,13 poderia realizar na direção dos suportes 10,8 ou 10,6. Caso supere os 11,27 retomaria sinal de alta com projeções nos 11,44 ou 11,83.</t>
  </si>
  <si>
    <t>CEAB3 está em clara tendência de baixa pelas médias de 21 e 200 dias e segue em movimento de baixa. Abaixo dos 6,31 pode buscar suportes 3,75 ou 1,2. Teria sinal de repique altista fechando acima dos 6,59 mirando resistências em 14,57 ou 19,67. O IFR sobrevendido alerta para recuperações se superar 6,59</t>
  </si>
  <si>
    <t>CMIG4 está em clara tendência de baixa pelas médias de 21 e 200 dias e segue em movimento de baixa. Abaixo dos 9,96 pode buscar suportes 9,22 ou 8,49. Teria sinal de repique altista fechando acima dos 10,11 mirando resistências em 12,33 ou 13,79. O IFR sobrevendido alerta para recuperações se superar 10,11</t>
  </si>
  <si>
    <t>Citigroup Inc</t>
  </si>
  <si>
    <t>CTGP34</t>
  </si>
  <si>
    <t>CTGP34 está em tendência de alta pelas médias de 21 e 200 dias e vai mantendo sinal de força altista. Acima dos 115,6 pode buscar projeções nos 125,06 ou 140,37. Teria sinal de realização na perda dos 109,62 mirando os 100,29 ou 95,55. O padrão de volume favorece a alta.</t>
  </si>
  <si>
    <t>Cloudflare, Inc</t>
  </si>
  <si>
    <t>N2ET34</t>
  </si>
  <si>
    <t>N2ET34 apesar de estar em tendência de alta no longo prazo pela média de 200 dias, no curto prazo está em realização. Abaixo dos 79,88 pode seguir em baixa no curto prazo mirando suportes em 72,82 ou 65,77. Teria sinal de retomada altista fechando acima dos 90,18 mirando resistências em 102,7 ou 116,8.</t>
  </si>
  <si>
    <t>COGN3 está em clara tendência de baixa pelas médias de 21 e 200 dias e segue em movimento de baixa. Abaixo dos 1,51 pode buscar suportes 0,95 ou 0,39. Teria sinal de repique altista fechando acima dos 1,63 mirando resistências em 3,31 ou 4,42. O IFR sobrevendido alerta para recuperações se superar 1,63</t>
  </si>
  <si>
    <t>CSMG3 está em clara tendência de baixa pelas médias de 21 e 200 dias e segue em movimento de baixa. Abaixo dos 47,21 pode buscar suportes 41,29 ou 35,38. Teria sinal de repique altista fechando acima dos 48,95 mirando resistências em 66,35 ou 78,17. O IFR sobrevendido alerta para recuperações se superar 48,95</t>
  </si>
  <si>
    <t>CPLE3 está em clara tendência de baixa pelas médias de 21 e 200 dias e segue em movimento de baixa. Abaixo dos 14,04 pode buscar suportes 13,2 ou 11,71. Teria sinal de repique altista fechando acima dos 14,44 mirando resistências em 18 ou 20,96. O IFR sobrevendido alerta para recuperações se superar 14,44</t>
  </si>
  <si>
    <t>CSAN3 está em tendência de baixa pelas médias de 21 e 200 dias, mas começa a dar sinais de repiques de alta. Acima dos 2,4 teria sinal de repique altista mirando resistências nos 5,47 ou 7,51. Já uma perda dos 2,16 traria de volta o sinal de baixa projetando de 1,13 a 0,11. O IFR sobrevendido alerta para recuperações se superar 2,4</t>
  </si>
  <si>
    <t>CPFE3 está em clara tendência de baixa pelas médias de 21 e 200 dias e segue em movimento de baixa. Abaixo dos 41,7 pode buscar suportes 38,23 ou 34,76. Teria sinal de repique altista fechando acima dos 42,42 mirando resistências em 52,92 ou 59,85. O IFR sobrevendido alerta para recuperações se superar 42,42</t>
  </si>
  <si>
    <t>Crowdstrike Hldg Inc</t>
  </si>
  <si>
    <t>C2RW34</t>
  </si>
  <si>
    <t>C2RW34 está em tendência de alta pelas médias de 21 e 200 dias, mas começa a dar sinal de possível realização. Abaixo dos 60,5 poderia realizar na direção dos suportes 50,68 ou 46,03. Caso supere os 65,71 retomaria sinal de alta com projeções nos 74,99 ou 90,02.</t>
  </si>
  <si>
    <t>CMIN3 está em tendência de baixa pelas médias de 21 e 200 dias, mas começa a dar sinais de repiques de alta. Acima dos 4,86 teria sinal de repique altista mirando resistências nos 5,3 ou 5,89. Já uma perda dos 4,34 traria de volta o sinal de baixa projetando de 4,04 a 3,74.</t>
  </si>
  <si>
    <t>CURY3 está em clara tendência de baixa pelas médias de 21 e 200 dias e segue em movimento de baixa. Abaixo dos 25,23 pode buscar suportes 19,5 ou 14,65. Teria sinal de repique altista fechando acima dos 26,07 mirando resistências em 35,19 ou 44,88.</t>
  </si>
  <si>
    <t>CVCB3 está em clara tendência de baixa pelas médias de 21 e 200 dias e segue em movimento de baixa. Abaixo dos 0,76 pode buscar suportes 0,46 ou 0,16. Teria sinal de repique altista fechando acima dos 0,82 mirando resistências em 1,73 ou 2,32. O IFR sobrevendido alerta para recuperações se superar 0,82</t>
  </si>
  <si>
    <t>CYRE3 está em clara tendência de baixa pelas médias de 21 e 200 dias e segue em movimento de baixa. Abaixo dos 16,7 pode buscar suportes 10,76 ou 4,82. Teria sinal de repique altista fechando acima dos 17,24 mirando resistências em 35,91 ou 47,78. O IFR sobrevendido alerta para recuperações se superar 17,24</t>
  </si>
  <si>
    <t>CYRE4 está em clara tendência de baixa pelas médias de 21 e 200 dias e segue em movimento de baixa. Abaixo dos 15,69 pode buscar suportes 10,09 ou 4,49. Teria sinal de repique altista fechando acima dos 16,52 mirando resistências em 33,81 ou 45. O IFR sobrevendido alerta para recuperações se superar 16,52</t>
  </si>
  <si>
    <t>DASA3 está em tendência de baixa pelas médias de 21 e 200 dias, mas começa a dar sinais de repiques de alta. Acima dos 3,06 teria sinal de repique altista mirando resistências nos 5,79 ou 7,63. Já uma perda dos 2,81 traria de volta o sinal de baixa projetando de 1,88 a 0,96.</t>
  </si>
  <si>
    <t>D1DG34 apesar de estar em tendência de alta no longo prazo pela média de 200 dias, no curto prazo está em realização. Abaixo dos 124,03 pode seguir em baixa no curto prazo mirando suportes em 112,91 ou 101,8. Teria sinal de retomada altista fechando acima dos 139,01 mirando resistências em 160 ou 182,22.</t>
  </si>
  <si>
    <t>DESK3 está em tendência de alta pelas médias de 21 e 200 dias e vai mantendo sinal de força altista. Acima dos 19,68 pode buscar projeções nos 20,48 ou 21,78. Teria sinal de realização na perda dos 19,22 mirando os 18,38 ou 17,97.</t>
  </si>
  <si>
    <t>DXCO3 está em tendência de baixa pelas médias de 21 e 200 dias, mas começa a dar sinais de repiques de alta. Acima dos 4,59 teria sinal de repique altista mirando resistências nos 8,47 ou 11,17. Já uma perda dos 4,09 traria de volta o sinal de baixa projetando de 2,73 a 1,38. O IFR sobrevendido alerta para recuperações se superar 4,59</t>
  </si>
  <si>
    <t>PNVL3 está em clara tendência de baixa pelas médias de 21 e 200 dias e segue em movimento de baixa. Abaixo dos 9,8 pode buscar suportes 7,79 ou 5,78. Teria sinal de repique altista fechando acima dos 10,53 mirando resistências em 16,29 ou 20,3. O IFR sobrevendido alerta para recuperações se superar 10,53</t>
  </si>
  <si>
    <t>DIRR3 está em clara tendência de baixa pelas médias de 21 e 200 dias e segue em movimento de baixa. Abaixo dos 7,87 pode buscar suportes 6,47 ou 5,08. Teria sinal de repique altista fechando acima dos 8,15 mirando resistências em 12,37 ou 15,15. O IFR sobrevendido alerta para recuperações se superar 8,15</t>
  </si>
  <si>
    <t>ECOR3 está em clara tendência de baixa pelas médias de 21 e 200 dias e segue em movimento de baixa. Abaixo dos 4,8 pode buscar suportes 1,68 ou -1,42. Teria sinal de repique altista fechando acima dos 5,14 mirando resistências em 14,87 ou 21,09. O IFR sobrevendido alerta para recuperações se superar 5,14</t>
  </si>
  <si>
    <t>LILY34 está em tendência de alta pelas médias de 21 e 200 dias e vai mantendo sinal de força altista. Acima dos 262,8 pode buscar projeções nos 308,65 ou 382,85. Teria sinal de realização na perda dos 254,21 mirando os 188,6 ou 165,67. O IFR sobrecomprado alerta realizações se perder 254,21.</t>
  </si>
  <si>
    <t>EMBJ3 está em tendência de alta pelas médias de 21 e 200 dias, mas começa a dar sinal de possível realização. Abaixo dos 99,06 poderia realizar na direção dos suportes 86,24 ou 81,07. Caso supere os 102,94 retomaria sinal de alta com projeções nos 113,26 ou 129,96.</t>
  </si>
  <si>
    <t>ENGI11 está em clara tendência de baixa pelas médias de 21 e 200 dias e segue em movimento de baixa. Abaixo dos 43,09 pode buscar suportes 39 ou 29,71. Teria sinal de repique altista fechando acima dos 44,37 mirando resistências em 69,05 ou 87,62. O IFR sobrevendido alerta para recuperações se superar 44,37</t>
  </si>
  <si>
    <t>ENEV3 apesar de estar em tendência de alta no longo prazo pela média de 200 dias, no curto prazo está em realização. Abaixo dos 25,08 pode seguir em baixa no curto prazo mirando suportes em 23 ou 20,08. Teria sinal de retomada altista fechando acima dos 25,74 mirando resistências em 32,42 ou 38,24. O IFR sobrevendido alerta para recuperações se superar 25,74</t>
  </si>
  <si>
    <t>EGIE3 está em clara tendência de baixa pelas médias de 21 e 200 dias e segue em movimento de baixa. Abaixo dos 25,91 pode buscar suportes 23,68 ou 21,46. Teria sinal de repique altista fechando acima dos 26,46 mirando resistências em 33,1 ou 37,54. O IFR sobrevendido alerta para recuperações se superar 26,46</t>
  </si>
  <si>
    <t>EQTL3 está em clara tendência de baixa pelas médias de 21 e 200 dias e segue em movimento de baixa. Abaixo dos 31,73 pode buscar suportes 25,69 ou 19,66. Teria sinal de repique altista fechando acima dos 32,86 mirando resistências em 51,26 ou 63,32. O IFR sobrevendido alerta para recuperações se superar 32,86</t>
  </si>
  <si>
    <t>EVEN3 está em clara tendência de baixa pelas médias de 21 e 200 dias e segue em movimento de baixa. Abaixo dos 3,14 pode buscar suportes 2,16 ou 1,18. Teria sinal de repique altista fechando acima dos 3,34 mirando resistências em 6,3 ou 8,25. O IFR sobrevendido alerta para recuperações se superar 3,34</t>
  </si>
  <si>
    <t>EZTC3 está em clara tendência de baixa pelas médias de 21 e 200 dias e segue em movimento de baixa. Abaixo dos 8,76 pode buscar suportes 5,25 ou 1,75. Teria sinal de repique altista fechando acima dos 9,23 mirando resistências em 20,09 ou 27,09. O IFR sobrevendido alerta para recuperações se superar 9,23</t>
  </si>
  <si>
    <t>FESA4 está em clara tendência de baixa pelas médias de 21 e 200 dias e segue em movimento de baixa. Abaixo dos 4,97 pode buscar suportes 4,41 ou 3,86. Teria sinal de repique altista fechando acima dos 5,15 mirando resistências em 6,76 ou 7,86. O IFR sobrevendido alerta para recuperações se superar 5,15</t>
  </si>
  <si>
    <t>FLRY3 apesar de estar em tendência de alta no longo prazo pela média de 200 dias, no curto prazo está em realização. Abaixo dos 19,95 pode seguir em baixa no curto prazo mirando suportes em 17,26 ou 14,57. Teria sinal de retomada altista fechando acima dos 20,62 mirando resistências em 28,65 ou 34,02. O IFR sobrevendido alerta para recuperações se superar 20,62</t>
  </si>
  <si>
    <t>FRAS3 está em tendência de baixa pelas médias de 21 e 200 dias, mas começa a dar sinais de repiques de alta. Acima dos 20,72 teria sinal de repique altista mirando resistências nos 29,86 ou 36,12. Já uma perda dos 19,72 traria de volta o sinal de baixa projetando de 16,58 a 13,45. O IFR sobrevendido alerta para recuperações se superar 20,72</t>
  </si>
  <si>
    <t>GGBR4 apesar de estar em tendência de alta no longo prazo pela média de 200 dias, no curto prazo está em realização. Abaixo dos 24,92 pode seguir em baixa no curto prazo mirando suportes em 23,44 ou 21,8. Teria sinal de retomada altista fechando acima dos 25,53 mirando resistências em 28,72 ou 31,98.</t>
  </si>
  <si>
    <t>GOAU4 apesar de estar em tendência de alta no longo prazo pela média de 200 dias, no curto prazo está em realização. Abaixo dos 10,96 pode seguir em baixa no curto prazo mirando suportes em 10 ou 8,98. Teria sinal de retomada altista fechando acima dos 11,29 mirando resistências em 13,3 ou 15,33.</t>
  </si>
  <si>
    <t>GGPS3 está em clara tendência de baixa pelas médias de 21 e 200 dias e segue em movimento de baixa. Abaixo dos 10,18 pode buscar suportes 7,68 ou 5,19. Teria sinal de repique altista fechando acima dos 10,55 mirando resistências em 18,25 ou 23,23. O IFR sobrevendido alerta para recuperações se superar 10,55</t>
  </si>
  <si>
    <t>GRND3 está em clara tendência de baixa pelas médias de 21 e 200 dias e segue em movimento de baixa. Abaixo dos 3,5 pode buscar suportes 3,08 ou 2,66. Teria sinal de repique altista fechando acima dos 3,59 mirando resistências em 4,85 ou 5,68. O IFR sobrevendido alerta para recuperações se superar 3,59</t>
  </si>
  <si>
    <t>GMAT3 está em clara tendência de baixa pelas médias de 21 e 200 dias e segue em movimento de baixa. Abaixo dos 3,43 pode buscar suportes 2,69 ou 1,95. Teria sinal de repique altista fechando acima dos 3,63 mirando resistências em 5,82 ou 7,29. O IFR sobrevendido alerta para recuperações se superar 3,63</t>
  </si>
  <si>
    <t>SBFG3 está em clara tendência de baixa pelas médias de 21 e 200 dias e segue em movimento de baixa. Abaixo dos 4,74 pode buscar suportes 2,43 ou 0,12. Teria sinal de repique altista fechando acima dos 5 mirando resistências em 12,21 ou 16,82. O IFR sobrevendido alerta para recuperações se superar 5</t>
  </si>
  <si>
    <t>Hbr Realty</t>
  </si>
  <si>
    <t>HBRE3</t>
  </si>
  <si>
    <t>HBRE3 está em clara tendência de baixa pelas médias de 21 e 200 dias e segue em movimento de baixa. Abaixo dos 1,67 pode buscar suportes 1,08 ou 0,49. Teria sinal de repique altista fechando acima dos 1,84 mirando resistências em 3,57 ou 4,74. O IFR sobrevendido alerta para recuperações se superar 1,84</t>
  </si>
  <si>
    <t>HBSA3 está em clara tendência de baixa pelas médias de 21 e 200 dias e segue em movimento de baixa. Abaixo dos 2,92 pode buscar suportes 2,53 ou 2,15. Teria sinal de repique altista fechando acima dos 3,06 mirando resistências em 4,16 ou 4,92. O IFR sobrevendido alerta para recuperações se superar 3,06</t>
  </si>
  <si>
    <t>HYPE3 está em clara tendência de baixa pelas médias de 21 e 200 dias e segue em movimento de baixa. Abaixo dos 20,95 pode buscar suportes 19,41 ou 16,13. Teria sinal de repique altista fechando acima dos 21,67 mirando resistências em 30 ou 36,54.</t>
  </si>
  <si>
    <t>IGTI11 está em clara tendência de baixa pelas médias de 21 e 200 dias e segue em movimento de baixa. Abaixo dos 21,33 pode buscar suportes 18,5 ou 13,88. Teria sinal de repique altista fechando acima dos 22,08 mirando resistências em 33,42 ou 42,64. O IFR sobrevendido alerta para recuperações se superar 22,08</t>
  </si>
  <si>
    <t>ITLC34 está em clara tendência de baixa pelas médias de 21 e 200 dias e segue em movimento de baixa. Abaixo dos 57,5 pode buscar suportes 41,38 ou 25,27. Teria sinal de repique altista fechando acima dos 62,63 mirando resistências em 109,65 ou 141,87. O IFR sobrevendido alerta para recuperações se superar 62,63</t>
  </si>
  <si>
    <t>INTB3 está em clara tendência de baixa pelas médias de 21 e 200 dias e segue em movimento de baixa. Abaixo dos 13,14 pode buscar suportes 11 ou 8,86. Teria sinal de repique altista fechando acima dos 14,64 mirando resistências em 20,06 ou 24,33.</t>
  </si>
  <si>
    <t>INBR34 está em clara tendência de baixa pelas médias de 21 e 200 dias e segue em movimento de baixa. Abaixo dos 21,31 pode buscar suportes 15,99 ou 10,68. Teria sinal de repique altista fechando acima dos 22,16 mirando resistências em 38,51 ou 49,13. O IFR sobrevendido alerta para recuperações se superar 22,16</t>
  </si>
  <si>
    <t>MYPK3 está em clara tendência de baixa pelas médias de 21 e 200 dias e segue em movimento de baixa. Abaixo dos 8,1 pode buscar suportes 6,85 ou 5,6. Teria sinal de repique altista fechando acima dos 8,52 mirando resistências em 12,13 ou 14,62. O IFR sobrevendido alerta para recuperações se superar 8,52</t>
  </si>
  <si>
    <t>RANI3 está em tendência de baixa pelas médias de 21 e 200 dias, mas começa a dar sinais de repiques de alta. Acima dos 7,59 teria sinal de repique altista mirando resistências nos 8,47 ou 9,42. Já uma perda dos 6,92 traria de volta o sinal de baixa projetando de 6,44 a 5,96.</t>
  </si>
  <si>
    <t>IRBR3 está em tendência de baixa pelas médias de 21 e 200 dias, mas começa a dar sinais de repiques de alta. Acima dos 55,91 teria sinal de repique altista mirando resistências nos 71,5 ou 81,94. Já uma perda dos 54,6 traria de volta o sinal de baixa projetando de 49,37 a 44,15. O IFR sobrevendido alerta para recuperações se superar 55,91</t>
  </si>
  <si>
    <t>ISAE4 está em clara tendência de baixa pelas médias de 21 e 200 dias e segue em movimento de baixa. Abaixo dos 24,38 pode buscar suportes 22,56 ou 20,75. Teria sinal de repique altista fechando acima dos 24,89 mirando resistências em 30,25 ou 33,87. O IFR sobrevendido alerta para recuperações se superar 24,89</t>
  </si>
  <si>
    <t>ITSA4 está em clara tendência de baixa pelas médias de 21 e 200 dias e segue em movimento de baixa. Abaixo dos 12,4 pode buscar suportes 11,09 ou 9,78. Teria sinal de repique altista fechando acima dos 12,73 mirando resistências em 16,63 ou 19,24. O IFR sobrevendido alerta para recuperações se superar 12,73</t>
  </si>
  <si>
    <t>ITUB3 está em clara tendência de baixa pelas médias de 21 e 200 dias e segue em movimento de baixa. Abaixo dos 43,01 pode buscar suportes 39,17 ou 35,33. Teria sinal de repique altista fechando acima dos 43,9 mirando resistências em 55,43 ou 63,1. O IFR sobrevendido alerta para recuperações se superar 43,9</t>
  </si>
  <si>
    <t>ITUB4 está em clara tendência de baixa pelas médias de 21 e 200 dias e segue em movimento de baixa. Abaixo dos 38,69 pode buscar suportes 34,93 ou 31,17. Teria sinal de repique altista fechando acima dos 39,34 mirando resistências em 50,85 ou 58,36. O IFR sobrevendido alerta para recuperações se superar 39,34</t>
  </si>
  <si>
    <t>JBSS32 apesar de estar em tendência de baixa no longo prazo pela média de 200 dias, no curto prazo está com sinal de recuperação favorecendo repiques de alta. Acima dos 68,45 pode seguir repique altista na direção resistências nos 73 ou 83,19. Caso perca os 64,7 teria sinal de baixa projetando de 56,51 a 51,41. O padrão de volume favorece a alta.</t>
  </si>
  <si>
    <t>JHSF3 está em tendência de baixa pelas médias de 21 e 200 dias, mas começa a dar sinais de repiques de alta. Acima dos 9,09 teria sinal de repique altista mirando resistências nos 14,62 ou 18,5. Já uma perda dos 8,33 traria de volta o sinal de baixa projetando de 6,38 a 4,44. O IFR sobrevendido alerta para recuperações se superar 9,09</t>
  </si>
  <si>
    <t>JPMC34 está em tendência de alta pelas médias de 21 e 200 dias, mas começa a dar sinal de possível realização. Abaixo dos 182,61 poderia realizar na direção dos suportes 162,6 ou 154,79. Caso supere os 187,86 retomaria sinal de alta com projeções nos 203,47 ou 228,73.</t>
  </si>
  <si>
    <t>JSLG3 está em tendência de baixa pelas médias de 21 e 200 dias, mas começa a dar sinais de repiques de alta. Acima dos 5,45 teria sinal de repique altista mirando resistências nos 12,84 ou 17,66. Já uma perda dos 5,04 traria de volta o sinal de baixa projetando de 2,62 a 0,21. O IFR sobrevendido alerta para recuperações se superar 5,45</t>
  </si>
  <si>
    <t>KEPL3 está em clara tendência de baixa pelas médias de 21 e 200 dias e segue em movimento de baixa. Abaixo dos 5,92 pode buscar suportes 5,25 ou 4,59. Teria sinal de repique altista fechando acima dos 6,48 mirando resistências em 8,06 ou 9,38.</t>
  </si>
  <si>
    <t>KLBN4 está em clara tendência de baixa pelas médias de 21 e 200 dias e segue em movimento de baixa. Abaixo dos 3,35 pode buscar suportes 3,2 ou 3,05. Teria sinal de repique altista fechando acima dos 3,45 mirando resistências em 3,82 ou 4,11. O IFR sobrevendido alerta para recuperações se superar 3,45</t>
  </si>
  <si>
    <t>KLBN11 está em clara tendência de baixa pelas médias de 21 e 200 dias e segue em movimento de baixa. Abaixo dos 16,79 pode buscar suportes 16,03 ou 15,28. Teria sinal de repique altista fechando acima dos 17,25 mirando resistências em 19,22 ou 20,72. O IFR sobrevendido alerta para recuperações se superar 17,25</t>
  </si>
  <si>
    <t>LAVV3 está em clara tendência de baixa pelas médias de 21 e 200 dias e segue em movimento de baixa. Abaixo dos 7,31 pode buscar suportes 4,56 ou 1,81. Teria sinal de repique altista fechando acima dos 7,63 mirando resistências em 16,2 ou 21,69. O IFR sobrevendido alerta para recuperações se superar 7,63</t>
  </si>
  <si>
    <t>LIGT3 está em tendência de baixa pelas médias de 21 e 200 dias, mas começa a dar sinais de repiques de alta. Acima dos 2,49 teria sinal de repique altista mirando resistências nos 4,15 ou 5,29. Já uma perda dos 2,3 traria de volta o sinal de baixa projetando de 1,72 a 1,15. O IFR sobrevendido alerta para recuperações se superar 2,49</t>
  </si>
  <si>
    <t>RENT3 está em clara tendência de baixa pelas médias de 21 e 200 dias e segue em movimento de baixa. Abaixo dos 26,21 pode buscar suportes 17,35 ou 8,49. Teria sinal de repique altista fechando acima dos 28,59 mirando resistências em 54,87 ou 72,58. O IFR sobrevendido alerta para recuperações se superar 28,59</t>
  </si>
  <si>
    <t>RENT4</t>
  </si>
  <si>
    <t>RENT4 está em clara tendência de baixa pelas médias de 21 e 200 dias e segue em movimento de baixa. Abaixo dos 26,6 pode buscar suportes 18,19 ou 9,79. Teria sinal de repique altista fechando acima dos 28,99 mirando resistências em 53,79 ou 70,59. O IFR sobrevendido alerta para recuperações se superar 28,99</t>
  </si>
  <si>
    <t>LOGG3 está em tendência de baixa pelas médias de 21 e 200 dias, mas começa a dar sinais de repiques de alta. Acima dos 20,7 teria sinal de repique altista mirando resistências nos 31,53 ou 39,17. Já uma perda dos 19,16 traria de volta o sinal de baixa projetando de 15,33 a 11,51. O IFR sobrevendido alerta para recuperações se superar 20,7</t>
  </si>
  <si>
    <t>LREN3 está em clara tendência de baixa pelas médias de 21 e 200 dias e segue em movimento de baixa. Abaixo dos 8,66 pode buscar suportes 6,65 ou 4,64. Teria sinal de repique altista fechando acima dos 9,22 mirando resistências em 15,16 ou 19,17. O IFR sobrevendido alerta para recuperações se superar 9,22</t>
  </si>
  <si>
    <t>LWSA3 está em clara tendência de baixa pelas médias de 21 e 200 dias e segue em movimento de baixa. Abaixo dos 3,07 pode buscar suportes 2,21 ou 1,36. Teria sinal de repique altista fechando acima dos 3,21 mirando resistências em 5,83 ou 7,53. O IFR sobrevendido alerta para recuperações se superar 3,21</t>
  </si>
  <si>
    <t>MDIA3 está em clara tendência de baixa pelas médias de 21 e 200 dias e segue em movimento de baixa. Abaixo dos 15,04 pode buscar suportes 13,24 ou 11,44. Teria sinal de repique altista fechando acima dos 15,65 mirando resistências em 20,86 ou 24,45. O IFR sobrevendido alerta para recuperações se superar 15,65</t>
  </si>
  <si>
    <t>MGLU3 está em tendência de baixa pelas médias de 21 e 200 dias, mas começa a dar sinais de repiques de alta. Acima dos 5,37 teria sinal de repique altista mirando resistências nos 13,93 ou 19,51. Já uma perda dos 4,9 traria de volta o sinal de baixa projetando de 2,1 a -0,68.</t>
  </si>
  <si>
    <t>POMO3 está em tendência de baixa pelas médias de 21 e 200 dias, mas começa a dar sinais de repiques de alta. Acima dos 3,61 teria sinal de repique altista mirando resistências nos 4,65 ou 5,37. Já uma perda dos 3,47 traria de volta o sinal de baixa projetando de 3,1 a 2,74. O IFR sobrevendido alerta para recuperações se superar 3,61</t>
  </si>
  <si>
    <t>POMO4 está em clara tendência de baixa pelas médias de 21 e 200 dias e segue em movimento de baixa. Abaixo dos 3,7 pode buscar suportes 3,29 ou 2,89. Teria sinal de repique altista fechando acima dos 3,82 mirando resistências em 5 ou 5,8. O IFR sobrevendido alerta para recuperações se superar 3,82</t>
  </si>
  <si>
    <t>MBRF3 está em clara tendência de baixa pelas médias de 21 e 200 dias e segue em movimento de baixa. Abaixo dos 15,53 pode buscar suportes 14,36 ou 13,2. Teria sinal de repique altista fechando acima dos 16,33 mirando resistências em 19,3 ou 21,62. O IFR sobrevendido alerta para recuperações se superar 16,33</t>
  </si>
  <si>
    <t>M2RV34 apesar de estar em tendência de alta no longo prazo pela média de 200 dias, no curto prazo está em realização. Abaixo dos 103,61 pode seguir em baixa no curto prazo mirando suportes em 89,47 ou 75,34. Teria sinal de retomada altista fechando acima dos 111,96 mirando resistências em 149,35 ou 177,61.</t>
  </si>
  <si>
    <t>Meliuz</t>
  </si>
  <si>
    <t>CASH3</t>
  </si>
  <si>
    <t>CASH3 está em clara tendência de baixa pelas médias de 21 e 200 dias e segue em movimento de baixa. Abaixo dos 3,89 pode buscar suportes 3,38 ou 2,87. Teria sinal de repique altista fechando acima dos 4,17 mirando resistências em 5,54 ou 6,55. O IFR sobrevendido alerta para recuperações se superar 4,17</t>
  </si>
  <si>
    <t>MELI34 está em clara tendência de baixa pelas médias de 21 e 200 dias e segue em movimento de baixa. Abaixo dos 70,87 pode buscar suportes 68,19 ou 65,51. Teria sinal de repique altista fechando acima dos 74,31 mirando resistências em 79,54 ou 84,89.</t>
  </si>
  <si>
    <t>M1TA34 apesar de estar em tendência de alta no longo prazo pela média de 200 dias, no curto prazo está em realização. Abaixo dos 118,3 pode seguir em baixa no curto prazo mirando suportes em 114,05 ou 106,54. Teria sinal de retomada altista fechando acima dos 121,18 mirando resistências em 138,33 ou 153,33.</t>
  </si>
  <si>
    <t>LEVE3 está em clara tendência de baixa pelas médias de 21 e 200 dias e segue em movimento de baixa. Abaixo dos 29,9 pode buscar suportes 27,06 ou 24,22. Teria sinal de repique altista fechando acima dos 30,66 mirando resistências em 39,08 ou 44,75. O IFR sobrevendido alerta para recuperações se superar 30,66</t>
  </si>
  <si>
    <t>MUTC34 apesar de estar em tendência de alta no longo prazo pela média de 200 dias, no curto prazo está em realização. Abaixo dos 782,32 pode seguir em baixa no curto prazo mirando suportes em 714,2 ou 635,38. Teria sinal de retomada altista fechando acima dos 816,5 mirando resistências em 969,27 ou 1126,9.</t>
  </si>
  <si>
    <t>MSFT34 está em tendência de alta pelas médias de 21 e 200 dias, mas começa a dar sinal de possível realização. Abaixo dos 116,32 poderia realizar na direção dos suportes 107,77 ou 103,21. Caso supere os 122,51 retomaria sinal de alta com projeções nos 131,61 ou 146,35.</t>
  </si>
  <si>
    <t>MILS3 está em tendência de alta no longo prazo, teve uma correção no curto prazo, mas pode estar retomando sinal de altas. Acima dos 15,58 pode buscar 16,31 ou 17,18. Abaixo dos 14,9 retomaria sinal de realização mirando suportes em 14,46 ou 14,02.</t>
  </si>
  <si>
    <t>BEEF3 está em clara tendência de baixa pelas médias de 21 e 200 dias e segue em movimento de baixa. Abaixo dos 2,53 pode buscar suportes 1,84 ou 1,16. Teria sinal de repique altista fechando acima dos 2,7 mirando resistências em 4,74 ou 6,1. O IFR sobrevendido alerta para recuperações se superar 2,7</t>
  </si>
  <si>
    <t>MOTV3 está em clara tendência de baixa pelas médias de 21 e 200 dias e segue em movimento de baixa. Abaixo dos 13,79 pode buscar suportes 11,92 ou 9,16. Teria sinal de repique altista fechando acima dos 14,23 mirando resistências em 20,83 ou 26,33. O IFR sobrevendido alerta para recuperações se superar 14,23</t>
  </si>
  <si>
    <t>MDNE3 está em tendência de baixa pelas médias de 21 e 200 dias, mas começa a dar sinais de repiques de alta. Acima dos 16,05 teria sinal de repique altista mirando resistências nos 33,02 ou 44,15. Já uma perda dos 15 traria de volta o sinal de baixa projetando de 9,43 a 3,86. O IFR sobrevendido alerta para recuperações se superar 16,05</t>
  </si>
  <si>
    <t>MOVI3 está em clara tendência de baixa pelas médias de 21 e 200 dias e segue em movimento de baixa. Abaixo dos 5,58 pode buscar suportes 0,97 ou -3,62. Teria sinal de repique altista fechando acima dos 5,91 mirando resistências em 20,48 ou 29,68. O IFR sobrevendido alerta para recuperações se superar 5,91</t>
  </si>
  <si>
    <t>MRVE3 está em tendência de baixa pelas médias de 21 e 200 dias, mas começa a dar sinais de repiques de alta. Acima dos 4,11 teria sinal de repique altista mirando resistências nos 8,55 ou 11,45. Já uma perda dos 3,85 traria de volta o sinal de baixa projetando de 2,39 a 0,94. O IFR sobrevendido alerta para recuperações se superar 4,11</t>
  </si>
  <si>
    <t>MULT3 está em clara tendência de baixa pelas médias de 21 e 200 dias e segue em movimento de baixa. Abaixo dos 24,31 pode buscar suportes 22,51 ou 17,29. Teria sinal de repique altista fechando acima dos 25,35 mirando resistências em 39,38 ou 49,8. O IFR sobrevendido alerta para recuperações se superar 25,35</t>
  </si>
  <si>
    <t>NATU3 está em tendência de baixa pelas médias de 21 e 200 dias, mas começa a dar sinais de repiques de alta. Acima dos 4,86 teria sinal de repique altista mirando resistências nos 8,26 ou 10,62. Já uma perda dos 4,44 traria de volta o sinal de baixa projetando de 3,25 a 2,07. O IFR sobrevendido alerta para recuperações se superar 4,86</t>
  </si>
  <si>
    <t>ROXO34 está em clara tendência de baixa pelas médias de 21 e 200 dias e segue em movimento de baixa. Abaixo dos 10,05 pode buscar suportes 9,02 ou 7,99. Teria sinal de repique altista fechando acima dos 10,69 mirando resistências em 13,37 ou 15,42. O IFR sobrevendido alerta para recuperações se superar 10,69</t>
  </si>
  <si>
    <t>NVDC34 apesar de estar em tendência de alta no longo prazo pela média de 200 dias, no curto prazo está em realização. Abaixo dos 22,81 pode seguir em baixa no curto prazo mirando suportes em 21,94 ou 20,72. Teria sinal de retomada altista fechando acima dos 23,66 mirando resistências em 25,88 ou 28,31.</t>
  </si>
  <si>
    <t>OPCT3 está em tendência de baixa pelas médias de 21 e 200 dias, mas começa a dar sinais de repiques de alta. Acima dos 9,23 teria sinal de repique altista mirando resistências nos 10,92 ou 12,9. Já uma perda dos 8,84 traria de volta o sinal de baixa projetando de 7,7 a 6,7.</t>
  </si>
  <si>
    <t>ORCL34 está em tendência de baixa pela média de 200 dias, a parece ter completado movimento de repique de alta de curto prazo e pode estar retomando o movimento baixista. Abaixo dos 117,44 pode seguir em queda na direção dos suportes 103,37 ou 94,41. Teria sinal de repique altista fechando acima dos 122,02 mirando resistências em 132,34 ou 150,24.</t>
  </si>
  <si>
    <t>OBTC3 está em clara tendência de baixa pelas médias de 21 e 200 dias e segue em movimento de baixa. Abaixo dos 6,47 pode buscar suportes 5,85 ou 5,24. Teria sinal de repique altista fechando acima dos 6,9 mirando resistências em 8,45 ou 9,67.</t>
  </si>
  <si>
    <t>ORVR3 está em tendência de baixa pelas médias de 21 e 200 dias, mas começa a dar sinais de repiques de alta. Acima dos 15,99 teria sinal de repique altista mirando resistências nos 22,15 ou 27,18. Já uma perda dos 15,33 traria de volta o sinal de baixa projetando de 14 a 11,48. O IFR sobrevendido alerta para recuperações se superar 15,99</t>
  </si>
  <si>
    <t>PGMN3 está em clara tendência de baixa pelas médias de 21 e 200 dias e segue em movimento de baixa. Abaixo dos 2,43 pode buscar suportes 1,36 ou 0,29. Teria sinal de repique altista fechando acima dos 2,55 mirando resistências em 5,89 ou 8,02. O IFR sobrevendido alerta para recuperações se superar 2,55</t>
  </si>
  <si>
    <t>Palantir Technologies Inc</t>
  </si>
  <si>
    <t>P2LT34</t>
  </si>
  <si>
    <t>P2LT34 está em tendência de alta pelas médias de 21 e 200 dias, mas começa a dar sinal de possível realização. Abaixo dos 333,67 poderia realizar na direção dos suportes 311,55 ou 296,05. Caso supere os 361,71 retomaria sinal de alta com projeções nos 392,7 ou 442,86.</t>
  </si>
  <si>
    <t>PETR3 está em tendência de alta no longo prazo, teve uma correção no curto prazo, mas pode estar retomando sinal de altas. Acima dos 60,64 pode buscar 66,49 ou 74,01. Abaixo dos 59,16 retomaria sinal de realização mirando suportes em 54,32 ou 50,55.</t>
  </si>
  <si>
    <t>PETR4 está em tendência de alta no longo prazo, teve uma correção no curto prazo, mas pode estar retomando sinal de altas. Acima dos 53,66 pode buscar 59,79 ou 66,21. Abaixo dos 52,36 retomaria sinal de realização mirando suportes em 49,4 ou 46,18.</t>
  </si>
  <si>
    <t>RECV3 está em tendência de baixa pelas médias de 21 e 200 dias, mas começa a dar sinais de repiques de alta. Acima dos 11,19 teria sinal de repique altista mirando resistências nos 12,82 ou 14,24. Já uma perda dos 10,52 traria de volta o sinal de baixa projetando de 9,8 a 9,09.</t>
  </si>
  <si>
    <t>PRIO3 está em tendência de alta pelas médias de 21 e 200 dias e vai mantendo sinal de força altista. Acima dos 71,78 pode buscar projeções nos 74,6 ou 83,48. Teria sinal de realização na perda dos 70,3 mirando os 60,22 ou 55,77.</t>
  </si>
  <si>
    <t>AUAU3 apesar de estar em tendência de alta no longo prazo pela média de 200 dias, no curto prazo está em realização. Abaixo dos 3,71 pode seguir em baixa no curto prazo mirando suportes em 3,19 ou 2,68. Teria sinal de retomada altista fechando acima dos 3,87 mirando resistências em 5,37 ou 6,39. O IFR sobrevendido alerta para recuperações se superar 3,87</t>
  </si>
  <si>
    <t>PINE4 está em clara tendência de baixa pelas médias de 21 e 200 dias e segue em movimento de baixa. Abaixo dos 9,87 pode buscar suportes 7,44 ou 5,02. Teria sinal de repique altista fechando acima dos 10,26 mirando resistências em 17,71 ou 22,55. O IFR sobrevendido alerta para recuperações se superar 10,26</t>
  </si>
  <si>
    <t>PLPL3 está em clara tendência de baixa pelas médias de 21 e 200 dias e segue em movimento de baixa. Abaixo dos 4,26 pode buscar suportes 2,73 ou 1,2. Teria sinal de repique altista fechando acima dos 4,52 mirando resistências em 9,2 ou 12,25. O IFR sobrevendido alerta para recuperações se superar 4,52</t>
  </si>
  <si>
    <t>PSSA3 está em clara tendência de baixa pelas médias de 21 e 200 dias e segue em movimento de baixa. Abaixo dos 44,75 pode buscar suportes 41,9 ou 39,05. Teria sinal de repique altista fechando acima dos 45,8 mirando resistências em 53,97 ou 59,66. O IFR sobrevendido alerta para recuperações se superar 45,8</t>
  </si>
  <si>
    <t>POSI3 está em clara tendência de baixa pelas médias de 21 e 200 dias e segue em movimento de baixa. Abaixo dos 2,89 pode buscar suportes 2,17 ou 1,45. Teria sinal de repique altista fechando acima dos 3,1 mirando resistências em 5,21 ou 6,64. O IFR sobrevendido alerta para recuperações se superar 3,1</t>
  </si>
  <si>
    <t>PRNR3 está em clara tendência de baixa pelas médias de 21 e 200 dias e segue em movimento de baixa. Abaixo dos 11,87 pode buscar suportes 8,46 ou 5,05. Teria sinal de repique altista fechando acima dos 12,33 mirando resistências em 22,89 ou 29,7. O IFR sobrevendido alerta para recuperações se superar 12,33</t>
  </si>
  <si>
    <t>LJQQ3 está em tendência de baixa pelas médias de 21 e 200 dias, mas começa a dar sinais de repiques de alta. Acima dos 0,98 teria sinal de repique altista mirando resistências nos 3,25 ou 4,74. Já uma perda dos 0,83 traria de volta o sinal de baixa projetando de 0,08 a -0,66. O IFR sobrevendido alerta para recuperações se superar 0,98</t>
  </si>
  <si>
    <t>RADL3 está em clara tendência de baixa pelas médias de 21 e 200 dias e segue em movimento de baixa. Abaixo dos 14,99 pode buscar suportes 13,5 ou 10,52. Teria sinal de repique altista fechando acima dos 15,98 mirando resistências em 23,12 ou 29,06. O IFR sobrevendido alerta para recuperações se superar 15,98</t>
  </si>
  <si>
    <t>RAIZ4 está em tendência de baixa pelas médias de 21 e 200 dias, mas começa a dar sinais de repiques de alta. Acima dos 0,32 teria sinal de repique altista mirando resistências nos 0,45 ou 0,56. Já uma perda dos 0,27 traria de volta o sinal de baixa projetando de 0,21 a 0,15.</t>
  </si>
  <si>
    <t>RAPT4 está em clara tendência de baixa pelas médias de 21 e 200 dias e segue em movimento de baixa. Abaixo dos 3,4 pode buscar suportes 1,87 ou 0,35. Teria sinal de repique altista fechando acima dos 3,55 mirando resistências em 8,33 ou 11,37. O IFR sobrevendido alerta para recuperações se superar 3,55</t>
  </si>
  <si>
    <t>RDOR3 está em clara tendência de baixa pelas médias de 21 e 200 dias e segue em movimento de baixa. Abaixo dos 30,5 pode buscar suportes 25,52 ou 20,55. Teria sinal de repique altista fechando acima dos 32,03 mirando resistências em 46,59 ou 56,53. O IFR sobrevendido alerta para recuperações se superar 32,03</t>
  </si>
  <si>
    <t>RIAA3 está em clara tendência de baixa pelas médias de 21 e 200 dias e segue em movimento de baixa. Abaixo dos 5,81 pode buscar suportes 4,02 ou 2,24. Teria sinal de repique altista fechando acima dos 6,06 mirando resistências em 11,58 ou 15,14. O IFR sobrevendido alerta para recuperações se superar 6,06</t>
  </si>
  <si>
    <t>RAIL3 está em clara tendência de baixa pelas médias de 21 e 200 dias e segue em movimento de baixa. Abaixo dos 13,64 pode buscar suportes 11,81 ou 9,99. Teria sinal de repique altista fechando acima dos 14,02 mirando resistências em 19,54 ou 23,18. O IFR sobrevendido alerta para recuperações se superar 14,02</t>
  </si>
  <si>
    <t>SAPR4 está em clara tendência de baixa pelas médias de 21 e 200 dias e segue em movimento de baixa. Abaixo dos 6,03 pode buscar suportes 5,16 ou 4,29. Teria sinal de repique altista fechando acima dos 6,28 mirando resistências em 8,83 ou 10,56. O IFR sobrevendido alerta para recuperações se superar 6,28</t>
  </si>
  <si>
    <t>SAPR11 está em clara tendência de baixa pelas médias de 21 e 200 dias e segue em movimento de baixa. Abaixo dos 30,46 pode buscar suportes 25,67 ou 20,89. Teria sinal de repique altista fechando acima dos 31,61 mirando resistências em 45,94 ou 55,5. O IFR sobrevendido alerta para recuperações se superar 31,61</t>
  </si>
  <si>
    <t>SANB11 está em clara tendência de baixa pelas médias de 21 e 200 dias e segue em movimento de baixa. Abaixo dos 23,77 pode buscar suportes 22,04 ou 20,32. Teria sinal de repique altista fechando acima dos 24,49 mirando resistências em 29,34 ou 32,78. O IFR sobrevendido alerta para recuperações se superar 24,49</t>
  </si>
  <si>
    <t>SMTO3 está em tendência de alta pelas médias de 21 e 200 dias e vai mantendo sinal de força altista. Acima dos 21,91 pode buscar projeções nos 24,42 ou 28,49. Teria sinal de realização na perda dos 19,3 mirando os 17,84 ou 16,58. O padrão de volume favorece a alta.</t>
  </si>
  <si>
    <t>SEER3 está em clara tendência de baixa pelas médias de 21 e 200 dias e segue em movimento de baixa. Abaixo dos 10,49 pode buscar suportes 7,98 ou 5,47. Teria sinal de repique altista fechando acima dos 10,88 mirando resistências em 18,6 ou 23,61. O IFR sobrevendido alerta para recuperações se superar 10,88</t>
  </si>
  <si>
    <t>CSNA3 está em clara tendência de baixa pelas médias de 21 e 200 dias e segue em movimento de baixa. Abaixo dos 3,88 pode buscar suportes 2,96 ou 2,05. Teria sinal de repique altista fechando acima dos 4,33 mirando resistências em 6,83 ou 8,65. O IFR sobrevendido alerta para recuperações se superar 4,33</t>
  </si>
  <si>
    <t>SIMH3 está em tendência de baixa pelas médias de 21 e 200 dias, mas começa a dar sinais de repiques de alta. Acima dos 4,95 teria sinal de repique altista mirando resistências nos 17,43 ou 25,34. Já uma perda dos 4,63 traria de volta o sinal de baixa projetando de 0,67 a -3,28. O IFR sobrevendido alerta para recuperações se superar 4,95</t>
  </si>
  <si>
    <t>SLCE3 está em tendência de alta no longo prazo, teve uma correção no curto prazo, mas pode estar retomando sinal de altas. Acima dos 17,21 pode buscar 18,12 ou 19,31. Abaixo dos 16,19 retomaria sinal de realização mirando suportes em 15,59 ou 14,99.</t>
  </si>
  <si>
    <t>SMFT3 está em clara tendência de baixa pelas médias de 21 e 200 dias e segue em movimento de baixa. Abaixo dos 14 pode buscar suportes 10,26 ou 6,52. Teria sinal de repique altista fechando acima dos 15,52 mirando resistências em 26,1 ou 33,57. O IFR sobrevendido alerta para recuperações se superar 15,52</t>
  </si>
  <si>
    <t>SPCX34 está em clara tendência de baixa pelas médias de 21 e 200 dias e segue em movimento de baixa. Abaixo dos 47,49 pode buscar suportes 44,09 ou 40,7. Teria sinal de repique altista fechando acima dos 50,53 mirando resistências em 58,47 ou 65,25.</t>
  </si>
  <si>
    <t>STOC34 está em clara tendência de baixa pelas médias de 21 e 200 dias e segue em movimento de baixa. Abaixo dos 41,32 pode buscar suportes 34,87 ou 28,42. Teria sinal de repique altista fechando acima dos 43,17 mirando resistências em 62,19 ou 75,08. O IFR sobrevendido alerta para recuperações se superar 43,17</t>
  </si>
  <si>
    <t>Strategy Inc</t>
  </si>
  <si>
    <t>M2ST34 apesar de estar em tendência de alta no longo prazo pela média de 200 dias, no curto prazo está em realização. Abaixo dos 9,58 pode seguir em baixa no curto prazo mirando suportes em 8,61 ou 7,65. Teria sinal de retomada altista fechando acima dos 10,43 mirando resistências em 12,69 ou 14,61.</t>
  </si>
  <si>
    <t>SUZB3 está em tendência de alta pelas médias de 21 e 200 dias e vai mantendo sinal de força altista. Acima dos 50,46 pode buscar projeções nos 56,55 ou 66,41. Teria sinal de realização na perda dos 49,35 mirando os 40,6 ou 37,55. O padrão de volume favorece a alta. O IFR sobrecomprado alerta realizações se perder 49,35.</t>
  </si>
  <si>
    <t>TAEE4 está em tendência de baixa pelas médias de 21 e 200 dias, mas começa a dar sinais de repiques de alta. Acima dos 13,4 teria sinal de repique altista mirando resistências nos 15,71 ou 17,36. Já uma perda dos 13,04 traria de volta o sinal de baixa projetando de 12,21 a 11,38. O IFR sobrevendido alerta para recuperações se superar 13,4</t>
  </si>
  <si>
    <t>TAEE11 está em tendência de baixa pelas médias de 21 e 200 dias, mas começa a dar sinais de repiques de alta. Acima dos 39,68 teria sinal de repique altista mirando resistências nos 46,91 ou 51,92. Já uma perda dos 38,79 traria de volta o sinal de baixa projetando de 36,28 a 33,77. O IFR sobrevendido alerta para recuperações se superar 39,68</t>
  </si>
  <si>
    <t>TSMC34 apesar de estar em tendência de alta no longo prazo pela média de 200 dias, no curto prazo está em realização. Abaixo dos 273,16 pode seguir em baixa no curto prazo mirando suportes em 257,49 ou 241,47. Teria sinal de retomada altista fechando acima dos 283,47 mirando resistências em 309,32 ou 341,35.</t>
  </si>
  <si>
    <t>TGMA3 apesar de estar em tendência de alta no longo prazo pela média de 200 dias, no curto prazo está em realização. Abaixo dos 35,19 pode seguir em baixa no curto prazo mirando suportes em 30,02 ou 24,85. Teria sinal de retomada altista fechando acima dos 36,85 mirando resistências em 51,92 ou 62,25. O IFR sobrevendido alerta para recuperações se superar 36,85</t>
  </si>
  <si>
    <t>VIVT3 está em clara tendência de baixa pelas médias de 21 e 200 dias e segue em movimento de baixa. Abaixo dos 30,2 pode buscar suportes 29,13 ou 27,92. Teria sinal de repique altista fechando acima dos 31,05 mirando resistências em 33,03 ou 35,44.</t>
  </si>
  <si>
    <t>TEND3 está em clara tendência de baixa pelas médias de 21 e 200 dias e segue em movimento de baixa. Abaixo dos 17,71 pode buscar suportes 13,29 ou 8,87. Teria sinal de repique altista fechando acima dos 20,26 mirando resistências em 32,01 ou 40,84. O IFR sobrevendido alerta para recuperações se superar 20,26</t>
  </si>
  <si>
    <t>TSLA34 está em tendência de alta pelas médias de 21 e 200 dias e vai mantendo sinal de força altista. Acima dos 68,75 pode buscar projeções nos 76,98 ou 90,31. Teria sinal de realização na perda dos 65,76 mirando os 55,42 ou 51,3. O IFR sobrecomprado alerta realizações se perder 65,76.</t>
  </si>
  <si>
    <t>TIMS3 está em tendência de baixa pela média de 200 dias, a parece ter completado movimento de repique de alta de curto prazo e pode estar retomando o movimento baixista. Abaixo dos 19 pode seguir em queda na direção dos suportes 16 ou 14,74. Teria sinal de repique altista fechando acima dos 20,05 mirando resistências em 22,55 ou 26,6.</t>
  </si>
  <si>
    <t>TOTS3 está em clara tendência de baixa pelas médias de 21 e 200 dias e segue em movimento de baixa. Abaixo dos 31,83 pode buscar suportes 26,5 ou 20,84. Teria sinal de repique altista fechando acima dos 33,31 mirando resistências em 44,79 ou 56,09. O IFR sobrevendido alerta para recuperações se superar 33,31</t>
  </si>
  <si>
    <t>TFCO4 está em clara tendência de baixa pelas médias de 21 e 200 dias e segue em movimento de baixa. Abaixo dos 9,66 pode buscar suportes 7,64 ou 5,63. Teria sinal de repique altista fechando acima dos 10,18 mirando resistências em 16,18 ou 20,2. O IFR sobrevendido alerta para recuperações se superar 10,18</t>
  </si>
  <si>
    <t>TUPY3 está em clara tendência de baixa pelas médias de 21 e 200 dias e segue em movimento de baixa. Abaixo dos 14,43 pode buscar suportes 12,43 ou 10,43. Teria sinal de repique altista fechando acima dos 14,99 mirando resistências em 20,89 ou 24,88. O IFR sobrevendido alerta para recuperações se superar 14,99</t>
  </si>
  <si>
    <t>UGPA3 apesar de estar em tendência de alta no longo prazo pela média de 200 dias, no curto prazo está em realização. Abaixo dos 31,23 pode seguir em baixa no curto prazo mirando suportes em 28,21 ou 25,19. Teria sinal de retomada altista fechando acima dos 31,88 mirando resistências em 41 ou 47,03. O IFR sobrevendido alerta para recuperações se superar 31,88</t>
  </si>
  <si>
    <t>FIQE3 está em tendência de baixa pelas médias de 21 e 200 dias, mas começa a dar sinais de repiques de alta. Acima dos 5,36 teria sinal de repique altista mirando resistências nos 6,34 ou 7,22. Já uma perda dos 5,14 traria de volta o sinal de baixa projetando de 4,9 a 4,45.</t>
  </si>
  <si>
    <t>UNIP6 está em tendência de baixa pelas médias de 21 e 200 dias, mas começa a dar sinais de repiques de alta. Acima dos 51,22 teria sinal de repique altista mirando resistências nos 62,44 ou 70,29. Já uma perda dos 49,73 traria de volta o sinal de baixa projetando de 45,8 a 41,87. O IFR sobrevendido alerta para recuperações se superar 51,22</t>
  </si>
  <si>
    <t>USIM3</t>
  </si>
  <si>
    <t>USIM3 está em clara tendência de baixa pelas médias de 21 e 200 dias e segue em movimento de baixa. Abaixo dos 4,82 pode buscar suportes 4,03 ou 3,25. Teria sinal de repique altista fechando acima dos 5,18 mirando resistências em 7,36 ou 8,92. O IFR sobrevendido alerta para recuperações se superar 5,18</t>
  </si>
  <si>
    <t>USIM5 está em clara tendência de baixa pelas médias de 21 e 200 dias e segue em movimento de baixa. Abaixo dos 4,96 pode buscar suportes 4,07 ou 3,18. Teria sinal de repique altista fechando acima dos 5,37 mirando resistências em 7,83 ou 9,6. O IFR sobrevendido alerta para recuperações se superar 5,37</t>
  </si>
  <si>
    <t>VALE3 está em tendência de baixa pelas médias de 21 e 200 dias, mas começa a dar sinais de repiques de alta. Acima dos 62,98 teria sinal de repique altista mirando resistências nos 74,27 ou 83,44. Já uma perda dos 59,42 traria de volta o sinal de baixa projetando de 54,83 a 50,24.</t>
  </si>
  <si>
    <t>VLID3 está em clara tendência de baixa pelas médias de 21 e 200 dias e segue em movimento de baixa. Abaixo dos 13,63 pode buscar suportes 11,51 ou 9,39. Teria sinal de repique altista fechando acima dos 14,5 mirando resistências em 20,49 ou 24,72. O IFR sobrevendido alerta para recuperações se superar 14,5</t>
  </si>
  <si>
    <t>VAMO3 está em clara tendência de baixa pelas médias de 21 e 200 dias e segue em movimento de baixa. Abaixo dos 2,36 pode buscar suportes 0,93 ou -0,48. Teria sinal de repique altista fechando acima dos 2,49 mirando resistências em 6,97 ou 9,81. O IFR sobrevendido alerta para recuperações se superar 2,49</t>
  </si>
  <si>
    <t>VBBR3 está em clara tendência de baixa pelas médias de 21 e 200 dias e segue em movimento de baixa. Abaixo dos 29,4 pode buscar suportes 27,48 ou 23,21. Teria sinal de repique altista fechando acima dos 30,18 mirando resistências em 41,27 ou 49,79. O IFR sobrevendido alerta para recuperações se superar 30,18</t>
  </si>
  <si>
    <t>VTRU3 está em tendência de baixa pelas médias de 21 e 200 dias, mas começa a dar sinais de repiques de alta. Acima dos 11,79 teria sinal de repique altista mirando resistências nos 20,95 ou 27,07. Já uma perda dos 11,04 traria de volta o sinal de baixa projetando de 7,97 a 4,91. O IFR sobrevendido alerta para recuperações se superar 11,79</t>
  </si>
  <si>
    <t>VIVA3 está em clara tendência de baixa pelas médias de 21 e 200 dias e segue em movimento de baixa. Abaixo dos 16,29 pode buscar suportes 12,05 ou 7,82. Teria sinal de repique altista fechando acima dos 17,65 mirando resistências em 29,99 ou 38,45. O IFR sobrevendido alerta para recuperações se superar 17,65</t>
  </si>
  <si>
    <t>VULC3 está em clara tendência de baixa pelas médias de 21 e 200 dias e segue em movimento de baixa. Abaixo dos 11,21 pode buscar suportes 9,53 ou 7,86. Teria sinal de repique altista fechando acima dos 11,65 mirando resistências em 16,63 ou 19,97. O IFR sobrevendido alerta para recuperações se superar 11,65</t>
  </si>
  <si>
    <t>WEGE3 apesar de estar em tendência de alta no longo prazo pela média de 200 dias, no curto prazo está em realização. Abaixo dos 48,36 pode seguir em baixa no curto prazo mirando suportes em 41,15 ou 37,57. Teria sinal de retomada altista fechando acima dos 49,66 mirando resistências em 52,71 ou 59,85.</t>
  </si>
  <si>
    <t>WIZC3 está em tendência de baixa pelas médias de 21 e 200 dias, mas começa a dar sinais de repiques de alta. Acima dos 5,95 teria sinal de repique altista mirando resistências nos 9,18 ou 11,27. Já uma perda dos 5,79 traria de volta o sinal de baixa projetando de 4,74 a 3,69. O IFR sobrevendido alerta para recuperações se superar 5,95</t>
  </si>
  <si>
    <t>YDUQ3 está em clara tendência de baixa pelas médias de 21 e 200 dias e segue em movimento de baixa. Abaixo dos 8,26 pode buscar suportes 6,21 ou 4,17. Teria sinal de repique altista fechando acima dos 9,01 mirando resistências em 14,87 ou 18,95. O IFR sobrevendido alerta para recuperações se superar 9,01</t>
  </si>
  <si>
    <t>DOLA11 está em tendência de alta pelas médias de 21 e 200 dias e vai mantendo sinal de força altista. Acima dos 11,06 pode buscar projeções nos 11,66 ou 12,76. Teria sinal de realização na perda dos 10,79 mirando os 9,88 ou 9,32. O padrão de volume favorece a alta. O IFR sobrecomprado alerta realizações se perder 10,79.</t>
  </si>
  <si>
    <t>BTG S&amp;P 500</t>
  </si>
  <si>
    <t>SPXB11</t>
  </si>
  <si>
    <t>SPXB11 está em tendência de alta pelas médias de 21 e 200 dias, mas começa a dar sinal de possível realização. Abaixo dos 18,18 poderia realizar na direção dos suportes 16,77 ou 16,21. Caso supere os 18,56 retomaria sinal de alta com projeções nos 19,66 ou 21,45.</t>
  </si>
  <si>
    <t>BOVB11 está em clara tendência de baixa pelas médias de 21 e 200 dias e segue em movimento de baixa. Abaixo dos 171,22 pode buscar suportes 157,57 ou 143,92. Teria sinal de repique altista fechando acima dos 172,78 mirando resistências em 215,38 ou 242,67. O IFR sobrevendido alerta para recuperações se superar 172,78</t>
  </si>
  <si>
    <t>SPYI11 está em tendência de alta pelas médias de 21 e 200 dias, mas começa a dar sinal de possível realização. Abaixo dos 111,7 poderia realizar na direção dos suportes 103,36 ou 99,85. Caso supere os 114,7 retomaria sinal de alta com projeções nos 121,7 ou 133,04. O IFR sobrecomprado alerta realizações se perder 111,7.</t>
  </si>
  <si>
    <t>Etf BV Xbci</t>
  </si>
  <si>
    <t>XBCI11</t>
  </si>
  <si>
    <t>XBCI11 está em clara tendência de baixa pelas médias de 21 e 200 dias e segue em movimento de baixa. Abaixo dos 89,61 pode buscar suportes 84,66 ou 79,71. Teria sinal de repique altista fechando acima dos 94,89 mirando resistências em 105,62 ou 115,51.</t>
  </si>
  <si>
    <t>BITH11 apesar de estar em tendência de alta no longo prazo pela média de 200 dias, no curto prazo está em realização. Abaixo dos 93 pode seguir em baixa no curto prazo mirando suportes em 90,03 ou 86,18. Teria sinal de retomada altista fechando acima dos 94,63 mirando resistências em 102,46 ou 110,14.</t>
  </si>
  <si>
    <t>HASH11 apesar de estar em tendência de alta no longo prazo pela média de 200 dias, no curto prazo está em realização. Abaixo dos 51,86 pode seguir em baixa no curto prazo mirando suportes em 49,45 ou 47,05. Teria sinal de retomada altista fechando acima dos 54,49 mirando resistências em 59,64 ou 64,44.</t>
  </si>
  <si>
    <t>CHIP11 apesar de estar em tendência de alta no longo prazo pela média de 200 dias, no curto prazo está em realização. Abaixo dos 34,27 pode seguir em baixa no curto prazo mirando suportes em 32,24 ou 29,55. Teria sinal de retomada altista fechando acima dos 35,8 mirando resistências em 40,93 ou 46,3.</t>
  </si>
  <si>
    <t>WRLD11 está em tendência de alta pelas médias de 21 e 200 dias, mas começa a dar sinal de possível realização. Abaixo dos 152,11 poderia realizar na direção dos suportes 140,74 ou 135,87. Caso supere os 156,5 retomaria sinal de alta com projeções nos 166,23 ou 181,99.</t>
  </si>
  <si>
    <t>UTLL11 está em clara tendência de baixa pelas médias de 21 e 200 dias e segue em movimento de baixa. Abaixo dos 108,72 pode buscar suportes 97,01 ou 85,31. Teria sinal de repique altista fechando acima dos 111,09 mirando resistências em 146,6 ou 170. O IFR sobrevendido alerta para recuperações se superar 111,09</t>
  </si>
  <si>
    <t>BOVA11 está em clara tendência de baixa pelas médias de 21 e 200 dias e segue em movimento de baixa. Abaixo dos 164,21 pode buscar suportes 150,98 ou 137,76. Teria sinal de repique altista fechando acima dos 166,44 mirando resistências em 207 ou 233,44. O IFR sobrevendido alerta para recuperações se superar 166,44</t>
  </si>
  <si>
    <t>IVVB11 está em tendência de alta pelas médias de 21 e 200 dias, mas começa a dar sinal de possível realização. Abaixo dos 463,67 poderia realizar na direção dos suportes 429,51 ou 413,95. Caso supere os 470,34 retomaria sinal de alta com projeções nos 479,85 ou 510,96.</t>
  </si>
  <si>
    <t>iShares Silver Trust</t>
  </si>
  <si>
    <t>BSLV39</t>
  </si>
  <si>
    <t>BSLV39 está em clara tendência de baixa pelas médias de 21 e 200 dias e segue em movimento de baixa. Abaixo dos 80,3 pode buscar suportes 75,08 ou 69,86. Teria sinal de repique altista fechando acima dos 82 mirando resistências em 97,19 ou 107,62.</t>
  </si>
  <si>
    <t>SMAL11 está em clara tendência de baixa pelas médias de 21 e 200 dias e segue em movimento de baixa. Abaixo dos 87 pode buscar suportes 70,56 ou 54,12. Teria sinal de repique altista fechando acima dos 93,1 mirando resistências em 140,2 ou 173,07. O IFR sobrevendido alerta para recuperações se superar 93,1</t>
  </si>
  <si>
    <t>BOVV11 está em clara tendência de baixa pelas médias de 21 e 200 dias e segue em movimento de baixa. Abaixo dos 172,3 pode buscar suportes 158,17 ou 144,05. Teria sinal de repique altista fechando acima dos 174,69 mirando resistências em 218 ou 246,24. O IFR sobrevendido alerta para recuperações se superar 174,69</t>
  </si>
  <si>
    <t>DIVO11 está em clara tendência de baixa pelas médias de 21 e 200 dias e segue em movimento de baixa. Abaixo dos 118,87 pode buscar suportes 74,52 ou 51,59. Teria sinal de repique altista fechando acima dos 120,5 mirando resistências em 148,71 ou 194,55. O IFR sobrevendido alerta para recuperações se superar 120,5</t>
  </si>
  <si>
    <t>FIND11 está em clara tendência de baixa pelas médias de 21 e 200 dias e segue em movimento de baixa. Abaixo dos 157,8 pode buscar suportes 123,34 ou 89,14. Teria sinal de repique altista fechando acima dos 161,81 mirando resistências em 234 ou 302,38. O IFR sobrevendido alerta para recuperações se superar 161,81</t>
  </si>
  <si>
    <t>SPXR11 apesar de estar em tendência de alta no longo prazo pela média de 200 dias, no curto prazo está em realização. Abaixo dos 74,64 pode seguir em baixa no curto prazo mirando suportes em 73,6 ou 72,57. Teria sinal de retomada altista fechando acima dos 76,51 mirando resistências em 77,98 ou 80,04.</t>
  </si>
  <si>
    <t>SPXI11 está em tendência de alta pelas médias de 21 e 200 dias, mas começa a dar sinal de possível realização. Abaixo dos 56,42 poderia realizar na direção dos suportes 52,2 ou 50,52. Caso supere os 57,62 retomaria sinal de alta com projeções nos 60,96 ou 66,38.</t>
  </si>
  <si>
    <t>TECK11 apesar de estar em tendência de alta no longo prazo pela média de 200 dias, no curto prazo está em realização. Abaixo dos 123 pode seguir em baixa no curto prazo mirando suportes em 112 ou 106,01. Teria sinal de retomada altista fechando acima dos 125,8 mirando resistências em 131,37 ou 143,34.</t>
  </si>
  <si>
    <t>HIGH11 está em clara tendência de baixa pelas médias de 21 e 200 dias e segue em movimento de baixa. Abaixo dos 62,51 pode buscar suportes 56,76 ou 37,61. Teria sinal de repique altista fechando acima dos 64,57 mirando resistências em 118,72 ou 157,01. O IFR sobrevendido alerta para recuperações se superar 64,57</t>
  </si>
  <si>
    <t>IBOB11 está em clara tendência de baixa pelas médias de 21 e 200 dias e segue em movimento de baixa. Abaixo dos 137 pode buscar suportes 125,69 ou 114,38. Teria sinal de repique altista fechando acima dos 139,23 mirando resistências em 173,6 ou 196,21. O IFR sobrevendido alerta para recuperações se superar 139,23</t>
  </si>
  <si>
    <t>Pibb Ind Brasil 50</t>
  </si>
  <si>
    <t>PIBB11</t>
  </si>
  <si>
    <t>PIBB11 está em clara tendência de baixa pelas médias de 21 e 200 dias e segue em movimento de baixa. Abaixo dos 302 pode buscar suportes 277,89 ou 253,79. Teria sinal de repique altista fechando acima dos 305,26 mirando resistências em 380 ou 428,2. O IFR sobrevendido alerta para recuperações se superar 305,26</t>
  </si>
  <si>
    <t>Trend Acwi</t>
  </si>
  <si>
    <t>ACWI11</t>
  </si>
  <si>
    <t>ACWI11 está em tendência de alta pelas médias de 21 e 200 dias, mas começa a dar sinal de possível realização. Abaixo dos 17,82 poderia realizar na direção dos suportes 16,45 ou 15,85. Caso supere os 18,38 retomaria sinal de alta com projeções nos 19,57 ou 21,5.</t>
  </si>
  <si>
    <t>BOVX11 está em clara tendência de baixa pelas médias de 21 e 200 dias e segue em movimento de baixa. Abaixo dos 17,01 pode buscar suportes 15,55 ou 14,09. Teria sinal de repique altista fechando acima dos 17,39 mirando resistências em 21,73 ou 24,64. O IFR sobrevendido alerta para recuperações se superar 17,39</t>
  </si>
  <si>
    <t>NASD11 está em tendência de alta pelas médias de 21 e 200 dias, mas começa a dar sinal de possível realização. Abaixo dos 21,32 poderia realizar na direção dos suportes 20,09 ou 19,31. Caso supere os 21,88 retomaria sinal de alta com projeções nos 22,6 ou 24,15.</t>
  </si>
  <si>
    <t>GOLD11 está em tendência de baixa pela média de 200 dias, a parece ter completado movimento de repique de alta de curto prazo e pode estar retomando o movimento baixista. Abaixo dos 21,88 pode seguir em queda na direção dos suportes 20,71 ou 20,04. Teria sinal de repique altista fechando acima dos 22,38 mirando resistências em 22,85 ou 24,17.</t>
  </si>
  <si>
    <t>Trend Us Tec</t>
  </si>
  <si>
    <t>UTEC11</t>
  </si>
  <si>
    <t>UTEC11 está em tendência de alta pelas médias de 21 e 200 dias, mas começa a dar sinal de possível realização. Abaixo dos 29,76 poderia realizar na direção dos suportes 26,47 ou 24,77. Caso supere os 30,41 retomaria sinal de alta com projeções nos 31,95 ou 35,33.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</si>
</sst>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70">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0" fontId="0" fillId="6" borderId="20" xfId="0" applyNumberFormat="1" applyFill="1" applyBorder="1"/>
    <xf numFmtId="165" fontId="2" fillId="5" borderId="9" xfId="1" applyFont="1" applyFill="1" applyBorder="1" applyAlignment="1" applyProtection="1">
      <alignment horizontal="center" vertical="center"/>
      <protection locked="0"/>
    </xf>
    <xf numFmtId="165" fontId="2" fillId="2" borderId="9" xfId="1" applyFont="1" applyFill="1" applyBorder="1" applyAlignment="1" applyProtection="1">
      <alignment horizontal="center" vertical="center"/>
      <protection locked="0"/>
    </xf>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85725</xdr:colOff>
      <xdr:row>14</xdr:row>
      <xdr:rowOff>85725</xdr:rowOff>
    </xdr:from>
    <xdr:to>
      <xdr:col>15</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18</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18</xdr:col>
      <xdr:colOff>1647825</xdr:colOff>
      <xdr:row>0</xdr:row>
      <xdr:rowOff>66675</xdr:rowOff>
    </xdr:from>
    <xdr:to>
      <xdr:col>18</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18</xdr:col>
      <xdr:colOff>1666876</xdr:colOff>
      <xdr:row>0</xdr:row>
      <xdr:rowOff>76200</xdr:rowOff>
    </xdr:from>
    <xdr:to>
      <xdr:col>18</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24</xdr:col>
      <xdr:colOff>0</xdr:colOff>
      <xdr:row>10</xdr:row>
      <xdr:rowOff>0</xdr:rowOff>
    </xdr:from>
    <xdr:to>
      <xdr:col>25</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18</xdr:col>
      <xdr:colOff>1524000</xdr:colOff>
      <xdr:row>6</xdr:row>
      <xdr:rowOff>95250</xdr:rowOff>
    </xdr:from>
    <xdr:to>
      <xdr:col>18</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A396"/>
  <sheetViews>
    <sheetView showGridLines="0" tabSelected="1" zoomScaleNormal="100" workbookViewId="0">
      <selection activeCell="C17" sqref="C17:S245"/>
    </sheetView>
  </sheetViews>
  <sheetFormatPr defaultColWidth="8.85546875" defaultRowHeight="15" customHeight="1" x14ac:dyDescent="0.25"/>
  <cols>
    <col min="2" max="2" width="1.42578125" style="1" customWidth="1"/>
    <col min="3" max="3" width="10.28515625" style="1" customWidth="1"/>
    <col min="4" max="4" width="8.42578125" style="1" bestFit="1" customWidth="1"/>
    <col min="5" max="5" width="7.7109375" style="1" bestFit="1" customWidth="1"/>
    <col min="6" max="6" width="5.7109375" style="1" bestFit="1" customWidth="1"/>
    <col min="7" max="9" width="6.5703125" style="1" bestFit="1" customWidth="1"/>
    <col min="10" max="10" width="1.5703125" style="1" customWidth="1"/>
    <col min="11" max="11" width="7.42578125" style="1" customWidth="1"/>
    <col min="12" max="12" width="6.85546875" style="1" customWidth="1"/>
    <col min="13" max="13" width="7.5703125" style="1" customWidth="1"/>
    <col min="14" max="14" width="1.140625" style="1" customWidth="1"/>
    <col min="15" max="15" width="6.7109375" style="1" customWidth="1"/>
    <col min="16" max="16" width="11" style="18" bestFit="1" customWidth="1"/>
    <col min="17" max="17" width="8" style="18" customWidth="1"/>
    <col min="18" max="18" width="7.42578125" style="1" customWidth="1"/>
    <col min="19" max="19" width="55.85546875" style="1" customWidth="1"/>
    <col min="20" max="20" width="2.28515625" style="1" customWidth="1"/>
    <col min="21" max="261" width="8.85546875" style="1" customWidth="1"/>
  </cols>
  <sheetData>
    <row r="1" spans="2:29" ht="15" customHeight="1" x14ac:dyDescent="0.25">
      <c r="B1" s="2"/>
      <c r="C1" s="26"/>
      <c r="D1" s="27"/>
      <c r="E1" s="60"/>
      <c r="F1" s="27"/>
      <c r="G1" s="27"/>
      <c r="H1" s="27"/>
      <c r="I1" s="27"/>
      <c r="J1" s="27"/>
      <c r="K1" s="27"/>
      <c r="L1" s="27"/>
      <c r="M1" s="27"/>
      <c r="N1" s="27"/>
      <c r="O1" s="27"/>
      <c r="P1" s="28"/>
      <c r="Q1" s="53"/>
      <c r="R1" s="27"/>
      <c r="S1" s="29"/>
      <c r="T1" s="25"/>
    </row>
    <row r="2" spans="2:29" ht="15" customHeight="1" x14ac:dyDescent="0.25">
      <c r="B2" s="3"/>
      <c r="C2" s="26"/>
      <c r="D2" s="27"/>
      <c r="E2" s="60"/>
      <c r="F2" s="27"/>
      <c r="G2" s="27"/>
      <c r="H2" s="27"/>
      <c r="I2" s="27"/>
      <c r="J2" s="27"/>
      <c r="K2" s="27"/>
      <c r="L2" s="27"/>
      <c r="M2" s="27"/>
      <c r="N2" s="27"/>
      <c r="O2" s="27"/>
      <c r="P2" s="28"/>
      <c r="Q2" s="53"/>
      <c r="R2" s="27"/>
      <c r="S2" s="29"/>
      <c r="T2" s="20"/>
    </row>
    <row r="3" spans="2:29" ht="15" customHeight="1" x14ac:dyDescent="0.25">
      <c r="B3" s="3"/>
      <c r="C3" s="26"/>
      <c r="D3" s="27"/>
      <c r="E3" s="60"/>
      <c r="F3" s="27"/>
      <c r="G3" s="27"/>
      <c r="H3" s="27"/>
      <c r="I3" s="27"/>
      <c r="J3" s="27"/>
      <c r="K3" s="27"/>
      <c r="L3" s="27"/>
      <c r="M3" s="27"/>
      <c r="N3" s="27"/>
      <c r="O3" s="27"/>
      <c r="P3" s="28"/>
      <c r="Q3" s="53"/>
      <c r="R3" s="27"/>
      <c r="S3" s="29"/>
      <c r="T3" s="20"/>
      <c r="X3" s="50">
        <f>X7-X10</f>
        <v>21</v>
      </c>
      <c r="Y3" s="50">
        <f>Y7-Y10</f>
        <v>174</v>
      </c>
      <c r="Z3" s="51">
        <f>X3/(Y3+X3)</f>
        <v>0.1076923076923077</v>
      </c>
      <c r="AA3" s="35" t="s">
        <v>11</v>
      </c>
    </row>
    <row r="4" spans="2:29" ht="15" customHeight="1" x14ac:dyDescent="0.25">
      <c r="B4" s="3"/>
      <c r="C4" s="26"/>
      <c r="D4" s="27"/>
      <c r="E4" s="60"/>
      <c r="F4" s="27"/>
      <c r="G4" s="27"/>
      <c r="H4" s="27"/>
      <c r="I4" s="27"/>
      <c r="J4" s="27"/>
      <c r="K4" s="27"/>
      <c r="L4" s="27"/>
      <c r="M4" s="27"/>
      <c r="N4" s="27"/>
      <c r="O4" s="27"/>
      <c r="P4" s="28"/>
      <c r="Q4" s="53"/>
      <c r="R4" s="27"/>
      <c r="S4" s="29"/>
      <c r="T4" s="20"/>
      <c r="Z4" s="52">
        <f>V10</f>
        <v>0.4</v>
      </c>
      <c r="AA4" s="35" t="s">
        <v>16</v>
      </c>
    </row>
    <row r="5" spans="2:29" ht="15" customHeight="1" x14ac:dyDescent="0.25">
      <c r="B5" s="3"/>
      <c r="C5" s="26"/>
      <c r="D5" s="27"/>
      <c r="E5" s="60"/>
      <c r="F5" s="27"/>
      <c r="G5" s="27"/>
      <c r="H5" s="27"/>
      <c r="I5" s="27"/>
      <c r="J5" s="27"/>
      <c r="K5" s="27"/>
      <c r="L5" s="27"/>
      <c r="M5" s="27"/>
      <c r="N5" s="27"/>
      <c r="O5" s="27"/>
      <c r="P5" s="28"/>
      <c r="Q5" s="53"/>
      <c r="R5" s="27"/>
      <c r="S5" s="29"/>
      <c r="T5" s="20"/>
    </row>
    <row r="6" spans="2:29" ht="15" customHeight="1" x14ac:dyDescent="0.25">
      <c r="B6" s="3"/>
      <c r="C6" s="26"/>
      <c r="D6" s="27"/>
      <c r="E6" s="60"/>
      <c r="F6" s="27"/>
      <c r="G6" s="27"/>
      <c r="H6" s="27"/>
      <c r="I6" s="27"/>
      <c r="J6" s="27"/>
      <c r="K6" s="27"/>
      <c r="L6" s="27"/>
      <c r="M6" s="27"/>
      <c r="N6" s="27"/>
      <c r="O6" s="27"/>
      <c r="P6" s="28"/>
      <c r="Q6" s="53"/>
      <c r="R6" s="27"/>
      <c r="S6" s="29"/>
      <c r="T6" s="20"/>
      <c r="V6" s="35"/>
      <c r="X6" s="33" t="s">
        <v>9</v>
      </c>
      <c r="Y6" s="33" t="s">
        <v>10</v>
      </c>
      <c r="Z6" s="33"/>
      <c r="AA6" s="33" t="s">
        <v>0</v>
      </c>
      <c r="AC6" s="18"/>
    </row>
    <row r="7" spans="2:29" ht="15" customHeight="1" x14ac:dyDescent="0.25">
      <c r="B7" s="3"/>
      <c r="C7" s="26"/>
      <c r="D7" s="27"/>
      <c r="E7" s="60"/>
      <c r="F7" s="27"/>
      <c r="G7" s="27"/>
      <c r="H7" s="27"/>
      <c r="I7" s="27"/>
      <c r="J7" s="27"/>
      <c r="K7" s="27"/>
      <c r="L7" s="27"/>
      <c r="M7" s="27"/>
      <c r="N7" s="27"/>
      <c r="O7" s="27"/>
      <c r="P7" s="28"/>
      <c r="Q7" s="53"/>
      <c r="R7" s="27"/>
      <c r="S7" s="29"/>
      <c r="T7" s="20"/>
      <c r="W7" s="32"/>
      <c r="X7" s="33">
        <f>COUNTIF($R$17:$R$352,"ALTA")</f>
        <v>33</v>
      </c>
      <c r="Y7" s="33">
        <f>COUNTIF($R$17:$R$352,"Baixa")</f>
        <v>192</v>
      </c>
      <c r="Z7" s="33"/>
      <c r="AA7" s="33">
        <f>X7+Y7</f>
        <v>225</v>
      </c>
    </row>
    <row r="8" spans="2:29" ht="15" customHeight="1" x14ac:dyDescent="0.25">
      <c r="B8" s="3"/>
      <c r="C8" s="26"/>
      <c r="D8" s="27"/>
      <c r="E8" s="60"/>
      <c r="F8" s="27"/>
      <c r="G8" s="27"/>
      <c r="H8" s="27"/>
      <c r="I8" s="27"/>
      <c r="J8" s="27"/>
      <c r="K8" s="27"/>
      <c r="L8" s="27"/>
      <c r="M8" s="27"/>
      <c r="N8" s="27"/>
      <c r="O8" s="27"/>
      <c r="P8" s="28"/>
      <c r="Q8" s="53"/>
      <c r="R8" s="27"/>
      <c r="S8" s="29"/>
      <c r="T8" s="20"/>
      <c r="X8" s="34">
        <f>X7/AA7</f>
        <v>0.14666666666666667</v>
      </c>
      <c r="Y8" s="34">
        <f>Y7/AA7</f>
        <v>0.85333333333333339</v>
      </c>
      <c r="Z8" s="33"/>
      <c r="AA8" s="33"/>
    </row>
    <row r="9" spans="2:29" ht="15" customHeight="1" x14ac:dyDescent="0.25">
      <c r="B9" s="3"/>
      <c r="C9" s="26"/>
      <c r="D9" s="27"/>
      <c r="E9" s="60"/>
      <c r="F9" s="27"/>
      <c r="G9" s="27"/>
      <c r="H9" s="27"/>
      <c r="I9" s="27"/>
      <c r="J9" s="27"/>
      <c r="K9" s="27"/>
      <c r="L9" s="27"/>
      <c r="M9" s="27"/>
      <c r="N9" s="27"/>
      <c r="O9" s="27"/>
      <c r="P9" s="28"/>
      <c r="Q9" s="53"/>
      <c r="R9" s="27"/>
      <c r="S9" s="29"/>
      <c r="T9" s="20"/>
      <c r="V9" s="43">
        <f>COUNTIF(D17:D352,"*34*")</f>
        <v>30</v>
      </c>
      <c r="W9" s="49" t="s">
        <v>14</v>
      </c>
      <c r="X9" s="45">
        <f>SUMIF(D17:D352,"=*34*",F17:F352)/V9</f>
        <v>4.3666666666666663</v>
      </c>
      <c r="Y9" s="43"/>
      <c r="Z9" s="18"/>
      <c r="AA9" s="18"/>
    </row>
    <row r="10" spans="2:29" ht="15" customHeight="1" x14ac:dyDescent="0.25">
      <c r="B10" s="3"/>
      <c r="C10" s="26"/>
      <c r="D10" s="27"/>
      <c r="E10" s="60"/>
      <c r="F10" s="27"/>
      <c r="G10" s="27"/>
      <c r="H10" s="27"/>
      <c r="I10" s="27"/>
      <c r="J10" s="27"/>
      <c r="K10" s="27"/>
      <c r="L10" s="27"/>
      <c r="M10" s="27"/>
      <c r="N10" s="27"/>
      <c r="O10" s="27"/>
      <c r="P10" s="28"/>
      <c r="Q10" s="53"/>
      <c r="R10" s="27"/>
      <c r="S10" s="29"/>
      <c r="T10" s="20"/>
      <c r="V10" s="46">
        <f>X10/V9</f>
        <v>0.4</v>
      </c>
      <c r="W10" s="44" t="s">
        <v>9</v>
      </c>
      <c r="X10" s="47">
        <f>COUNTIFS(D17:D352,"=*34*",R17:R352,"Alta")</f>
        <v>12</v>
      </c>
      <c r="Y10" s="48">
        <f>V9-X10</f>
        <v>18</v>
      </c>
    </row>
    <row r="11" spans="2:29" ht="31.5" customHeight="1" x14ac:dyDescent="0.25">
      <c r="B11" s="3"/>
      <c r="C11" s="65" t="s">
        <v>2</v>
      </c>
      <c r="D11" s="65"/>
      <c r="E11" s="65"/>
      <c r="F11" s="65"/>
      <c r="G11" s="65"/>
      <c r="H11" s="65"/>
      <c r="I11" s="65"/>
      <c r="J11" s="65"/>
      <c r="K11" s="65"/>
      <c r="L11" s="65"/>
      <c r="M11" s="65"/>
      <c r="N11" s="65"/>
      <c r="O11" s="65"/>
      <c r="P11" s="65"/>
      <c r="Q11" s="65"/>
      <c r="R11" s="65"/>
      <c r="S11" s="66"/>
      <c r="T11" s="4"/>
    </row>
    <row r="12" spans="2:29" ht="136.5" customHeight="1" x14ac:dyDescent="0.25">
      <c r="B12" s="3"/>
      <c r="C12" s="67" t="s">
        <v>23</v>
      </c>
      <c r="D12" s="68"/>
      <c r="E12" s="68"/>
      <c r="F12" s="68"/>
      <c r="G12" s="68"/>
      <c r="H12" s="68"/>
      <c r="I12" s="68"/>
      <c r="J12" s="68"/>
      <c r="K12" s="68"/>
      <c r="L12" s="68"/>
      <c r="M12" s="68"/>
      <c r="N12" s="68"/>
      <c r="O12" s="68"/>
      <c r="P12" s="68"/>
      <c r="Q12" s="68"/>
      <c r="R12" s="68"/>
      <c r="S12" s="69"/>
      <c r="T12" s="20"/>
    </row>
    <row r="13" spans="2:29" ht="15" customHeight="1" x14ac:dyDescent="0.25">
      <c r="B13" s="3"/>
      <c r="C13" s="39"/>
      <c r="D13" s="40"/>
      <c r="E13" s="40"/>
      <c r="F13" s="40"/>
      <c r="G13" s="40"/>
      <c r="H13" s="40"/>
      <c r="I13" s="40"/>
      <c r="J13" s="40"/>
      <c r="K13" s="40"/>
      <c r="L13" s="40"/>
      <c r="M13" s="40"/>
      <c r="N13" s="40"/>
      <c r="O13" s="40"/>
      <c r="P13" s="40"/>
      <c r="Q13" s="40"/>
      <c r="R13" s="41"/>
      <c r="S13" s="42"/>
      <c r="T13" s="20"/>
    </row>
    <row r="14" spans="2:29" ht="15" customHeight="1" x14ac:dyDescent="0.25">
      <c r="B14" s="3"/>
      <c r="C14" s="39"/>
      <c r="D14" s="40"/>
      <c r="E14" s="40"/>
      <c r="F14" s="40"/>
      <c r="G14" s="40"/>
      <c r="H14" s="40"/>
      <c r="I14" s="40"/>
      <c r="J14" s="40"/>
      <c r="K14" s="40"/>
      <c r="L14" s="40"/>
      <c r="M14" s="40"/>
      <c r="N14" s="40"/>
      <c r="O14" s="40"/>
      <c r="P14" s="40"/>
      <c r="Q14" s="40"/>
      <c r="R14" s="41"/>
      <c r="S14" s="42"/>
      <c r="T14" s="20"/>
    </row>
    <row r="15" spans="2:29" ht="38.450000000000003" customHeight="1" x14ac:dyDescent="0.25">
      <c r="B15" s="3"/>
      <c r="C15" s="21"/>
      <c r="D15" s="30" t="s">
        <v>7</v>
      </c>
      <c r="E15" s="30"/>
      <c r="F15" s="22"/>
      <c r="G15" s="22"/>
      <c r="H15" s="22"/>
      <c r="I15" s="22"/>
      <c r="J15" s="22"/>
      <c r="K15" s="22" t="s">
        <v>3</v>
      </c>
      <c r="L15" s="22"/>
      <c r="M15" s="22"/>
      <c r="N15" s="22"/>
      <c r="O15" s="22"/>
      <c r="P15" s="23"/>
      <c r="Q15" s="23"/>
      <c r="R15" s="22"/>
      <c r="S15" s="24">
        <v>46329</v>
      </c>
      <c r="T15" s="20"/>
      <c r="W15" s="1" t="s">
        <v>15</v>
      </c>
    </row>
    <row r="16" spans="2:29" ht="25.15" customHeight="1" x14ac:dyDescent="0.25">
      <c r="B16" s="3"/>
      <c r="C16" s="63" t="s">
        <v>0</v>
      </c>
      <c r="D16" s="63"/>
      <c r="E16" s="7" t="s">
        <v>434</v>
      </c>
      <c r="F16" s="6" t="s">
        <v>19</v>
      </c>
      <c r="G16" s="63" t="s">
        <v>1</v>
      </c>
      <c r="H16" s="63"/>
      <c r="I16" s="63"/>
      <c r="J16" s="6"/>
      <c r="K16" s="64" t="s">
        <v>4</v>
      </c>
      <c r="L16" s="64"/>
      <c r="M16" s="64"/>
      <c r="N16" s="7"/>
      <c r="O16" s="7" t="s">
        <v>5</v>
      </c>
      <c r="P16" s="6" t="s">
        <v>6</v>
      </c>
      <c r="Q16" s="6" t="s">
        <v>18</v>
      </c>
      <c r="R16" s="5" t="s">
        <v>17</v>
      </c>
      <c r="S16" s="8" t="s">
        <v>8</v>
      </c>
      <c r="T16" s="4"/>
      <c r="W16" s="1" t="s">
        <v>12</v>
      </c>
      <c r="X16" s="1" t="str">
        <f>_xlfn.XLOOKUP(W16,D17:D352,S17:S352)</f>
        <v>MBRF3 está em clara tendência de baixa pelas médias de 21 e 200 dias e segue em movimento de baixa. Abaixo dos 15,53 pode buscar suportes 14,36 ou 13,2. Teria sinal de repique altista fechando acima dos 16,33 mirando resistências em 19,3 ou 21,62. O IFR sobrevendido alerta para recuperações se superar 16,33</v>
      </c>
    </row>
    <row r="17" spans="2:261" s="12" customFormat="1" ht="75" customHeight="1" x14ac:dyDescent="0.25">
      <c r="B17" s="3"/>
      <c r="C17" s="9" t="s">
        <v>24</v>
      </c>
      <c r="D17" s="16" t="s">
        <v>25</v>
      </c>
      <c r="E17" s="61">
        <v>10.28</v>
      </c>
      <c r="F17" s="16">
        <v>2</v>
      </c>
      <c r="G17" s="15">
        <v>10.02</v>
      </c>
      <c r="H17" s="15">
        <v>8.07</v>
      </c>
      <c r="I17" s="15">
        <v>6.12</v>
      </c>
      <c r="J17" s="14"/>
      <c r="K17" s="15">
        <v>10.41</v>
      </c>
      <c r="L17" s="15">
        <v>14.3</v>
      </c>
      <c r="M17" s="15">
        <v>20.6</v>
      </c>
      <c r="N17" s="54"/>
      <c r="O17" s="15">
        <v>30.012770643</v>
      </c>
      <c r="P17" s="15">
        <v>39.180152285999995</v>
      </c>
      <c r="Q17" s="15" t="s">
        <v>26</v>
      </c>
      <c r="R17" s="16" t="s">
        <v>26</v>
      </c>
      <c r="S17" s="37" t="s">
        <v>444</v>
      </c>
      <c r="T17" s="10"/>
      <c r="U17" s="11"/>
      <c r="V17" s="11"/>
      <c r="W17" s="11"/>
      <c r="X17" s="11" t="s">
        <v>13</v>
      </c>
      <c r="Y17" s="11" t="s">
        <v>0</v>
      </c>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row>
    <row r="18" spans="2:261" s="12" customFormat="1" ht="65.099999999999994" customHeight="1" x14ac:dyDescent="0.25">
      <c r="B18" s="3"/>
      <c r="C18" s="19" t="s">
        <v>28</v>
      </c>
      <c r="D18" s="17" t="s">
        <v>29</v>
      </c>
      <c r="E18" s="62">
        <v>22.17</v>
      </c>
      <c r="F18" s="17">
        <v>0</v>
      </c>
      <c r="G18" s="14">
        <v>21.81</v>
      </c>
      <c r="H18" s="14">
        <v>19.260000000000002</v>
      </c>
      <c r="I18" s="14">
        <v>16.71</v>
      </c>
      <c r="J18" s="14"/>
      <c r="K18" s="14">
        <v>22.37</v>
      </c>
      <c r="L18" s="14">
        <v>27.46</v>
      </c>
      <c r="M18" s="14">
        <v>35.700000000000003</v>
      </c>
      <c r="N18" s="54"/>
      <c r="O18" s="14">
        <v>23.733391978</v>
      </c>
      <c r="P18" s="31">
        <v>27.848496333</v>
      </c>
      <c r="Q18" s="31" t="s">
        <v>26</v>
      </c>
      <c r="R18" s="17" t="s">
        <v>26</v>
      </c>
      <c r="S18" s="38" t="s">
        <v>445</v>
      </c>
      <c r="T18" s="10"/>
      <c r="U18" s="11"/>
      <c r="V18" s="11"/>
      <c r="W18" s="11"/>
      <c r="X18" s="36">
        <f>SUM(F17:F352)/Y18</f>
        <v>1.9694323144104804</v>
      </c>
      <c r="Y18" s="11">
        <f>COUNT(F17:F352)</f>
        <v>229</v>
      </c>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row>
    <row r="19" spans="2:261" s="12" customFormat="1" ht="65.099999999999994" customHeight="1" x14ac:dyDescent="0.25">
      <c r="B19" s="3"/>
      <c r="C19" s="9" t="s">
        <v>30</v>
      </c>
      <c r="D19" s="16" t="s">
        <v>31</v>
      </c>
      <c r="E19" s="61">
        <v>343.91</v>
      </c>
      <c r="F19" s="16">
        <v>4</v>
      </c>
      <c r="G19" s="15">
        <v>335.53</v>
      </c>
      <c r="H19" s="15">
        <v>289.41000000000003</v>
      </c>
      <c r="I19" s="15">
        <v>243.29</v>
      </c>
      <c r="J19" s="14"/>
      <c r="K19" s="15">
        <v>351.89</v>
      </c>
      <c r="L19" s="15">
        <v>444.12</v>
      </c>
      <c r="M19" s="15">
        <v>593.37</v>
      </c>
      <c r="N19" s="54"/>
      <c r="O19" s="15">
        <v>43.604222428999996</v>
      </c>
      <c r="P19" s="15">
        <v>28.042141924999999</v>
      </c>
      <c r="Q19" s="15" t="s">
        <v>27</v>
      </c>
      <c r="R19" s="16" t="s">
        <v>26</v>
      </c>
      <c r="S19" s="37" t="s">
        <v>446</v>
      </c>
      <c r="T19" s="10"/>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row>
    <row r="20" spans="2:261" s="12" customFormat="1" ht="65.099999999999994" customHeight="1" x14ac:dyDescent="0.25">
      <c r="B20" s="3"/>
      <c r="C20" s="19" t="s">
        <v>418</v>
      </c>
      <c r="D20" s="17" t="s">
        <v>419</v>
      </c>
      <c r="E20" s="62">
        <v>5.15</v>
      </c>
      <c r="F20" s="17">
        <v>2</v>
      </c>
      <c r="G20" s="14">
        <v>4.93</v>
      </c>
      <c r="H20" s="14">
        <v>3.85</v>
      </c>
      <c r="I20" s="14">
        <v>2.77</v>
      </c>
      <c r="J20" s="14"/>
      <c r="K20" s="14">
        <v>5.2</v>
      </c>
      <c r="L20" s="14">
        <v>7.35</v>
      </c>
      <c r="M20" s="14">
        <v>10.83</v>
      </c>
      <c r="N20" s="54"/>
      <c r="O20" s="14">
        <v>37.964021338000002</v>
      </c>
      <c r="P20" s="31">
        <v>18.481402190000001</v>
      </c>
      <c r="Q20" s="31" t="s">
        <v>26</v>
      </c>
      <c r="R20" s="17" t="s">
        <v>26</v>
      </c>
      <c r="S20" s="38" t="s">
        <v>447</v>
      </c>
      <c r="T20" s="10"/>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row>
    <row r="21" spans="2:261" s="12" customFormat="1" ht="65.099999999999994" customHeight="1" x14ac:dyDescent="0.25">
      <c r="B21" s="3"/>
      <c r="C21" s="9" t="s">
        <v>32</v>
      </c>
      <c r="D21" s="16" t="s">
        <v>33</v>
      </c>
      <c r="E21" s="61">
        <v>23.5</v>
      </c>
      <c r="F21" s="16">
        <v>0</v>
      </c>
      <c r="G21" s="15">
        <v>22.99</v>
      </c>
      <c r="H21" s="15">
        <v>18.98</v>
      </c>
      <c r="I21" s="15">
        <v>14.97</v>
      </c>
      <c r="J21" s="14"/>
      <c r="K21" s="15">
        <v>23.75</v>
      </c>
      <c r="L21" s="15">
        <v>31.76</v>
      </c>
      <c r="M21" s="15">
        <v>44.72</v>
      </c>
      <c r="N21" s="54"/>
      <c r="O21" s="15">
        <v>17.384173769</v>
      </c>
      <c r="P21" s="15">
        <v>356.10268852000002</v>
      </c>
      <c r="Q21" s="15" t="s">
        <v>26</v>
      </c>
      <c r="R21" s="16" t="s">
        <v>26</v>
      </c>
      <c r="S21" s="37" t="s">
        <v>448</v>
      </c>
      <c r="T21" s="10"/>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row>
    <row r="22" spans="2:261" s="12" customFormat="1" ht="65.099999999999994" customHeight="1" x14ac:dyDescent="0.25">
      <c r="B22" s="3"/>
      <c r="C22" s="19" t="s">
        <v>34</v>
      </c>
      <c r="D22" s="17" t="s">
        <v>35</v>
      </c>
      <c r="E22" s="62">
        <v>12.38</v>
      </c>
      <c r="F22" s="17">
        <v>0</v>
      </c>
      <c r="G22" s="14">
        <v>12.37</v>
      </c>
      <c r="H22" s="14">
        <v>9.93</v>
      </c>
      <c r="I22" s="14">
        <v>7.5</v>
      </c>
      <c r="J22" s="14"/>
      <c r="K22" s="14">
        <v>12.86</v>
      </c>
      <c r="L22" s="14">
        <v>17.72</v>
      </c>
      <c r="M22" s="14">
        <v>25.6</v>
      </c>
      <c r="N22" s="54"/>
      <c r="O22" s="14">
        <v>24.961218697</v>
      </c>
      <c r="P22" s="31">
        <v>53.910091048000005</v>
      </c>
      <c r="Q22" s="31" t="s">
        <v>26</v>
      </c>
      <c r="R22" s="17" t="s">
        <v>26</v>
      </c>
      <c r="S22" s="38" t="s">
        <v>449</v>
      </c>
      <c r="T22" s="10"/>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row>
    <row r="23" spans="2:261" s="12" customFormat="1" ht="65.099999999999994" customHeight="1" x14ac:dyDescent="0.25">
      <c r="B23" s="3"/>
      <c r="C23" s="9" t="s">
        <v>36</v>
      </c>
      <c r="D23" s="16" t="s">
        <v>37</v>
      </c>
      <c r="E23" s="61">
        <v>127.5</v>
      </c>
      <c r="F23" s="16">
        <v>3</v>
      </c>
      <c r="G23" s="15">
        <v>126.11</v>
      </c>
      <c r="H23" s="15">
        <v>114.22</v>
      </c>
      <c r="I23" s="15">
        <v>102.33</v>
      </c>
      <c r="J23" s="14"/>
      <c r="K23" s="15">
        <v>128</v>
      </c>
      <c r="L23" s="15">
        <v>151.77000000000001</v>
      </c>
      <c r="M23" s="15">
        <v>190.24</v>
      </c>
      <c r="N23" s="54"/>
      <c r="O23" s="15">
        <v>29.003628368000001</v>
      </c>
      <c r="P23" s="15">
        <v>61.493421602000005</v>
      </c>
      <c r="Q23" s="15" t="s">
        <v>26</v>
      </c>
      <c r="R23" s="16" t="s">
        <v>26</v>
      </c>
      <c r="S23" s="37" t="s">
        <v>450</v>
      </c>
      <c r="T23" s="10"/>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c r="JA23" s="11"/>
    </row>
    <row r="24" spans="2:261" s="12" customFormat="1" ht="65.099999999999994" customHeight="1" x14ac:dyDescent="0.25">
      <c r="B24" s="3"/>
      <c r="C24" s="19" t="s">
        <v>38</v>
      </c>
      <c r="D24" s="17" t="s">
        <v>39</v>
      </c>
      <c r="E24" s="62">
        <v>31.4</v>
      </c>
      <c r="F24" s="17">
        <v>2</v>
      </c>
      <c r="G24" s="14">
        <v>31.01</v>
      </c>
      <c r="H24" s="14">
        <v>27.42</v>
      </c>
      <c r="I24" s="14">
        <v>23.84</v>
      </c>
      <c r="J24" s="14"/>
      <c r="K24" s="14">
        <v>32.06</v>
      </c>
      <c r="L24" s="14">
        <v>39.22</v>
      </c>
      <c r="M24" s="14">
        <v>50.81</v>
      </c>
      <c r="N24" s="54"/>
      <c r="O24" s="14">
        <v>25.584646370000002</v>
      </c>
      <c r="P24" s="31">
        <v>73.87375818999999</v>
      </c>
      <c r="Q24" s="31" t="s">
        <v>26</v>
      </c>
      <c r="R24" s="17" t="s">
        <v>26</v>
      </c>
      <c r="S24" s="38" t="s">
        <v>451</v>
      </c>
      <c r="T24" s="10"/>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c r="JA24" s="11"/>
    </row>
    <row r="25" spans="2:261" s="12" customFormat="1" ht="65.099999999999994" customHeight="1" x14ac:dyDescent="0.25">
      <c r="B25" s="3"/>
      <c r="C25" s="9" t="s">
        <v>40</v>
      </c>
      <c r="D25" s="16" t="s">
        <v>41</v>
      </c>
      <c r="E25" s="61">
        <v>65.599999999999994</v>
      </c>
      <c r="F25" s="16">
        <v>9</v>
      </c>
      <c r="G25" s="15">
        <v>61.27</v>
      </c>
      <c r="H25" s="15">
        <v>56.68</v>
      </c>
      <c r="I25" s="15">
        <v>52.09</v>
      </c>
      <c r="J25" s="14"/>
      <c r="K25" s="15">
        <v>69.319999999999993</v>
      </c>
      <c r="L25" s="15">
        <v>78.489999999999995</v>
      </c>
      <c r="M25" s="15">
        <v>93.33</v>
      </c>
      <c r="N25" s="54"/>
      <c r="O25" s="15">
        <v>51.131055121999999</v>
      </c>
      <c r="P25" s="15">
        <v>56.606187153999997</v>
      </c>
      <c r="Q25" s="15" t="s">
        <v>27</v>
      </c>
      <c r="R25" s="16" t="s">
        <v>27</v>
      </c>
      <c r="S25" s="37" t="s">
        <v>452</v>
      </c>
      <c r="T25" s="10"/>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row>
    <row r="26" spans="2:261" s="12" customFormat="1" ht="65.099999999999994" customHeight="1" x14ac:dyDescent="0.25">
      <c r="B26" s="3"/>
      <c r="C26" s="19" t="s">
        <v>42</v>
      </c>
      <c r="D26" s="17" t="s">
        <v>43</v>
      </c>
      <c r="E26" s="62">
        <v>14.6</v>
      </c>
      <c r="F26" s="17">
        <v>2</v>
      </c>
      <c r="G26" s="14">
        <v>14.35</v>
      </c>
      <c r="H26" s="14">
        <v>13.53</v>
      </c>
      <c r="I26" s="14">
        <v>12.71</v>
      </c>
      <c r="J26" s="14"/>
      <c r="K26" s="14">
        <v>14.74</v>
      </c>
      <c r="L26" s="14">
        <v>16.37</v>
      </c>
      <c r="M26" s="14">
        <v>19.02</v>
      </c>
      <c r="N26" s="54"/>
      <c r="O26" s="14">
        <v>27.988580594999998</v>
      </c>
      <c r="P26" s="31">
        <v>759.64807024000004</v>
      </c>
      <c r="Q26" s="31" t="s">
        <v>26</v>
      </c>
      <c r="R26" s="17" t="s">
        <v>26</v>
      </c>
      <c r="S26" s="38" t="s">
        <v>453</v>
      </c>
      <c r="T26" s="10"/>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row>
    <row r="27" spans="2:261" s="12" customFormat="1" ht="65.099999999999994" customHeight="1" x14ac:dyDescent="0.25">
      <c r="B27" s="3"/>
      <c r="C27" s="9" t="s">
        <v>44</v>
      </c>
      <c r="D27" s="16" t="s">
        <v>45</v>
      </c>
      <c r="E27" s="61">
        <v>4</v>
      </c>
      <c r="F27" s="16">
        <v>0</v>
      </c>
      <c r="G27" s="15">
        <v>3.88</v>
      </c>
      <c r="H27" s="15">
        <v>2.6</v>
      </c>
      <c r="I27" s="15">
        <v>1.32</v>
      </c>
      <c r="J27" s="14"/>
      <c r="K27" s="15">
        <v>4.0999999999999996</v>
      </c>
      <c r="L27" s="15">
        <v>6.65</v>
      </c>
      <c r="M27" s="15">
        <v>10.78</v>
      </c>
      <c r="N27" s="54"/>
      <c r="O27" s="15">
        <v>31.668931478000001</v>
      </c>
      <c r="P27" s="15">
        <v>17.927268810000001</v>
      </c>
      <c r="Q27" s="15" t="s">
        <v>26</v>
      </c>
      <c r="R27" s="16" t="s">
        <v>26</v>
      </c>
      <c r="S27" s="37" t="s">
        <v>454</v>
      </c>
      <c r="T27" s="10"/>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c r="JA27" s="11"/>
    </row>
    <row r="28" spans="2:261" s="12" customFormat="1" ht="65.099999999999994" customHeight="1" x14ac:dyDescent="0.25">
      <c r="B28" s="3"/>
      <c r="C28" s="19" t="s">
        <v>46</v>
      </c>
      <c r="D28" s="17" t="s">
        <v>47</v>
      </c>
      <c r="E28" s="62">
        <v>2.29</v>
      </c>
      <c r="F28" s="17">
        <v>0</v>
      </c>
      <c r="G28" s="14">
        <v>2.15</v>
      </c>
      <c r="H28" s="14">
        <v>0.94</v>
      </c>
      <c r="I28" s="14">
        <v>-0.26</v>
      </c>
      <c r="J28" s="14"/>
      <c r="K28" s="14">
        <v>2.34</v>
      </c>
      <c r="L28" s="14">
        <v>4.75</v>
      </c>
      <c r="M28" s="14">
        <v>8.66</v>
      </c>
      <c r="N28" s="54"/>
      <c r="O28" s="14">
        <v>22.654559614</v>
      </c>
      <c r="P28" s="31">
        <v>62.207967332999999</v>
      </c>
      <c r="Q28" s="31" t="s">
        <v>26</v>
      </c>
      <c r="R28" s="17" t="s">
        <v>26</v>
      </c>
      <c r="S28" s="38" t="s">
        <v>455</v>
      </c>
      <c r="T28" s="10"/>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c r="JA28" s="11"/>
    </row>
    <row r="29" spans="2:261" s="12" customFormat="1" ht="65.099999999999994" customHeight="1" x14ac:dyDescent="0.25">
      <c r="B29" s="3"/>
      <c r="C29" s="9" t="s">
        <v>48</v>
      </c>
      <c r="D29" s="16" t="s">
        <v>49</v>
      </c>
      <c r="E29" s="61">
        <v>93.86</v>
      </c>
      <c r="F29" s="16">
        <v>7</v>
      </c>
      <c r="G29" s="15">
        <v>93.37</v>
      </c>
      <c r="H29" s="15">
        <v>86.05</v>
      </c>
      <c r="I29" s="15">
        <v>78.739999999999995</v>
      </c>
      <c r="J29" s="14"/>
      <c r="K29" s="15">
        <v>96.05</v>
      </c>
      <c r="L29" s="15">
        <v>110.67</v>
      </c>
      <c r="M29" s="15">
        <v>134.33000000000001</v>
      </c>
      <c r="N29" s="54"/>
      <c r="O29" s="15">
        <v>70.538872493</v>
      </c>
      <c r="P29" s="15">
        <v>36.461897518999997</v>
      </c>
      <c r="Q29" s="15" t="s">
        <v>27</v>
      </c>
      <c r="R29" s="16" t="s">
        <v>27</v>
      </c>
      <c r="S29" s="37" t="s">
        <v>456</v>
      </c>
      <c r="T29" s="10"/>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row>
    <row r="30" spans="2:261" s="12" customFormat="1" ht="65.099999999999994" customHeight="1" x14ac:dyDescent="0.25">
      <c r="B30" s="3"/>
      <c r="C30" s="19" t="s">
        <v>50</v>
      </c>
      <c r="D30" s="17" t="s">
        <v>51</v>
      </c>
      <c r="E30" s="62">
        <v>2.97</v>
      </c>
      <c r="F30" s="17">
        <v>0</v>
      </c>
      <c r="G30" s="14">
        <v>2.86</v>
      </c>
      <c r="H30" s="14">
        <v>1.44</v>
      </c>
      <c r="I30" s="14">
        <v>0.03</v>
      </c>
      <c r="J30" s="14"/>
      <c r="K30" s="14">
        <v>3.02</v>
      </c>
      <c r="L30" s="14">
        <v>5.84</v>
      </c>
      <c r="M30" s="14">
        <v>10.41</v>
      </c>
      <c r="N30" s="54"/>
      <c r="O30" s="14">
        <v>27.946840774999998</v>
      </c>
      <c r="P30" s="31">
        <v>10.680753142</v>
      </c>
      <c r="Q30" s="31" t="s">
        <v>26</v>
      </c>
      <c r="R30" s="17" t="s">
        <v>26</v>
      </c>
      <c r="S30" s="38" t="s">
        <v>457</v>
      </c>
      <c r="T30" s="10"/>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row>
    <row r="31" spans="2:261" s="12" customFormat="1" ht="65.099999999999994" customHeight="1" x14ac:dyDescent="0.25">
      <c r="B31" s="3"/>
      <c r="C31" s="9" t="s">
        <v>458</v>
      </c>
      <c r="D31" s="16" t="s">
        <v>459</v>
      </c>
      <c r="E31" s="61">
        <v>155.19</v>
      </c>
      <c r="F31" s="16">
        <v>4</v>
      </c>
      <c r="G31" s="15">
        <v>152.01</v>
      </c>
      <c r="H31" s="15">
        <v>137.66999999999999</v>
      </c>
      <c r="I31" s="15">
        <v>123.34</v>
      </c>
      <c r="J31" s="14"/>
      <c r="K31" s="15">
        <v>158.65</v>
      </c>
      <c r="L31" s="15">
        <v>187.31</v>
      </c>
      <c r="M31" s="15">
        <v>233.68</v>
      </c>
      <c r="N31" s="54"/>
      <c r="O31" s="15">
        <v>47.74484133</v>
      </c>
      <c r="P31" s="15">
        <v>9.7541008524000006</v>
      </c>
      <c r="Q31" s="15" t="s">
        <v>27</v>
      </c>
      <c r="R31" s="16" t="s">
        <v>26</v>
      </c>
      <c r="S31" s="37" t="s">
        <v>460</v>
      </c>
      <c r="T31" s="10"/>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row>
    <row r="32" spans="2:261" s="12" customFormat="1" ht="65.099999999999994" customHeight="1" x14ac:dyDescent="0.25">
      <c r="B32" s="3"/>
      <c r="C32" s="19" t="s">
        <v>52</v>
      </c>
      <c r="D32" s="17" t="s">
        <v>53</v>
      </c>
      <c r="E32" s="62">
        <v>7.88</v>
      </c>
      <c r="F32" s="17">
        <v>2</v>
      </c>
      <c r="G32" s="14">
        <v>7.62</v>
      </c>
      <c r="H32" s="14">
        <v>5.35</v>
      </c>
      <c r="I32" s="14">
        <v>3.09</v>
      </c>
      <c r="J32" s="14"/>
      <c r="K32" s="14">
        <v>8.0299999999999994</v>
      </c>
      <c r="L32" s="14">
        <v>12.55</v>
      </c>
      <c r="M32" s="14">
        <v>19.87</v>
      </c>
      <c r="N32" s="54"/>
      <c r="O32" s="14">
        <v>25.108228957000001</v>
      </c>
      <c r="P32" s="31">
        <v>309.590261</v>
      </c>
      <c r="Q32" s="31" t="s">
        <v>26</v>
      </c>
      <c r="R32" s="17" t="s">
        <v>26</v>
      </c>
      <c r="S32" s="38" t="s">
        <v>461</v>
      </c>
      <c r="T32" s="10"/>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c r="JA32" s="11"/>
    </row>
    <row r="33" spans="2:261" s="12" customFormat="1" ht="65.099999999999994" customHeight="1" x14ac:dyDescent="0.25">
      <c r="B33" s="3"/>
      <c r="C33" s="9" t="s">
        <v>54</v>
      </c>
      <c r="D33" s="16" t="s">
        <v>55</v>
      </c>
      <c r="E33" s="61">
        <v>121.37</v>
      </c>
      <c r="F33" s="16">
        <v>0</v>
      </c>
      <c r="G33" s="15">
        <v>118.57</v>
      </c>
      <c r="H33" s="15">
        <v>94.21</v>
      </c>
      <c r="I33" s="15">
        <v>69.849999999999994</v>
      </c>
      <c r="J33" s="14"/>
      <c r="K33" s="15">
        <v>134.76</v>
      </c>
      <c r="L33" s="15">
        <v>183.47</v>
      </c>
      <c r="M33" s="15">
        <v>262.31</v>
      </c>
      <c r="N33" s="54"/>
      <c r="O33" s="15">
        <v>33.354735904000002</v>
      </c>
      <c r="P33" s="15">
        <v>108.32141261</v>
      </c>
      <c r="Q33" s="15" t="s">
        <v>26</v>
      </c>
      <c r="R33" s="16" t="s">
        <v>26</v>
      </c>
      <c r="S33" s="37" t="s">
        <v>462</v>
      </c>
      <c r="T33" s="10"/>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c r="JA33" s="11"/>
    </row>
    <row r="34" spans="2:261" s="12" customFormat="1" ht="65.099999999999994" customHeight="1" x14ac:dyDescent="0.25">
      <c r="B34" s="3"/>
      <c r="C34" s="19" t="s">
        <v>56</v>
      </c>
      <c r="D34" s="17" t="s">
        <v>57</v>
      </c>
      <c r="E34" s="62">
        <v>10.87</v>
      </c>
      <c r="F34" s="17">
        <v>0</v>
      </c>
      <c r="G34" s="14">
        <v>10.65</v>
      </c>
      <c r="H34" s="14">
        <v>8.57</v>
      </c>
      <c r="I34" s="14">
        <v>6.49</v>
      </c>
      <c r="J34" s="14"/>
      <c r="K34" s="14">
        <v>10.93</v>
      </c>
      <c r="L34" s="14">
        <v>15.08</v>
      </c>
      <c r="M34" s="14">
        <v>21.8</v>
      </c>
      <c r="N34" s="54"/>
      <c r="O34" s="14">
        <v>24.374069298999999</v>
      </c>
      <c r="P34" s="31">
        <v>100.40274728</v>
      </c>
      <c r="Q34" s="31" t="s">
        <v>26</v>
      </c>
      <c r="R34" s="17" t="s">
        <v>26</v>
      </c>
      <c r="S34" s="38" t="s">
        <v>463</v>
      </c>
      <c r="T34" s="10"/>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row>
    <row r="35" spans="2:261" s="12" customFormat="1" ht="65.099999999999994" customHeight="1" x14ac:dyDescent="0.25">
      <c r="B35" s="3"/>
      <c r="C35" s="9" t="s">
        <v>58</v>
      </c>
      <c r="D35" s="16" t="s">
        <v>59</v>
      </c>
      <c r="E35" s="61">
        <v>47.43</v>
      </c>
      <c r="F35" s="16">
        <v>0</v>
      </c>
      <c r="G35" s="15">
        <v>46.5</v>
      </c>
      <c r="H35" s="15">
        <v>41.69</v>
      </c>
      <c r="I35" s="15">
        <v>36.880000000000003</v>
      </c>
      <c r="J35" s="14"/>
      <c r="K35" s="15">
        <v>47.62</v>
      </c>
      <c r="L35" s="15">
        <v>57.23</v>
      </c>
      <c r="M35" s="15">
        <v>72.790000000000006</v>
      </c>
      <c r="N35" s="54"/>
      <c r="O35" s="15">
        <v>17.334569205000001</v>
      </c>
      <c r="P35" s="15">
        <v>1317.9130302999999</v>
      </c>
      <c r="Q35" s="15" t="s">
        <v>26</v>
      </c>
      <c r="R35" s="16" t="s">
        <v>26</v>
      </c>
      <c r="S35" s="37" t="s">
        <v>464</v>
      </c>
      <c r="T35" s="10"/>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row>
    <row r="36" spans="2:261" s="12" customFormat="1" ht="65.099999999999994" customHeight="1" x14ac:dyDescent="0.25">
      <c r="B36" s="3"/>
      <c r="C36" s="19" t="s">
        <v>58</v>
      </c>
      <c r="D36" s="17" t="s">
        <v>60</v>
      </c>
      <c r="E36" s="62">
        <v>47.9</v>
      </c>
      <c r="F36" s="17">
        <v>2</v>
      </c>
      <c r="G36" s="14">
        <v>46.83</v>
      </c>
      <c r="H36" s="14">
        <v>41.83</v>
      </c>
      <c r="I36" s="14">
        <v>36.840000000000003</v>
      </c>
      <c r="J36" s="14"/>
      <c r="K36" s="14">
        <v>47.92</v>
      </c>
      <c r="L36" s="14">
        <v>57.9</v>
      </c>
      <c r="M36" s="14">
        <v>74.05</v>
      </c>
      <c r="N36" s="54"/>
      <c r="O36" s="14">
        <v>16.417713228</v>
      </c>
      <c r="P36" s="31">
        <v>148.837919</v>
      </c>
      <c r="Q36" s="31" t="s">
        <v>26</v>
      </c>
      <c r="R36" s="17" t="s">
        <v>26</v>
      </c>
      <c r="S36" s="38" t="s">
        <v>465</v>
      </c>
      <c r="T36" s="10"/>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row>
    <row r="37" spans="2:261" s="12" customFormat="1" ht="65.099999999999994" customHeight="1" x14ac:dyDescent="0.25">
      <c r="B37" s="3"/>
      <c r="C37" s="9" t="s">
        <v>436</v>
      </c>
      <c r="D37" s="16" t="s">
        <v>437</v>
      </c>
      <c r="E37" s="61">
        <v>10.27</v>
      </c>
      <c r="F37" s="16">
        <v>8</v>
      </c>
      <c r="G37" s="15">
        <v>9.08</v>
      </c>
      <c r="H37" s="15">
        <v>3.89</v>
      </c>
      <c r="I37" s="15">
        <v>-1.28</v>
      </c>
      <c r="J37" s="14"/>
      <c r="K37" s="15">
        <v>18</v>
      </c>
      <c r="L37" s="15">
        <v>28.36</v>
      </c>
      <c r="M37" s="15">
        <v>45.13</v>
      </c>
      <c r="N37" s="54"/>
      <c r="O37" s="15">
        <v>50.199967649999998</v>
      </c>
      <c r="P37" s="15">
        <v>8.1841457619</v>
      </c>
      <c r="Q37" s="15" t="s">
        <v>27</v>
      </c>
      <c r="R37" s="16" t="s">
        <v>27</v>
      </c>
      <c r="S37" s="37" t="s">
        <v>466</v>
      </c>
      <c r="T37" s="10"/>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row>
    <row r="38" spans="2:261" s="12" customFormat="1" ht="65.099999999999994" customHeight="1" x14ac:dyDescent="0.25">
      <c r="B38" s="3"/>
      <c r="C38" s="19" t="s">
        <v>61</v>
      </c>
      <c r="D38" s="17" t="s">
        <v>62</v>
      </c>
      <c r="E38" s="62">
        <v>14.33</v>
      </c>
      <c r="F38" s="17">
        <v>2</v>
      </c>
      <c r="G38" s="14">
        <v>13.38</v>
      </c>
      <c r="H38" s="14">
        <v>8.86</v>
      </c>
      <c r="I38" s="14">
        <v>4.34</v>
      </c>
      <c r="J38" s="14"/>
      <c r="K38" s="14">
        <v>14.33</v>
      </c>
      <c r="L38" s="14">
        <v>23.36</v>
      </c>
      <c r="M38" s="14">
        <v>37.979999999999997</v>
      </c>
      <c r="N38" s="54"/>
      <c r="O38" s="14">
        <v>25.985612530000001</v>
      </c>
      <c r="P38" s="31">
        <v>128.1930069</v>
      </c>
      <c r="Q38" s="31" t="s">
        <v>26</v>
      </c>
      <c r="R38" s="17" t="s">
        <v>26</v>
      </c>
      <c r="S38" s="38" t="s">
        <v>467</v>
      </c>
      <c r="T38" s="10"/>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row>
    <row r="39" spans="2:261" s="12" customFormat="1" ht="65.099999999999994" customHeight="1" x14ac:dyDescent="0.25">
      <c r="B39" s="3"/>
      <c r="C39" s="9" t="s">
        <v>63</v>
      </c>
      <c r="D39" s="16" t="s">
        <v>64</v>
      </c>
      <c r="E39" s="61">
        <v>13.43</v>
      </c>
      <c r="F39" s="16">
        <v>0</v>
      </c>
      <c r="G39" s="15">
        <v>13.31</v>
      </c>
      <c r="H39" s="15">
        <v>9.4600000000000009</v>
      </c>
      <c r="I39" s="15">
        <v>5.61</v>
      </c>
      <c r="J39" s="14"/>
      <c r="K39" s="15">
        <v>13.91</v>
      </c>
      <c r="L39" s="15">
        <v>21.6</v>
      </c>
      <c r="M39" s="15">
        <v>34.049999999999997</v>
      </c>
      <c r="N39" s="54"/>
      <c r="O39" s="15">
        <v>20.120027795999999</v>
      </c>
      <c r="P39" s="15">
        <v>1594.8770972</v>
      </c>
      <c r="Q39" s="15" t="s">
        <v>26</v>
      </c>
      <c r="R39" s="16" t="s">
        <v>26</v>
      </c>
      <c r="S39" s="37" t="s">
        <v>468</v>
      </c>
      <c r="T39" s="10"/>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row>
    <row r="40" spans="2:261" s="12" customFormat="1" ht="65.099999999999994" customHeight="1" x14ac:dyDescent="0.25">
      <c r="B40" s="3"/>
      <c r="C40" s="19" t="s">
        <v>65</v>
      </c>
      <c r="D40" s="17" t="s">
        <v>66</v>
      </c>
      <c r="E40" s="62">
        <v>5.1100000000000003</v>
      </c>
      <c r="F40" s="17">
        <v>0</v>
      </c>
      <c r="G40" s="14">
        <v>5.0999999999999996</v>
      </c>
      <c r="H40" s="14">
        <v>4.3099999999999996</v>
      </c>
      <c r="I40" s="14">
        <v>3.52</v>
      </c>
      <c r="J40" s="14"/>
      <c r="K40" s="14">
        <v>5.24</v>
      </c>
      <c r="L40" s="14">
        <v>6.81</v>
      </c>
      <c r="M40" s="14">
        <v>9.35</v>
      </c>
      <c r="N40" s="54"/>
      <c r="O40" s="14">
        <v>17.682128992999999</v>
      </c>
      <c r="P40" s="31">
        <v>12.038496381000002</v>
      </c>
      <c r="Q40" s="31" t="s">
        <v>26</v>
      </c>
      <c r="R40" s="17" t="s">
        <v>26</v>
      </c>
      <c r="S40" s="38" t="s">
        <v>469</v>
      </c>
      <c r="T40" s="10"/>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row>
    <row r="41" spans="2:261" s="12" customFormat="1" ht="65.099999999999994" customHeight="1" x14ac:dyDescent="0.25">
      <c r="B41" s="3"/>
      <c r="C41" s="9" t="s">
        <v>470</v>
      </c>
      <c r="D41" s="16" t="s">
        <v>471</v>
      </c>
      <c r="E41" s="61">
        <v>67.989999999999995</v>
      </c>
      <c r="F41" s="16">
        <v>4</v>
      </c>
      <c r="G41" s="15">
        <v>67.75</v>
      </c>
      <c r="H41" s="15">
        <v>60.8</v>
      </c>
      <c r="I41" s="15">
        <v>53.86</v>
      </c>
      <c r="J41" s="14"/>
      <c r="K41" s="15">
        <v>71.150000000000006</v>
      </c>
      <c r="L41" s="15">
        <v>85.03</v>
      </c>
      <c r="M41" s="15">
        <v>107.5</v>
      </c>
      <c r="N41" s="54"/>
      <c r="O41" s="15">
        <v>55.154857282000002</v>
      </c>
      <c r="P41" s="15">
        <v>5.6690312481000005</v>
      </c>
      <c r="Q41" s="15" t="s">
        <v>26</v>
      </c>
      <c r="R41" s="16" t="s">
        <v>27</v>
      </c>
      <c r="S41" s="37" t="s">
        <v>472</v>
      </c>
      <c r="T41" s="10"/>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row>
    <row r="42" spans="2:261" s="12" customFormat="1" ht="65.099999999999994" customHeight="1" x14ac:dyDescent="0.25">
      <c r="B42" s="3"/>
      <c r="C42" s="19" t="s">
        <v>67</v>
      </c>
      <c r="D42" s="17" t="s">
        <v>68</v>
      </c>
      <c r="E42" s="62">
        <v>12.36</v>
      </c>
      <c r="F42" s="17">
        <v>0</v>
      </c>
      <c r="G42" s="14">
        <v>12.24</v>
      </c>
      <c r="H42" s="14">
        <v>10.119999999999999</v>
      </c>
      <c r="I42" s="14">
        <v>8.01</v>
      </c>
      <c r="J42" s="14"/>
      <c r="K42" s="14">
        <v>12.58</v>
      </c>
      <c r="L42" s="14">
        <v>16.8</v>
      </c>
      <c r="M42" s="14">
        <v>23.64</v>
      </c>
      <c r="N42" s="54"/>
      <c r="O42" s="14">
        <v>21.183861055000001</v>
      </c>
      <c r="P42" s="31">
        <v>46.473523714000002</v>
      </c>
      <c r="Q42" s="31" t="s">
        <v>26</v>
      </c>
      <c r="R42" s="17" t="s">
        <v>26</v>
      </c>
      <c r="S42" s="38" t="s">
        <v>473</v>
      </c>
      <c r="T42" s="10"/>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row>
    <row r="43" spans="2:261" s="12" customFormat="1" ht="65.099999999999994" customHeight="1" x14ac:dyDescent="0.25">
      <c r="B43" s="3"/>
      <c r="C43" s="9" t="s">
        <v>69</v>
      </c>
      <c r="D43" s="16" t="s">
        <v>70</v>
      </c>
      <c r="E43" s="61">
        <v>41.32</v>
      </c>
      <c r="F43" s="16">
        <v>4</v>
      </c>
      <c r="G43" s="15">
        <v>40.93</v>
      </c>
      <c r="H43" s="15">
        <v>38.200000000000003</v>
      </c>
      <c r="I43" s="15">
        <v>35.479999999999997</v>
      </c>
      <c r="J43" s="14"/>
      <c r="K43" s="15">
        <v>41.98</v>
      </c>
      <c r="L43" s="15">
        <v>47.42</v>
      </c>
      <c r="M43" s="15">
        <v>56.24</v>
      </c>
      <c r="N43" s="54"/>
      <c r="O43" s="15">
        <v>45.572330243000003</v>
      </c>
      <c r="P43" s="15">
        <v>359.18576332999999</v>
      </c>
      <c r="Q43" s="15" t="s">
        <v>27</v>
      </c>
      <c r="R43" s="16" t="s">
        <v>26</v>
      </c>
      <c r="S43" s="37" t="s">
        <v>474</v>
      </c>
      <c r="T43" s="10"/>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row>
    <row r="44" spans="2:261" s="12" customFormat="1" ht="65.099999999999994" customHeight="1" x14ac:dyDescent="0.25">
      <c r="B44" s="3"/>
      <c r="C44" s="19" t="s">
        <v>71</v>
      </c>
      <c r="D44" s="17" t="s">
        <v>72</v>
      </c>
      <c r="E44" s="62">
        <v>23.51</v>
      </c>
      <c r="F44" s="17">
        <v>0</v>
      </c>
      <c r="G44" s="14">
        <v>23.35</v>
      </c>
      <c r="H44" s="14">
        <v>19.39</v>
      </c>
      <c r="I44" s="14">
        <v>15.44</v>
      </c>
      <c r="J44" s="14"/>
      <c r="K44" s="14">
        <v>24.08</v>
      </c>
      <c r="L44" s="14">
        <v>31.98</v>
      </c>
      <c r="M44" s="14">
        <v>44.78</v>
      </c>
      <c r="N44" s="54"/>
      <c r="O44" s="14">
        <v>23.797288164000001</v>
      </c>
      <c r="P44" s="31">
        <v>33.553076523999998</v>
      </c>
      <c r="Q44" s="31" t="s">
        <v>26</v>
      </c>
      <c r="R44" s="17" t="s">
        <v>26</v>
      </c>
      <c r="S44" s="38" t="s">
        <v>475</v>
      </c>
      <c r="T44" s="10"/>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row>
    <row r="45" spans="2:261" s="12" customFormat="1" ht="65.099999999999994" customHeight="1" x14ac:dyDescent="0.25">
      <c r="B45" s="3"/>
      <c r="C45" s="9" t="s">
        <v>73</v>
      </c>
      <c r="D45" s="16" t="s">
        <v>74</v>
      </c>
      <c r="E45" s="61">
        <v>147.83000000000001</v>
      </c>
      <c r="F45" s="16">
        <v>10</v>
      </c>
      <c r="G45" s="15">
        <v>147.18</v>
      </c>
      <c r="H45" s="15">
        <v>138.47999999999999</v>
      </c>
      <c r="I45" s="15">
        <v>129.78</v>
      </c>
      <c r="J45" s="14"/>
      <c r="K45" s="15">
        <v>151.25</v>
      </c>
      <c r="L45" s="15">
        <v>168.64</v>
      </c>
      <c r="M45" s="15">
        <v>196.78</v>
      </c>
      <c r="N45" s="54"/>
      <c r="O45" s="15">
        <v>76.546699423999996</v>
      </c>
      <c r="P45" s="15">
        <v>10.657124212000001</v>
      </c>
      <c r="Q45" s="15" t="s">
        <v>27</v>
      </c>
      <c r="R45" s="16" t="s">
        <v>27</v>
      </c>
      <c r="S45" s="37" t="s">
        <v>476</v>
      </c>
      <c r="T45" s="10"/>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row>
    <row r="46" spans="2:261" s="12" customFormat="1" ht="65.099999999999994" customHeight="1" x14ac:dyDescent="0.25">
      <c r="B46" s="3"/>
      <c r="C46" s="19" t="s">
        <v>477</v>
      </c>
      <c r="D46" s="17" t="s">
        <v>478</v>
      </c>
      <c r="E46" s="62">
        <v>9.02</v>
      </c>
      <c r="F46" s="17">
        <v>0</v>
      </c>
      <c r="G46" s="14">
        <v>8.9700000000000006</v>
      </c>
      <c r="H46" s="14">
        <v>7.47</v>
      </c>
      <c r="I46" s="14">
        <v>5.97</v>
      </c>
      <c r="J46" s="14"/>
      <c r="K46" s="14">
        <v>9.27</v>
      </c>
      <c r="L46" s="14">
        <v>12.26</v>
      </c>
      <c r="M46" s="14">
        <v>17.11</v>
      </c>
      <c r="N46" s="54"/>
      <c r="O46" s="14">
        <v>22.127922319</v>
      </c>
      <c r="P46" s="31">
        <v>4.8416419047999995</v>
      </c>
      <c r="Q46" s="31" t="s">
        <v>26</v>
      </c>
      <c r="R46" s="17" t="s">
        <v>26</v>
      </c>
      <c r="S46" s="38" t="s">
        <v>479</v>
      </c>
      <c r="T46" s="10"/>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row>
    <row r="47" spans="2:261" s="12" customFormat="1" ht="65.099999999999994" customHeight="1" x14ac:dyDescent="0.25">
      <c r="B47" s="3"/>
      <c r="C47" s="9" t="s">
        <v>75</v>
      </c>
      <c r="D47" s="16" t="s">
        <v>76</v>
      </c>
      <c r="E47" s="61">
        <v>9.9600000000000009</v>
      </c>
      <c r="F47" s="16">
        <v>0</v>
      </c>
      <c r="G47" s="15">
        <v>9.93</v>
      </c>
      <c r="H47" s="15">
        <v>6.99</v>
      </c>
      <c r="I47" s="15">
        <v>4.05</v>
      </c>
      <c r="J47" s="14"/>
      <c r="K47" s="15">
        <v>10.4</v>
      </c>
      <c r="L47" s="15">
        <v>16.27</v>
      </c>
      <c r="M47" s="15">
        <v>25.78</v>
      </c>
      <c r="N47" s="54"/>
      <c r="O47" s="15">
        <v>18.096300501000002</v>
      </c>
      <c r="P47" s="15">
        <v>17.509512999999998</v>
      </c>
      <c r="Q47" s="15" t="s">
        <v>26</v>
      </c>
      <c r="R47" s="16" t="s">
        <v>26</v>
      </c>
      <c r="S47" s="37" t="s">
        <v>480</v>
      </c>
      <c r="T47" s="10"/>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row>
    <row r="48" spans="2:261" s="12" customFormat="1" ht="65.099999999999994" customHeight="1" x14ac:dyDescent="0.25">
      <c r="B48" s="3"/>
      <c r="C48" s="19" t="s">
        <v>77</v>
      </c>
      <c r="D48" s="17" t="s">
        <v>78</v>
      </c>
      <c r="E48" s="62">
        <v>12.71</v>
      </c>
      <c r="F48" s="17">
        <v>0</v>
      </c>
      <c r="G48" s="14">
        <v>12.64</v>
      </c>
      <c r="H48" s="14">
        <v>10.39</v>
      </c>
      <c r="I48" s="14">
        <v>8.15</v>
      </c>
      <c r="J48" s="14"/>
      <c r="K48" s="14">
        <v>12.93</v>
      </c>
      <c r="L48" s="14">
        <v>17.41</v>
      </c>
      <c r="M48" s="14">
        <v>24.66</v>
      </c>
      <c r="N48" s="54"/>
      <c r="O48" s="14">
        <v>15.925313397</v>
      </c>
      <c r="P48" s="31">
        <v>405.05593081000001</v>
      </c>
      <c r="Q48" s="31" t="s">
        <v>26</v>
      </c>
      <c r="R48" s="17" t="s">
        <v>26</v>
      </c>
      <c r="S48" s="38" t="s">
        <v>481</v>
      </c>
      <c r="T48" s="10"/>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row>
    <row r="49" spans="2:261" s="12" customFormat="1" ht="65.099999999999994" customHeight="1" x14ac:dyDescent="0.25">
      <c r="B49" s="3"/>
      <c r="C49" s="9" t="s">
        <v>77</v>
      </c>
      <c r="D49" s="16" t="s">
        <v>79</v>
      </c>
      <c r="E49" s="61">
        <v>13.86</v>
      </c>
      <c r="F49" s="16">
        <v>0</v>
      </c>
      <c r="G49" s="15">
        <v>13.81</v>
      </c>
      <c r="H49" s="15">
        <v>11.08</v>
      </c>
      <c r="I49" s="15">
        <v>8.36</v>
      </c>
      <c r="J49" s="14"/>
      <c r="K49" s="15">
        <v>14.18</v>
      </c>
      <c r="L49" s="15">
        <v>19.62</v>
      </c>
      <c r="M49" s="15">
        <v>28.42</v>
      </c>
      <c r="N49" s="54"/>
      <c r="O49" s="15">
        <v>15.357027395999999</v>
      </c>
      <c r="P49" s="15">
        <v>1734.7681100000002</v>
      </c>
      <c r="Q49" s="15" t="s">
        <v>26</v>
      </c>
      <c r="R49" s="16" t="s">
        <v>26</v>
      </c>
      <c r="S49" s="37" t="s">
        <v>482</v>
      </c>
      <c r="T49" s="10"/>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row>
    <row r="50" spans="2:261" s="12" customFormat="1" ht="65.099999999999994" customHeight="1" x14ac:dyDescent="0.25">
      <c r="B50" s="3"/>
      <c r="C50" s="19" t="s">
        <v>80</v>
      </c>
      <c r="D50" s="17" t="s">
        <v>81</v>
      </c>
      <c r="E50" s="62">
        <v>18.27</v>
      </c>
      <c r="F50" s="17">
        <v>3</v>
      </c>
      <c r="G50" s="14">
        <v>17.46</v>
      </c>
      <c r="H50" s="14">
        <v>15.61</v>
      </c>
      <c r="I50" s="14">
        <v>13.77</v>
      </c>
      <c r="J50" s="14"/>
      <c r="K50" s="14">
        <v>18.399999999999999</v>
      </c>
      <c r="L50" s="14">
        <v>22.08</v>
      </c>
      <c r="M50" s="14">
        <v>28.04</v>
      </c>
      <c r="N50" s="54"/>
      <c r="O50" s="14">
        <v>31.697330060999999</v>
      </c>
      <c r="P50" s="31">
        <v>107.46693781</v>
      </c>
      <c r="Q50" s="31" t="s">
        <v>26</v>
      </c>
      <c r="R50" s="17" t="s">
        <v>26</v>
      </c>
      <c r="S50" s="38" t="s">
        <v>483</v>
      </c>
      <c r="T50" s="10"/>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row>
    <row r="51" spans="2:261" s="12" customFormat="1" ht="65.099999999999994" customHeight="1" x14ac:dyDescent="0.25">
      <c r="B51" s="3"/>
      <c r="C51" s="9" t="s">
        <v>82</v>
      </c>
      <c r="D51" s="16" t="s">
        <v>83</v>
      </c>
      <c r="E51" s="61">
        <v>14.1</v>
      </c>
      <c r="F51" s="16">
        <v>3</v>
      </c>
      <c r="G51" s="15">
        <v>14.02</v>
      </c>
      <c r="H51" s="15">
        <v>12.84</v>
      </c>
      <c r="I51" s="15">
        <v>11.67</v>
      </c>
      <c r="J51" s="14"/>
      <c r="K51" s="15">
        <v>14.8</v>
      </c>
      <c r="L51" s="15">
        <v>17.14</v>
      </c>
      <c r="M51" s="15">
        <v>20.93</v>
      </c>
      <c r="N51" s="54"/>
      <c r="O51" s="15">
        <v>37.53462493</v>
      </c>
      <c r="P51" s="15">
        <v>138.34052009999999</v>
      </c>
      <c r="Q51" s="15" t="s">
        <v>27</v>
      </c>
      <c r="R51" s="16" t="s">
        <v>26</v>
      </c>
      <c r="S51" s="37" t="s">
        <v>484</v>
      </c>
      <c r="T51" s="10"/>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row>
    <row r="52" spans="2:261" s="12" customFormat="1" ht="65.099999999999994" customHeight="1" x14ac:dyDescent="0.25">
      <c r="B52" s="3"/>
      <c r="C52" s="19" t="s">
        <v>11</v>
      </c>
      <c r="D52" s="17" t="s">
        <v>84</v>
      </c>
      <c r="E52" s="62">
        <v>16.47</v>
      </c>
      <c r="F52" s="17">
        <v>2</v>
      </c>
      <c r="G52" s="14">
        <v>16.13</v>
      </c>
      <c r="H52" s="14">
        <v>12.71</v>
      </c>
      <c r="I52" s="14">
        <v>9.2899999999999991</v>
      </c>
      <c r="J52" s="14"/>
      <c r="K52" s="14">
        <v>16.75</v>
      </c>
      <c r="L52" s="14">
        <v>23.58</v>
      </c>
      <c r="M52" s="14">
        <v>34.64</v>
      </c>
      <c r="N52" s="54"/>
      <c r="O52" s="14">
        <v>18.071560250000001</v>
      </c>
      <c r="P52" s="31">
        <v>1465.7569566</v>
      </c>
      <c r="Q52" s="31" t="s">
        <v>26</v>
      </c>
      <c r="R52" s="17" t="s">
        <v>26</v>
      </c>
      <c r="S52" s="38" t="s">
        <v>485</v>
      </c>
      <c r="T52" s="10"/>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row>
    <row r="53" spans="2:261" s="12" customFormat="1" ht="65.099999999999994" customHeight="1" x14ac:dyDescent="0.25">
      <c r="B53" s="3"/>
      <c r="C53" s="9" t="s">
        <v>85</v>
      </c>
      <c r="D53" s="16" t="s">
        <v>86</v>
      </c>
      <c r="E53" s="61">
        <v>2.99</v>
      </c>
      <c r="F53" s="16">
        <v>0</v>
      </c>
      <c r="G53" s="15">
        <v>2.93</v>
      </c>
      <c r="H53" s="15">
        <v>1.56</v>
      </c>
      <c r="I53" s="15">
        <v>0.19</v>
      </c>
      <c r="J53" s="14"/>
      <c r="K53" s="15">
        <v>3.12</v>
      </c>
      <c r="L53" s="15">
        <v>5.85</v>
      </c>
      <c r="M53" s="15">
        <v>10.27</v>
      </c>
      <c r="N53" s="54"/>
      <c r="O53" s="15">
        <v>30.463265347</v>
      </c>
      <c r="P53" s="15">
        <v>24.48404</v>
      </c>
      <c r="Q53" s="15" t="s">
        <v>26</v>
      </c>
      <c r="R53" s="16" t="s">
        <v>26</v>
      </c>
      <c r="S53" s="37" t="s">
        <v>486</v>
      </c>
      <c r="T53" s="10"/>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row>
    <row r="54" spans="2:261" s="12" customFormat="1" ht="65.099999999999994" customHeight="1" x14ac:dyDescent="0.25">
      <c r="B54" s="3"/>
      <c r="C54" s="19" t="s">
        <v>87</v>
      </c>
      <c r="D54" s="17" t="s">
        <v>88</v>
      </c>
      <c r="E54" s="62">
        <v>18.420000000000002</v>
      </c>
      <c r="F54" s="17">
        <v>2</v>
      </c>
      <c r="G54" s="14">
        <v>17.95</v>
      </c>
      <c r="H54" s="14">
        <v>16.489999999999998</v>
      </c>
      <c r="I54" s="14">
        <v>15.03</v>
      </c>
      <c r="J54" s="14"/>
      <c r="K54" s="14">
        <v>18.55</v>
      </c>
      <c r="L54" s="14">
        <v>21.46</v>
      </c>
      <c r="M54" s="14">
        <v>26.18</v>
      </c>
      <c r="N54" s="54"/>
      <c r="O54" s="14">
        <v>36.639649568999999</v>
      </c>
      <c r="P54" s="31">
        <v>92.361147000000003</v>
      </c>
      <c r="Q54" s="31" t="s">
        <v>26</v>
      </c>
      <c r="R54" s="17" t="s">
        <v>26</v>
      </c>
      <c r="S54" s="38" t="s">
        <v>487</v>
      </c>
      <c r="T54" s="10"/>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row>
    <row r="55" spans="2:261" s="12" customFormat="1" ht="65.099999999999994" customHeight="1" x14ac:dyDescent="0.25">
      <c r="B55" s="3"/>
      <c r="C55" s="9" t="s">
        <v>89</v>
      </c>
      <c r="D55" s="16" t="s">
        <v>90</v>
      </c>
      <c r="E55" s="61">
        <v>25.23</v>
      </c>
      <c r="F55" s="16">
        <v>1</v>
      </c>
      <c r="G55" s="15">
        <v>24.86</v>
      </c>
      <c r="H55" s="15">
        <v>22.19</v>
      </c>
      <c r="I55" s="15">
        <v>19.53</v>
      </c>
      <c r="J55" s="14"/>
      <c r="K55" s="15">
        <v>25.7</v>
      </c>
      <c r="L55" s="15">
        <v>31.02</v>
      </c>
      <c r="M55" s="15">
        <v>39.630000000000003</v>
      </c>
      <c r="N55" s="54"/>
      <c r="O55" s="15">
        <v>49.43640877</v>
      </c>
      <c r="P55" s="15">
        <v>12.065301072</v>
      </c>
      <c r="Q55" s="15" t="s">
        <v>26</v>
      </c>
      <c r="R55" s="16" t="s">
        <v>26</v>
      </c>
      <c r="S55" s="37" t="s">
        <v>488</v>
      </c>
      <c r="T55" s="10"/>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row>
    <row r="56" spans="2:261" s="12" customFormat="1" ht="65.099999999999994" customHeight="1" x14ac:dyDescent="0.25">
      <c r="B56" s="3"/>
      <c r="C56" s="19" t="s">
        <v>91</v>
      </c>
      <c r="D56" s="17" t="s">
        <v>92</v>
      </c>
      <c r="E56" s="62">
        <v>51.52</v>
      </c>
      <c r="F56" s="17">
        <v>0</v>
      </c>
      <c r="G56" s="14">
        <v>51.08</v>
      </c>
      <c r="H56" s="14">
        <v>40.06</v>
      </c>
      <c r="I56" s="14">
        <v>29.04</v>
      </c>
      <c r="J56" s="14"/>
      <c r="K56" s="14">
        <v>52.5</v>
      </c>
      <c r="L56" s="14">
        <v>74.53</v>
      </c>
      <c r="M56" s="14">
        <v>110.19</v>
      </c>
      <c r="N56" s="54"/>
      <c r="O56" s="14">
        <v>19.587479363</v>
      </c>
      <c r="P56" s="31">
        <v>1739.2683665</v>
      </c>
      <c r="Q56" s="31" t="s">
        <v>26</v>
      </c>
      <c r="R56" s="17" t="s">
        <v>26</v>
      </c>
      <c r="S56" s="38" t="s">
        <v>489</v>
      </c>
      <c r="T56" s="10"/>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row>
    <row r="57" spans="2:261" s="12" customFormat="1" ht="65.099999999999994" customHeight="1" x14ac:dyDescent="0.25">
      <c r="B57" s="3"/>
      <c r="C57" s="9" t="s">
        <v>93</v>
      </c>
      <c r="D57" s="16" t="s">
        <v>94</v>
      </c>
      <c r="E57" s="61">
        <v>21.38</v>
      </c>
      <c r="F57" s="16">
        <v>7</v>
      </c>
      <c r="G57" s="15">
        <v>21.15</v>
      </c>
      <c r="H57" s="15">
        <v>19.78</v>
      </c>
      <c r="I57" s="15">
        <v>18.420000000000002</v>
      </c>
      <c r="J57" s="14"/>
      <c r="K57" s="15">
        <v>21.96</v>
      </c>
      <c r="L57" s="15">
        <v>24.68</v>
      </c>
      <c r="M57" s="15">
        <v>29.09</v>
      </c>
      <c r="N57" s="54"/>
      <c r="O57" s="15">
        <v>55.225106353000001</v>
      </c>
      <c r="P57" s="15">
        <v>237.31605970999999</v>
      </c>
      <c r="Q57" s="15" t="s">
        <v>27</v>
      </c>
      <c r="R57" s="16" t="s">
        <v>27</v>
      </c>
      <c r="S57" s="37" t="s">
        <v>490</v>
      </c>
      <c r="T57" s="10"/>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row>
    <row r="58" spans="2:261" s="12" customFormat="1" ht="65.099999999999994" customHeight="1" x14ac:dyDescent="0.25">
      <c r="B58" s="3"/>
      <c r="C58" s="19" t="s">
        <v>95</v>
      </c>
      <c r="D58" s="17" t="s">
        <v>96</v>
      </c>
      <c r="E58" s="62">
        <v>3.98</v>
      </c>
      <c r="F58" s="17">
        <v>0</v>
      </c>
      <c r="G58" s="14">
        <v>3.86</v>
      </c>
      <c r="H58" s="14">
        <v>2.8</v>
      </c>
      <c r="I58" s="14">
        <v>1.75</v>
      </c>
      <c r="J58" s="14"/>
      <c r="K58" s="14">
        <v>4.0999999999999996</v>
      </c>
      <c r="L58" s="14">
        <v>6.2</v>
      </c>
      <c r="M58" s="14">
        <v>9.61</v>
      </c>
      <c r="N58" s="54"/>
      <c r="O58" s="14">
        <v>19.212362395</v>
      </c>
      <c r="P58" s="31">
        <v>12.548699095</v>
      </c>
      <c r="Q58" s="31" t="s">
        <v>26</v>
      </c>
      <c r="R58" s="17" t="s">
        <v>26</v>
      </c>
      <c r="S58" s="38" t="s">
        <v>491</v>
      </c>
      <c r="T58" s="10"/>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row>
    <row r="59" spans="2:261" s="12" customFormat="1" ht="65.099999999999994" customHeight="1" x14ac:dyDescent="0.25">
      <c r="B59" s="3"/>
      <c r="C59" s="9" t="s">
        <v>97</v>
      </c>
      <c r="D59" s="16" t="s">
        <v>98</v>
      </c>
      <c r="E59" s="61">
        <v>0.69</v>
      </c>
      <c r="F59" s="16">
        <v>2</v>
      </c>
      <c r="G59" s="15">
        <v>0.63</v>
      </c>
      <c r="H59" s="15">
        <v>0.19</v>
      </c>
      <c r="I59" s="15">
        <v>-0.24</v>
      </c>
      <c r="J59" s="14"/>
      <c r="K59" s="15">
        <v>0.69</v>
      </c>
      <c r="L59" s="15">
        <v>1.56</v>
      </c>
      <c r="M59" s="15">
        <v>2.97</v>
      </c>
      <c r="N59" s="54"/>
      <c r="O59" s="15">
        <v>32.194992159999998</v>
      </c>
      <c r="P59" s="15">
        <v>23.197921666999999</v>
      </c>
      <c r="Q59" s="15" t="s">
        <v>26</v>
      </c>
      <c r="R59" s="16" t="s">
        <v>26</v>
      </c>
      <c r="S59" s="37" t="s">
        <v>492</v>
      </c>
      <c r="T59" s="10"/>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row>
    <row r="60" spans="2:261" s="12" customFormat="1" ht="65.099999999999994" customHeight="1" x14ac:dyDescent="0.25">
      <c r="B60" s="3"/>
      <c r="C60" s="19" t="s">
        <v>99</v>
      </c>
      <c r="D60" s="17" t="s">
        <v>100</v>
      </c>
      <c r="E60" s="62">
        <v>11.27</v>
      </c>
      <c r="F60" s="17">
        <v>6</v>
      </c>
      <c r="G60" s="14">
        <v>11.13</v>
      </c>
      <c r="H60" s="14">
        <v>10.9</v>
      </c>
      <c r="I60" s="14">
        <v>10.67</v>
      </c>
      <c r="J60" s="14"/>
      <c r="K60" s="14">
        <v>11.44</v>
      </c>
      <c r="L60" s="14">
        <v>11.89</v>
      </c>
      <c r="M60" s="14">
        <v>12.63</v>
      </c>
      <c r="N60" s="54"/>
      <c r="O60" s="14">
        <v>49.448193486000001</v>
      </c>
      <c r="P60" s="31">
        <v>63.061641190000003</v>
      </c>
      <c r="Q60" s="31" t="s">
        <v>27</v>
      </c>
      <c r="R60" s="17" t="s">
        <v>27</v>
      </c>
      <c r="S60" s="38" t="s">
        <v>493</v>
      </c>
      <c r="T60" s="10"/>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row>
    <row r="61" spans="2:261" s="12" customFormat="1" ht="65.099999999999994" customHeight="1" x14ac:dyDescent="0.25">
      <c r="B61" s="3"/>
      <c r="C61" s="9" t="s">
        <v>101</v>
      </c>
      <c r="D61" s="16" t="s">
        <v>102</v>
      </c>
      <c r="E61" s="61">
        <v>6.55</v>
      </c>
      <c r="F61" s="16">
        <v>0</v>
      </c>
      <c r="G61" s="15">
        <v>6.31</v>
      </c>
      <c r="H61" s="15">
        <v>3.75</v>
      </c>
      <c r="I61" s="15">
        <v>1.2</v>
      </c>
      <c r="J61" s="14"/>
      <c r="K61" s="15">
        <v>6.59</v>
      </c>
      <c r="L61" s="15">
        <v>11.69</v>
      </c>
      <c r="M61" s="15">
        <v>19.95</v>
      </c>
      <c r="N61" s="54"/>
      <c r="O61" s="15">
        <v>22.488345057</v>
      </c>
      <c r="P61" s="15">
        <v>179.65133986000001</v>
      </c>
      <c r="Q61" s="15" t="s">
        <v>26</v>
      </c>
      <c r="R61" s="16" t="s">
        <v>26</v>
      </c>
      <c r="S61" s="37" t="s">
        <v>494</v>
      </c>
      <c r="T61" s="10"/>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row>
    <row r="62" spans="2:261" s="12" customFormat="1" ht="65.099999999999994" customHeight="1" x14ac:dyDescent="0.25">
      <c r="B62" s="3"/>
      <c r="C62" s="19" t="s">
        <v>103</v>
      </c>
      <c r="D62" s="17" t="s">
        <v>104</v>
      </c>
      <c r="E62" s="62">
        <v>10.07</v>
      </c>
      <c r="F62" s="17">
        <v>1</v>
      </c>
      <c r="G62" s="14">
        <v>9.9600000000000009</v>
      </c>
      <c r="H62" s="14">
        <v>9.18</v>
      </c>
      <c r="I62" s="14">
        <v>8.4</v>
      </c>
      <c r="J62" s="14"/>
      <c r="K62" s="14">
        <v>10.11</v>
      </c>
      <c r="L62" s="14">
        <v>11.66</v>
      </c>
      <c r="M62" s="14">
        <v>14.18</v>
      </c>
      <c r="N62" s="54"/>
      <c r="O62" s="14">
        <v>21.47835426</v>
      </c>
      <c r="P62" s="31">
        <v>256.89575157000002</v>
      </c>
      <c r="Q62" s="31" t="s">
        <v>26</v>
      </c>
      <c r="R62" s="17" t="s">
        <v>26</v>
      </c>
      <c r="S62" s="38" t="s">
        <v>495</v>
      </c>
      <c r="T62" s="10"/>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row>
    <row r="63" spans="2:261" s="12" customFormat="1" ht="65.099999999999994" customHeight="1" x14ac:dyDescent="0.25">
      <c r="B63" s="3"/>
      <c r="C63" s="9" t="s">
        <v>496</v>
      </c>
      <c r="D63" s="16" t="s">
        <v>497</v>
      </c>
      <c r="E63" s="61">
        <v>115</v>
      </c>
      <c r="F63" s="16">
        <v>10</v>
      </c>
      <c r="G63" s="15">
        <v>109.62</v>
      </c>
      <c r="H63" s="15">
        <v>102.21</v>
      </c>
      <c r="I63" s="15">
        <v>94.8</v>
      </c>
      <c r="J63" s="14"/>
      <c r="K63" s="15">
        <v>115.6</v>
      </c>
      <c r="L63" s="15">
        <v>130.41</v>
      </c>
      <c r="M63" s="15">
        <v>154.38999999999999</v>
      </c>
      <c r="N63" s="54"/>
      <c r="O63" s="15">
        <v>69.123808826000001</v>
      </c>
      <c r="P63" s="15">
        <v>2.9904878248000002</v>
      </c>
      <c r="Q63" s="15" t="s">
        <v>27</v>
      </c>
      <c r="R63" s="16" t="s">
        <v>27</v>
      </c>
      <c r="S63" s="37" t="s">
        <v>498</v>
      </c>
      <c r="T63" s="10"/>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row>
    <row r="64" spans="2:261" s="12" customFormat="1" ht="65.099999999999994" customHeight="1" x14ac:dyDescent="0.25">
      <c r="B64" s="3"/>
      <c r="C64" s="19" t="s">
        <v>499</v>
      </c>
      <c r="D64" s="17" t="s">
        <v>500</v>
      </c>
      <c r="E64" s="62">
        <v>84.93</v>
      </c>
      <c r="F64" s="17">
        <v>3</v>
      </c>
      <c r="G64" s="14">
        <v>82.13</v>
      </c>
      <c r="H64" s="14">
        <v>70.37</v>
      </c>
      <c r="I64" s="14">
        <v>58.62</v>
      </c>
      <c r="J64" s="14"/>
      <c r="K64" s="14">
        <v>90.18</v>
      </c>
      <c r="L64" s="14">
        <v>113.68</v>
      </c>
      <c r="M64" s="14">
        <v>151.71</v>
      </c>
      <c r="N64" s="54"/>
      <c r="O64" s="14">
        <v>38.496271819</v>
      </c>
      <c r="P64" s="31">
        <v>7.1433851905000001</v>
      </c>
      <c r="Q64" s="31" t="s">
        <v>27</v>
      </c>
      <c r="R64" s="17" t="s">
        <v>26</v>
      </c>
      <c r="S64" s="38" t="s">
        <v>501</v>
      </c>
      <c r="T64" s="10"/>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row>
    <row r="65" spans="2:261" s="12" customFormat="1" ht="65.099999999999994" customHeight="1" x14ac:dyDescent="0.25">
      <c r="B65" s="3"/>
      <c r="C65" s="9" t="s">
        <v>105</v>
      </c>
      <c r="D65" s="16" t="s">
        <v>106</v>
      </c>
      <c r="E65" s="61">
        <v>1.58</v>
      </c>
      <c r="F65" s="16">
        <v>0</v>
      </c>
      <c r="G65" s="15">
        <v>1.51</v>
      </c>
      <c r="H65" s="15">
        <v>0.95</v>
      </c>
      <c r="I65" s="15">
        <v>0.39</v>
      </c>
      <c r="J65" s="14"/>
      <c r="K65" s="15">
        <v>1.63</v>
      </c>
      <c r="L65" s="15">
        <v>2.74</v>
      </c>
      <c r="M65" s="15">
        <v>4.54</v>
      </c>
      <c r="N65" s="54"/>
      <c r="O65" s="15">
        <v>21.475275317000001</v>
      </c>
      <c r="P65" s="15">
        <v>183.41605762</v>
      </c>
      <c r="Q65" s="15" t="s">
        <v>26</v>
      </c>
      <c r="R65" s="16" t="s">
        <v>26</v>
      </c>
      <c r="S65" s="37" t="s">
        <v>502</v>
      </c>
      <c r="T65" s="10"/>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row>
    <row r="66" spans="2:261" s="12" customFormat="1" ht="65.099999999999994" customHeight="1" x14ac:dyDescent="0.25">
      <c r="B66" s="3"/>
      <c r="C66" s="19" t="s">
        <v>107</v>
      </c>
      <c r="D66" s="17" t="s">
        <v>108</v>
      </c>
      <c r="E66" s="62" t="s">
        <v>109</v>
      </c>
      <c r="F66" s="17">
        <v>0</v>
      </c>
      <c r="G66" s="14" t="s">
        <v>109</v>
      </c>
      <c r="H66" s="14" t="s">
        <v>109</v>
      </c>
      <c r="I66" s="14" t="s">
        <v>109</v>
      </c>
      <c r="J66" s="14"/>
      <c r="K66" s="14" t="s">
        <v>109</v>
      </c>
      <c r="L66" s="14" t="s">
        <v>109</v>
      </c>
      <c r="M66" s="14" t="s">
        <v>109</v>
      </c>
      <c r="N66" s="54"/>
      <c r="O66" s="14" t="s">
        <v>109</v>
      </c>
      <c r="P66" s="31" t="s">
        <v>109</v>
      </c>
      <c r="Q66" s="31" t="s">
        <v>109</v>
      </c>
      <c r="R66" s="17" t="s">
        <v>109</v>
      </c>
      <c r="S66" s="38" t="s">
        <v>110</v>
      </c>
      <c r="T66" s="10"/>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row>
    <row r="67" spans="2:261" s="12" customFormat="1" ht="65.099999999999994" customHeight="1" x14ac:dyDescent="0.25">
      <c r="B67" s="3"/>
      <c r="C67" s="9" t="s">
        <v>111</v>
      </c>
      <c r="D67" s="16" t="s">
        <v>112</v>
      </c>
      <c r="E67" s="61">
        <v>48.11</v>
      </c>
      <c r="F67" s="16">
        <v>0</v>
      </c>
      <c r="G67" s="15">
        <v>47.21</v>
      </c>
      <c r="H67" s="15">
        <v>40.93</v>
      </c>
      <c r="I67" s="15">
        <v>34.659999999999997</v>
      </c>
      <c r="J67" s="14"/>
      <c r="K67" s="15">
        <v>48.95</v>
      </c>
      <c r="L67" s="15">
        <v>61.49</v>
      </c>
      <c r="M67" s="15">
        <v>81.8</v>
      </c>
      <c r="N67" s="54"/>
      <c r="O67" s="15">
        <v>24.022210071</v>
      </c>
      <c r="P67" s="15">
        <v>430.16865428999995</v>
      </c>
      <c r="Q67" s="15" t="s">
        <v>26</v>
      </c>
      <c r="R67" s="16" t="s">
        <v>26</v>
      </c>
      <c r="S67" s="37" t="s">
        <v>503</v>
      </c>
      <c r="T67" s="10"/>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row>
    <row r="68" spans="2:261" s="12" customFormat="1" ht="65.099999999999994" customHeight="1" x14ac:dyDescent="0.25">
      <c r="B68" s="3"/>
      <c r="C68" s="19" t="s">
        <v>113</v>
      </c>
      <c r="D68" s="17" t="s">
        <v>114</v>
      </c>
      <c r="E68" s="62">
        <v>14.32</v>
      </c>
      <c r="F68" s="17">
        <v>0</v>
      </c>
      <c r="G68" s="14">
        <v>14.04</v>
      </c>
      <c r="H68" s="14">
        <v>12.55</v>
      </c>
      <c r="I68" s="14">
        <v>11.07</v>
      </c>
      <c r="J68" s="14"/>
      <c r="K68" s="14">
        <v>14.44</v>
      </c>
      <c r="L68" s="14">
        <v>17.399999999999999</v>
      </c>
      <c r="M68" s="14">
        <v>22.2</v>
      </c>
      <c r="N68" s="54"/>
      <c r="O68" s="14">
        <v>15.941317114</v>
      </c>
      <c r="P68" s="31">
        <v>506.96015933000001</v>
      </c>
      <c r="Q68" s="31" t="s">
        <v>26</v>
      </c>
      <c r="R68" s="17" t="s">
        <v>26</v>
      </c>
      <c r="S68" s="38" t="s">
        <v>504</v>
      </c>
      <c r="T68" s="10"/>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row>
    <row r="69" spans="2:261" s="12" customFormat="1" ht="65.099999999999994" customHeight="1" x14ac:dyDescent="0.25">
      <c r="B69" s="3"/>
      <c r="C69" s="9" t="s">
        <v>115</v>
      </c>
      <c r="D69" s="16" t="s">
        <v>116</v>
      </c>
      <c r="E69" s="61">
        <v>2.33</v>
      </c>
      <c r="F69" s="16">
        <v>2</v>
      </c>
      <c r="G69" s="15">
        <v>2.16</v>
      </c>
      <c r="H69" s="15">
        <v>1.1299999999999999</v>
      </c>
      <c r="I69" s="15">
        <v>0.11</v>
      </c>
      <c r="J69" s="14"/>
      <c r="K69" s="15">
        <v>2.4</v>
      </c>
      <c r="L69" s="15">
        <v>4.4400000000000004</v>
      </c>
      <c r="M69" s="15">
        <v>7.75</v>
      </c>
      <c r="N69" s="54"/>
      <c r="O69" s="15">
        <v>20.208216526000001</v>
      </c>
      <c r="P69" s="15">
        <v>239.27376762</v>
      </c>
      <c r="Q69" s="15" t="s">
        <v>26</v>
      </c>
      <c r="R69" s="16" t="s">
        <v>26</v>
      </c>
      <c r="S69" s="37" t="s">
        <v>505</v>
      </c>
      <c r="T69" s="10"/>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row>
    <row r="70" spans="2:261" s="12" customFormat="1" ht="65.099999999999994" customHeight="1" x14ac:dyDescent="0.25">
      <c r="B70" s="3"/>
      <c r="C70" s="19" t="s">
        <v>117</v>
      </c>
      <c r="D70" s="17" t="s">
        <v>118</v>
      </c>
      <c r="E70" s="62">
        <v>41.9</v>
      </c>
      <c r="F70" s="17">
        <v>0</v>
      </c>
      <c r="G70" s="14">
        <v>41.7</v>
      </c>
      <c r="H70" s="14">
        <v>37.78</v>
      </c>
      <c r="I70" s="14">
        <v>33.86</v>
      </c>
      <c r="J70" s="14"/>
      <c r="K70" s="14">
        <v>42.42</v>
      </c>
      <c r="L70" s="14">
        <v>50.25</v>
      </c>
      <c r="M70" s="14">
        <v>62.93</v>
      </c>
      <c r="N70" s="54"/>
      <c r="O70" s="14">
        <v>25.001481007999999</v>
      </c>
      <c r="P70" s="31">
        <v>126.82385952</v>
      </c>
      <c r="Q70" s="31" t="s">
        <v>26</v>
      </c>
      <c r="R70" s="17" t="s">
        <v>26</v>
      </c>
      <c r="S70" s="38" t="s">
        <v>506</v>
      </c>
      <c r="T70" s="10"/>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row>
    <row r="71" spans="2:261" s="12" customFormat="1" ht="65.099999999999994" customHeight="1" x14ac:dyDescent="0.25">
      <c r="B71" s="3"/>
      <c r="C71" s="9" t="s">
        <v>507</v>
      </c>
      <c r="D71" s="16" t="s">
        <v>508</v>
      </c>
      <c r="E71" s="61">
        <v>61.51</v>
      </c>
      <c r="F71" s="16">
        <v>7</v>
      </c>
      <c r="G71" s="15">
        <v>60.5</v>
      </c>
      <c r="H71" s="15">
        <v>52.75</v>
      </c>
      <c r="I71" s="15">
        <v>45.01</v>
      </c>
      <c r="J71" s="14"/>
      <c r="K71" s="15">
        <v>65.709999999999994</v>
      </c>
      <c r="L71" s="15">
        <v>81.19</v>
      </c>
      <c r="M71" s="15">
        <v>106.25</v>
      </c>
      <c r="N71" s="54"/>
      <c r="O71" s="15">
        <v>55.283125452</v>
      </c>
      <c r="P71" s="15">
        <v>12.803037231000001</v>
      </c>
      <c r="Q71" s="15" t="s">
        <v>27</v>
      </c>
      <c r="R71" s="16" t="s">
        <v>27</v>
      </c>
      <c r="S71" s="37" t="s">
        <v>509</v>
      </c>
      <c r="T71" s="10"/>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row>
    <row r="72" spans="2:261" s="12" customFormat="1" ht="65.099999999999994" customHeight="1" x14ac:dyDescent="0.25">
      <c r="B72" s="3"/>
      <c r="C72" s="19" t="s">
        <v>119</v>
      </c>
      <c r="D72" s="17" t="s">
        <v>120</v>
      </c>
      <c r="E72" s="62">
        <v>4.8600000000000003</v>
      </c>
      <c r="F72" s="17">
        <v>3</v>
      </c>
      <c r="G72" s="14">
        <v>4.43</v>
      </c>
      <c r="H72" s="14">
        <v>3.5</v>
      </c>
      <c r="I72" s="14">
        <v>2.58</v>
      </c>
      <c r="J72" s="14"/>
      <c r="K72" s="14">
        <v>4.8600000000000003</v>
      </c>
      <c r="L72" s="14">
        <v>6.7</v>
      </c>
      <c r="M72" s="14">
        <v>9.69</v>
      </c>
      <c r="N72" s="54"/>
      <c r="O72" s="14">
        <v>50.509266574999998</v>
      </c>
      <c r="P72" s="31">
        <v>45.106200713999996</v>
      </c>
      <c r="Q72" s="31" t="s">
        <v>26</v>
      </c>
      <c r="R72" s="17" t="s">
        <v>26</v>
      </c>
      <c r="S72" s="38" t="s">
        <v>510</v>
      </c>
      <c r="T72" s="10"/>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row>
    <row r="73" spans="2:261" s="12" customFormat="1" ht="65.099999999999994" customHeight="1" x14ac:dyDescent="0.25">
      <c r="B73" s="3"/>
      <c r="C73" s="9" t="s">
        <v>121</v>
      </c>
      <c r="D73" s="16" t="s">
        <v>122</v>
      </c>
      <c r="E73" s="61">
        <v>25.9</v>
      </c>
      <c r="F73" s="16">
        <v>0</v>
      </c>
      <c r="G73" s="15">
        <v>25.23</v>
      </c>
      <c r="H73" s="15">
        <v>20.38</v>
      </c>
      <c r="I73" s="15">
        <v>15.53</v>
      </c>
      <c r="J73" s="14"/>
      <c r="K73" s="15">
        <v>26.07</v>
      </c>
      <c r="L73" s="15">
        <v>35.76</v>
      </c>
      <c r="M73" s="15">
        <v>51.45</v>
      </c>
      <c r="N73" s="54"/>
      <c r="O73" s="15">
        <v>30.343867929999998</v>
      </c>
      <c r="P73" s="15">
        <v>202.73694232999998</v>
      </c>
      <c r="Q73" s="15" t="s">
        <v>26</v>
      </c>
      <c r="R73" s="16" t="s">
        <v>26</v>
      </c>
      <c r="S73" s="37" t="s">
        <v>511</v>
      </c>
      <c r="T73" s="10"/>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row>
    <row r="74" spans="2:261" s="12" customFormat="1" ht="65.099999999999994" customHeight="1" x14ac:dyDescent="0.25">
      <c r="B74" s="3"/>
      <c r="C74" s="19" t="s">
        <v>123</v>
      </c>
      <c r="D74" s="17" t="s">
        <v>124</v>
      </c>
      <c r="E74" s="62">
        <v>0.8</v>
      </c>
      <c r="F74" s="17">
        <v>1</v>
      </c>
      <c r="G74" s="14">
        <v>0.76</v>
      </c>
      <c r="H74" s="14">
        <v>0.39</v>
      </c>
      <c r="I74" s="14">
        <v>0.03</v>
      </c>
      <c r="J74" s="14"/>
      <c r="K74" s="14">
        <v>0.82</v>
      </c>
      <c r="L74" s="14">
        <v>1.54</v>
      </c>
      <c r="M74" s="14">
        <v>2.72</v>
      </c>
      <c r="N74" s="54"/>
      <c r="O74" s="14">
        <v>21.405878129000001</v>
      </c>
      <c r="P74" s="31">
        <v>30.43013019</v>
      </c>
      <c r="Q74" s="31" t="s">
        <v>26</v>
      </c>
      <c r="R74" s="17" t="s">
        <v>26</v>
      </c>
      <c r="S74" s="38" t="s">
        <v>512</v>
      </c>
      <c r="T74" s="10"/>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row>
    <row r="75" spans="2:261" s="12" customFormat="1" ht="65.099999999999994" customHeight="1" x14ac:dyDescent="0.25">
      <c r="B75" s="3"/>
      <c r="C75" s="9" t="s">
        <v>125</v>
      </c>
      <c r="D75" s="16" t="s">
        <v>126</v>
      </c>
      <c r="E75" s="61">
        <v>17.09</v>
      </c>
      <c r="F75" s="16">
        <v>0</v>
      </c>
      <c r="G75" s="15">
        <v>16.7</v>
      </c>
      <c r="H75" s="15">
        <v>10.76</v>
      </c>
      <c r="I75" s="15">
        <v>4.82</v>
      </c>
      <c r="J75" s="14"/>
      <c r="K75" s="15">
        <v>17.239999999999998</v>
      </c>
      <c r="L75" s="15">
        <v>29.11</v>
      </c>
      <c r="M75" s="15">
        <v>48.32</v>
      </c>
      <c r="N75" s="54"/>
      <c r="O75" s="15">
        <v>18.924574764999999</v>
      </c>
      <c r="P75" s="15">
        <v>454.19272575999997</v>
      </c>
      <c r="Q75" s="15" t="s">
        <v>26</v>
      </c>
      <c r="R75" s="16" t="s">
        <v>26</v>
      </c>
      <c r="S75" s="37" t="s">
        <v>513</v>
      </c>
      <c r="T75" s="10"/>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row>
    <row r="76" spans="2:261" s="12" customFormat="1" ht="65.099999999999994" customHeight="1" x14ac:dyDescent="0.25">
      <c r="B76" s="3"/>
      <c r="C76" s="19" t="s">
        <v>125</v>
      </c>
      <c r="D76" s="17" t="s">
        <v>127</v>
      </c>
      <c r="E76" s="62">
        <v>15.95</v>
      </c>
      <c r="F76" s="17">
        <v>0</v>
      </c>
      <c r="G76" s="14">
        <v>15.69</v>
      </c>
      <c r="H76" s="14">
        <v>10.09</v>
      </c>
      <c r="I76" s="14">
        <v>4.49</v>
      </c>
      <c r="J76" s="14"/>
      <c r="K76" s="14">
        <v>16.52</v>
      </c>
      <c r="L76" s="14">
        <v>27.71</v>
      </c>
      <c r="M76" s="14">
        <v>45.83</v>
      </c>
      <c r="N76" s="54"/>
      <c r="O76" s="14">
        <v>19.072806388</v>
      </c>
      <c r="P76" s="31">
        <v>17.319164951999998</v>
      </c>
      <c r="Q76" s="31" t="s">
        <v>26</v>
      </c>
      <c r="R76" s="17" t="s">
        <v>26</v>
      </c>
      <c r="S76" s="38" t="s">
        <v>514</v>
      </c>
      <c r="T76" s="10"/>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row>
    <row r="77" spans="2:261" s="12" customFormat="1" ht="65.099999999999994" customHeight="1" x14ac:dyDescent="0.25">
      <c r="B77" s="3"/>
      <c r="C77" s="9" t="s">
        <v>128</v>
      </c>
      <c r="D77" s="16" t="s">
        <v>129</v>
      </c>
      <c r="E77" s="61">
        <v>2.98</v>
      </c>
      <c r="F77" s="16">
        <v>2</v>
      </c>
      <c r="G77" s="15">
        <v>2.81</v>
      </c>
      <c r="H77" s="15">
        <v>1.63</v>
      </c>
      <c r="I77" s="15">
        <v>0.46</v>
      </c>
      <c r="J77" s="14"/>
      <c r="K77" s="15">
        <v>3.06</v>
      </c>
      <c r="L77" s="15">
        <v>5.4</v>
      </c>
      <c r="M77" s="15">
        <v>9.19</v>
      </c>
      <c r="N77" s="54"/>
      <c r="O77" s="15">
        <v>31.781240027999999</v>
      </c>
      <c r="P77" s="15">
        <v>9.2200234285999993</v>
      </c>
      <c r="Q77" s="15" t="s">
        <v>26</v>
      </c>
      <c r="R77" s="16" t="s">
        <v>26</v>
      </c>
      <c r="S77" s="37" t="s">
        <v>515</v>
      </c>
      <c r="T77" s="10"/>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row>
    <row r="78" spans="2:261" s="12" customFormat="1" ht="65.099999999999994" customHeight="1" x14ac:dyDescent="0.25">
      <c r="B78" s="3"/>
      <c r="C78" s="19" t="s">
        <v>438</v>
      </c>
      <c r="D78" s="17" t="s">
        <v>439</v>
      </c>
      <c r="E78" s="62">
        <v>128.25</v>
      </c>
      <c r="F78" s="17">
        <v>4</v>
      </c>
      <c r="G78" s="14">
        <v>124.55</v>
      </c>
      <c r="H78" s="14">
        <v>107.39</v>
      </c>
      <c r="I78" s="14">
        <v>90.23</v>
      </c>
      <c r="J78" s="14"/>
      <c r="K78" s="14">
        <v>139.01</v>
      </c>
      <c r="L78" s="14">
        <v>173.32</v>
      </c>
      <c r="M78" s="14">
        <v>228.84</v>
      </c>
      <c r="N78" s="54"/>
      <c r="O78" s="14">
        <v>39.398892035000003</v>
      </c>
      <c r="P78" s="31">
        <v>4.2209018138000003</v>
      </c>
      <c r="Q78" s="31" t="s">
        <v>27</v>
      </c>
      <c r="R78" s="17" t="s">
        <v>26</v>
      </c>
      <c r="S78" s="38" t="s">
        <v>516</v>
      </c>
      <c r="T78" s="10"/>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row>
    <row r="79" spans="2:261" s="12" customFormat="1" ht="65.099999999999994" customHeight="1" x14ac:dyDescent="0.25">
      <c r="B79" s="3"/>
      <c r="C79" s="9" t="s">
        <v>130</v>
      </c>
      <c r="D79" s="16" t="s">
        <v>131</v>
      </c>
      <c r="E79" s="61">
        <v>19.46</v>
      </c>
      <c r="F79" s="16">
        <v>9</v>
      </c>
      <c r="G79" s="15">
        <v>19.22</v>
      </c>
      <c r="H79" s="15">
        <v>18.510000000000002</v>
      </c>
      <c r="I79" s="15">
        <v>17.809999999999999</v>
      </c>
      <c r="J79" s="14"/>
      <c r="K79" s="15">
        <v>19.68</v>
      </c>
      <c r="L79" s="15">
        <v>21.08</v>
      </c>
      <c r="M79" s="15">
        <v>23.36</v>
      </c>
      <c r="N79" s="54"/>
      <c r="O79" s="15">
        <v>63.420497427999997</v>
      </c>
      <c r="P79" s="15">
        <v>15.255951142000001</v>
      </c>
      <c r="Q79" s="15" t="s">
        <v>27</v>
      </c>
      <c r="R79" s="16" t="s">
        <v>27</v>
      </c>
      <c r="S79" s="37" t="s">
        <v>517</v>
      </c>
      <c r="T79" s="10"/>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row>
    <row r="80" spans="2:261" s="12" customFormat="1" ht="65.099999999999994" customHeight="1" x14ac:dyDescent="0.25">
      <c r="B80" s="3"/>
      <c r="C80" s="19" t="s">
        <v>132</v>
      </c>
      <c r="D80" s="17" t="s">
        <v>133</v>
      </c>
      <c r="E80" s="62">
        <v>4.57</v>
      </c>
      <c r="F80" s="17">
        <v>2</v>
      </c>
      <c r="G80" s="14">
        <v>4.33</v>
      </c>
      <c r="H80" s="14">
        <v>2.97</v>
      </c>
      <c r="I80" s="14">
        <v>1.62</v>
      </c>
      <c r="J80" s="14"/>
      <c r="K80" s="14">
        <v>4.59</v>
      </c>
      <c r="L80" s="14">
        <v>7.29</v>
      </c>
      <c r="M80" s="14">
        <v>11.67</v>
      </c>
      <c r="N80" s="54"/>
      <c r="O80" s="14">
        <v>23.434114384000001</v>
      </c>
      <c r="P80" s="31">
        <v>49.808950523999997</v>
      </c>
      <c r="Q80" s="31" t="s">
        <v>26</v>
      </c>
      <c r="R80" s="17" t="s">
        <v>26</v>
      </c>
      <c r="S80" s="38" t="s">
        <v>518</v>
      </c>
      <c r="T80" s="10"/>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row>
    <row r="81" spans="2:261" s="12" customFormat="1" ht="65.099999999999994" customHeight="1" x14ac:dyDescent="0.25">
      <c r="B81" s="3"/>
      <c r="C81" s="9" t="s">
        <v>134</v>
      </c>
      <c r="D81" s="16" t="s">
        <v>135</v>
      </c>
      <c r="E81" s="61">
        <v>10.08</v>
      </c>
      <c r="F81" s="16">
        <v>0</v>
      </c>
      <c r="G81" s="15">
        <v>10.039999999999999</v>
      </c>
      <c r="H81" s="15">
        <v>8.0299999999999994</v>
      </c>
      <c r="I81" s="15">
        <v>6.02</v>
      </c>
      <c r="J81" s="14"/>
      <c r="K81" s="15">
        <v>10.53</v>
      </c>
      <c r="L81" s="15">
        <v>14.54</v>
      </c>
      <c r="M81" s="15">
        <v>21.03</v>
      </c>
      <c r="N81" s="54"/>
      <c r="O81" s="15">
        <v>19.811184014999998</v>
      </c>
      <c r="P81" s="15">
        <v>20.266624951999997</v>
      </c>
      <c r="Q81" s="15" t="s">
        <v>26</v>
      </c>
      <c r="R81" s="16" t="s">
        <v>26</v>
      </c>
      <c r="S81" s="37" t="s">
        <v>519</v>
      </c>
      <c r="T81" s="10"/>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row>
    <row r="82" spans="2:261" s="12" customFormat="1" ht="65.099999999999994" customHeight="1" x14ac:dyDescent="0.25">
      <c r="B82" s="3"/>
      <c r="C82" s="19" t="s">
        <v>136</v>
      </c>
      <c r="D82" s="17" t="s">
        <v>137</v>
      </c>
      <c r="E82" s="62">
        <v>8.06</v>
      </c>
      <c r="F82" s="17">
        <v>0</v>
      </c>
      <c r="G82" s="14">
        <v>7.87</v>
      </c>
      <c r="H82" s="14">
        <v>5.84</v>
      </c>
      <c r="I82" s="14">
        <v>3.82</v>
      </c>
      <c r="J82" s="14"/>
      <c r="K82" s="14">
        <v>8.15</v>
      </c>
      <c r="L82" s="14">
        <v>12.19</v>
      </c>
      <c r="M82" s="14">
        <v>18.739999999999998</v>
      </c>
      <c r="N82" s="54"/>
      <c r="O82" s="14">
        <v>26.447605812999999</v>
      </c>
      <c r="P82" s="31">
        <v>187.61816967000001</v>
      </c>
      <c r="Q82" s="31" t="s">
        <v>26</v>
      </c>
      <c r="R82" s="17" t="s">
        <v>26</v>
      </c>
      <c r="S82" s="38" t="s">
        <v>520</v>
      </c>
      <c r="T82" s="10"/>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row>
    <row r="83" spans="2:261" s="12" customFormat="1" ht="65.099999999999994" customHeight="1" x14ac:dyDescent="0.25">
      <c r="B83" s="3"/>
      <c r="C83" s="9" t="s">
        <v>138</v>
      </c>
      <c r="D83" s="16" t="s">
        <v>139</v>
      </c>
      <c r="E83" s="61">
        <v>4.8899999999999997</v>
      </c>
      <c r="F83" s="16">
        <v>0</v>
      </c>
      <c r="G83" s="15">
        <v>4.84</v>
      </c>
      <c r="H83" s="15">
        <v>1.72</v>
      </c>
      <c r="I83" s="15">
        <v>-1.38</v>
      </c>
      <c r="J83" s="14"/>
      <c r="K83" s="15">
        <v>5.14</v>
      </c>
      <c r="L83" s="15">
        <v>11.36</v>
      </c>
      <c r="M83" s="15">
        <v>21.43</v>
      </c>
      <c r="N83" s="54"/>
      <c r="O83" s="15">
        <v>22.329289772999999</v>
      </c>
      <c r="P83" s="15">
        <v>234.30997242999999</v>
      </c>
      <c r="Q83" s="15" t="s">
        <v>26</v>
      </c>
      <c r="R83" s="16" t="s">
        <v>26</v>
      </c>
      <c r="S83" s="37" t="s">
        <v>521</v>
      </c>
      <c r="T83" s="10"/>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row>
    <row r="84" spans="2:261" s="12" customFormat="1" ht="65.099999999999994" customHeight="1" x14ac:dyDescent="0.25">
      <c r="B84" s="3"/>
      <c r="C84" s="19" t="s">
        <v>140</v>
      </c>
      <c r="D84" s="17" t="s">
        <v>141</v>
      </c>
      <c r="E84" s="62">
        <v>257</v>
      </c>
      <c r="F84" s="17">
        <v>9</v>
      </c>
      <c r="G84" s="14">
        <v>254.21</v>
      </c>
      <c r="H84" s="14">
        <v>230.99</v>
      </c>
      <c r="I84" s="14">
        <v>207.78</v>
      </c>
      <c r="J84" s="14"/>
      <c r="K84" s="14">
        <v>262.8</v>
      </c>
      <c r="L84" s="14">
        <v>309.22000000000003</v>
      </c>
      <c r="M84" s="14">
        <v>384.35</v>
      </c>
      <c r="N84" s="54"/>
      <c r="O84" s="14">
        <v>82.123374420999994</v>
      </c>
      <c r="P84" s="31">
        <v>12.242780699000001</v>
      </c>
      <c r="Q84" s="31" t="s">
        <v>27</v>
      </c>
      <c r="R84" s="17" t="s">
        <v>27</v>
      </c>
      <c r="S84" s="38" t="s">
        <v>522</v>
      </c>
      <c r="T84" s="10"/>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row>
    <row r="85" spans="2:261" s="12" customFormat="1" ht="65.099999999999994" customHeight="1" x14ac:dyDescent="0.25">
      <c r="B85" s="3"/>
      <c r="C85" s="9" t="s">
        <v>142</v>
      </c>
      <c r="D85" s="16" t="s">
        <v>143</v>
      </c>
      <c r="E85" s="61" t="s">
        <v>435</v>
      </c>
      <c r="F85" s="16">
        <v>4</v>
      </c>
      <c r="G85" s="15">
        <v>150</v>
      </c>
      <c r="H85" s="15" t="s">
        <v>109</v>
      </c>
      <c r="I85" s="15" t="s">
        <v>109</v>
      </c>
      <c r="J85" s="14"/>
      <c r="K85" s="15" t="s">
        <v>109</v>
      </c>
      <c r="L85" s="15" t="s">
        <v>109</v>
      </c>
      <c r="M85" s="15" t="s">
        <v>109</v>
      </c>
      <c r="N85" s="54"/>
      <c r="O85" s="15">
        <v>94.064508982000007</v>
      </c>
      <c r="P85" s="15">
        <v>1.0764285713999999</v>
      </c>
      <c r="Q85" s="15" t="s">
        <v>26</v>
      </c>
      <c r="R85" s="16" t="s">
        <v>27</v>
      </c>
      <c r="S85" s="37" t="s">
        <v>109</v>
      </c>
      <c r="T85" s="10"/>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row>
    <row r="86" spans="2:261" s="12" customFormat="1" ht="65.099999999999994" customHeight="1" x14ac:dyDescent="0.25">
      <c r="B86" s="3"/>
      <c r="C86" s="19" t="s">
        <v>144</v>
      </c>
      <c r="D86" s="17" t="s">
        <v>145</v>
      </c>
      <c r="E86" s="62">
        <v>99.62</v>
      </c>
      <c r="F86" s="17">
        <v>7</v>
      </c>
      <c r="G86" s="14">
        <v>99.06</v>
      </c>
      <c r="H86" s="14">
        <v>91.63</v>
      </c>
      <c r="I86" s="14">
        <v>84.21</v>
      </c>
      <c r="J86" s="14"/>
      <c r="K86" s="14">
        <v>102.94</v>
      </c>
      <c r="L86" s="14">
        <v>117.78</v>
      </c>
      <c r="M86" s="14">
        <v>141.79</v>
      </c>
      <c r="N86" s="54"/>
      <c r="O86" s="14">
        <v>62.318345942000001</v>
      </c>
      <c r="P86" s="31">
        <v>729.9391306199999</v>
      </c>
      <c r="Q86" s="31" t="s">
        <v>27</v>
      </c>
      <c r="R86" s="17" t="s">
        <v>27</v>
      </c>
      <c r="S86" s="38" t="s">
        <v>523</v>
      </c>
      <c r="T86" s="10"/>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row>
    <row r="87" spans="2:261" s="12" customFormat="1" ht="65.099999999999994" customHeight="1" x14ac:dyDescent="0.25">
      <c r="B87" s="3"/>
      <c r="C87" s="9" t="s">
        <v>146</v>
      </c>
      <c r="D87" s="16" t="s">
        <v>147</v>
      </c>
      <c r="E87" s="61">
        <v>44.29</v>
      </c>
      <c r="F87" s="16">
        <v>0</v>
      </c>
      <c r="G87" s="15">
        <v>43.09</v>
      </c>
      <c r="H87" s="15">
        <v>33.799999999999997</v>
      </c>
      <c r="I87" s="15">
        <v>24.51</v>
      </c>
      <c r="J87" s="14"/>
      <c r="K87" s="15">
        <v>44.37</v>
      </c>
      <c r="L87" s="15">
        <v>62.94</v>
      </c>
      <c r="M87" s="15">
        <v>92.99</v>
      </c>
      <c r="N87" s="54"/>
      <c r="O87" s="15">
        <v>19.104226897</v>
      </c>
      <c r="P87" s="15">
        <v>374.72731723999999</v>
      </c>
      <c r="Q87" s="15" t="s">
        <v>26</v>
      </c>
      <c r="R87" s="16" t="s">
        <v>26</v>
      </c>
      <c r="S87" s="37" t="s">
        <v>524</v>
      </c>
      <c r="T87" s="10"/>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row>
    <row r="88" spans="2:261" s="12" customFormat="1" ht="65.099999999999994" customHeight="1" x14ac:dyDescent="0.25">
      <c r="B88" s="3"/>
      <c r="C88" s="19" t="s">
        <v>148</v>
      </c>
      <c r="D88" s="17" t="s">
        <v>149</v>
      </c>
      <c r="E88" s="62">
        <v>25.7</v>
      </c>
      <c r="F88" s="17">
        <v>3</v>
      </c>
      <c r="G88" s="14">
        <v>25.08</v>
      </c>
      <c r="H88" s="14">
        <v>22.16</v>
      </c>
      <c r="I88" s="14">
        <v>19.25</v>
      </c>
      <c r="J88" s="14"/>
      <c r="K88" s="14">
        <v>25.74</v>
      </c>
      <c r="L88" s="14">
        <v>31.56</v>
      </c>
      <c r="M88" s="14">
        <v>40.98</v>
      </c>
      <c r="N88" s="54"/>
      <c r="O88" s="14">
        <v>21.343339702000002</v>
      </c>
      <c r="P88" s="31">
        <v>494.69074999999998</v>
      </c>
      <c r="Q88" s="31" t="s">
        <v>27</v>
      </c>
      <c r="R88" s="17" t="s">
        <v>26</v>
      </c>
      <c r="S88" s="38" t="s">
        <v>525</v>
      </c>
      <c r="T88" s="10"/>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row>
    <row r="89" spans="2:261" s="12" customFormat="1" ht="65.099999999999994" customHeight="1" x14ac:dyDescent="0.25">
      <c r="B89" s="3"/>
      <c r="C89" s="9" t="s">
        <v>150</v>
      </c>
      <c r="D89" s="16" t="s">
        <v>151</v>
      </c>
      <c r="E89" s="61">
        <v>26.26</v>
      </c>
      <c r="F89" s="16">
        <v>0</v>
      </c>
      <c r="G89" s="15">
        <v>25.91</v>
      </c>
      <c r="H89" s="15">
        <v>23.34</v>
      </c>
      <c r="I89" s="15">
        <v>20.78</v>
      </c>
      <c r="J89" s="14"/>
      <c r="K89" s="15">
        <v>26.46</v>
      </c>
      <c r="L89" s="15">
        <v>31.58</v>
      </c>
      <c r="M89" s="15">
        <v>39.86</v>
      </c>
      <c r="N89" s="54"/>
      <c r="O89" s="15">
        <v>20.114494186999998</v>
      </c>
      <c r="P89" s="15">
        <v>129.833697</v>
      </c>
      <c r="Q89" s="15" t="s">
        <v>26</v>
      </c>
      <c r="R89" s="16" t="s">
        <v>26</v>
      </c>
      <c r="S89" s="37" t="s">
        <v>526</v>
      </c>
      <c r="T89" s="10"/>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row>
    <row r="90" spans="2:261" s="12" customFormat="1" ht="65.099999999999994" customHeight="1" x14ac:dyDescent="0.25">
      <c r="B90" s="3"/>
      <c r="C90" s="19" t="s">
        <v>152</v>
      </c>
      <c r="D90" s="17" t="s">
        <v>153</v>
      </c>
      <c r="E90" s="62">
        <v>32.6</v>
      </c>
      <c r="F90" s="17">
        <v>0</v>
      </c>
      <c r="G90" s="14">
        <v>31.73</v>
      </c>
      <c r="H90" s="14">
        <v>25.69</v>
      </c>
      <c r="I90" s="14">
        <v>19.66</v>
      </c>
      <c r="J90" s="14"/>
      <c r="K90" s="14">
        <v>32.86</v>
      </c>
      <c r="L90" s="14">
        <v>44.92</v>
      </c>
      <c r="M90" s="14">
        <v>64.45</v>
      </c>
      <c r="N90" s="54"/>
      <c r="O90" s="14">
        <v>18.529573057</v>
      </c>
      <c r="P90" s="31">
        <v>927.17538794999996</v>
      </c>
      <c r="Q90" s="31" t="s">
        <v>26</v>
      </c>
      <c r="R90" s="17" t="s">
        <v>26</v>
      </c>
      <c r="S90" s="38" t="s">
        <v>527</v>
      </c>
      <c r="T90" s="10"/>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row>
    <row r="91" spans="2:261" s="12" customFormat="1" ht="65.099999999999994" customHeight="1" x14ac:dyDescent="0.25">
      <c r="B91" s="3"/>
      <c r="C91" s="9" t="s">
        <v>154</v>
      </c>
      <c r="D91" s="16" t="s">
        <v>155</v>
      </c>
      <c r="E91" s="61">
        <v>3.15</v>
      </c>
      <c r="F91" s="16">
        <v>0</v>
      </c>
      <c r="G91" s="15">
        <v>3.14</v>
      </c>
      <c r="H91" s="15">
        <v>2.16</v>
      </c>
      <c r="I91" s="15">
        <v>1.18</v>
      </c>
      <c r="J91" s="14"/>
      <c r="K91" s="15">
        <v>3.34</v>
      </c>
      <c r="L91" s="15">
        <v>5.29</v>
      </c>
      <c r="M91" s="15">
        <v>8.4499999999999993</v>
      </c>
      <c r="N91" s="54"/>
      <c r="O91" s="15">
        <v>20.220135446</v>
      </c>
      <c r="P91" s="15">
        <v>10.145063094999999</v>
      </c>
      <c r="Q91" s="15" t="s">
        <v>26</v>
      </c>
      <c r="R91" s="16" t="s">
        <v>26</v>
      </c>
      <c r="S91" s="37" t="s">
        <v>528</v>
      </c>
      <c r="T91" s="10"/>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row>
    <row r="92" spans="2:261" s="12" customFormat="1" ht="65.099999999999994" customHeight="1" x14ac:dyDescent="0.25">
      <c r="B92" s="3"/>
      <c r="C92" s="19" t="s">
        <v>156</v>
      </c>
      <c r="D92" s="17" t="s">
        <v>157</v>
      </c>
      <c r="E92" s="62">
        <v>8.9600000000000009</v>
      </c>
      <c r="F92" s="17">
        <v>0</v>
      </c>
      <c r="G92" s="14">
        <v>8.76</v>
      </c>
      <c r="H92" s="14">
        <v>5.25</v>
      </c>
      <c r="I92" s="14">
        <v>1.75</v>
      </c>
      <c r="J92" s="14"/>
      <c r="K92" s="14">
        <v>9.23</v>
      </c>
      <c r="L92" s="14">
        <v>16.23</v>
      </c>
      <c r="M92" s="14">
        <v>27.56</v>
      </c>
      <c r="N92" s="54"/>
      <c r="O92" s="14">
        <v>18.766932844999999</v>
      </c>
      <c r="P92" s="31">
        <v>96.912186381000012</v>
      </c>
      <c r="Q92" s="31" t="s">
        <v>26</v>
      </c>
      <c r="R92" s="17" t="s">
        <v>26</v>
      </c>
      <c r="S92" s="38" t="s">
        <v>529</v>
      </c>
      <c r="T92" s="10"/>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row>
    <row r="93" spans="2:261" s="12" customFormat="1" ht="65.099999999999994" customHeight="1" x14ac:dyDescent="0.25">
      <c r="B93" s="3"/>
      <c r="C93" s="9" t="s">
        <v>158</v>
      </c>
      <c r="D93" s="16" t="s">
        <v>159</v>
      </c>
      <c r="E93" s="61">
        <v>5</v>
      </c>
      <c r="F93" s="16">
        <v>0</v>
      </c>
      <c r="G93" s="15">
        <v>4.97</v>
      </c>
      <c r="H93" s="15">
        <v>4.34</v>
      </c>
      <c r="I93" s="15">
        <v>3.72</v>
      </c>
      <c r="J93" s="14"/>
      <c r="K93" s="15">
        <v>5.15</v>
      </c>
      <c r="L93" s="15">
        <v>6.39</v>
      </c>
      <c r="M93" s="15">
        <v>8.4</v>
      </c>
      <c r="N93" s="54"/>
      <c r="O93" s="15">
        <v>25.999208422999999</v>
      </c>
      <c r="P93" s="15">
        <v>10.279794904000001</v>
      </c>
      <c r="Q93" s="15" t="s">
        <v>26</v>
      </c>
      <c r="R93" s="16" t="s">
        <v>26</v>
      </c>
      <c r="S93" s="37" t="s">
        <v>530</v>
      </c>
      <c r="T93" s="10"/>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row>
    <row r="94" spans="2:261" s="12" customFormat="1" ht="65.099999999999994" customHeight="1" x14ac:dyDescent="0.25">
      <c r="B94" s="3"/>
      <c r="C94" s="19" t="s">
        <v>160</v>
      </c>
      <c r="D94" s="17" t="s">
        <v>161</v>
      </c>
      <c r="E94" s="62">
        <v>20.47</v>
      </c>
      <c r="F94" s="17">
        <v>3</v>
      </c>
      <c r="G94" s="14">
        <v>19.95</v>
      </c>
      <c r="H94" s="14">
        <v>15.67</v>
      </c>
      <c r="I94" s="14">
        <v>11.4</v>
      </c>
      <c r="J94" s="14"/>
      <c r="K94" s="14">
        <v>20.62</v>
      </c>
      <c r="L94" s="14">
        <v>29.16</v>
      </c>
      <c r="M94" s="14">
        <v>42.99</v>
      </c>
      <c r="N94" s="54"/>
      <c r="O94" s="14">
        <v>24.763549295000001</v>
      </c>
      <c r="P94" s="31">
        <v>193.68682161999999</v>
      </c>
      <c r="Q94" s="31" t="s">
        <v>27</v>
      </c>
      <c r="R94" s="17" t="s">
        <v>26</v>
      </c>
      <c r="S94" s="38" t="s">
        <v>531</v>
      </c>
      <c r="T94" s="10"/>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row>
    <row r="95" spans="2:261" s="12" customFormat="1" ht="65.099999999999994" customHeight="1" x14ac:dyDescent="0.25">
      <c r="B95" s="3"/>
      <c r="C95" s="9" t="s">
        <v>162</v>
      </c>
      <c r="D95" s="16" t="s">
        <v>163</v>
      </c>
      <c r="E95" s="61">
        <v>20.170000000000002</v>
      </c>
      <c r="F95" s="16">
        <v>3</v>
      </c>
      <c r="G95" s="15">
        <v>19.72</v>
      </c>
      <c r="H95" s="15">
        <v>16.32</v>
      </c>
      <c r="I95" s="15">
        <v>12.93</v>
      </c>
      <c r="J95" s="14"/>
      <c r="K95" s="15">
        <v>20.72</v>
      </c>
      <c r="L95" s="15">
        <v>27.5</v>
      </c>
      <c r="M95" s="15">
        <v>38.479999999999997</v>
      </c>
      <c r="N95" s="54"/>
      <c r="O95" s="15">
        <v>20.286574222999999</v>
      </c>
      <c r="P95" s="15">
        <v>13.157364761</v>
      </c>
      <c r="Q95" s="15" t="s">
        <v>26</v>
      </c>
      <c r="R95" s="16" t="s">
        <v>26</v>
      </c>
      <c r="S95" s="37" t="s">
        <v>532</v>
      </c>
      <c r="T95" s="10"/>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row>
    <row r="96" spans="2:261" s="12" customFormat="1" ht="65.099999999999994" customHeight="1" x14ac:dyDescent="0.25">
      <c r="B96" s="3"/>
      <c r="C96" s="19" t="s">
        <v>164</v>
      </c>
      <c r="D96" s="17" t="s">
        <v>165</v>
      </c>
      <c r="E96" s="62">
        <v>25.13</v>
      </c>
      <c r="F96" s="17">
        <v>4</v>
      </c>
      <c r="G96" s="14">
        <v>24.92</v>
      </c>
      <c r="H96" s="14">
        <v>22.31</v>
      </c>
      <c r="I96" s="14">
        <v>19.7</v>
      </c>
      <c r="J96" s="14"/>
      <c r="K96" s="14">
        <v>25.53</v>
      </c>
      <c r="L96" s="14">
        <v>30.74</v>
      </c>
      <c r="M96" s="14">
        <v>39.17</v>
      </c>
      <c r="N96" s="54"/>
      <c r="O96" s="14">
        <v>47.912177790999998</v>
      </c>
      <c r="P96" s="31">
        <v>339.07361409999999</v>
      </c>
      <c r="Q96" s="31" t="s">
        <v>27</v>
      </c>
      <c r="R96" s="17" t="s">
        <v>26</v>
      </c>
      <c r="S96" s="38" t="s">
        <v>533</v>
      </c>
      <c r="T96" s="10"/>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row>
    <row r="97" spans="2:261" s="12" customFormat="1" ht="65.099999999999994" customHeight="1" x14ac:dyDescent="0.25">
      <c r="B97" s="3"/>
      <c r="C97" s="9" t="s">
        <v>166</v>
      </c>
      <c r="D97" s="16" t="s">
        <v>167</v>
      </c>
      <c r="E97" s="61">
        <v>11.11</v>
      </c>
      <c r="F97" s="16">
        <v>3</v>
      </c>
      <c r="G97" s="15">
        <v>10.96</v>
      </c>
      <c r="H97" s="15">
        <v>9.61</v>
      </c>
      <c r="I97" s="15">
        <v>8.26</v>
      </c>
      <c r="J97" s="14"/>
      <c r="K97" s="15">
        <v>11.29</v>
      </c>
      <c r="L97" s="15">
        <v>13.98</v>
      </c>
      <c r="M97" s="15">
        <v>18.329999999999998</v>
      </c>
      <c r="N97" s="54"/>
      <c r="O97" s="15">
        <v>44.230700878999997</v>
      </c>
      <c r="P97" s="15">
        <v>184.24770728999999</v>
      </c>
      <c r="Q97" s="15" t="s">
        <v>27</v>
      </c>
      <c r="R97" s="16" t="s">
        <v>26</v>
      </c>
      <c r="S97" s="37" t="s">
        <v>534</v>
      </c>
      <c r="T97" s="10"/>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row>
    <row r="98" spans="2:261" s="12" customFormat="1" ht="65.099999999999994" customHeight="1" x14ac:dyDescent="0.25">
      <c r="B98" s="3"/>
      <c r="C98" s="19" t="s">
        <v>168</v>
      </c>
      <c r="D98" s="17" t="s">
        <v>169</v>
      </c>
      <c r="E98" s="62">
        <v>10.5</v>
      </c>
      <c r="F98" s="17">
        <v>0</v>
      </c>
      <c r="G98" s="14">
        <v>10.18</v>
      </c>
      <c r="H98" s="14">
        <v>7.68</v>
      </c>
      <c r="I98" s="14">
        <v>5.19</v>
      </c>
      <c r="J98" s="14"/>
      <c r="K98" s="14">
        <v>10.55</v>
      </c>
      <c r="L98" s="14">
        <v>15.53</v>
      </c>
      <c r="M98" s="14">
        <v>23.6</v>
      </c>
      <c r="N98" s="54"/>
      <c r="O98" s="14">
        <v>22.713987958000001</v>
      </c>
      <c r="P98" s="31">
        <v>163.10729913999998</v>
      </c>
      <c r="Q98" s="31" t="s">
        <v>26</v>
      </c>
      <c r="R98" s="17" t="s">
        <v>26</v>
      </c>
      <c r="S98" s="38" t="s">
        <v>535</v>
      </c>
      <c r="T98" s="10"/>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row>
    <row r="99" spans="2:261" s="12" customFormat="1" ht="65.099999999999994" customHeight="1" x14ac:dyDescent="0.25">
      <c r="B99" s="3"/>
      <c r="C99" s="9" t="s">
        <v>170</v>
      </c>
      <c r="D99" s="16" t="s">
        <v>171</v>
      </c>
      <c r="E99" s="61">
        <v>3.56</v>
      </c>
      <c r="F99" s="16">
        <v>1</v>
      </c>
      <c r="G99" s="15">
        <v>3.5</v>
      </c>
      <c r="H99" s="15">
        <v>3.03</v>
      </c>
      <c r="I99" s="15">
        <v>2.56</v>
      </c>
      <c r="J99" s="14"/>
      <c r="K99" s="15">
        <v>3.59</v>
      </c>
      <c r="L99" s="15">
        <v>4.5199999999999996</v>
      </c>
      <c r="M99" s="15">
        <v>6.03</v>
      </c>
      <c r="N99" s="54"/>
      <c r="O99" s="15">
        <v>26.760514052000001</v>
      </c>
      <c r="P99" s="15">
        <v>17.428760476000001</v>
      </c>
      <c r="Q99" s="15" t="s">
        <v>26</v>
      </c>
      <c r="R99" s="16" t="s">
        <v>26</v>
      </c>
      <c r="S99" s="37" t="s">
        <v>536</v>
      </c>
      <c r="T99" s="10"/>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row>
    <row r="100" spans="2:261" s="12" customFormat="1" ht="65.099999999999994" customHeight="1" x14ac:dyDescent="0.25">
      <c r="B100" s="3"/>
      <c r="C100" s="19" t="s">
        <v>172</v>
      </c>
      <c r="D100" s="17" t="s">
        <v>173</v>
      </c>
      <c r="E100" s="62">
        <v>3.5</v>
      </c>
      <c r="F100" s="17">
        <v>0</v>
      </c>
      <c r="G100" s="14">
        <v>3.46</v>
      </c>
      <c r="H100" s="14">
        <v>2.72</v>
      </c>
      <c r="I100" s="14">
        <v>1.98</v>
      </c>
      <c r="J100" s="14"/>
      <c r="K100" s="14">
        <v>3.63</v>
      </c>
      <c r="L100" s="14">
        <v>5.0999999999999996</v>
      </c>
      <c r="M100" s="14">
        <v>7.49</v>
      </c>
      <c r="N100" s="54"/>
      <c r="O100" s="14">
        <v>23.699988631</v>
      </c>
      <c r="P100" s="31">
        <v>56.516859237999995</v>
      </c>
      <c r="Q100" s="31" t="s">
        <v>26</v>
      </c>
      <c r="R100" s="17" t="s">
        <v>26</v>
      </c>
      <c r="S100" s="38" t="s">
        <v>537</v>
      </c>
      <c r="T100" s="10"/>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row>
    <row r="101" spans="2:261" s="12" customFormat="1" ht="65.099999999999994" customHeight="1" x14ac:dyDescent="0.25">
      <c r="B101" s="3"/>
      <c r="C101" s="9" t="s">
        <v>174</v>
      </c>
      <c r="D101" s="16" t="s">
        <v>175</v>
      </c>
      <c r="E101" s="61">
        <v>4.78</v>
      </c>
      <c r="F101" s="16">
        <v>0</v>
      </c>
      <c r="G101" s="15">
        <v>4.74</v>
      </c>
      <c r="H101" s="15">
        <v>2.4300000000000002</v>
      </c>
      <c r="I101" s="15">
        <v>0.12</v>
      </c>
      <c r="J101" s="14"/>
      <c r="K101" s="15">
        <v>5</v>
      </c>
      <c r="L101" s="15">
        <v>9.61</v>
      </c>
      <c r="M101" s="15">
        <v>17.079999999999998</v>
      </c>
      <c r="N101" s="54"/>
      <c r="O101" s="15">
        <v>22.757244332999999</v>
      </c>
      <c r="P101" s="15">
        <v>70.157971810000006</v>
      </c>
      <c r="Q101" s="15" t="s">
        <v>26</v>
      </c>
      <c r="R101" s="16" t="s">
        <v>26</v>
      </c>
      <c r="S101" s="37" t="s">
        <v>538</v>
      </c>
      <c r="T101" s="10"/>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row>
    <row r="102" spans="2:261" s="12" customFormat="1" ht="65.099999999999994" customHeight="1" x14ac:dyDescent="0.25">
      <c r="B102" s="3"/>
      <c r="C102" s="19" t="s">
        <v>176</v>
      </c>
      <c r="D102" s="17" t="s">
        <v>177</v>
      </c>
      <c r="E102" s="62" t="s">
        <v>109</v>
      </c>
      <c r="F102" s="17">
        <v>0</v>
      </c>
      <c r="G102" s="14" t="s">
        <v>109</v>
      </c>
      <c r="H102" s="14" t="s">
        <v>109</v>
      </c>
      <c r="I102" s="14" t="s">
        <v>109</v>
      </c>
      <c r="J102" s="14"/>
      <c r="K102" s="14" t="s">
        <v>109</v>
      </c>
      <c r="L102" s="14" t="s">
        <v>109</v>
      </c>
      <c r="M102" s="14" t="s">
        <v>109</v>
      </c>
      <c r="N102" s="54"/>
      <c r="O102" s="14" t="s">
        <v>109</v>
      </c>
      <c r="P102" s="31" t="s">
        <v>109</v>
      </c>
      <c r="Q102" s="31" t="s">
        <v>109</v>
      </c>
      <c r="R102" s="17" t="s">
        <v>109</v>
      </c>
      <c r="S102" s="38" t="s">
        <v>110</v>
      </c>
      <c r="T102" s="10"/>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row>
    <row r="103" spans="2:261" s="12" customFormat="1" ht="65.099999999999994" customHeight="1" x14ac:dyDescent="0.25">
      <c r="B103" s="3"/>
      <c r="C103" s="9" t="s">
        <v>539</v>
      </c>
      <c r="D103" s="16" t="s">
        <v>540</v>
      </c>
      <c r="E103" s="61">
        <v>1.76</v>
      </c>
      <c r="F103" s="16">
        <v>0</v>
      </c>
      <c r="G103" s="15">
        <v>1.67</v>
      </c>
      <c r="H103" s="15">
        <v>1.08</v>
      </c>
      <c r="I103" s="15">
        <v>0.49</v>
      </c>
      <c r="J103" s="14"/>
      <c r="K103" s="15">
        <v>1.84</v>
      </c>
      <c r="L103" s="15">
        <v>3.01</v>
      </c>
      <c r="M103" s="15">
        <v>4.91</v>
      </c>
      <c r="N103" s="54"/>
      <c r="O103" s="15">
        <v>23.153492935999999</v>
      </c>
      <c r="P103" s="15">
        <v>3.4456648095000002</v>
      </c>
      <c r="Q103" s="15" t="s">
        <v>26</v>
      </c>
      <c r="R103" s="16" t="s">
        <v>26</v>
      </c>
      <c r="S103" s="37" t="s">
        <v>541</v>
      </c>
      <c r="T103" s="10"/>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row>
    <row r="104" spans="2:261" s="12" customFormat="1" ht="65.099999999999994" customHeight="1" x14ac:dyDescent="0.25">
      <c r="B104" s="3"/>
      <c r="C104" s="19" t="s">
        <v>178</v>
      </c>
      <c r="D104" s="17" t="s">
        <v>179</v>
      </c>
      <c r="E104" s="62">
        <v>2.95</v>
      </c>
      <c r="F104" s="17">
        <v>0</v>
      </c>
      <c r="G104" s="14">
        <v>2.92</v>
      </c>
      <c r="H104" s="14">
        <v>2.5299999999999998</v>
      </c>
      <c r="I104" s="14">
        <v>2.15</v>
      </c>
      <c r="J104" s="14"/>
      <c r="K104" s="14">
        <v>3.06</v>
      </c>
      <c r="L104" s="14">
        <v>3.82</v>
      </c>
      <c r="M104" s="14">
        <v>5.0599999999999996</v>
      </c>
      <c r="N104" s="54"/>
      <c r="O104" s="14">
        <v>28.244787519999999</v>
      </c>
      <c r="P104" s="31">
        <v>9.5976141428999995</v>
      </c>
      <c r="Q104" s="31" t="s">
        <v>26</v>
      </c>
      <c r="R104" s="17" t="s">
        <v>26</v>
      </c>
      <c r="S104" s="38" t="s">
        <v>542</v>
      </c>
      <c r="T104" s="10"/>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row>
    <row r="105" spans="2:261" s="12" customFormat="1" ht="65.099999999999994" customHeight="1" x14ac:dyDescent="0.25">
      <c r="B105" s="3"/>
      <c r="C105" s="9" t="s">
        <v>180</v>
      </c>
      <c r="D105" s="16" t="s">
        <v>181</v>
      </c>
      <c r="E105" s="61">
        <v>21.27</v>
      </c>
      <c r="F105" s="16">
        <v>0</v>
      </c>
      <c r="G105" s="15">
        <v>20.95</v>
      </c>
      <c r="H105" s="15">
        <v>17.670000000000002</v>
      </c>
      <c r="I105" s="15">
        <v>14.4</v>
      </c>
      <c r="J105" s="14"/>
      <c r="K105" s="15">
        <v>21.67</v>
      </c>
      <c r="L105" s="15">
        <v>28.21</v>
      </c>
      <c r="M105" s="15">
        <v>38.799999999999997</v>
      </c>
      <c r="N105" s="54"/>
      <c r="O105" s="15">
        <v>31.350429985000002</v>
      </c>
      <c r="P105" s="15">
        <v>153.17807795000002</v>
      </c>
      <c r="Q105" s="15" t="s">
        <v>26</v>
      </c>
      <c r="R105" s="16" t="s">
        <v>26</v>
      </c>
      <c r="S105" s="37" t="s">
        <v>543</v>
      </c>
      <c r="T105" s="10"/>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row>
    <row r="106" spans="2:261" s="12" customFormat="1" ht="65.099999999999994" customHeight="1" x14ac:dyDescent="0.25">
      <c r="B106" s="3"/>
      <c r="C106" s="19" t="s">
        <v>182</v>
      </c>
      <c r="D106" s="17" t="s">
        <v>183</v>
      </c>
      <c r="E106" s="62">
        <v>21.79</v>
      </c>
      <c r="F106" s="17">
        <v>0</v>
      </c>
      <c r="G106" s="14">
        <v>21.33</v>
      </c>
      <c r="H106" s="14">
        <v>16.71</v>
      </c>
      <c r="I106" s="14">
        <v>12.1</v>
      </c>
      <c r="J106" s="14"/>
      <c r="K106" s="14">
        <v>22.08</v>
      </c>
      <c r="L106" s="14">
        <v>31.3</v>
      </c>
      <c r="M106" s="14">
        <v>46.22</v>
      </c>
      <c r="N106" s="54"/>
      <c r="O106" s="14">
        <v>19.496961241000001</v>
      </c>
      <c r="P106" s="31">
        <v>194.75668181</v>
      </c>
      <c r="Q106" s="31" t="s">
        <v>26</v>
      </c>
      <c r="R106" s="17" t="s">
        <v>26</v>
      </c>
      <c r="S106" s="38" t="s">
        <v>544</v>
      </c>
      <c r="T106" s="10"/>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row>
    <row r="107" spans="2:261" s="12" customFormat="1" ht="65.099999999999994" customHeight="1" x14ac:dyDescent="0.25">
      <c r="B107" s="3"/>
      <c r="C107" s="9" t="s">
        <v>184</v>
      </c>
      <c r="D107" s="16" t="s">
        <v>185</v>
      </c>
      <c r="E107" s="61">
        <v>58.87</v>
      </c>
      <c r="F107" s="16">
        <v>0</v>
      </c>
      <c r="G107" s="15">
        <v>57.5</v>
      </c>
      <c r="H107" s="15">
        <v>37.369999999999997</v>
      </c>
      <c r="I107" s="15">
        <v>17.25</v>
      </c>
      <c r="J107" s="14"/>
      <c r="K107" s="15">
        <v>62.63</v>
      </c>
      <c r="L107" s="15">
        <v>102.87</v>
      </c>
      <c r="M107" s="15">
        <v>167.99</v>
      </c>
      <c r="N107" s="54"/>
      <c r="O107" s="15">
        <v>25.092622673000001</v>
      </c>
      <c r="P107" s="15">
        <v>42.629977314999998</v>
      </c>
      <c r="Q107" s="15" t="s">
        <v>26</v>
      </c>
      <c r="R107" s="16" t="s">
        <v>26</v>
      </c>
      <c r="S107" s="37" t="s">
        <v>545</v>
      </c>
      <c r="T107" s="10"/>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row>
    <row r="108" spans="2:261" s="12" customFormat="1" ht="65.099999999999994" customHeight="1" x14ac:dyDescent="0.25">
      <c r="B108" s="3"/>
      <c r="C108" s="19" t="s">
        <v>186</v>
      </c>
      <c r="D108" s="17" t="s">
        <v>187</v>
      </c>
      <c r="E108" s="62">
        <v>13.87</v>
      </c>
      <c r="F108" s="17">
        <v>0</v>
      </c>
      <c r="G108" s="14">
        <v>13.83</v>
      </c>
      <c r="H108" s="14">
        <v>11.45</v>
      </c>
      <c r="I108" s="14">
        <v>9.07</v>
      </c>
      <c r="J108" s="14"/>
      <c r="K108" s="14">
        <v>14.64</v>
      </c>
      <c r="L108" s="14">
        <v>19.39</v>
      </c>
      <c r="M108" s="14">
        <v>27.07</v>
      </c>
      <c r="N108" s="54"/>
      <c r="O108" s="14">
        <v>33.699402956</v>
      </c>
      <c r="P108" s="31">
        <v>38.000289904999995</v>
      </c>
      <c r="Q108" s="31" t="s">
        <v>26</v>
      </c>
      <c r="R108" s="17" t="s">
        <v>26</v>
      </c>
      <c r="S108" s="38" t="s">
        <v>546</v>
      </c>
      <c r="T108" s="10"/>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row>
    <row r="109" spans="2:261" s="12" customFormat="1" ht="65.099999999999994" customHeight="1" x14ac:dyDescent="0.25">
      <c r="B109" s="3"/>
      <c r="C109" s="9" t="s">
        <v>188</v>
      </c>
      <c r="D109" s="16" t="s">
        <v>429</v>
      </c>
      <c r="E109" s="61">
        <v>21.95</v>
      </c>
      <c r="F109" s="16">
        <v>0</v>
      </c>
      <c r="G109" s="15">
        <v>21.31</v>
      </c>
      <c r="H109" s="15">
        <v>15.99</v>
      </c>
      <c r="I109" s="15">
        <v>10.68</v>
      </c>
      <c r="J109" s="14"/>
      <c r="K109" s="15">
        <v>22.16</v>
      </c>
      <c r="L109" s="15">
        <v>32.78</v>
      </c>
      <c r="M109" s="15">
        <v>49.98</v>
      </c>
      <c r="N109" s="54"/>
      <c r="O109" s="15">
        <v>27.004969686999999</v>
      </c>
      <c r="P109" s="15">
        <v>162.12551521</v>
      </c>
      <c r="Q109" s="15" t="s">
        <v>26</v>
      </c>
      <c r="R109" s="16" t="s">
        <v>26</v>
      </c>
      <c r="S109" s="37" t="s">
        <v>547</v>
      </c>
      <c r="T109" s="10"/>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row>
    <row r="110" spans="2:261" s="12" customFormat="1" ht="65.099999999999994" customHeight="1" x14ac:dyDescent="0.25">
      <c r="B110" s="3"/>
      <c r="C110" s="19" t="s">
        <v>189</v>
      </c>
      <c r="D110" s="17" t="s">
        <v>190</v>
      </c>
      <c r="E110" s="62">
        <v>8.1199999999999992</v>
      </c>
      <c r="F110" s="17">
        <v>0</v>
      </c>
      <c r="G110" s="14">
        <v>8.1</v>
      </c>
      <c r="H110" s="14">
        <v>6.85</v>
      </c>
      <c r="I110" s="14">
        <v>5.6</v>
      </c>
      <c r="J110" s="14"/>
      <c r="K110" s="14">
        <v>8.52</v>
      </c>
      <c r="L110" s="14">
        <v>11.01</v>
      </c>
      <c r="M110" s="14">
        <v>15.04</v>
      </c>
      <c r="N110" s="54"/>
      <c r="O110" s="14">
        <v>23.266487592000001</v>
      </c>
      <c r="P110" s="31">
        <v>14.288011189999999</v>
      </c>
      <c r="Q110" s="31" t="s">
        <v>26</v>
      </c>
      <c r="R110" s="17" t="s">
        <v>26</v>
      </c>
      <c r="S110" s="38" t="s">
        <v>548</v>
      </c>
      <c r="T110" s="10"/>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row>
    <row r="111" spans="2:261" s="12" customFormat="1" ht="65.099999999999994" customHeight="1" x14ac:dyDescent="0.25">
      <c r="B111" s="3"/>
      <c r="C111" s="9" t="s">
        <v>191</v>
      </c>
      <c r="D111" s="16" t="s">
        <v>192</v>
      </c>
      <c r="E111" s="61">
        <v>7.59</v>
      </c>
      <c r="F111" s="16">
        <v>3</v>
      </c>
      <c r="G111" s="15">
        <v>6.92</v>
      </c>
      <c r="H111" s="15">
        <v>6.39</v>
      </c>
      <c r="I111" s="15">
        <v>5.87</v>
      </c>
      <c r="J111" s="14"/>
      <c r="K111" s="15">
        <v>7.59</v>
      </c>
      <c r="L111" s="15">
        <v>8.6300000000000008</v>
      </c>
      <c r="M111" s="15">
        <v>10.31</v>
      </c>
      <c r="N111" s="54"/>
      <c r="O111" s="15">
        <v>46.919187022999999</v>
      </c>
      <c r="P111" s="15">
        <v>10.858476189999999</v>
      </c>
      <c r="Q111" s="15" t="s">
        <v>26</v>
      </c>
      <c r="R111" s="16" t="s">
        <v>26</v>
      </c>
      <c r="S111" s="37" t="s">
        <v>549</v>
      </c>
      <c r="T111" s="10"/>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row>
    <row r="112" spans="2:261" s="12" customFormat="1" ht="65.099999999999994" customHeight="1" x14ac:dyDescent="0.25">
      <c r="B112" s="3"/>
      <c r="C112" s="19" t="s">
        <v>193</v>
      </c>
      <c r="D112" s="17" t="s">
        <v>194</v>
      </c>
      <c r="E112" s="62">
        <v>55.68</v>
      </c>
      <c r="F112" s="17">
        <v>2</v>
      </c>
      <c r="G112" s="14">
        <v>54.6</v>
      </c>
      <c r="H112" s="14">
        <v>47.53</v>
      </c>
      <c r="I112" s="14">
        <v>40.47</v>
      </c>
      <c r="J112" s="14"/>
      <c r="K112" s="14">
        <v>55.91</v>
      </c>
      <c r="L112" s="14">
        <v>70.03</v>
      </c>
      <c r="M112" s="14">
        <v>92.89</v>
      </c>
      <c r="N112" s="54"/>
      <c r="O112" s="14">
        <v>20.890788034</v>
      </c>
      <c r="P112" s="31">
        <v>77.721115905000005</v>
      </c>
      <c r="Q112" s="31" t="s">
        <v>26</v>
      </c>
      <c r="R112" s="17" t="s">
        <v>26</v>
      </c>
      <c r="S112" s="38" t="s">
        <v>550</v>
      </c>
      <c r="T112" s="10"/>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row>
    <row r="113" spans="2:261" s="12" customFormat="1" ht="65.099999999999994" customHeight="1" x14ac:dyDescent="0.25">
      <c r="B113" s="3"/>
      <c r="C113" s="9" t="s">
        <v>195</v>
      </c>
      <c r="D113" s="16" t="s">
        <v>196</v>
      </c>
      <c r="E113" s="61">
        <v>24.76</v>
      </c>
      <c r="F113" s="16">
        <v>0</v>
      </c>
      <c r="G113" s="15">
        <v>24.38</v>
      </c>
      <c r="H113" s="15">
        <v>22.56</v>
      </c>
      <c r="I113" s="15">
        <v>20.74</v>
      </c>
      <c r="J113" s="14"/>
      <c r="K113" s="15">
        <v>24.89</v>
      </c>
      <c r="L113" s="15">
        <v>28.52</v>
      </c>
      <c r="M113" s="15">
        <v>34.4</v>
      </c>
      <c r="N113" s="54"/>
      <c r="O113" s="15">
        <v>18.075427208000001</v>
      </c>
      <c r="P113" s="15">
        <v>144.3630991</v>
      </c>
      <c r="Q113" s="15" t="s">
        <v>26</v>
      </c>
      <c r="R113" s="16" t="s">
        <v>26</v>
      </c>
      <c r="S113" s="37" t="s">
        <v>551</v>
      </c>
      <c r="T113" s="10"/>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row>
    <row r="114" spans="2:261" s="12" customFormat="1" ht="65.099999999999994" customHeight="1" x14ac:dyDescent="0.25">
      <c r="B114" s="3"/>
      <c r="C114" s="19" t="s">
        <v>197</v>
      </c>
      <c r="D114" s="17" t="s">
        <v>198</v>
      </c>
      <c r="E114" s="62">
        <v>12.45</v>
      </c>
      <c r="F114" s="17">
        <v>0</v>
      </c>
      <c r="G114" s="14">
        <v>12.4</v>
      </c>
      <c r="H114" s="14">
        <v>10.99</v>
      </c>
      <c r="I114" s="14">
        <v>9.59</v>
      </c>
      <c r="J114" s="14"/>
      <c r="K114" s="14">
        <v>12.73</v>
      </c>
      <c r="L114" s="14">
        <v>15.53</v>
      </c>
      <c r="M114" s="14">
        <v>20.059999999999999</v>
      </c>
      <c r="N114" s="54"/>
      <c r="O114" s="14">
        <v>17.635764284</v>
      </c>
      <c r="P114" s="31">
        <v>724.42336219000003</v>
      </c>
      <c r="Q114" s="31" t="s">
        <v>26</v>
      </c>
      <c r="R114" s="17" t="s">
        <v>26</v>
      </c>
      <c r="S114" s="38" t="s">
        <v>552</v>
      </c>
      <c r="T114" s="10"/>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row>
    <row r="115" spans="2:261" s="12" customFormat="1" ht="65.099999999999994" customHeight="1" x14ac:dyDescent="0.25">
      <c r="B115" s="3"/>
      <c r="C115" s="9" t="s">
        <v>199</v>
      </c>
      <c r="D115" s="16" t="s">
        <v>200</v>
      </c>
      <c r="E115" s="61">
        <v>43.06</v>
      </c>
      <c r="F115" s="16">
        <v>0</v>
      </c>
      <c r="G115" s="15">
        <v>43.01</v>
      </c>
      <c r="H115" s="15">
        <v>38.32</v>
      </c>
      <c r="I115" s="15">
        <v>33.64</v>
      </c>
      <c r="J115" s="14"/>
      <c r="K115" s="15">
        <v>43.9</v>
      </c>
      <c r="L115" s="15">
        <v>53.26</v>
      </c>
      <c r="M115" s="15">
        <v>68.41</v>
      </c>
      <c r="N115" s="54"/>
      <c r="O115" s="15">
        <v>20.592279301000001</v>
      </c>
      <c r="P115" s="15">
        <v>150.33167710000001</v>
      </c>
      <c r="Q115" s="15" t="s">
        <v>26</v>
      </c>
      <c r="R115" s="16" t="s">
        <v>26</v>
      </c>
      <c r="S115" s="37" t="s">
        <v>553</v>
      </c>
      <c r="T115" s="13"/>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c r="JA115" s="11"/>
    </row>
    <row r="116" spans="2:261" s="12" customFormat="1" ht="65.099999999999994" customHeight="1" x14ac:dyDescent="0.25">
      <c r="B116" s="3"/>
      <c r="C116" s="19" t="s">
        <v>199</v>
      </c>
      <c r="D116" s="17" t="s">
        <v>201</v>
      </c>
      <c r="E116" s="62">
        <v>38.69</v>
      </c>
      <c r="F116" s="17">
        <v>0</v>
      </c>
      <c r="G116" s="14">
        <v>38.69</v>
      </c>
      <c r="H116" s="14">
        <v>34.5</v>
      </c>
      <c r="I116" s="14">
        <v>30.32</v>
      </c>
      <c r="J116" s="14"/>
      <c r="K116" s="14">
        <v>39.340000000000003</v>
      </c>
      <c r="L116" s="14">
        <v>47.7</v>
      </c>
      <c r="M116" s="14">
        <v>61.23</v>
      </c>
      <c r="N116" s="54"/>
      <c r="O116" s="14">
        <v>19.151121475</v>
      </c>
      <c r="P116" s="31">
        <v>2142.1932820000002</v>
      </c>
      <c r="Q116" s="31" t="s">
        <v>26</v>
      </c>
      <c r="R116" s="17" t="s">
        <v>26</v>
      </c>
      <c r="S116" s="38" t="s">
        <v>554</v>
      </c>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c r="JA116" s="11"/>
    </row>
    <row r="117" spans="2:261" s="12" customFormat="1" ht="65.099999999999994" customHeight="1" x14ac:dyDescent="0.25">
      <c r="B117" s="3"/>
      <c r="C117" s="9" t="s">
        <v>202</v>
      </c>
      <c r="D117" s="16" t="s">
        <v>203</v>
      </c>
      <c r="E117" s="61">
        <v>67.55</v>
      </c>
      <c r="F117" s="16">
        <v>7</v>
      </c>
      <c r="G117" s="15">
        <v>64.7</v>
      </c>
      <c r="H117" s="15">
        <v>59.01</v>
      </c>
      <c r="I117" s="15">
        <v>53.32</v>
      </c>
      <c r="J117" s="14"/>
      <c r="K117" s="15">
        <v>73</v>
      </c>
      <c r="L117" s="15">
        <v>84.37</v>
      </c>
      <c r="M117" s="15">
        <v>102.78</v>
      </c>
      <c r="N117" s="54"/>
      <c r="O117" s="15">
        <v>62.005234807000001</v>
      </c>
      <c r="P117" s="15">
        <v>151.12868007</v>
      </c>
      <c r="Q117" s="15" t="s">
        <v>26</v>
      </c>
      <c r="R117" s="16" t="s">
        <v>27</v>
      </c>
      <c r="S117" s="37" t="s">
        <v>555</v>
      </c>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c r="JA117" s="11"/>
    </row>
    <row r="118" spans="2:261" s="12" customFormat="1" ht="65.099999999999994" customHeight="1" x14ac:dyDescent="0.25">
      <c r="B118" s="3"/>
      <c r="C118" s="19" t="s">
        <v>204</v>
      </c>
      <c r="D118" s="17" t="s">
        <v>205</v>
      </c>
      <c r="E118" s="62">
        <v>8.9700000000000006</v>
      </c>
      <c r="F118" s="17">
        <v>3</v>
      </c>
      <c r="G118" s="14">
        <v>8.33</v>
      </c>
      <c r="H118" s="14">
        <v>6.38</v>
      </c>
      <c r="I118" s="14">
        <v>4.43</v>
      </c>
      <c r="J118" s="14"/>
      <c r="K118" s="14">
        <v>9.09</v>
      </c>
      <c r="L118" s="14">
        <v>12.98</v>
      </c>
      <c r="M118" s="14">
        <v>19.27</v>
      </c>
      <c r="N118" s="54"/>
      <c r="O118" s="14">
        <v>25.353432522999999</v>
      </c>
      <c r="P118" s="31">
        <v>73.332282380999999</v>
      </c>
      <c r="Q118" s="31" t="s">
        <v>26</v>
      </c>
      <c r="R118" s="17" t="s">
        <v>26</v>
      </c>
      <c r="S118" s="38" t="s">
        <v>556</v>
      </c>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row>
    <row r="119" spans="2:261" s="12" customFormat="1" ht="65.099999999999994" customHeight="1" x14ac:dyDescent="0.25">
      <c r="B119" s="3"/>
      <c r="C119" s="9" t="s">
        <v>206</v>
      </c>
      <c r="D119" s="16" t="s">
        <v>207</v>
      </c>
      <c r="E119" s="61">
        <v>183.5</v>
      </c>
      <c r="F119" s="16">
        <v>7</v>
      </c>
      <c r="G119" s="15">
        <v>182.61</v>
      </c>
      <c r="H119" s="15">
        <v>174.04</v>
      </c>
      <c r="I119" s="15">
        <v>165.47</v>
      </c>
      <c r="J119" s="14"/>
      <c r="K119" s="15">
        <v>187.86</v>
      </c>
      <c r="L119" s="15">
        <v>204.99</v>
      </c>
      <c r="M119" s="15">
        <v>232.73</v>
      </c>
      <c r="N119" s="54"/>
      <c r="O119" s="15">
        <v>69.020654759999999</v>
      </c>
      <c r="P119" s="15">
        <v>8.3910853072000009</v>
      </c>
      <c r="Q119" s="15" t="s">
        <v>27</v>
      </c>
      <c r="R119" s="16" t="s">
        <v>27</v>
      </c>
      <c r="S119" s="37" t="s">
        <v>557</v>
      </c>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row>
    <row r="120" spans="2:261" s="12" customFormat="1" ht="65.099999999999994" customHeight="1" x14ac:dyDescent="0.25">
      <c r="B120" s="3"/>
      <c r="C120" s="19" t="s">
        <v>208</v>
      </c>
      <c r="D120" s="17" t="s">
        <v>209</v>
      </c>
      <c r="E120" s="62">
        <v>5.44</v>
      </c>
      <c r="F120" s="17">
        <v>2</v>
      </c>
      <c r="G120" s="14">
        <v>5.04</v>
      </c>
      <c r="H120" s="14">
        <v>2.5099999999999998</v>
      </c>
      <c r="I120" s="14">
        <v>0</v>
      </c>
      <c r="J120" s="14"/>
      <c r="K120" s="14">
        <v>5.45</v>
      </c>
      <c r="L120" s="14">
        <v>10.49</v>
      </c>
      <c r="M120" s="14">
        <v>18.649999999999999</v>
      </c>
      <c r="N120" s="54"/>
      <c r="O120" s="14">
        <v>27.120076322999999</v>
      </c>
      <c r="P120" s="31">
        <v>29.465778190000002</v>
      </c>
      <c r="Q120" s="31" t="s">
        <v>26</v>
      </c>
      <c r="R120" s="17" t="s">
        <v>26</v>
      </c>
      <c r="S120" s="38" t="s">
        <v>558</v>
      </c>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row>
    <row r="121" spans="2:261" s="12" customFormat="1" ht="65.099999999999994" customHeight="1" x14ac:dyDescent="0.25">
      <c r="B121" s="3"/>
      <c r="C121" s="9" t="s">
        <v>210</v>
      </c>
      <c r="D121" s="16" t="s">
        <v>211</v>
      </c>
      <c r="E121" s="61">
        <v>6.27</v>
      </c>
      <c r="F121" s="16">
        <v>0</v>
      </c>
      <c r="G121" s="15">
        <v>6.08</v>
      </c>
      <c r="H121" s="15">
        <v>5.31</v>
      </c>
      <c r="I121" s="15">
        <v>4.54</v>
      </c>
      <c r="J121" s="14"/>
      <c r="K121" s="15">
        <v>6.48</v>
      </c>
      <c r="L121" s="15">
        <v>8.01</v>
      </c>
      <c r="M121" s="15">
        <v>10.5</v>
      </c>
      <c r="N121" s="54"/>
      <c r="O121" s="15">
        <v>32.951352487000001</v>
      </c>
      <c r="P121" s="15">
        <v>17.904351381000001</v>
      </c>
      <c r="Q121" s="15" t="s">
        <v>26</v>
      </c>
      <c r="R121" s="16" t="s">
        <v>26</v>
      </c>
      <c r="S121" s="37" t="s">
        <v>559</v>
      </c>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row>
    <row r="122" spans="2:261" s="12" customFormat="1" ht="65.099999999999994" customHeight="1" x14ac:dyDescent="0.25">
      <c r="B122" s="3"/>
      <c r="C122" s="19" t="s">
        <v>212</v>
      </c>
      <c r="D122" s="17" t="s">
        <v>213</v>
      </c>
      <c r="E122" s="62">
        <v>3.41</v>
      </c>
      <c r="F122" s="17">
        <v>0</v>
      </c>
      <c r="G122" s="14">
        <v>3.35</v>
      </c>
      <c r="H122" s="14">
        <v>3.16</v>
      </c>
      <c r="I122" s="14">
        <v>2.98</v>
      </c>
      <c r="J122" s="14"/>
      <c r="K122" s="14">
        <v>3.45</v>
      </c>
      <c r="L122" s="14">
        <v>3.81</v>
      </c>
      <c r="M122" s="14">
        <v>4.4000000000000004</v>
      </c>
      <c r="N122" s="54"/>
      <c r="O122" s="14">
        <v>25.744363594999999</v>
      </c>
      <c r="P122" s="31">
        <v>20.926704000000001</v>
      </c>
      <c r="Q122" s="31" t="s">
        <v>26</v>
      </c>
      <c r="R122" s="17" t="s">
        <v>26</v>
      </c>
      <c r="S122" s="38" t="s">
        <v>560</v>
      </c>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row>
    <row r="123" spans="2:261" s="12" customFormat="1" ht="65.099999999999994" customHeight="1" x14ac:dyDescent="0.25">
      <c r="B123" s="3"/>
      <c r="C123" s="9" t="s">
        <v>212</v>
      </c>
      <c r="D123" s="16" t="s">
        <v>214</v>
      </c>
      <c r="E123" s="61">
        <v>17.2</v>
      </c>
      <c r="F123" s="16">
        <v>0</v>
      </c>
      <c r="G123" s="15">
        <v>16.79</v>
      </c>
      <c r="H123" s="15">
        <v>15.8</v>
      </c>
      <c r="I123" s="15">
        <v>14.81</v>
      </c>
      <c r="J123" s="14"/>
      <c r="K123" s="15">
        <v>17.25</v>
      </c>
      <c r="L123" s="15">
        <v>19.22</v>
      </c>
      <c r="M123" s="15">
        <v>22.42</v>
      </c>
      <c r="N123" s="54"/>
      <c r="O123" s="15">
        <v>28.878924249000001</v>
      </c>
      <c r="P123" s="15">
        <v>151.26067076000001</v>
      </c>
      <c r="Q123" s="15" t="s">
        <v>26</v>
      </c>
      <c r="R123" s="16" t="s">
        <v>26</v>
      </c>
      <c r="S123" s="37" t="s">
        <v>561</v>
      </c>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row>
    <row r="124" spans="2:261" s="12" customFormat="1" ht="65.099999999999994" customHeight="1" x14ac:dyDescent="0.25">
      <c r="B124" s="3"/>
      <c r="C124" s="19" t="s">
        <v>215</v>
      </c>
      <c r="D124" s="17" t="s">
        <v>216</v>
      </c>
      <c r="E124" s="62">
        <v>7.49</v>
      </c>
      <c r="F124" s="17">
        <v>0</v>
      </c>
      <c r="G124" s="14">
        <v>7.31</v>
      </c>
      <c r="H124" s="14">
        <v>4.5599999999999996</v>
      </c>
      <c r="I124" s="14">
        <v>1.81</v>
      </c>
      <c r="J124" s="14"/>
      <c r="K124" s="14">
        <v>7.63</v>
      </c>
      <c r="L124" s="14">
        <v>13.12</v>
      </c>
      <c r="M124" s="14">
        <v>22.01</v>
      </c>
      <c r="N124" s="54"/>
      <c r="O124" s="14">
        <v>20.639892834000001</v>
      </c>
      <c r="P124" s="31">
        <v>24.116511904999999</v>
      </c>
      <c r="Q124" s="31" t="s">
        <v>26</v>
      </c>
      <c r="R124" s="17" t="s">
        <v>26</v>
      </c>
      <c r="S124" s="38" t="s">
        <v>562</v>
      </c>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row>
    <row r="125" spans="2:261" s="12" customFormat="1" ht="65.099999999999994" customHeight="1" x14ac:dyDescent="0.25">
      <c r="B125" s="3"/>
      <c r="C125" s="9" t="s">
        <v>217</v>
      </c>
      <c r="D125" s="16" t="s">
        <v>218</v>
      </c>
      <c r="E125" s="61">
        <v>2.4900000000000002</v>
      </c>
      <c r="F125" s="16">
        <v>2</v>
      </c>
      <c r="G125" s="15">
        <v>2.2999999999999998</v>
      </c>
      <c r="H125" s="15">
        <v>1.72</v>
      </c>
      <c r="I125" s="15">
        <v>1.1499999999999999</v>
      </c>
      <c r="J125" s="14"/>
      <c r="K125" s="15">
        <v>2.4900000000000002</v>
      </c>
      <c r="L125" s="15">
        <v>3.63</v>
      </c>
      <c r="M125" s="15">
        <v>5.48</v>
      </c>
      <c r="N125" s="54"/>
      <c r="O125" s="15">
        <v>20.575886950000001</v>
      </c>
      <c r="P125" s="15">
        <v>20.444742332999997</v>
      </c>
      <c r="Q125" s="15" t="s">
        <v>26</v>
      </c>
      <c r="R125" s="16" t="s">
        <v>26</v>
      </c>
      <c r="S125" s="37" t="s">
        <v>563</v>
      </c>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row>
    <row r="126" spans="2:261" s="12" customFormat="1" ht="65.099999999999994" customHeight="1" x14ac:dyDescent="0.25">
      <c r="B126" s="3"/>
      <c r="C126" s="19" t="s">
        <v>219</v>
      </c>
      <c r="D126" s="17" t="s">
        <v>220</v>
      </c>
      <c r="E126" s="62">
        <v>27.85</v>
      </c>
      <c r="F126" s="17">
        <v>0</v>
      </c>
      <c r="G126" s="14">
        <v>27.63</v>
      </c>
      <c r="H126" s="14">
        <v>18.77</v>
      </c>
      <c r="I126" s="14">
        <v>9.91</v>
      </c>
      <c r="J126" s="14"/>
      <c r="K126" s="14">
        <v>28.59</v>
      </c>
      <c r="L126" s="14">
        <v>46.3</v>
      </c>
      <c r="M126" s="14">
        <v>74.959999999999994</v>
      </c>
      <c r="N126" s="54"/>
      <c r="O126" s="14">
        <v>18.298321209000001</v>
      </c>
      <c r="P126" s="31">
        <v>941.0574699</v>
      </c>
      <c r="Q126" s="31" t="s">
        <v>26</v>
      </c>
      <c r="R126" s="17" t="s">
        <v>26</v>
      </c>
      <c r="S126" s="38" t="s">
        <v>564</v>
      </c>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row>
    <row r="127" spans="2:261" s="12" customFormat="1" ht="65.099999999999994" customHeight="1" x14ac:dyDescent="0.25">
      <c r="B127" s="3"/>
      <c r="C127" s="9" t="s">
        <v>219</v>
      </c>
      <c r="D127" s="16" t="s">
        <v>565</v>
      </c>
      <c r="E127" s="61">
        <v>27.3</v>
      </c>
      <c r="F127" s="16">
        <v>0</v>
      </c>
      <c r="G127" s="15">
        <v>26.6</v>
      </c>
      <c r="H127" s="15">
        <v>18.190000000000001</v>
      </c>
      <c r="I127" s="15">
        <v>9.7899999999999991</v>
      </c>
      <c r="J127" s="14"/>
      <c r="K127" s="15">
        <v>28.99</v>
      </c>
      <c r="L127" s="15">
        <v>45.79</v>
      </c>
      <c r="M127" s="15">
        <v>72.98</v>
      </c>
      <c r="N127" s="54"/>
      <c r="O127" s="15">
        <v>18.535695252</v>
      </c>
      <c r="P127" s="15">
        <v>11.589957333000001</v>
      </c>
      <c r="Q127" s="15" t="s">
        <v>26</v>
      </c>
      <c r="R127" s="16" t="s">
        <v>26</v>
      </c>
      <c r="S127" s="37" t="s">
        <v>566</v>
      </c>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row>
    <row r="128" spans="2:261" s="12" customFormat="1" ht="65.099999999999994" customHeight="1" x14ac:dyDescent="0.25">
      <c r="B128" s="3"/>
      <c r="C128" s="19" t="s">
        <v>221</v>
      </c>
      <c r="D128" s="17" t="s">
        <v>222</v>
      </c>
      <c r="E128" s="62">
        <v>20.23</v>
      </c>
      <c r="F128" s="17">
        <v>2</v>
      </c>
      <c r="G128" s="14">
        <v>19.16</v>
      </c>
      <c r="H128" s="14">
        <v>15.33</v>
      </c>
      <c r="I128" s="14">
        <v>11.51</v>
      </c>
      <c r="J128" s="14"/>
      <c r="K128" s="14">
        <v>20.7</v>
      </c>
      <c r="L128" s="14">
        <v>28.34</v>
      </c>
      <c r="M128" s="14">
        <v>40.71</v>
      </c>
      <c r="N128" s="54"/>
      <c r="O128" s="14">
        <v>25.641413515</v>
      </c>
      <c r="P128" s="31">
        <v>29.190052905000002</v>
      </c>
      <c r="Q128" s="31" t="s">
        <v>26</v>
      </c>
      <c r="R128" s="17" t="s">
        <v>26</v>
      </c>
      <c r="S128" s="38" t="s">
        <v>567</v>
      </c>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row>
    <row r="129" spans="2:261" s="12" customFormat="1" ht="65.099999999999994" customHeight="1" x14ac:dyDescent="0.25">
      <c r="B129" s="3"/>
      <c r="C129" s="9" t="s">
        <v>223</v>
      </c>
      <c r="D129" s="16" t="s">
        <v>224</v>
      </c>
      <c r="E129" s="61">
        <v>8.98</v>
      </c>
      <c r="F129" s="16">
        <v>0</v>
      </c>
      <c r="G129" s="15">
        <v>8.94</v>
      </c>
      <c r="H129" s="15">
        <v>6.93</v>
      </c>
      <c r="I129" s="15">
        <v>4.92</v>
      </c>
      <c r="J129" s="14"/>
      <c r="K129" s="15">
        <v>9.2200000000000006</v>
      </c>
      <c r="L129" s="15">
        <v>13.23</v>
      </c>
      <c r="M129" s="15">
        <v>19.73</v>
      </c>
      <c r="N129" s="54"/>
      <c r="O129" s="15">
        <v>22.934377146999999</v>
      </c>
      <c r="P129" s="15">
        <v>445.51806047999997</v>
      </c>
      <c r="Q129" s="15" t="s">
        <v>26</v>
      </c>
      <c r="R129" s="16" t="s">
        <v>26</v>
      </c>
      <c r="S129" s="37" t="s">
        <v>568</v>
      </c>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row>
    <row r="130" spans="2:261" s="12" customFormat="1" ht="65.099999999999994" customHeight="1" x14ac:dyDescent="0.25">
      <c r="B130" s="3"/>
      <c r="C130" s="19" t="s">
        <v>225</v>
      </c>
      <c r="D130" s="17" t="s">
        <v>226</v>
      </c>
      <c r="E130" s="62">
        <v>3.09</v>
      </c>
      <c r="F130" s="17">
        <v>0</v>
      </c>
      <c r="G130" s="14">
        <v>3.07</v>
      </c>
      <c r="H130" s="14">
        <v>2.21</v>
      </c>
      <c r="I130" s="14">
        <v>1.36</v>
      </c>
      <c r="J130" s="14"/>
      <c r="K130" s="14">
        <v>3.21</v>
      </c>
      <c r="L130" s="14">
        <v>4.91</v>
      </c>
      <c r="M130" s="14">
        <v>7.67</v>
      </c>
      <c r="N130" s="54"/>
      <c r="O130" s="14">
        <v>19.134226649999999</v>
      </c>
      <c r="P130" s="31">
        <v>28.713590905</v>
      </c>
      <c r="Q130" s="31" t="s">
        <v>26</v>
      </c>
      <c r="R130" s="17" t="s">
        <v>26</v>
      </c>
      <c r="S130" s="38" t="s">
        <v>569</v>
      </c>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row>
    <row r="131" spans="2:261" s="12" customFormat="1" ht="65.099999999999994" customHeight="1" x14ac:dyDescent="0.25">
      <c r="B131" s="3"/>
      <c r="C131" s="9" t="s">
        <v>227</v>
      </c>
      <c r="D131" s="16" t="s">
        <v>228</v>
      </c>
      <c r="E131" s="61">
        <v>15.35</v>
      </c>
      <c r="F131" s="16">
        <v>0</v>
      </c>
      <c r="G131" s="15">
        <v>15.04</v>
      </c>
      <c r="H131" s="15">
        <v>13.23</v>
      </c>
      <c r="I131" s="15">
        <v>11.43</v>
      </c>
      <c r="J131" s="14"/>
      <c r="K131" s="15">
        <v>15.65</v>
      </c>
      <c r="L131" s="15">
        <v>19.25</v>
      </c>
      <c r="M131" s="15">
        <v>25.07</v>
      </c>
      <c r="N131" s="54"/>
      <c r="O131" s="15">
        <v>24.602419618999999</v>
      </c>
      <c r="P131" s="15">
        <v>25.540022381</v>
      </c>
      <c r="Q131" s="15" t="s">
        <v>26</v>
      </c>
      <c r="R131" s="16" t="s">
        <v>26</v>
      </c>
      <c r="S131" s="37" t="s">
        <v>570</v>
      </c>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row>
    <row r="132" spans="2:261" s="12" customFormat="1" ht="65.099999999999994" customHeight="1" x14ac:dyDescent="0.25">
      <c r="B132" s="3"/>
      <c r="C132" s="19" t="s">
        <v>229</v>
      </c>
      <c r="D132" s="17" t="s">
        <v>230</v>
      </c>
      <c r="E132" s="62">
        <v>5.35</v>
      </c>
      <c r="F132" s="17">
        <v>2</v>
      </c>
      <c r="G132" s="14">
        <v>4.9000000000000004</v>
      </c>
      <c r="H132" s="14">
        <v>1.75</v>
      </c>
      <c r="I132" s="14">
        <v>-1.38</v>
      </c>
      <c r="J132" s="14"/>
      <c r="K132" s="14">
        <v>5.37</v>
      </c>
      <c r="L132" s="14">
        <v>11.65</v>
      </c>
      <c r="M132" s="14">
        <v>21.82</v>
      </c>
      <c r="N132" s="54"/>
      <c r="O132" s="14">
        <v>30.388256113000001</v>
      </c>
      <c r="P132" s="31">
        <v>593.16174910000007</v>
      </c>
      <c r="Q132" s="31" t="s">
        <v>26</v>
      </c>
      <c r="R132" s="17" t="s">
        <v>26</v>
      </c>
      <c r="S132" s="38" t="s">
        <v>571</v>
      </c>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row>
    <row r="133" spans="2:261" s="12" customFormat="1" ht="65.099999999999994" customHeight="1" x14ac:dyDescent="0.25">
      <c r="B133" s="3"/>
      <c r="C133" s="9" t="s">
        <v>231</v>
      </c>
      <c r="D133" s="16" t="s">
        <v>232</v>
      </c>
      <c r="E133" s="61">
        <v>3.55</v>
      </c>
      <c r="F133" s="16">
        <v>2</v>
      </c>
      <c r="G133" s="15">
        <v>3.47</v>
      </c>
      <c r="H133" s="15">
        <v>2.83</v>
      </c>
      <c r="I133" s="15">
        <v>2.2000000000000002</v>
      </c>
      <c r="J133" s="14"/>
      <c r="K133" s="15">
        <v>3.61</v>
      </c>
      <c r="L133" s="15">
        <v>4.87</v>
      </c>
      <c r="M133" s="15">
        <v>6.91</v>
      </c>
      <c r="N133" s="54"/>
      <c r="O133" s="15">
        <v>25.068666992000001</v>
      </c>
      <c r="P133" s="15">
        <v>12.186672141999999</v>
      </c>
      <c r="Q133" s="15" t="s">
        <v>26</v>
      </c>
      <c r="R133" s="16" t="s">
        <v>26</v>
      </c>
      <c r="S133" s="37" t="s">
        <v>572</v>
      </c>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row>
    <row r="134" spans="2:261" s="12" customFormat="1" ht="65.099999999999994" customHeight="1" x14ac:dyDescent="0.25">
      <c r="B134" s="3"/>
      <c r="C134" s="19" t="s">
        <v>231</v>
      </c>
      <c r="D134" s="17" t="s">
        <v>233</v>
      </c>
      <c r="E134" s="62">
        <v>3.7</v>
      </c>
      <c r="F134" s="17">
        <v>0</v>
      </c>
      <c r="G134" s="14">
        <v>3.7</v>
      </c>
      <c r="H134" s="14">
        <v>3.02</v>
      </c>
      <c r="I134" s="14">
        <v>2.34</v>
      </c>
      <c r="J134" s="14"/>
      <c r="K134" s="14">
        <v>3.82</v>
      </c>
      <c r="L134" s="14">
        <v>5.17</v>
      </c>
      <c r="M134" s="14">
        <v>7.35</v>
      </c>
      <c r="N134" s="54"/>
      <c r="O134" s="14">
        <v>23.927643526000001</v>
      </c>
      <c r="P134" s="31">
        <v>108.41071571000001</v>
      </c>
      <c r="Q134" s="31" t="s">
        <v>26</v>
      </c>
      <c r="R134" s="17" t="s">
        <v>26</v>
      </c>
      <c r="S134" s="38" t="s">
        <v>573</v>
      </c>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row>
    <row r="135" spans="2:261" s="12" customFormat="1" ht="65.099999999999994" customHeight="1" x14ac:dyDescent="0.25">
      <c r="B135" s="3"/>
      <c r="C135" s="9" t="s">
        <v>234</v>
      </c>
      <c r="D135" s="16" t="s">
        <v>12</v>
      </c>
      <c r="E135" s="61">
        <v>15.61</v>
      </c>
      <c r="F135" s="16">
        <v>0</v>
      </c>
      <c r="G135" s="15">
        <v>15.61</v>
      </c>
      <c r="H135" s="15">
        <v>14.02</v>
      </c>
      <c r="I135" s="15">
        <v>12.44</v>
      </c>
      <c r="J135" s="14"/>
      <c r="K135" s="15">
        <v>16.329999999999998</v>
      </c>
      <c r="L135" s="15">
        <v>19.489999999999998</v>
      </c>
      <c r="M135" s="15">
        <v>24.61</v>
      </c>
      <c r="N135" s="54"/>
      <c r="O135" s="15">
        <v>27.920349306999999</v>
      </c>
      <c r="P135" s="15">
        <v>145.19863776000003</v>
      </c>
      <c r="Q135" s="15" t="s">
        <v>26</v>
      </c>
      <c r="R135" s="16" t="s">
        <v>26</v>
      </c>
      <c r="S135" s="37" t="s">
        <v>574</v>
      </c>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row>
    <row r="136" spans="2:261" s="12" customFormat="1" ht="65.099999999999994" customHeight="1" x14ac:dyDescent="0.25">
      <c r="B136" s="3"/>
      <c r="C136" s="19" t="s">
        <v>431</v>
      </c>
      <c r="D136" s="17" t="s">
        <v>432</v>
      </c>
      <c r="E136" s="62">
        <v>105.55</v>
      </c>
      <c r="F136" s="17">
        <v>3</v>
      </c>
      <c r="G136" s="14">
        <v>103.61</v>
      </c>
      <c r="H136" s="14">
        <v>81.64</v>
      </c>
      <c r="I136" s="14">
        <v>59.68</v>
      </c>
      <c r="J136" s="14"/>
      <c r="K136" s="14">
        <v>111.96</v>
      </c>
      <c r="L136" s="14">
        <v>155.88</v>
      </c>
      <c r="M136" s="14">
        <v>226.95</v>
      </c>
      <c r="N136" s="54"/>
      <c r="O136" s="14">
        <v>33.277689731000002</v>
      </c>
      <c r="P136" s="31">
        <v>7.1083084195000001</v>
      </c>
      <c r="Q136" s="31" t="s">
        <v>27</v>
      </c>
      <c r="R136" s="17" t="s">
        <v>26</v>
      </c>
      <c r="S136" s="38" t="s">
        <v>575</v>
      </c>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row>
    <row r="137" spans="2:261" s="12" customFormat="1" ht="65.099999999999994" customHeight="1" x14ac:dyDescent="0.25">
      <c r="B137" s="3"/>
      <c r="C137" s="9" t="s">
        <v>576</v>
      </c>
      <c r="D137" s="16" t="s">
        <v>577</v>
      </c>
      <c r="E137" s="61">
        <v>4.13</v>
      </c>
      <c r="F137" s="16">
        <v>0</v>
      </c>
      <c r="G137" s="15">
        <v>3.99</v>
      </c>
      <c r="H137" s="15">
        <v>3.33</v>
      </c>
      <c r="I137" s="15">
        <v>2.68</v>
      </c>
      <c r="J137" s="14"/>
      <c r="K137" s="15">
        <v>4.17</v>
      </c>
      <c r="L137" s="15">
        <v>5.47</v>
      </c>
      <c r="M137" s="15">
        <v>7.58</v>
      </c>
      <c r="N137" s="54"/>
      <c r="O137" s="15">
        <v>27.702382011000001</v>
      </c>
      <c r="P137" s="15">
        <v>9.0819002380999994</v>
      </c>
      <c r="Q137" s="15" t="s">
        <v>26</v>
      </c>
      <c r="R137" s="16" t="s">
        <v>26</v>
      </c>
      <c r="S137" s="37" t="s">
        <v>578</v>
      </c>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row>
    <row r="138" spans="2:261" s="12" customFormat="1" ht="65.099999999999994" customHeight="1" x14ac:dyDescent="0.25">
      <c r="B138" s="3"/>
      <c r="C138" s="19" t="s">
        <v>235</v>
      </c>
      <c r="D138" s="17" t="s">
        <v>236</v>
      </c>
      <c r="E138" s="62">
        <v>74.099999999999994</v>
      </c>
      <c r="F138" s="17">
        <v>0</v>
      </c>
      <c r="G138" s="14">
        <v>72.88</v>
      </c>
      <c r="H138" s="14">
        <v>67.62</v>
      </c>
      <c r="I138" s="14">
        <v>62.37</v>
      </c>
      <c r="J138" s="14"/>
      <c r="K138" s="14">
        <v>74.31</v>
      </c>
      <c r="L138" s="14">
        <v>84.81</v>
      </c>
      <c r="M138" s="14">
        <v>101.81</v>
      </c>
      <c r="N138" s="54"/>
      <c r="O138" s="14">
        <v>33.169400901000003</v>
      </c>
      <c r="P138" s="31">
        <v>177.63776748999999</v>
      </c>
      <c r="Q138" s="31" t="s">
        <v>26</v>
      </c>
      <c r="R138" s="17" t="s">
        <v>26</v>
      </c>
      <c r="S138" s="38" t="s">
        <v>579</v>
      </c>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row>
    <row r="139" spans="2:261" s="12" customFormat="1" ht="65.099999999999994" customHeight="1" x14ac:dyDescent="0.25">
      <c r="B139" s="3"/>
      <c r="C139" s="9" t="s">
        <v>237</v>
      </c>
      <c r="D139" s="16" t="s">
        <v>238</v>
      </c>
      <c r="E139" s="61">
        <v>119.78</v>
      </c>
      <c r="F139" s="16">
        <v>3</v>
      </c>
      <c r="G139" s="15">
        <v>118.3</v>
      </c>
      <c r="H139" s="15">
        <v>103.02</v>
      </c>
      <c r="I139" s="15">
        <v>87.75</v>
      </c>
      <c r="J139" s="14"/>
      <c r="K139" s="15">
        <v>121.18</v>
      </c>
      <c r="L139" s="15">
        <v>151.72</v>
      </c>
      <c r="M139" s="15">
        <v>201.15</v>
      </c>
      <c r="N139" s="54"/>
      <c r="O139" s="15">
        <v>43.440431844000003</v>
      </c>
      <c r="P139" s="15">
        <v>45.265245301</v>
      </c>
      <c r="Q139" s="15" t="s">
        <v>27</v>
      </c>
      <c r="R139" s="16" t="s">
        <v>26</v>
      </c>
      <c r="S139" s="37" t="s">
        <v>580</v>
      </c>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row>
    <row r="140" spans="2:261" s="12" customFormat="1" ht="65.099999999999994" customHeight="1" x14ac:dyDescent="0.25">
      <c r="B140" s="3"/>
      <c r="C140" s="19" t="s">
        <v>239</v>
      </c>
      <c r="D140" s="17" t="s">
        <v>240</v>
      </c>
      <c r="E140" s="62">
        <v>30.26</v>
      </c>
      <c r="F140" s="17">
        <v>0</v>
      </c>
      <c r="G140" s="14">
        <v>29.9</v>
      </c>
      <c r="H140" s="14">
        <v>27.06</v>
      </c>
      <c r="I140" s="14">
        <v>24.22</v>
      </c>
      <c r="J140" s="14"/>
      <c r="K140" s="14">
        <v>30.66</v>
      </c>
      <c r="L140" s="14">
        <v>36.33</v>
      </c>
      <c r="M140" s="14">
        <v>45.51</v>
      </c>
      <c r="N140" s="54"/>
      <c r="O140" s="14">
        <v>21.097063789</v>
      </c>
      <c r="P140" s="31">
        <v>19.535750524000001</v>
      </c>
      <c r="Q140" s="31" t="s">
        <v>26</v>
      </c>
      <c r="R140" s="17" t="s">
        <v>26</v>
      </c>
      <c r="S140" s="38" t="s">
        <v>581</v>
      </c>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row>
    <row r="141" spans="2:261" s="12" customFormat="1" ht="65.099999999999994" customHeight="1" x14ac:dyDescent="0.25">
      <c r="B141" s="3"/>
      <c r="C141" s="9" t="s">
        <v>241</v>
      </c>
      <c r="D141" s="16" t="s">
        <v>242</v>
      </c>
      <c r="E141" s="61">
        <v>801.49</v>
      </c>
      <c r="F141" s="16">
        <v>4</v>
      </c>
      <c r="G141" s="15">
        <v>782.32</v>
      </c>
      <c r="H141" s="15">
        <v>666.09</v>
      </c>
      <c r="I141" s="15">
        <v>549.86</v>
      </c>
      <c r="J141" s="14"/>
      <c r="K141" s="15">
        <v>816.5</v>
      </c>
      <c r="L141" s="15">
        <v>1048.95</v>
      </c>
      <c r="M141" s="15">
        <v>1425.1</v>
      </c>
      <c r="N141" s="54"/>
      <c r="O141" s="15">
        <v>47.975849038</v>
      </c>
      <c r="P141" s="15">
        <v>101.16349993</v>
      </c>
      <c r="Q141" s="15" t="s">
        <v>27</v>
      </c>
      <c r="R141" s="16" t="s">
        <v>26</v>
      </c>
      <c r="S141" s="37" t="s">
        <v>582</v>
      </c>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row>
    <row r="142" spans="2:261" s="12" customFormat="1" ht="65.099999999999994" customHeight="1" x14ac:dyDescent="0.25">
      <c r="B142" s="3"/>
      <c r="C142" s="19" t="s">
        <v>243</v>
      </c>
      <c r="D142" s="17" t="s">
        <v>244</v>
      </c>
      <c r="E142" s="62">
        <v>118.27</v>
      </c>
      <c r="F142" s="17">
        <v>7</v>
      </c>
      <c r="G142" s="14">
        <v>116.32</v>
      </c>
      <c r="H142" s="14">
        <v>102.86</v>
      </c>
      <c r="I142" s="14">
        <v>89.41</v>
      </c>
      <c r="J142" s="14"/>
      <c r="K142" s="14">
        <v>122.51</v>
      </c>
      <c r="L142" s="14">
        <v>149.41</v>
      </c>
      <c r="M142" s="14">
        <v>192.94</v>
      </c>
      <c r="N142" s="54"/>
      <c r="O142" s="14">
        <v>60.453266937000002</v>
      </c>
      <c r="P142" s="31">
        <v>53.416986790000003</v>
      </c>
      <c r="Q142" s="31" t="s">
        <v>27</v>
      </c>
      <c r="R142" s="17" t="s">
        <v>27</v>
      </c>
      <c r="S142" s="38" t="s">
        <v>583</v>
      </c>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row>
    <row r="143" spans="2:261" s="12" customFormat="1" ht="65.099999999999994" customHeight="1" x14ac:dyDescent="0.25">
      <c r="B143" s="3"/>
      <c r="C143" s="9" t="s">
        <v>245</v>
      </c>
      <c r="D143" s="16" t="s">
        <v>246</v>
      </c>
      <c r="E143" s="61">
        <v>15.58</v>
      </c>
      <c r="F143" s="16">
        <v>6</v>
      </c>
      <c r="G143" s="15">
        <v>15.02</v>
      </c>
      <c r="H143" s="15">
        <v>14.58</v>
      </c>
      <c r="I143" s="15">
        <v>14.14</v>
      </c>
      <c r="J143" s="14"/>
      <c r="K143" s="15">
        <v>15.58</v>
      </c>
      <c r="L143" s="15">
        <v>16.45</v>
      </c>
      <c r="M143" s="15">
        <v>17.86</v>
      </c>
      <c r="N143" s="54"/>
      <c r="O143" s="15">
        <v>36.797544266999999</v>
      </c>
      <c r="P143" s="15">
        <v>30.188758905</v>
      </c>
      <c r="Q143" s="15" t="s">
        <v>27</v>
      </c>
      <c r="R143" s="16" t="s">
        <v>26</v>
      </c>
      <c r="S143" s="37" t="s">
        <v>584</v>
      </c>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row>
    <row r="144" spans="2:261" s="12" customFormat="1" ht="65.099999999999994" customHeight="1" x14ac:dyDescent="0.25">
      <c r="B144" s="3"/>
      <c r="C144" s="19" t="s">
        <v>247</v>
      </c>
      <c r="D144" s="17" t="s">
        <v>248</v>
      </c>
      <c r="E144" s="62">
        <v>2.5499999999999998</v>
      </c>
      <c r="F144" s="17">
        <v>0</v>
      </c>
      <c r="G144" s="14">
        <v>2.5299999999999998</v>
      </c>
      <c r="H144" s="14">
        <v>1.84</v>
      </c>
      <c r="I144" s="14">
        <v>1.1599999999999999</v>
      </c>
      <c r="J144" s="14"/>
      <c r="K144" s="14">
        <v>2.7</v>
      </c>
      <c r="L144" s="14">
        <v>4.0599999999999996</v>
      </c>
      <c r="M144" s="14">
        <v>6.27</v>
      </c>
      <c r="N144" s="54"/>
      <c r="O144" s="14">
        <v>13.689830726</v>
      </c>
      <c r="P144" s="31">
        <v>111.87841585000001</v>
      </c>
      <c r="Q144" s="31" t="s">
        <v>26</v>
      </c>
      <c r="R144" s="17" t="s">
        <v>26</v>
      </c>
      <c r="S144" s="38" t="s">
        <v>585</v>
      </c>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row>
    <row r="145" spans="2:261" s="12" customFormat="1" ht="65.099999999999994" customHeight="1" x14ac:dyDescent="0.25">
      <c r="B145" s="3"/>
      <c r="C145" s="9" t="s">
        <v>249</v>
      </c>
      <c r="D145" s="16" t="s">
        <v>250</v>
      </c>
      <c r="E145" s="61">
        <v>14</v>
      </c>
      <c r="F145" s="16">
        <v>0</v>
      </c>
      <c r="G145" s="15">
        <v>13.79</v>
      </c>
      <c r="H145" s="15">
        <v>11.03</v>
      </c>
      <c r="I145" s="15">
        <v>8.2799999999999994</v>
      </c>
      <c r="J145" s="14"/>
      <c r="K145" s="15">
        <v>14.23</v>
      </c>
      <c r="L145" s="15">
        <v>19.73</v>
      </c>
      <c r="M145" s="15">
        <v>28.64</v>
      </c>
      <c r="N145" s="54"/>
      <c r="O145" s="15">
        <v>17.894266056999999</v>
      </c>
      <c r="P145" s="15">
        <v>413.06926467</v>
      </c>
      <c r="Q145" s="15" t="s">
        <v>26</v>
      </c>
      <c r="R145" s="16" t="s">
        <v>26</v>
      </c>
      <c r="S145" s="37" t="s">
        <v>586</v>
      </c>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row>
    <row r="146" spans="2:261" s="12" customFormat="1" ht="65.099999999999994" customHeight="1" x14ac:dyDescent="0.25">
      <c r="B146" s="3"/>
      <c r="C146" s="19" t="s">
        <v>251</v>
      </c>
      <c r="D146" s="17" t="s">
        <v>252</v>
      </c>
      <c r="E146" s="62">
        <v>15.95</v>
      </c>
      <c r="F146" s="17">
        <v>2</v>
      </c>
      <c r="G146" s="14">
        <v>15</v>
      </c>
      <c r="H146" s="14">
        <v>9.43</v>
      </c>
      <c r="I146" s="14">
        <v>3.86</v>
      </c>
      <c r="J146" s="14"/>
      <c r="K146" s="14">
        <v>16.05</v>
      </c>
      <c r="L146" s="14">
        <v>27.18</v>
      </c>
      <c r="M146" s="14">
        <v>45.2</v>
      </c>
      <c r="N146" s="54"/>
      <c r="O146" s="14">
        <v>18.833481964000001</v>
      </c>
      <c r="P146" s="31">
        <v>68.919619999999995</v>
      </c>
      <c r="Q146" s="31" t="s">
        <v>26</v>
      </c>
      <c r="R146" s="17" t="s">
        <v>26</v>
      </c>
      <c r="S146" s="38" t="s">
        <v>587</v>
      </c>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row>
    <row r="147" spans="2:261" s="12" customFormat="1" ht="65.099999999999994" customHeight="1" x14ac:dyDescent="0.25">
      <c r="B147" s="3"/>
      <c r="C147" s="9" t="s">
        <v>253</v>
      </c>
      <c r="D147" s="16" t="s">
        <v>254</v>
      </c>
      <c r="E147" s="61">
        <v>5.61</v>
      </c>
      <c r="F147" s="16">
        <v>0</v>
      </c>
      <c r="G147" s="15">
        <v>5.58</v>
      </c>
      <c r="H147" s="15">
        <v>0.97</v>
      </c>
      <c r="I147" s="15">
        <v>-3.62</v>
      </c>
      <c r="J147" s="14"/>
      <c r="K147" s="15">
        <v>5.91</v>
      </c>
      <c r="L147" s="15">
        <v>15.11</v>
      </c>
      <c r="M147" s="15">
        <v>30.01</v>
      </c>
      <c r="N147" s="54"/>
      <c r="O147" s="15">
        <v>23.788699275999999</v>
      </c>
      <c r="P147" s="15">
        <v>298.24154785999997</v>
      </c>
      <c r="Q147" s="15" t="s">
        <v>26</v>
      </c>
      <c r="R147" s="16" t="s">
        <v>26</v>
      </c>
      <c r="S147" s="37" t="s">
        <v>588</v>
      </c>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row>
    <row r="148" spans="2:261" s="12" customFormat="1" ht="65.099999999999994" customHeight="1" x14ac:dyDescent="0.25">
      <c r="B148" s="3"/>
      <c r="C148" s="19" t="s">
        <v>255</v>
      </c>
      <c r="D148" s="17" t="s">
        <v>256</v>
      </c>
      <c r="E148" s="62">
        <v>4.05</v>
      </c>
      <c r="F148" s="17">
        <v>2</v>
      </c>
      <c r="G148" s="14">
        <v>3.85</v>
      </c>
      <c r="H148" s="14">
        <v>2.39</v>
      </c>
      <c r="I148" s="14">
        <v>0.94</v>
      </c>
      <c r="J148" s="14"/>
      <c r="K148" s="14">
        <v>4.1100000000000003</v>
      </c>
      <c r="L148" s="14">
        <v>7.01</v>
      </c>
      <c r="M148" s="14">
        <v>11.71</v>
      </c>
      <c r="N148" s="54"/>
      <c r="O148" s="14">
        <v>22.788839163999999</v>
      </c>
      <c r="P148" s="31">
        <v>155.51618794999999</v>
      </c>
      <c r="Q148" s="31" t="s">
        <v>26</v>
      </c>
      <c r="R148" s="17" t="s">
        <v>26</v>
      </c>
      <c r="S148" s="38" t="s">
        <v>589</v>
      </c>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row>
    <row r="149" spans="2:261" s="12" customFormat="1" ht="65.099999999999994" customHeight="1" x14ac:dyDescent="0.25">
      <c r="B149" s="3"/>
      <c r="C149" s="9" t="s">
        <v>257</v>
      </c>
      <c r="D149" s="16" t="s">
        <v>258</v>
      </c>
      <c r="E149" s="61">
        <v>25.19</v>
      </c>
      <c r="F149" s="16">
        <v>0</v>
      </c>
      <c r="G149" s="15">
        <v>24.31</v>
      </c>
      <c r="H149" s="15">
        <v>19.09</v>
      </c>
      <c r="I149" s="15">
        <v>13.88</v>
      </c>
      <c r="J149" s="14"/>
      <c r="K149" s="15">
        <v>25.35</v>
      </c>
      <c r="L149" s="15">
        <v>35.770000000000003</v>
      </c>
      <c r="M149" s="15">
        <v>52.64</v>
      </c>
      <c r="N149" s="54"/>
      <c r="O149" s="15">
        <v>18.027652531000001</v>
      </c>
      <c r="P149" s="15">
        <v>364.78489338000003</v>
      </c>
      <c r="Q149" s="15" t="s">
        <v>26</v>
      </c>
      <c r="R149" s="16" t="s">
        <v>26</v>
      </c>
      <c r="S149" s="37" t="s">
        <v>590</v>
      </c>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row>
    <row r="150" spans="2:261" s="12" customFormat="1" ht="65.099999999999994" customHeight="1" x14ac:dyDescent="0.25">
      <c r="B150" s="3"/>
      <c r="C150" s="19" t="s">
        <v>259</v>
      </c>
      <c r="D150" s="17" t="s">
        <v>260</v>
      </c>
      <c r="E150" s="62">
        <v>4.8600000000000003</v>
      </c>
      <c r="F150" s="17">
        <v>3</v>
      </c>
      <c r="G150" s="14">
        <v>4.4400000000000004</v>
      </c>
      <c r="H150" s="14">
        <v>2.86</v>
      </c>
      <c r="I150" s="14">
        <v>1.29</v>
      </c>
      <c r="J150" s="14"/>
      <c r="K150" s="14">
        <v>4.8600000000000003</v>
      </c>
      <c r="L150" s="14">
        <v>8</v>
      </c>
      <c r="M150" s="14">
        <v>13.09</v>
      </c>
      <c r="N150" s="54"/>
      <c r="O150" s="14">
        <v>23.075502974999999</v>
      </c>
      <c r="P150" s="31">
        <v>103.276613</v>
      </c>
      <c r="Q150" s="31" t="s">
        <v>26</v>
      </c>
      <c r="R150" s="17" t="s">
        <v>26</v>
      </c>
      <c r="S150" s="38" t="s">
        <v>591</v>
      </c>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c r="JA150" s="11"/>
    </row>
    <row r="151" spans="2:261" s="12" customFormat="1" ht="65.099999999999994" customHeight="1" x14ac:dyDescent="0.25">
      <c r="B151" s="3"/>
      <c r="C151" s="9" t="s">
        <v>261</v>
      </c>
      <c r="D151" s="16" t="s">
        <v>262</v>
      </c>
      <c r="E151" s="61">
        <v>10.53</v>
      </c>
      <c r="F151" s="16">
        <v>0</v>
      </c>
      <c r="G151" s="15">
        <v>10.4</v>
      </c>
      <c r="H151" s="15">
        <v>9.2100000000000009</v>
      </c>
      <c r="I151" s="15">
        <v>8.0299999999999994</v>
      </c>
      <c r="J151" s="14"/>
      <c r="K151" s="15">
        <v>10.69</v>
      </c>
      <c r="L151" s="15">
        <v>13.05</v>
      </c>
      <c r="M151" s="15">
        <v>16.88</v>
      </c>
      <c r="N151" s="54"/>
      <c r="O151" s="15">
        <v>26.771217106999998</v>
      </c>
      <c r="P151" s="15">
        <v>206.38022881999999</v>
      </c>
      <c r="Q151" s="15" t="s">
        <v>26</v>
      </c>
      <c r="R151" s="16" t="s">
        <v>26</v>
      </c>
      <c r="S151" s="37" t="s">
        <v>592</v>
      </c>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c r="JA151" s="11"/>
    </row>
    <row r="152" spans="2:261" s="12" customFormat="1" ht="65.099999999999994" customHeight="1" x14ac:dyDescent="0.25">
      <c r="B152" s="3"/>
      <c r="C152" s="19" t="s">
        <v>263</v>
      </c>
      <c r="D152" s="17" t="s">
        <v>264</v>
      </c>
      <c r="E152" s="62">
        <v>23.33</v>
      </c>
      <c r="F152" s="17">
        <v>4</v>
      </c>
      <c r="G152" s="14">
        <v>22.81</v>
      </c>
      <c r="H152" s="14">
        <v>21.06</v>
      </c>
      <c r="I152" s="14">
        <v>19.32</v>
      </c>
      <c r="J152" s="14"/>
      <c r="K152" s="14">
        <v>23.66</v>
      </c>
      <c r="L152" s="14">
        <v>27.14</v>
      </c>
      <c r="M152" s="14">
        <v>32.770000000000003</v>
      </c>
      <c r="N152" s="54"/>
      <c r="O152" s="14">
        <v>46.900933545000001</v>
      </c>
      <c r="P152" s="31">
        <v>111.86428368</v>
      </c>
      <c r="Q152" s="31" t="s">
        <v>27</v>
      </c>
      <c r="R152" s="17" t="s">
        <v>26</v>
      </c>
      <c r="S152" s="38" t="s">
        <v>593</v>
      </c>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c r="JA152" s="11"/>
    </row>
    <row r="153" spans="2:261" s="12" customFormat="1" ht="65.099999999999994" customHeight="1" x14ac:dyDescent="0.25">
      <c r="B153" s="3"/>
      <c r="C153" s="9" t="s">
        <v>427</v>
      </c>
      <c r="D153" s="16" t="s">
        <v>265</v>
      </c>
      <c r="E153" s="61">
        <v>8.98</v>
      </c>
      <c r="F153" s="16">
        <v>2</v>
      </c>
      <c r="G153" s="15">
        <v>8.84</v>
      </c>
      <c r="H153" s="15">
        <v>7.6</v>
      </c>
      <c r="I153" s="15">
        <v>6.36</v>
      </c>
      <c r="J153" s="14"/>
      <c r="K153" s="15">
        <v>9.23</v>
      </c>
      <c r="L153" s="15">
        <v>11.7</v>
      </c>
      <c r="M153" s="15">
        <v>15.7</v>
      </c>
      <c r="N153" s="54"/>
      <c r="O153" s="15">
        <v>40.150720415000002</v>
      </c>
      <c r="P153" s="15">
        <v>32.034727952000004</v>
      </c>
      <c r="Q153" s="15" t="s">
        <v>26</v>
      </c>
      <c r="R153" s="16" t="s">
        <v>26</v>
      </c>
      <c r="S153" s="37" t="s">
        <v>594</v>
      </c>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c r="JA153" s="11"/>
    </row>
    <row r="154" spans="2:261" s="12" customFormat="1" ht="65.099999999999994" customHeight="1" x14ac:dyDescent="0.25">
      <c r="B154" s="3"/>
      <c r="C154" s="19" t="s">
        <v>266</v>
      </c>
      <c r="D154" s="17" t="s">
        <v>267</v>
      </c>
      <c r="E154" s="62">
        <v>118.3</v>
      </c>
      <c r="F154" s="17">
        <v>4</v>
      </c>
      <c r="G154" s="14">
        <v>117.44</v>
      </c>
      <c r="H154" s="14">
        <v>102.92</v>
      </c>
      <c r="I154" s="14">
        <v>88.4</v>
      </c>
      <c r="J154" s="14"/>
      <c r="K154" s="14">
        <v>132.34</v>
      </c>
      <c r="L154" s="14">
        <v>161.37</v>
      </c>
      <c r="M154" s="14">
        <v>208.35</v>
      </c>
      <c r="N154" s="54"/>
      <c r="O154" s="14">
        <v>52.919575303000002</v>
      </c>
      <c r="P154" s="31">
        <v>18.043600998000002</v>
      </c>
      <c r="Q154" s="31" t="s">
        <v>26</v>
      </c>
      <c r="R154" s="17" t="s">
        <v>27</v>
      </c>
      <c r="S154" s="38" t="s">
        <v>595</v>
      </c>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c r="JA154" s="11"/>
    </row>
    <row r="155" spans="2:261" s="12" customFormat="1" ht="65.099999999999994" customHeight="1" x14ac:dyDescent="0.25">
      <c r="B155" s="3"/>
      <c r="C155" s="9" t="s">
        <v>268</v>
      </c>
      <c r="D155" s="16" t="s">
        <v>269</v>
      </c>
      <c r="E155" s="61">
        <v>6.72</v>
      </c>
      <c r="F155" s="16">
        <v>0</v>
      </c>
      <c r="G155" s="15">
        <v>6.5</v>
      </c>
      <c r="H155" s="15">
        <v>5.7</v>
      </c>
      <c r="I155" s="15">
        <v>4.91</v>
      </c>
      <c r="J155" s="14"/>
      <c r="K155" s="15">
        <v>6.9</v>
      </c>
      <c r="L155" s="15">
        <v>8.48</v>
      </c>
      <c r="M155" s="15">
        <v>11.04</v>
      </c>
      <c r="N155" s="54"/>
      <c r="O155" s="15">
        <v>39.471818349999999</v>
      </c>
      <c r="P155" s="15">
        <v>9.5261928094999995</v>
      </c>
      <c r="Q155" s="15" t="s">
        <v>26</v>
      </c>
      <c r="R155" s="16" t="s">
        <v>26</v>
      </c>
      <c r="S155" s="37" t="s">
        <v>596</v>
      </c>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c r="JA155" s="11"/>
    </row>
    <row r="156" spans="2:261" s="12" customFormat="1" ht="65.099999999999994" customHeight="1" x14ac:dyDescent="0.25">
      <c r="B156" s="3"/>
      <c r="C156" s="19" t="s">
        <v>430</v>
      </c>
      <c r="D156" s="17" t="s">
        <v>270</v>
      </c>
      <c r="E156" s="62">
        <v>15.96</v>
      </c>
      <c r="F156" s="17">
        <v>2</v>
      </c>
      <c r="G156" s="14">
        <v>15.33</v>
      </c>
      <c r="H156" s="14">
        <v>12.81</v>
      </c>
      <c r="I156" s="14">
        <v>10.29</v>
      </c>
      <c r="J156" s="14"/>
      <c r="K156" s="14">
        <v>15.99</v>
      </c>
      <c r="L156" s="14">
        <v>21.02</v>
      </c>
      <c r="M156" s="14">
        <v>29.17</v>
      </c>
      <c r="N156" s="54"/>
      <c r="O156" s="14">
        <v>28.871326410999998</v>
      </c>
      <c r="P156" s="31">
        <v>102.46441623</v>
      </c>
      <c r="Q156" s="31" t="s">
        <v>26</v>
      </c>
      <c r="R156" s="17" t="s">
        <v>26</v>
      </c>
      <c r="S156" s="38" t="s">
        <v>597</v>
      </c>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c r="JA156" s="11"/>
    </row>
    <row r="157" spans="2:261" s="12" customFormat="1" ht="65.099999999999994" customHeight="1" x14ac:dyDescent="0.25">
      <c r="B157" s="3"/>
      <c r="C157" s="9" t="s">
        <v>428</v>
      </c>
      <c r="D157" s="16" t="s">
        <v>271</v>
      </c>
      <c r="E157" s="61">
        <v>2.48</v>
      </c>
      <c r="F157" s="16">
        <v>0</v>
      </c>
      <c r="G157" s="15">
        <v>2.4300000000000002</v>
      </c>
      <c r="H157" s="15">
        <v>1.36</v>
      </c>
      <c r="I157" s="15">
        <v>0.28999999999999998</v>
      </c>
      <c r="J157" s="14"/>
      <c r="K157" s="15">
        <v>2.5499999999999998</v>
      </c>
      <c r="L157" s="15">
        <v>4.68</v>
      </c>
      <c r="M157" s="15">
        <v>8.14</v>
      </c>
      <c r="N157" s="54"/>
      <c r="O157" s="15">
        <v>23.643459612000001</v>
      </c>
      <c r="P157" s="15">
        <v>71.163756762000006</v>
      </c>
      <c r="Q157" s="15" t="s">
        <v>26</v>
      </c>
      <c r="R157" s="16" t="s">
        <v>26</v>
      </c>
      <c r="S157" s="37" t="s">
        <v>598</v>
      </c>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c r="JA157" s="11"/>
    </row>
    <row r="158" spans="2:261" s="12" customFormat="1" ht="65.099999999999994" customHeight="1" x14ac:dyDescent="0.25">
      <c r="B158" s="3"/>
      <c r="C158" s="19" t="s">
        <v>599</v>
      </c>
      <c r="D158" s="17" t="s">
        <v>600</v>
      </c>
      <c r="E158" s="62">
        <v>336.15</v>
      </c>
      <c r="F158" s="17">
        <v>7</v>
      </c>
      <c r="G158" s="14">
        <v>333.67</v>
      </c>
      <c r="H158" s="14">
        <v>283.2</v>
      </c>
      <c r="I158" s="14">
        <v>232.73</v>
      </c>
      <c r="J158" s="14"/>
      <c r="K158" s="14">
        <v>361.71</v>
      </c>
      <c r="L158" s="14">
        <v>462.64</v>
      </c>
      <c r="M158" s="14">
        <v>625.97</v>
      </c>
      <c r="N158" s="54"/>
      <c r="O158" s="14">
        <v>49.928676392</v>
      </c>
      <c r="P158" s="31">
        <v>7.8305203810000004</v>
      </c>
      <c r="Q158" s="31" t="s">
        <v>27</v>
      </c>
      <c r="R158" s="17" t="s">
        <v>27</v>
      </c>
      <c r="S158" s="38" t="s">
        <v>601</v>
      </c>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row>
    <row r="159" spans="2:261" s="12" customFormat="1" ht="65.099999999999994" customHeight="1" x14ac:dyDescent="0.25">
      <c r="B159" s="3"/>
      <c r="C159" s="9" t="s">
        <v>272</v>
      </c>
      <c r="D159" s="16" t="s">
        <v>273</v>
      </c>
      <c r="E159" s="61">
        <v>60.01</v>
      </c>
      <c r="F159" s="16">
        <v>6</v>
      </c>
      <c r="G159" s="15">
        <v>59.16</v>
      </c>
      <c r="H159" s="15">
        <v>51.03</v>
      </c>
      <c r="I159" s="15">
        <v>42.9</v>
      </c>
      <c r="J159" s="14"/>
      <c r="K159" s="15">
        <v>60.64</v>
      </c>
      <c r="L159" s="15">
        <v>76.89</v>
      </c>
      <c r="M159" s="15">
        <v>103.19</v>
      </c>
      <c r="N159" s="54"/>
      <c r="O159" s="15">
        <v>44.112981480999998</v>
      </c>
      <c r="P159" s="15">
        <v>1045.4742471</v>
      </c>
      <c r="Q159" s="15" t="s">
        <v>27</v>
      </c>
      <c r="R159" s="16" t="s">
        <v>26</v>
      </c>
      <c r="S159" s="37" t="s">
        <v>602</v>
      </c>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c r="JA159" s="11"/>
    </row>
    <row r="160" spans="2:261" s="12" customFormat="1" ht="65.099999999999994" customHeight="1" x14ac:dyDescent="0.25">
      <c r="B160" s="3"/>
      <c r="C160" s="19" t="s">
        <v>272</v>
      </c>
      <c r="D160" s="17" t="s">
        <v>274</v>
      </c>
      <c r="E160" s="62">
        <v>52.71</v>
      </c>
      <c r="F160" s="17">
        <v>6</v>
      </c>
      <c r="G160" s="14">
        <v>52.36</v>
      </c>
      <c r="H160" s="14">
        <v>45.08</v>
      </c>
      <c r="I160" s="14">
        <v>37.81</v>
      </c>
      <c r="J160" s="14"/>
      <c r="K160" s="14">
        <v>53.66</v>
      </c>
      <c r="L160" s="14">
        <v>68.2</v>
      </c>
      <c r="M160" s="14">
        <v>91.72</v>
      </c>
      <c r="N160" s="54"/>
      <c r="O160" s="14">
        <v>39.640962410999997</v>
      </c>
      <c r="P160" s="31">
        <v>3142.1196360999998</v>
      </c>
      <c r="Q160" s="31" t="s">
        <v>27</v>
      </c>
      <c r="R160" s="17" t="s">
        <v>26</v>
      </c>
      <c r="S160" s="38" t="s">
        <v>603</v>
      </c>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c r="JA160" s="11"/>
    </row>
    <row r="161" spans="2:261" s="12" customFormat="1" ht="65.099999999999994" customHeight="1" x14ac:dyDescent="0.25">
      <c r="B161" s="3"/>
      <c r="C161" s="9" t="s">
        <v>409</v>
      </c>
      <c r="D161" s="16" t="s">
        <v>275</v>
      </c>
      <c r="E161" s="61">
        <v>11.03</v>
      </c>
      <c r="F161" s="16">
        <v>3</v>
      </c>
      <c r="G161" s="15">
        <v>10.67</v>
      </c>
      <c r="H161" s="15">
        <v>9.51</v>
      </c>
      <c r="I161" s="15">
        <v>8.36</v>
      </c>
      <c r="J161" s="14"/>
      <c r="K161" s="15">
        <v>11.19</v>
      </c>
      <c r="L161" s="15">
        <v>13.49</v>
      </c>
      <c r="M161" s="15">
        <v>17.22</v>
      </c>
      <c r="N161" s="54"/>
      <c r="O161" s="15">
        <v>38.501899901000002</v>
      </c>
      <c r="P161" s="15">
        <v>28.746857238</v>
      </c>
      <c r="Q161" s="15" t="s">
        <v>26</v>
      </c>
      <c r="R161" s="16" t="s">
        <v>26</v>
      </c>
      <c r="S161" s="37" t="s">
        <v>604</v>
      </c>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c r="JA161" s="11"/>
    </row>
    <row r="162" spans="2:261" s="12" customFormat="1" ht="65.099999999999994" customHeight="1" x14ac:dyDescent="0.25">
      <c r="B162" s="3"/>
      <c r="C162" s="19" t="s">
        <v>417</v>
      </c>
      <c r="D162" s="17" t="s">
        <v>276</v>
      </c>
      <c r="E162" s="62">
        <v>71.489999999999995</v>
      </c>
      <c r="F162" s="17">
        <v>9</v>
      </c>
      <c r="G162" s="14">
        <v>70.3</v>
      </c>
      <c r="H162" s="14">
        <v>63.11</v>
      </c>
      <c r="I162" s="14">
        <v>55.93</v>
      </c>
      <c r="J162" s="14"/>
      <c r="K162" s="14">
        <v>74.599999999999994</v>
      </c>
      <c r="L162" s="14">
        <v>88.96</v>
      </c>
      <c r="M162" s="14">
        <v>112.2</v>
      </c>
      <c r="N162" s="54"/>
      <c r="O162" s="14">
        <v>61.484850024000004</v>
      </c>
      <c r="P162" s="31">
        <v>692.39088976000005</v>
      </c>
      <c r="Q162" s="31" t="s">
        <v>27</v>
      </c>
      <c r="R162" s="17" t="s">
        <v>27</v>
      </c>
      <c r="S162" s="38" t="s">
        <v>605</v>
      </c>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c r="JA162" s="11"/>
    </row>
    <row r="163" spans="2:261" s="12" customFormat="1" ht="65.099999999999994" customHeight="1" x14ac:dyDescent="0.25">
      <c r="B163" s="3"/>
      <c r="C163" s="9" t="s">
        <v>433</v>
      </c>
      <c r="D163" s="16" t="s">
        <v>277</v>
      </c>
      <c r="E163" s="61">
        <v>3.83</v>
      </c>
      <c r="F163" s="16">
        <v>3</v>
      </c>
      <c r="G163" s="15">
        <v>3.71</v>
      </c>
      <c r="H163" s="15">
        <v>2.99</v>
      </c>
      <c r="I163" s="15">
        <v>2.27</v>
      </c>
      <c r="J163" s="14"/>
      <c r="K163" s="15">
        <v>3.87</v>
      </c>
      <c r="L163" s="15">
        <v>5.3</v>
      </c>
      <c r="M163" s="15">
        <v>7.62</v>
      </c>
      <c r="N163" s="54"/>
      <c r="O163" s="15">
        <v>24.396412043000002</v>
      </c>
      <c r="P163" s="15">
        <v>30.943695333000001</v>
      </c>
      <c r="Q163" s="15" t="s">
        <v>27</v>
      </c>
      <c r="R163" s="16" t="s">
        <v>26</v>
      </c>
      <c r="S163" s="37" t="s">
        <v>606</v>
      </c>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c r="JA163" s="11"/>
    </row>
    <row r="164" spans="2:261" s="12" customFormat="1" ht="65.099999999999994" customHeight="1" x14ac:dyDescent="0.25">
      <c r="B164" s="3"/>
      <c r="C164" s="19" t="s">
        <v>416</v>
      </c>
      <c r="D164" s="17" t="s">
        <v>278</v>
      </c>
      <c r="E164" s="62">
        <v>9.99</v>
      </c>
      <c r="F164" s="17">
        <v>0</v>
      </c>
      <c r="G164" s="14">
        <v>9.8699999999999992</v>
      </c>
      <c r="H164" s="14">
        <v>7.38</v>
      </c>
      <c r="I164" s="14">
        <v>4.9000000000000004</v>
      </c>
      <c r="J164" s="14"/>
      <c r="K164" s="14">
        <v>10.26</v>
      </c>
      <c r="L164" s="14">
        <v>15.22</v>
      </c>
      <c r="M164" s="14">
        <v>23.25</v>
      </c>
      <c r="N164" s="54"/>
      <c r="O164" s="14">
        <v>24.420614998000001</v>
      </c>
      <c r="P164" s="31">
        <v>24.668452667</v>
      </c>
      <c r="Q164" s="31" t="s">
        <v>26</v>
      </c>
      <c r="R164" s="17" t="s">
        <v>26</v>
      </c>
      <c r="S164" s="38" t="s">
        <v>607</v>
      </c>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c r="JA164" s="11"/>
    </row>
    <row r="165" spans="2:261" s="12" customFormat="1" ht="65.099999999999994" customHeight="1" x14ac:dyDescent="0.25">
      <c r="B165" s="3"/>
      <c r="C165" s="9" t="s">
        <v>420</v>
      </c>
      <c r="D165" s="16" t="s">
        <v>279</v>
      </c>
      <c r="E165" s="61">
        <v>4.47</v>
      </c>
      <c r="F165" s="16">
        <v>0</v>
      </c>
      <c r="G165" s="15">
        <v>4.26</v>
      </c>
      <c r="H165" s="15">
        <v>2.73</v>
      </c>
      <c r="I165" s="15">
        <v>1.2</v>
      </c>
      <c r="J165" s="14"/>
      <c r="K165" s="15">
        <v>4.5199999999999996</v>
      </c>
      <c r="L165" s="15">
        <v>7.57</v>
      </c>
      <c r="M165" s="15">
        <v>12.51</v>
      </c>
      <c r="N165" s="54"/>
      <c r="O165" s="15">
        <v>23.473049879000001</v>
      </c>
      <c r="P165" s="15">
        <v>37.616330286</v>
      </c>
      <c r="Q165" s="15" t="s">
        <v>26</v>
      </c>
      <c r="R165" s="16" t="s">
        <v>26</v>
      </c>
      <c r="S165" s="37" t="s">
        <v>608</v>
      </c>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c r="JA165" s="11"/>
    </row>
    <row r="166" spans="2:261" s="12" customFormat="1" ht="65.099999999999994" customHeight="1" x14ac:dyDescent="0.25">
      <c r="B166" s="3"/>
      <c r="C166" s="19" t="s">
        <v>410</v>
      </c>
      <c r="D166" s="17" t="s">
        <v>281</v>
      </c>
      <c r="E166" s="62">
        <v>44.75</v>
      </c>
      <c r="F166" s="17">
        <v>0</v>
      </c>
      <c r="G166" s="14">
        <v>44.75</v>
      </c>
      <c r="H166" s="14">
        <v>41.59</v>
      </c>
      <c r="I166" s="14">
        <v>38.44</v>
      </c>
      <c r="J166" s="14"/>
      <c r="K166" s="14">
        <v>45.8</v>
      </c>
      <c r="L166" s="14">
        <v>52.1</v>
      </c>
      <c r="M166" s="14">
        <v>62.3</v>
      </c>
      <c r="N166" s="54"/>
      <c r="O166" s="14">
        <v>18.898383578000001</v>
      </c>
      <c r="P166" s="31">
        <v>136.73074771</v>
      </c>
      <c r="Q166" s="31" t="s">
        <v>26</v>
      </c>
      <c r="R166" s="17" t="s">
        <v>26</v>
      </c>
      <c r="S166" s="38" t="s">
        <v>609</v>
      </c>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c r="JA166" s="11"/>
    </row>
    <row r="167" spans="2:261" s="12" customFormat="1" ht="65.099999999999994" customHeight="1" x14ac:dyDescent="0.25">
      <c r="B167" s="3"/>
      <c r="C167" s="9" t="s">
        <v>413</v>
      </c>
      <c r="D167" s="16" t="s">
        <v>414</v>
      </c>
      <c r="E167" s="61">
        <v>2.91</v>
      </c>
      <c r="F167" s="16">
        <v>0</v>
      </c>
      <c r="G167" s="15">
        <v>2.89</v>
      </c>
      <c r="H167" s="15">
        <v>2.17</v>
      </c>
      <c r="I167" s="15">
        <v>1.45</v>
      </c>
      <c r="J167" s="14"/>
      <c r="K167" s="15">
        <v>3.1</v>
      </c>
      <c r="L167" s="15">
        <v>4.53</v>
      </c>
      <c r="M167" s="15">
        <v>6.85</v>
      </c>
      <c r="N167" s="54"/>
      <c r="O167" s="15">
        <v>24.957039829999999</v>
      </c>
      <c r="P167" s="15">
        <v>7.6481292856999996</v>
      </c>
      <c r="Q167" s="15" t="s">
        <v>26</v>
      </c>
      <c r="R167" s="16" t="s">
        <v>26</v>
      </c>
      <c r="S167" s="37" t="s">
        <v>610</v>
      </c>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c r="JA167" s="11"/>
    </row>
    <row r="168" spans="2:261" s="12" customFormat="1" ht="65.099999999999994" customHeight="1" x14ac:dyDescent="0.25">
      <c r="B168" s="3"/>
      <c r="C168" s="19" t="s">
        <v>282</v>
      </c>
      <c r="D168" s="17" t="s">
        <v>283</v>
      </c>
      <c r="E168" s="62">
        <v>12.12</v>
      </c>
      <c r="F168" s="17">
        <v>0</v>
      </c>
      <c r="G168" s="14">
        <v>11.87</v>
      </c>
      <c r="H168" s="14">
        <v>8.4600000000000009</v>
      </c>
      <c r="I168" s="14">
        <v>5.05</v>
      </c>
      <c r="J168" s="14"/>
      <c r="K168" s="14">
        <v>12.33</v>
      </c>
      <c r="L168" s="14">
        <v>19.14</v>
      </c>
      <c r="M168" s="14">
        <v>30.17</v>
      </c>
      <c r="N168" s="54"/>
      <c r="O168" s="14">
        <v>12.909691166</v>
      </c>
      <c r="P168" s="31">
        <v>21.969036952</v>
      </c>
      <c r="Q168" s="31" t="s">
        <v>26</v>
      </c>
      <c r="R168" s="17" t="s">
        <v>26</v>
      </c>
      <c r="S168" s="38" t="s">
        <v>611</v>
      </c>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row>
    <row r="169" spans="2:261" s="12" customFormat="1" ht="65.099999999999994" customHeight="1" x14ac:dyDescent="0.25">
      <c r="B169" s="3"/>
      <c r="C169" s="9" t="s">
        <v>284</v>
      </c>
      <c r="D169" s="16" t="s">
        <v>285</v>
      </c>
      <c r="E169" s="61">
        <v>1.32</v>
      </c>
      <c r="F169" s="16">
        <v>2</v>
      </c>
      <c r="G169" s="15">
        <v>1.26</v>
      </c>
      <c r="H169" s="15">
        <v>0.89</v>
      </c>
      <c r="I169" s="15">
        <v>0.52</v>
      </c>
      <c r="J169" s="14"/>
      <c r="K169" s="15">
        <v>1.35</v>
      </c>
      <c r="L169" s="15">
        <v>2.08</v>
      </c>
      <c r="M169" s="15">
        <v>3.27</v>
      </c>
      <c r="N169" s="54"/>
      <c r="O169" s="15">
        <v>29.680603889</v>
      </c>
      <c r="P169" s="15">
        <v>12.940338238000001</v>
      </c>
      <c r="Q169" s="15" t="s">
        <v>26</v>
      </c>
      <c r="R169" s="16" t="s">
        <v>26</v>
      </c>
      <c r="S169" s="37" t="s">
        <v>440</v>
      </c>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row>
    <row r="170" spans="2:261" s="12" customFormat="1" ht="65.099999999999994" customHeight="1" x14ac:dyDescent="0.25">
      <c r="B170" s="3"/>
      <c r="C170" s="19" t="s">
        <v>415</v>
      </c>
      <c r="D170" s="17" t="s">
        <v>406</v>
      </c>
      <c r="E170" s="62">
        <v>0.95</v>
      </c>
      <c r="F170" s="17">
        <v>2</v>
      </c>
      <c r="G170" s="14">
        <v>0.83</v>
      </c>
      <c r="H170" s="14">
        <v>0.08</v>
      </c>
      <c r="I170" s="14">
        <v>-0.66</v>
      </c>
      <c r="J170" s="14"/>
      <c r="K170" s="14">
        <v>0.98</v>
      </c>
      <c r="L170" s="14">
        <v>2.4700000000000002</v>
      </c>
      <c r="M170" s="14">
        <v>4.8899999999999997</v>
      </c>
      <c r="N170" s="54"/>
      <c r="O170" s="14">
        <v>27.853191553999999</v>
      </c>
      <c r="P170" s="31">
        <v>16.859461571000001</v>
      </c>
      <c r="Q170" s="31" t="s">
        <v>26</v>
      </c>
      <c r="R170" s="17" t="s">
        <v>26</v>
      </c>
      <c r="S170" s="38" t="s">
        <v>612</v>
      </c>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row>
    <row r="171" spans="2:261" s="12" customFormat="1" ht="65.099999999999994" customHeight="1" x14ac:dyDescent="0.25">
      <c r="B171" s="3"/>
      <c r="C171" s="9" t="s">
        <v>286</v>
      </c>
      <c r="D171" s="16" t="s">
        <v>287</v>
      </c>
      <c r="E171" s="61">
        <v>15.22</v>
      </c>
      <c r="F171" s="16">
        <v>0</v>
      </c>
      <c r="G171" s="15">
        <v>14.99</v>
      </c>
      <c r="H171" s="15">
        <v>12.01</v>
      </c>
      <c r="I171" s="15">
        <v>9.0299999999999994</v>
      </c>
      <c r="J171" s="14"/>
      <c r="K171" s="15">
        <v>15.98</v>
      </c>
      <c r="L171" s="15">
        <v>21.93</v>
      </c>
      <c r="M171" s="15">
        <v>31.56</v>
      </c>
      <c r="N171" s="54"/>
      <c r="O171" s="15">
        <v>21.233753084</v>
      </c>
      <c r="P171" s="15">
        <v>289.68665247999996</v>
      </c>
      <c r="Q171" s="15" t="s">
        <v>26</v>
      </c>
      <c r="R171" s="16" t="s">
        <v>26</v>
      </c>
      <c r="S171" s="37" t="s">
        <v>613</v>
      </c>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row>
    <row r="172" spans="2:261" s="12" customFormat="1" ht="65.099999999999994" customHeight="1" x14ac:dyDescent="0.25">
      <c r="B172" s="3"/>
      <c r="C172" s="19" t="s">
        <v>288</v>
      </c>
      <c r="D172" s="17" t="s">
        <v>289</v>
      </c>
      <c r="E172" s="62">
        <v>0.3</v>
      </c>
      <c r="F172" s="17">
        <v>3</v>
      </c>
      <c r="G172" s="14">
        <v>0.27</v>
      </c>
      <c r="H172" s="14">
        <v>0.19</v>
      </c>
      <c r="I172" s="14">
        <v>0.12</v>
      </c>
      <c r="J172" s="14"/>
      <c r="K172" s="14">
        <v>0.32</v>
      </c>
      <c r="L172" s="14">
        <v>0.46</v>
      </c>
      <c r="M172" s="14">
        <v>0.7</v>
      </c>
      <c r="N172" s="54"/>
      <c r="O172" s="14">
        <v>37.921576250000001</v>
      </c>
      <c r="P172" s="31">
        <v>9.8516611905000016</v>
      </c>
      <c r="Q172" s="31" t="s">
        <v>26</v>
      </c>
      <c r="R172" s="17" t="s">
        <v>26</v>
      </c>
      <c r="S172" s="38" t="s">
        <v>614</v>
      </c>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row>
    <row r="173" spans="2:261" s="12" customFormat="1" ht="65.099999999999994" customHeight="1" x14ac:dyDescent="0.25">
      <c r="B173" s="3"/>
      <c r="C173" s="9" t="s">
        <v>290</v>
      </c>
      <c r="D173" s="16" t="s">
        <v>291</v>
      </c>
      <c r="E173" s="61">
        <v>3.42</v>
      </c>
      <c r="F173" s="16">
        <v>0</v>
      </c>
      <c r="G173" s="15">
        <v>3.4</v>
      </c>
      <c r="H173" s="15">
        <v>1.87</v>
      </c>
      <c r="I173" s="15">
        <v>0.35</v>
      </c>
      <c r="J173" s="14"/>
      <c r="K173" s="15">
        <v>3.55</v>
      </c>
      <c r="L173" s="15">
        <v>6.59</v>
      </c>
      <c r="M173" s="15">
        <v>11.52</v>
      </c>
      <c r="N173" s="54"/>
      <c r="O173" s="15">
        <v>21.562299420999999</v>
      </c>
      <c r="P173" s="15">
        <v>45.212207429000003</v>
      </c>
      <c r="Q173" s="15" t="s">
        <v>26</v>
      </c>
      <c r="R173" s="16" t="s">
        <v>26</v>
      </c>
      <c r="S173" s="37" t="s">
        <v>615</v>
      </c>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row>
    <row r="174" spans="2:261" s="12" customFormat="1" ht="65.099999999999994" customHeight="1" x14ac:dyDescent="0.25">
      <c r="B174" s="3"/>
      <c r="C174" s="19" t="s">
        <v>292</v>
      </c>
      <c r="D174" s="17" t="s">
        <v>293</v>
      </c>
      <c r="E174" s="62">
        <v>31.68</v>
      </c>
      <c r="F174" s="17">
        <v>0</v>
      </c>
      <c r="G174" s="14">
        <v>31.09</v>
      </c>
      <c r="H174" s="14">
        <v>26.11</v>
      </c>
      <c r="I174" s="14">
        <v>21.14</v>
      </c>
      <c r="J174" s="14"/>
      <c r="K174" s="14">
        <v>32.03</v>
      </c>
      <c r="L174" s="14">
        <v>41.97</v>
      </c>
      <c r="M174" s="14">
        <v>58.06</v>
      </c>
      <c r="N174" s="54"/>
      <c r="O174" s="14">
        <v>16.574947969</v>
      </c>
      <c r="P174" s="31">
        <v>499.62162470999999</v>
      </c>
      <c r="Q174" s="31" t="s">
        <v>26</v>
      </c>
      <c r="R174" s="17" t="s">
        <v>26</v>
      </c>
      <c r="S174" s="38" t="s">
        <v>616</v>
      </c>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row>
    <row r="175" spans="2:261" s="12" customFormat="1" ht="65.099999999999994" customHeight="1" x14ac:dyDescent="0.25">
      <c r="B175" s="3"/>
      <c r="C175" s="9" t="s">
        <v>294</v>
      </c>
      <c r="D175" s="16" t="s">
        <v>295</v>
      </c>
      <c r="E175" s="61">
        <v>5.94</v>
      </c>
      <c r="F175" s="16">
        <v>0</v>
      </c>
      <c r="G175" s="15">
        <v>5.81</v>
      </c>
      <c r="H175" s="15">
        <v>4.0199999999999996</v>
      </c>
      <c r="I175" s="15">
        <v>2.2400000000000002</v>
      </c>
      <c r="J175" s="14"/>
      <c r="K175" s="15">
        <v>6.06</v>
      </c>
      <c r="L175" s="15">
        <v>9.6199999999999992</v>
      </c>
      <c r="M175" s="15">
        <v>15.39</v>
      </c>
      <c r="N175" s="54"/>
      <c r="O175" s="15">
        <v>28.622216885</v>
      </c>
      <c r="P175" s="15">
        <v>35.982431714000001</v>
      </c>
      <c r="Q175" s="15" t="s">
        <v>26</v>
      </c>
      <c r="R175" s="16" t="s">
        <v>26</v>
      </c>
      <c r="S175" s="37" t="s">
        <v>617</v>
      </c>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row>
    <row r="176" spans="2:261" s="12" customFormat="1" ht="65.099999999999994" customHeight="1" x14ac:dyDescent="0.25">
      <c r="B176" s="3"/>
      <c r="C176" s="19" t="s">
        <v>296</v>
      </c>
      <c r="D176" s="17" t="s">
        <v>297</v>
      </c>
      <c r="E176" s="62">
        <v>13.78</v>
      </c>
      <c r="F176" s="17">
        <v>0</v>
      </c>
      <c r="G176" s="14">
        <v>13.64</v>
      </c>
      <c r="H176" s="14">
        <v>11.58</v>
      </c>
      <c r="I176" s="14">
        <v>9.5299999999999994</v>
      </c>
      <c r="J176" s="14"/>
      <c r="K176" s="14">
        <v>14.02</v>
      </c>
      <c r="L176" s="14">
        <v>18.12</v>
      </c>
      <c r="M176" s="14">
        <v>24.77</v>
      </c>
      <c r="N176" s="54"/>
      <c r="O176" s="14">
        <v>18.303561955999999</v>
      </c>
      <c r="P176" s="31">
        <v>355.26132547999998</v>
      </c>
      <c r="Q176" s="31" t="s">
        <v>26</v>
      </c>
      <c r="R176" s="17" t="s">
        <v>26</v>
      </c>
      <c r="S176" s="38" t="s">
        <v>618</v>
      </c>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row>
    <row r="177" spans="2:261" s="12" customFormat="1" ht="65.099999999999994" customHeight="1" x14ac:dyDescent="0.25">
      <c r="B177" s="3"/>
      <c r="C177" s="9" t="s">
        <v>298</v>
      </c>
      <c r="D177" s="16" t="s">
        <v>299</v>
      </c>
      <c r="E177" s="61" t="s">
        <v>109</v>
      </c>
      <c r="F177" s="16">
        <v>0</v>
      </c>
      <c r="G177" s="15" t="s">
        <v>109</v>
      </c>
      <c r="H177" s="15" t="s">
        <v>109</v>
      </c>
      <c r="I177" s="15" t="s">
        <v>109</v>
      </c>
      <c r="J177" s="14"/>
      <c r="K177" s="15" t="s">
        <v>109</v>
      </c>
      <c r="L177" s="15" t="s">
        <v>109</v>
      </c>
      <c r="M177" s="15" t="s">
        <v>109</v>
      </c>
      <c r="N177" s="54"/>
      <c r="O177" s="15" t="s">
        <v>109</v>
      </c>
      <c r="P177" s="15" t="s">
        <v>109</v>
      </c>
      <c r="Q177" s="15" t="s">
        <v>109</v>
      </c>
      <c r="R177" s="16" t="s">
        <v>109</v>
      </c>
      <c r="S177" s="37" t="s">
        <v>110</v>
      </c>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row>
    <row r="178" spans="2:261" s="12" customFormat="1" ht="65.099999999999994" customHeight="1" x14ac:dyDescent="0.25">
      <c r="B178" s="3"/>
      <c r="C178" s="19" t="s">
        <v>300</v>
      </c>
      <c r="D178" s="17" t="s">
        <v>301</v>
      </c>
      <c r="E178" s="62">
        <v>6.03</v>
      </c>
      <c r="F178" s="17">
        <v>0</v>
      </c>
      <c r="G178" s="14">
        <v>6.03</v>
      </c>
      <c r="H178" s="14">
        <v>5.16</v>
      </c>
      <c r="I178" s="14">
        <v>4.29</v>
      </c>
      <c r="J178" s="14"/>
      <c r="K178" s="14">
        <v>6.28</v>
      </c>
      <c r="L178" s="14">
        <v>8.01</v>
      </c>
      <c r="M178" s="14">
        <v>10.81</v>
      </c>
      <c r="N178" s="54"/>
      <c r="O178" s="14">
        <v>24.108520929000001</v>
      </c>
      <c r="P178" s="31">
        <v>24.574295952</v>
      </c>
      <c r="Q178" s="31" t="s">
        <v>26</v>
      </c>
      <c r="R178" s="17" t="s">
        <v>26</v>
      </c>
      <c r="S178" s="38" t="s">
        <v>619</v>
      </c>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row>
    <row r="179" spans="2:261" s="12" customFormat="1" ht="65.099999999999994" customHeight="1" x14ac:dyDescent="0.25">
      <c r="B179" s="3"/>
      <c r="C179" s="9" t="s">
        <v>300</v>
      </c>
      <c r="D179" s="16" t="s">
        <v>302</v>
      </c>
      <c r="E179" s="61">
        <v>30.85</v>
      </c>
      <c r="F179" s="16">
        <v>0</v>
      </c>
      <c r="G179" s="15">
        <v>30.46</v>
      </c>
      <c r="H179" s="15">
        <v>25.67</v>
      </c>
      <c r="I179" s="15">
        <v>20.89</v>
      </c>
      <c r="J179" s="14"/>
      <c r="K179" s="15">
        <v>31.61</v>
      </c>
      <c r="L179" s="15">
        <v>41.17</v>
      </c>
      <c r="M179" s="15">
        <v>56.65</v>
      </c>
      <c r="N179" s="54"/>
      <c r="O179" s="15">
        <v>24.242271397</v>
      </c>
      <c r="P179" s="15">
        <v>113.05276318999999</v>
      </c>
      <c r="Q179" s="15" t="s">
        <v>26</v>
      </c>
      <c r="R179" s="16" t="s">
        <v>26</v>
      </c>
      <c r="S179" s="37" t="s">
        <v>620</v>
      </c>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row>
    <row r="180" spans="2:261" s="12" customFormat="1" ht="65.099999999999994" customHeight="1" x14ac:dyDescent="0.25">
      <c r="B180" s="3"/>
      <c r="C180" s="19" t="s">
        <v>303</v>
      </c>
      <c r="D180" s="17" t="s">
        <v>304</v>
      </c>
      <c r="E180" s="62">
        <v>23.94</v>
      </c>
      <c r="F180" s="17">
        <v>0</v>
      </c>
      <c r="G180" s="14">
        <v>23.77</v>
      </c>
      <c r="H180" s="14">
        <v>21.74</v>
      </c>
      <c r="I180" s="14">
        <v>19.72</v>
      </c>
      <c r="J180" s="14"/>
      <c r="K180" s="14">
        <v>24.49</v>
      </c>
      <c r="L180" s="14">
        <v>28.53</v>
      </c>
      <c r="M180" s="14">
        <v>35.07</v>
      </c>
      <c r="N180" s="54"/>
      <c r="O180" s="14">
        <v>18.478803411000001</v>
      </c>
      <c r="P180" s="31">
        <v>204.32476019000001</v>
      </c>
      <c r="Q180" s="31" t="s">
        <v>26</v>
      </c>
      <c r="R180" s="17" t="s">
        <v>26</v>
      </c>
      <c r="S180" s="38" t="s">
        <v>621</v>
      </c>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row>
    <row r="181" spans="2:261" s="12" customFormat="1" ht="65.099999999999994" customHeight="1" x14ac:dyDescent="0.25">
      <c r="B181" s="3"/>
      <c r="C181" s="9" t="s">
        <v>305</v>
      </c>
      <c r="D181" s="16" t="s">
        <v>306</v>
      </c>
      <c r="E181" s="61">
        <v>21.09</v>
      </c>
      <c r="F181" s="16">
        <v>9</v>
      </c>
      <c r="G181" s="15">
        <v>19.3</v>
      </c>
      <c r="H181" s="15">
        <v>16.77</v>
      </c>
      <c r="I181" s="15">
        <v>14.25</v>
      </c>
      <c r="J181" s="14"/>
      <c r="K181" s="15">
        <v>21.91</v>
      </c>
      <c r="L181" s="15">
        <v>26.95</v>
      </c>
      <c r="M181" s="15">
        <v>35.11</v>
      </c>
      <c r="N181" s="54"/>
      <c r="O181" s="15">
        <v>59.687116072999999</v>
      </c>
      <c r="P181" s="15">
        <v>47.895941286000003</v>
      </c>
      <c r="Q181" s="15" t="s">
        <v>27</v>
      </c>
      <c r="R181" s="16" t="s">
        <v>27</v>
      </c>
      <c r="S181" s="37" t="s">
        <v>622</v>
      </c>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row>
    <row r="182" spans="2:261" s="12" customFormat="1" ht="65.099999999999994" customHeight="1" x14ac:dyDescent="0.25">
      <c r="B182" s="3"/>
      <c r="C182" s="19" t="s">
        <v>307</v>
      </c>
      <c r="D182" s="17" t="s">
        <v>308</v>
      </c>
      <c r="E182" s="62">
        <v>10.71</v>
      </c>
      <c r="F182" s="17">
        <v>0</v>
      </c>
      <c r="G182" s="14">
        <v>10.49</v>
      </c>
      <c r="H182" s="14">
        <v>7.79</v>
      </c>
      <c r="I182" s="14">
        <v>5.09</v>
      </c>
      <c r="J182" s="14"/>
      <c r="K182" s="14">
        <v>10.88</v>
      </c>
      <c r="L182" s="14">
        <v>16.27</v>
      </c>
      <c r="M182" s="14">
        <v>25</v>
      </c>
      <c r="N182" s="54"/>
      <c r="O182" s="14">
        <v>26.222648625000001</v>
      </c>
      <c r="P182" s="31">
        <v>19.416745761999998</v>
      </c>
      <c r="Q182" s="31" t="s">
        <v>26</v>
      </c>
      <c r="R182" s="17" t="s">
        <v>26</v>
      </c>
      <c r="S182" s="38" t="s">
        <v>623</v>
      </c>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row>
    <row r="183" spans="2:261" s="12" customFormat="1" ht="65.099999999999994" customHeight="1" x14ac:dyDescent="0.25">
      <c r="B183" s="3"/>
      <c r="C183" s="9" t="s">
        <v>441</v>
      </c>
      <c r="D183" s="16" t="s">
        <v>309</v>
      </c>
      <c r="E183" s="61">
        <v>3.88</v>
      </c>
      <c r="F183" s="16">
        <v>0</v>
      </c>
      <c r="G183" s="15">
        <v>3.88</v>
      </c>
      <c r="H183" s="15">
        <v>2.83</v>
      </c>
      <c r="I183" s="15">
        <v>1.79</v>
      </c>
      <c r="J183" s="14"/>
      <c r="K183" s="15">
        <v>4.33</v>
      </c>
      <c r="L183" s="15">
        <v>6.41</v>
      </c>
      <c r="M183" s="15">
        <v>9.7899999999999991</v>
      </c>
      <c r="N183" s="54"/>
      <c r="O183" s="15">
        <v>23.17260228</v>
      </c>
      <c r="P183" s="15">
        <v>135.75207014</v>
      </c>
      <c r="Q183" s="15" t="s">
        <v>26</v>
      </c>
      <c r="R183" s="16" t="s">
        <v>26</v>
      </c>
      <c r="S183" s="37" t="s">
        <v>624</v>
      </c>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row>
    <row r="184" spans="2:261" s="12" customFormat="1" ht="65.099999999999994" customHeight="1" x14ac:dyDescent="0.25">
      <c r="B184" s="3"/>
      <c r="C184" s="19" t="s">
        <v>310</v>
      </c>
      <c r="D184" s="17" t="s">
        <v>311</v>
      </c>
      <c r="E184" s="62">
        <v>4.84</v>
      </c>
      <c r="F184" s="17">
        <v>2</v>
      </c>
      <c r="G184" s="14">
        <v>4.63</v>
      </c>
      <c r="H184" s="14">
        <v>0.67</v>
      </c>
      <c r="I184" s="14">
        <v>-3.28</v>
      </c>
      <c r="J184" s="14"/>
      <c r="K184" s="14">
        <v>4.95</v>
      </c>
      <c r="L184" s="14">
        <v>12.86</v>
      </c>
      <c r="M184" s="14">
        <v>25.66</v>
      </c>
      <c r="N184" s="54"/>
      <c r="O184" s="14">
        <v>22.151059974999999</v>
      </c>
      <c r="P184" s="31">
        <v>141.32318819</v>
      </c>
      <c r="Q184" s="31" t="s">
        <v>26</v>
      </c>
      <c r="R184" s="17" t="s">
        <v>26</v>
      </c>
      <c r="S184" s="38" t="s">
        <v>625</v>
      </c>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row>
    <row r="185" spans="2:261" s="12" customFormat="1" ht="65.099999999999994" customHeight="1" x14ac:dyDescent="0.25">
      <c r="B185" s="3"/>
      <c r="C185" s="9" t="s">
        <v>312</v>
      </c>
      <c r="D185" s="16" t="s">
        <v>313</v>
      </c>
      <c r="E185" s="61">
        <v>17.02</v>
      </c>
      <c r="F185" s="16">
        <v>5</v>
      </c>
      <c r="G185" s="15">
        <v>16.61</v>
      </c>
      <c r="H185" s="15">
        <v>14.71</v>
      </c>
      <c r="I185" s="15">
        <v>12.82</v>
      </c>
      <c r="J185" s="14"/>
      <c r="K185" s="15">
        <v>17.21</v>
      </c>
      <c r="L185" s="15">
        <v>20.99</v>
      </c>
      <c r="M185" s="15">
        <v>27.11</v>
      </c>
      <c r="N185" s="54"/>
      <c r="O185" s="15">
        <v>45.370171536999997</v>
      </c>
      <c r="P185" s="15">
        <v>59.217939618999999</v>
      </c>
      <c r="Q185" s="15" t="s">
        <v>27</v>
      </c>
      <c r="R185" s="16" t="s">
        <v>26</v>
      </c>
      <c r="S185" s="37" t="s">
        <v>626</v>
      </c>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row>
    <row r="186" spans="2:261" s="12" customFormat="1" ht="65.099999999999994" customHeight="1" x14ac:dyDescent="0.25">
      <c r="B186" s="3"/>
      <c r="C186" s="19" t="s">
        <v>314</v>
      </c>
      <c r="D186" s="17" t="s">
        <v>315</v>
      </c>
      <c r="E186" s="62">
        <v>15.52</v>
      </c>
      <c r="F186" s="17">
        <v>0</v>
      </c>
      <c r="G186" s="14">
        <v>14.78</v>
      </c>
      <c r="H186" s="14">
        <v>11.04</v>
      </c>
      <c r="I186" s="14">
        <v>7.3</v>
      </c>
      <c r="J186" s="14"/>
      <c r="K186" s="14">
        <v>15.52</v>
      </c>
      <c r="L186" s="14">
        <v>22.99</v>
      </c>
      <c r="M186" s="14">
        <v>35.090000000000003</v>
      </c>
      <c r="N186" s="54"/>
      <c r="O186" s="14">
        <v>23.226015278999999</v>
      </c>
      <c r="P186" s="31">
        <v>351.94549171</v>
      </c>
      <c r="Q186" s="31" t="s">
        <v>26</v>
      </c>
      <c r="R186" s="17" t="s">
        <v>26</v>
      </c>
      <c r="S186" s="38" t="s">
        <v>627</v>
      </c>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row>
    <row r="187" spans="2:261" s="12" customFormat="1" ht="65.099999999999994" customHeight="1" x14ac:dyDescent="0.25">
      <c r="B187" s="3"/>
      <c r="C187" s="9" t="s">
        <v>316</v>
      </c>
      <c r="D187" s="16" t="s">
        <v>317</v>
      </c>
      <c r="E187" s="61">
        <v>49.28</v>
      </c>
      <c r="F187" s="16">
        <v>0</v>
      </c>
      <c r="G187" s="15">
        <v>49.04</v>
      </c>
      <c r="H187" s="15">
        <v>41.58</v>
      </c>
      <c r="I187" s="15">
        <v>34.119999999999997</v>
      </c>
      <c r="J187" s="14"/>
      <c r="K187" s="15">
        <v>50.53</v>
      </c>
      <c r="L187" s="15">
        <v>65.44</v>
      </c>
      <c r="M187" s="15">
        <v>89.57</v>
      </c>
      <c r="N187" s="54"/>
      <c r="O187" s="15">
        <v>41.557497206000001</v>
      </c>
      <c r="P187" s="15">
        <v>77.083809832</v>
      </c>
      <c r="Q187" s="15" t="s">
        <v>26</v>
      </c>
      <c r="R187" s="16" t="s">
        <v>26</v>
      </c>
      <c r="S187" s="37" t="s">
        <v>628</v>
      </c>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row>
    <row r="188" spans="2:261" s="12" customFormat="1" ht="65.099999999999994" customHeight="1" x14ac:dyDescent="0.25">
      <c r="B188" s="3"/>
      <c r="C188" s="19" t="s">
        <v>318</v>
      </c>
      <c r="D188" s="17" t="s">
        <v>319</v>
      </c>
      <c r="E188" s="62">
        <v>41.32</v>
      </c>
      <c r="F188" s="17">
        <v>0</v>
      </c>
      <c r="G188" s="14">
        <v>41.32</v>
      </c>
      <c r="H188" s="14">
        <v>34.869999999999997</v>
      </c>
      <c r="I188" s="14">
        <v>28.42</v>
      </c>
      <c r="J188" s="14"/>
      <c r="K188" s="14">
        <v>43.17</v>
      </c>
      <c r="L188" s="14">
        <v>56.06</v>
      </c>
      <c r="M188" s="14">
        <v>76.930000000000007</v>
      </c>
      <c r="N188" s="54"/>
      <c r="O188" s="14">
        <v>24.010273781999999</v>
      </c>
      <c r="P188" s="31">
        <v>28.730168927999998</v>
      </c>
      <c r="Q188" s="31" t="s">
        <v>26</v>
      </c>
      <c r="R188" s="17" t="s">
        <v>26</v>
      </c>
      <c r="S188" s="38" t="s">
        <v>629</v>
      </c>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row>
    <row r="189" spans="2:261" s="12" customFormat="1" ht="65.099999999999994" customHeight="1" x14ac:dyDescent="0.25">
      <c r="B189" s="3"/>
      <c r="C189" s="9" t="s">
        <v>630</v>
      </c>
      <c r="D189" s="16" t="s">
        <v>320</v>
      </c>
      <c r="E189" s="61">
        <v>10.15</v>
      </c>
      <c r="F189" s="16">
        <v>4</v>
      </c>
      <c r="G189" s="15">
        <v>9.67</v>
      </c>
      <c r="H189" s="15">
        <v>7.64</v>
      </c>
      <c r="I189" s="15">
        <v>5.62</v>
      </c>
      <c r="J189" s="14"/>
      <c r="K189" s="15">
        <v>10.43</v>
      </c>
      <c r="L189" s="15">
        <v>14.47</v>
      </c>
      <c r="M189" s="15">
        <v>21.02</v>
      </c>
      <c r="N189" s="54"/>
      <c r="O189" s="15">
        <v>40.663876531</v>
      </c>
      <c r="P189" s="15">
        <v>24.122242270999998</v>
      </c>
      <c r="Q189" s="15" t="s">
        <v>27</v>
      </c>
      <c r="R189" s="16" t="s">
        <v>26</v>
      </c>
      <c r="S189" s="37" t="s">
        <v>631</v>
      </c>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row>
    <row r="190" spans="2:261" s="12" customFormat="1" ht="65.099999999999994" customHeight="1" x14ac:dyDescent="0.25">
      <c r="B190" s="3"/>
      <c r="C190" s="19" t="s">
        <v>321</v>
      </c>
      <c r="D190" s="17" t="s">
        <v>322</v>
      </c>
      <c r="E190" s="62">
        <v>50.14</v>
      </c>
      <c r="F190" s="17">
        <v>10</v>
      </c>
      <c r="G190" s="14">
        <v>49.35</v>
      </c>
      <c r="H190" s="14">
        <v>45.86</v>
      </c>
      <c r="I190" s="14">
        <v>42.37</v>
      </c>
      <c r="J190" s="14"/>
      <c r="K190" s="14">
        <v>50.46</v>
      </c>
      <c r="L190" s="14">
        <v>57.43</v>
      </c>
      <c r="M190" s="14">
        <v>68.72</v>
      </c>
      <c r="N190" s="54"/>
      <c r="O190" s="14">
        <v>83.602724917000003</v>
      </c>
      <c r="P190" s="31">
        <v>485.18503390000001</v>
      </c>
      <c r="Q190" s="31" t="s">
        <v>27</v>
      </c>
      <c r="R190" s="17" t="s">
        <v>27</v>
      </c>
      <c r="S190" s="38" t="s">
        <v>632</v>
      </c>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row>
    <row r="191" spans="2:261" s="12" customFormat="1" ht="65.099999999999994" customHeight="1" x14ac:dyDescent="0.25">
      <c r="B191" s="3"/>
      <c r="C191" s="9" t="s">
        <v>323</v>
      </c>
      <c r="D191" s="16" t="s">
        <v>324</v>
      </c>
      <c r="E191" s="61">
        <v>13.3</v>
      </c>
      <c r="F191" s="16">
        <v>2</v>
      </c>
      <c r="G191" s="15">
        <v>13.04</v>
      </c>
      <c r="H191" s="15">
        <v>11.99</v>
      </c>
      <c r="I191" s="15">
        <v>10.94</v>
      </c>
      <c r="J191" s="14"/>
      <c r="K191" s="15">
        <v>13.4</v>
      </c>
      <c r="L191" s="15">
        <v>15.49</v>
      </c>
      <c r="M191" s="15">
        <v>18.89</v>
      </c>
      <c r="N191" s="54"/>
      <c r="O191" s="15">
        <v>22.701338816</v>
      </c>
      <c r="P191" s="15">
        <v>6.4307905238000007</v>
      </c>
      <c r="Q191" s="15" t="s">
        <v>26</v>
      </c>
      <c r="R191" s="16" t="s">
        <v>26</v>
      </c>
      <c r="S191" s="37" t="s">
        <v>633</v>
      </c>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row>
    <row r="192" spans="2:261" s="12" customFormat="1" ht="65.099999999999994" customHeight="1" x14ac:dyDescent="0.25">
      <c r="B192" s="3"/>
      <c r="C192" s="19" t="s">
        <v>280</v>
      </c>
      <c r="D192" s="17" t="s">
        <v>325</v>
      </c>
      <c r="E192" s="62">
        <v>39.590000000000003</v>
      </c>
      <c r="F192" s="17">
        <v>2</v>
      </c>
      <c r="G192" s="14">
        <v>38.79</v>
      </c>
      <c r="H192" s="14">
        <v>35.630000000000003</v>
      </c>
      <c r="I192" s="14">
        <v>32.47</v>
      </c>
      <c r="J192" s="14"/>
      <c r="K192" s="14">
        <v>39.68</v>
      </c>
      <c r="L192" s="14">
        <v>45.99</v>
      </c>
      <c r="M192" s="14">
        <v>56.21</v>
      </c>
      <c r="N192" s="54"/>
      <c r="O192" s="14">
        <v>27.839933125000002</v>
      </c>
      <c r="P192" s="31">
        <v>145.04475257000001</v>
      </c>
      <c r="Q192" s="31" t="s">
        <v>26</v>
      </c>
      <c r="R192" s="17" t="s">
        <v>26</v>
      </c>
      <c r="S192" s="38" t="s">
        <v>634</v>
      </c>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row>
    <row r="193" spans="2:261" s="12" customFormat="1" ht="65.099999999999994" customHeight="1" x14ac:dyDescent="0.25">
      <c r="B193" s="3"/>
      <c r="C193" s="9" t="s">
        <v>326</v>
      </c>
      <c r="D193" s="16" t="s">
        <v>327</v>
      </c>
      <c r="E193" s="61">
        <v>276.39</v>
      </c>
      <c r="F193" s="16">
        <v>4</v>
      </c>
      <c r="G193" s="15">
        <v>273.16000000000003</v>
      </c>
      <c r="H193" s="15">
        <v>251.59</v>
      </c>
      <c r="I193" s="15">
        <v>230.02</v>
      </c>
      <c r="J193" s="14"/>
      <c r="K193" s="15">
        <v>283.47000000000003</v>
      </c>
      <c r="L193" s="15">
        <v>326.60000000000002</v>
      </c>
      <c r="M193" s="15">
        <v>396.39</v>
      </c>
      <c r="N193" s="54"/>
      <c r="O193" s="15">
        <v>46.564587277999998</v>
      </c>
      <c r="P193" s="15">
        <v>45.283346580999996</v>
      </c>
      <c r="Q193" s="15" t="s">
        <v>27</v>
      </c>
      <c r="R193" s="16" t="s">
        <v>26</v>
      </c>
      <c r="S193" s="37" t="s">
        <v>635</v>
      </c>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row>
    <row r="194" spans="2:261" s="12" customFormat="1" ht="65.099999999999994" customHeight="1" x14ac:dyDescent="0.25">
      <c r="B194" s="3"/>
      <c r="C194" s="19" t="s">
        <v>328</v>
      </c>
      <c r="D194" s="17" t="s">
        <v>329</v>
      </c>
      <c r="E194" s="62">
        <v>36.020000000000003</v>
      </c>
      <c r="F194" s="17">
        <v>3</v>
      </c>
      <c r="G194" s="14">
        <v>35.19</v>
      </c>
      <c r="H194" s="14">
        <v>27.93</v>
      </c>
      <c r="I194" s="14">
        <v>20.67</v>
      </c>
      <c r="J194" s="14"/>
      <c r="K194" s="14">
        <v>36.85</v>
      </c>
      <c r="L194" s="14">
        <v>51.36</v>
      </c>
      <c r="M194" s="14">
        <v>74.84</v>
      </c>
      <c r="N194" s="54"/>
      <c r="O194" s="14">
        <v>25.538728760000001</v>
      </c>
      <c r="P194" s="31">
        <v>27.167783571000001</v>
      </c>
      <c r="Q194" s="31" t="s">
        <v>27</v>
      </c>
      <c r="R194" s="17" t="s">
        <v>26</v>
      </c>
      <c r="S194" s="38" t="s">
        <v>636</v>
      </c>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row>
    <row r="195" spans="2:261" s="12" customFormat="1" ht="65.099999999999994" customHeight="1" x14ac:dyDescent="0.25">
      <c r="B195" s="3"/>
      <c r="C195" s="9" t="s">
        <v>330</v>
      </c>
      <c r="D195" s="16" t="s">
        <v>331</v>
      </c>
      <c r="E195" s="61">
        <v>30.7</v>
      </c>
      <c r="F195" s="16">
        <v>0</v>
      </c>
      <c r="G195" s="15">
        <v>30.2</v>
      </c>
      <c r="H195" s="15">
        <v>27.91</v>
      </c>
      <c r="I195" s="15">
        <v>25.62</v>
      </c>
      <c r="J195" s="14"/>
      <c r="K195" s="15">
        <v>31.05</v>
      </c>
      <c r="L195" s="15">
        <v>35.619999999999997</v>
      </c>
      <c r="M195" s="15">
        <v>43.03</v>
      </c>
      <c r="N195" s="54"/>
      <c r="O195" s="15">
        <v>44.010526673000001</v>
      </c>
      <c r="P195" s="15">
        <v>240.47168156999999</v>
      </c>
      <c r="Q195" s="15" t="s">
        <v>26</v>
      </c>
      <c r="R195" s="16" t="s">
        <v>26</v>
      </c>
      <c r="S195" s="37" t="s">
        <v>637</v>
      </c>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row>
    <row r="196" spans="2:261" s="12" customFormat="1" ht="65.099999999999994" customHeight="1" x14ac:dyDescent="0.25">
      <c r="B196" s="3"/>
      <c r="C196" s="19" t="s">
        <v>332</v>
      </c>
      <c r="D196" s="17" t="s">
        <v>333</v>
      </c>
      <c r="E196" s="62">
        <v>20.010000000000002</v>
      </c>
      <c r="F196" s="17">
        <v>0</v>
      </c>
      <c r="G196" s="14">
        <v>19.34</v>
      </c>
      <c r="H196" s="14">
        <v>13.3</v>
      </c>
      <c r="I196" s="14">
        <v>7.27</v>
      </c>
      <c r="J196" s="14"/>
      <c r="K196" s="14">
        <v>20.260000000000002</v>
      </c>
      <c r="L196" s="14">
        <v>32.32</v>
      </c>
      <c r="M196" s="14">
        <v>51.84</v>
      </c>
      <c r="N196" s="54"/>
      <c r="O196" s="14">
        <v>25.436396348999999</v>
      </c>
      <c r="P196" s="31">
        <v>149.19445413999998</v>
      </c>
      <c r="Q196" s="31" t="s">
        <v>26</v>
      </c>
      <c r="R196" s="17" t="s">
        <v>26</v>
      </c>
      <c r="S196" s="38" t="s">
        <v>638</v>
      </c>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row>
    <row r="197" spans="2:261" s="12" customFormat="1" ht="65.099999999999994" customHeight="1" x14ac:dyDescent="0.25">
      <c r="B197" s="3"/>
      <c r="C197" s="9" t="s">
        <v>334</v>
      </c>
      <c r="D197" s="16" t="s">
        <v>335</v>
      </c>
      <c r="E197" s="61">
        <v>67.81</v>
      </c>
      <c r="F197" s="16">
        <v>9</v>
      </c>
      <c r="G197" s="15">
        <v>65.760000000000005</v>
      </c>
      <c r="H197" s="15">
        <v>58.62</v>
      </c>
      <c r="I197" s="15">
        <v>51.48</v>
      </c>
      <c r="J197" s="14"/>
      <c r="K197" s="15">
        <v>68.75</v>
      </c>
      <c r="L197" s="15">
        <v>83.02</v>
      </c>
      <c r="M197" s="15">
        <v>106.12</v>
      </c>
      <c r="N197" s="54"/>
      <c r="O197" s="15">
        <v>71.695656749999998</v>
      </c>
      <c r="P197" s="15">
        <v>87.038819591000006</v>
      </c>
      <c r="Q197" s="15" t="s">
        <v>27</v>
      </c>
      <c r="R197" s="16" t="s">
        <v>27</v>
      </c>
      <c r="S197" s="37" t="s">
        <v>639</v>
      </c>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row>
    <row r="198" spans="2:261" s="12" customFormat="1" ht="65.099999999999994" customHeight="1" x14ac:dyDescent="0.25">
      <c r="B198" s="3"/>
      <c r="C198" s="19" t="s">
        <v>336</v>
      </c>
      <c r="D198" s="17" t="s">
        <v>337</v>
      </c>
      <c r="E198" s="62">
        <v>19.170000000000002</v>
      </c>
      <c r="F198" s="17">
        <v>4</v>
      </c>
      <c r="G198" s="14">
        <v>19</v>
      </c>
      <c r="H198" s="14">
        <v>16.86</v>
      </c>
      <c r="I198" s="14">
        <v>14.72</v>
      </c>
      <c r="J198" s="14"/>
      <c r="K198" s="14">
        <v>20.05</v>
      </c>
      <c r="L198" s="14">
        <v>24.32</v>
      </c>
      <c r="M198" s="14">
        <v>31.23</v>
      </c>
      <c r="N198" s="54"/>
      <c r="O198" s="14">
        <v>53.372656929999998</v>
      </c>
      <c r="P198" s="31">
        <v>210.1556391</v>
      </c>
      <c r="Q198" s="31" t="s">
        <v>26</v>
      </c>
      <c r="R198" s="17" t="s">
        <v>27</v>
      </c>
      <c r="S198" s="38" t="s">
        <v>640</v>
      </c>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row>
    <row r="199" spans="2:261" s="12" customFormat="1" ht="65.099999999999994" customHeight="1" x14ac:dyDescent="0.25">
      <c r="B199" s="3"/>
      <c r="C199" s="9" t="s">
        <v>338</v>
      </c>
      <c r="D199" s="16" t="s">
        <v>339</v>
      </c>
      <c r="E199" s="61">
        <v>32</v>
      </c>
      <c r="F199" s="16">
        <v>0</v>
      </c>
      <c r="G199" s="15">
        <v>31.83</v>
      </c>
      <c r="H199" s="15">
        <v>26.17</v>
      </c>
      <c r="I199" s="15">
        <v>20.52</v>
      </c>
      <c r="J199" s="14"/>
      <c r="K199" s="15">
        <v>33.31</v>
      </c>
      <c r="L199" s="15">
        <v>44.61</v>
      </c>
      <c r="M199" s="15">
        <v>62.9</v>
      </c>
      <c r="N199" s="54"/>
      <c r="O199" s="15">
        <v>25.534232174</v>
      </c>
      <c r="P199" s="15">
        <v>283.15256228999999</v>
      </c>
      <c r="Q199" s="15" t="s">
        <v>26</v>
      </c>
      <c r="R199" s="16" t="s">
        <v>26</v>
      </c>
      <c r="S199" s="37" t="s">
        <v>641</v>
      </c>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row>
    <row r="200" spans="2:261" s="12" customFormat="1" ht="65.099999999999994" customHeight="1" x14ac:dyDescent="0.25">
      <c r="B200" s="3"/>
      <c r="C200" s="19" t="s">
        <v>340</v>
      </c>
      <c r="D200" s="17" t="s">
        <v>341</v>
      </c>
      <c r="E200" s="62">
        <v>9.8000000000000007</v>
      </c>
      <c r="F200" s="17">
        <v>0</v>
      </c>
      <c r="G200" s="14">
        <v>9.66</v>
      </c>
      <c r="H200" s="14">
        <v>7.64</v>
      </c>
      <c r="I200" s="14">
        <v>5.63</v>
      </c>
      <c r="J200" s="14"/>
      <c r="K200" s="14">
        <v>10.18</v>
      </c>
      <c r="L200" s="14">
        <v>14.2</v>
      </c>
      <c r="M200" s="14">
        <v>20.72</v>
      </c>
      <c r="N200" s="54"/>
      <c r="O200" s="14">
        <v>18.914815601000001</v>
      </c>
      <c r="P200" s="31">
        <v>28.582995190000002</v>
      </c>
      <c r="Q200" s="31" t="s">
        <v>26</v>
      </c>
      <c r="R200" s="17" t="s">
        <v>26</v>
      </c>
      <c r="S200" s="38" t="s">
        <v>642</v>
      </c>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row>
    <row r="201" spans="2:261" s="12" customFormat="1" ht="65.099999999999994" customHeight="1" x14ac:dyDescent="0.25">
      <c r="B201" s="3"/>
      <c r="C201" s="9" t="s">
        <v>342</v>
      </c>
      <c r="D201" s="16" t="s">
        <v>343</v>
      </c>
      <c r="E201" s="61">
        <v>14.46</v>
      </c>
      <c r="F201" s="16">
        <v>0</v>
      </c>
      <c r="G201" s="15">
        <v>14.43</v>
      </c>
      <c r="H201" s="15">
        <v>12.15</v>
      </c>
      <c r="I201" s="15">
        <v>9.8800000000000008</v>
      </c>
      <c r="J201" s="14"/>
      <c r="K201" s="15">
        <v>14.99</v>
      </c>
      <c r="L201" s="15">
        <v>19.53</v>
      </c>
      <c r="M201" s="15">
        <v>26.89</v>
      </c>
      <c r="N201" s="54"/>
      <c r="O201" s="15">
        <v>21.927494725999999</v>
      </c>
      <c r="P201" s="15">
        <v>24.131436524000001</v>
      </c>
      <c r="Q201" s="15" t="s">
        <v>26</v>
      </c>
      <c r="R201" s="16" t="s">
        <v>26</v>
      </c>
      <c r="S201" s="37" t="s">
        <v>643</v>
      </c>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row>
    <row r="202" spans="2:261" s="12" customFormat="1" ht="65.099999999999994" customHeight="1" x14ac:dyDescent="0.25">
      <c r="B202" s="3"/>
      <c r="C202" s="19" t="s">
        <v>344</v>
      </c>
      <c r="D202" s="17" t="s">
        <v>345</v>
      </c>
      <c r="E202" s="62">
        <v>31.76</v>
      </c>
      <c r="F202" s="17">
        <v>3</v>
      </c>
      <c r="G202" s="14">
        <v>31.23</v>
      </c>
      <c r="H202" s="14">
        <v>26.18</v>
      </c>
      <c r="I202" s="14">
        <v>21.14</v>
      </c>
      <c r="J202" s="14"/>
      <c r="K202" s="14">
        <v>31.88</v>
      </c>
      <c r="L202" s="14">
        <v>41.96</v>
      </c>
      <c r="M202" s="14">
        <v>58.28</v>
      </c>
      <c r="N202" s="54"/>
      <c r="O202" s="14">
        <v>16.142653821</v>
      </c>
      <c r="P202" s="31">
        <v>461.04119238000004</v>
      </c>
      <c r="Q202" s="31" t="s">
        <v>27</v>
      </c>
      <c r="R202" s="17" t="s">
        <v>26</v>
      </c>
      <c r="S202" s="38" t="s">
        <v>644</v>
      </c>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row>
    <row r="203" spans="2:261" s="12" customFormat="1" ht="65.099999999999994" customHeight="1" x14ac:dyDescent="0.25">
      <c r="B203" s="3"/>
      <c r="C203" s="9" t="s">
        <v>346</v>
      </c>
      <c r="D203" s="16" t="s">
        <v>347</v>
      </c>
      <c r="E203" s="61">
        <v>5.28</v>
      </c>
      <c r="F203" s="16">
        <v>2</v>
      </c>
      <c r="G203" s="15">
        <v>5.14</v>
      </c>
      <c r="H203" s="15">
        <v>4.49</v>
      </c>
      <c r="I203" s="15">
        <v>3.85</v>
      </c>
      <c r="J203" s="14"/>
      <c r="K203" s="15">
        <v>5.36</v>
      </c>
      <c r="L203" s="15">
        <v>6.64</v>
      </c>
      <c r="M203" s="15">
        <v>8.7200000000000006</v>
      </c>
      <c r="N203" s="54"/>
      <c r="O203" s="15">
        <v>37.40466223</v>
      </c>
      <c r="P203" s="15">
        <v>16.219865428999999</v>
      </c>
      <c r="Q203" s="15" t="s">
        <v>26</v>
      </c>
      <c r="R203" s="16" t="s">
        <v>26</v>
      </c>
      <c r="S203" s="37" t="s">
        <v>645</v>
      </c>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row>
    <row r="204" spans="2:261" s="12" customFormat="1" ht="65.099999999999994" customHeight="1" x14ac:dyDescent="0.25">
      <c r="B204" s="3"/>
      <c r="C204" s="19" t="s">
        <v>348</v>
      </c>
      <c r="D204" s="17" t="s">
        <v>349</v>
      </c>
      <c r="E204" s="62">
        <v>51</v>
      </c>
      <c r="F204" s="17">
        <v>2</v>
      </c>
      <c r="G204" s="14">
        <v>49.73</v>
      </c>
      <c r="H204" s="14">
        <v>45.07</v>
      </c>
      <c r="I204" s="14">
        <v>40.42</v>
      </c>
      <c r="J204" s="14"/>
      <c r="K204" s="14">
        <v>51.22</v>
      </c>
      <c r="L204" s="14">
        <v>60.52</v>
      </c>
      <c r="M204" s="14">
        <v>75.58</v>
      </c>
      <c r="N204" s="54"/>
      <c r="O204" s="14">
        <v>24.878010703000001</v>
      </c>
      <c r="P204" s="31">
        <v>23.636552142999999</v>
      </c>
      <c r="Q204" s="31" t="s">
        <v>26</v>
      </c>
      <c r="R204" s="17" t="s">
        <v>26</v>
      </c>
      <c r="S204" s="38" t="s">
        <v>646</v>
      </c>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row>
    <row r="205" spans="2:261" s="12" customFormat="1" ht="65.099999999999994" customHeight="1" x14ac:dyDescent="0.25">
      <c r="B205" s="3"/>
      <c r="C205" s="9" t="s">
        <v>350</v>
      </c>
      <c r="D205" s="16" t="s">
        <v>647</v>
      </c>
      <c r="E205" s="61">
        <v>4.87</v>
      </c>
      <c r="F205" s="16">
        <v>0</v>
      </c>
      <c r="G205" s="15">
        <v>4.82</v>
      </c>
      <c r="H205" s="15">
        <v>3.82</v>
      </c>
      <c r="I205" s="15">
        <v>2.83</v>
      </c>
      <c r="J205" s="14"/>
      <c r="K205" s="15">
        <v>5.18</v>
      </c>
      <c r="L205" s="15">
        <v>7.16</v>
      </c>
      <c r="M205" s="15">
        <v>10.38</v>
      </c>
      <c r="N205" s="54"/>
      <c r="O205" s="15">
        <v>18.311817190999999</v>
      </c>
      <c r="P205" s="15">
        <v>5.5809906190000005</v>
      </c>
      <c r="Q205" s="15" t="s">
        <v>26</v>
      </c>
      <c r="R205" s="16" t="s">
        <v>26</v>
      </c>
      <c r="S205" s="37" t="s">
        <v>648</v>
      </c>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row>
    <row r="206" spans="2:261" s="12" customFormat="1" ht="65.099999999999994" customHeight="1" x14ac:dyDescent="0.25">
      <c r="B206" s="3"/>
      <c r="C206" s="19" t="s">
        <v>350</v>
      </c>
      <c r="D206" s="17" t="s">
        <v>351</v>
      </c>
      <c r="E206" s="62">
        <v>5</v>
      </c>
      <c r="F206" s="17">
        <v>0</v>
      </c>
      <c r="G206" s="14">
        <v>4.96</v>
      </c>
      <c r="H206" s="14">
        <v>3.74</v>
      </c>
      <c r="I206" s="14">
        <v>2.5299999999999998</v>
      </c>
      <c r="J206" s="14"/>
      <c r="K206" s="14">
        <v>5.37</v>
      </c>
      <c r="L206" s="14">
        <v>7.79</v>
      </c>
      <c r="M206" s="14">
        <v>11.72</v>
      </c>
      <c r="N206" s="54"/>
      <c r="O206" s="14">
        <v>15.819652055000001</v>
      </c>
      <c r="P206" s="31">
        <v>102.62247257</v>
      </c>
      <c r="Q206" s="31" t="s">
        <v>26</v>
      </c>
      <c r="R206" s="17" t="s">
        <v>26</v>
      </c>
      <c r="S206" s="38" t="s">
        <v>649</v>
      </c>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row>
    <row r="207" spans="2:261" s="12" customFormat="1" ht="65.099999999999994" customHeight="1" x14ac:dyDescent="0.25">
      <c r="B207" s="3"/>
      <c r="C207" s="9" t="s">
        <v>352</v>
      </c>
      <c r="D207" s="16" t="s">
        <v>353</v>
      </c>
      <c r="E207" s="61">
        <v>62.02</v>
      </c>
      <c r="F207" s="16">
        <v>2</v>
      </c>
      <c r="G207" s="15">
        <v>59.42</v>
      </c>
      <c r="H207" s="15">
        <v>52.44</v>
      </c>
      <c r="I207" s="15">
        <v>45.47</v>
      </c>
      <c r="J207" s="14"/>
      <c r="K207" s="15">
        <v>62.98</v>
      </c>
      <c r="L207" s="15">
        <v>76.92</v>
      </c>
      <c r="M207" s="15">
        <v>99.49</v>
      </c>
      <c r="N207" s="54"/>
      <c r="O207" s="15">
        <v>37.062067399999997</v>
      </c>
      <c r="P207" s="15">
        <v>2309.1510807</v>
      </c>
      <c r="Q207" s="15" t="s">
        <v>26</v>
      </c>
      <c r="R207" s="16" t="s">
        <v>26</v>
      </c>
      <c r="S207" s="37" t="s">
        <v>650</v>
      </c>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row>
    <row r="208" spans="2:261" s="12" customFormat="1" ht="65.099999999999994" customHeight="1" x14ac:dyDescent="0.25">
      <c r="B208" s="3"/>
      <c r="C208" s="19" t="s">
        <v>354</v>
      </c>
      <c r="D208" s="17" t="s">
        <v>355</v>
      </c>
      <c r="E208" s="62">
        <v>13.76</v>
      </c>
      <c r="F208" s="17">
        <v>0</v>
      </c>
      <c r="G208" s="14">
        <v>13.63</v>
      </c>
      <c r="H208" s="14">
        <v>11.51</v>
      </c>
      <c r="I208" s="14">
        <v>9.39</v>
      </c>
      <c r="J208" s="14"/>
      <c r="K208" s="14">
        <v>14.5</v>
      </c>
      <c r="L208" s="14">
        <v>18.73</v>
      </c>
      <c r="M208" s="14">
        <v>25.59</v>
      </c>
      <c r="N208" s="54"/>
      <c r="O208" s="14">
        <v>22.237937166999998</v>
      </c>
      <c r="P208" s="31">
        <v>8.2331784286000005</v>
      </c>
      <c r="Q208" s="31" t="s">
        <v>26</v>
      </c>
      <c r="R208" s="17" t="s">
        <v>26</v>
      </c>
      <c r="S208" s="38" t="s">
        <v>651</v>
      </c>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row>
    <row r="209" spans="2:261" s="12" customFormat="1" ht="65.099999999999994" customHeight="1" x14ac:dyDescent="0.25">
      <c r="B209" s="3"/>
      <c r="C209" s="9" t="s">
        <v>356</v>
      </c>
      <c r="D209" s="16" t="s">
        <v>357</v>
      </c>
      <c r="E209" s="61">
        <v>2.38</v>
      </c>
      <c r="F209" s="16">
        <v>0</v>
      </c>
      <c r="G209" s="15">
        <v>2.36</v>
      </c>
      <c r="H209" s="15">
        <v>0.93</v>
      </c>
      <c r="I209" s="15">
        <v>-0.48</v>
      </c>
      <c r="J209" s="14"/>
      <c r="K209" s="15">
        <v>2.4900000000000002</v>
      </c>
      <c r="L209" s="15">
        <v>5.33</v>
      </c>
      <c r="M209" s="15">
        <v>9.94</v>
      </c>
      <c r="N209" s="54"/>
      <c r="O209" s="15">
        <v>23.379947298000001</v>
      </c>
      <c r="P209" s="15">
        <v>202.95908066999999</v>
      </c>
      <c r="Q209" s="15" t="s">
        <v>26</v>
      </c>
      <c r="R209" s="16" t="s">
        <v>26</v>
      </c>
      <c r="S209" s="37" t="s">
        <v>652</v>
      </c>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row>
    <row r="210" spans="2:261" s="12" customFormat="1" ht="65.099999999999994" customHeight="1" x14ac:dyDescent="0.25">
      <c r="B210" s="3"/>
      <c r="C210" s="19" t="s">
        <v>358</v>
      </c>
      <c r="D210" s="17" t="s">
        <v>359</v>
      </c>
      <c r="E210" s="62">
        <v>29.6</v>
      </c>
      <c r="F210" s="17">
        <v>0</v>
      </c>
      <c r="G210" s="14">
        <v>29.4</v>
      </c>
      <c r="H210" s="14">
        <v>25.13</v>
      </c>
      <c r="I210" s="14">
        <v>20.87</v>
      </c>
      <c r="J210" s="14"/>
      <c r="K210" s="14">
        <v>30.18</v>
      </c>
      <c r="L210" s="14">
        <v>38.700000000000003</v>
      </c>
      <c r="M210" s="14">
        <v>52.49</v>
      </c>
      <c r="N210" s="54"/>
      <c r="O210" s="14">
        <v>12.754259247</v>
      </c>
      <c r="P210" s="31">
        <v>586.250226</v>
      </c>
      <c r="Q210" s="31" t="s">
        <v>26</v>
      </c>
      <c r="R210" s="17" t="s">
        <v>26</v>
      </c>
      <c r="S210" s="38" t="s">
        <v>653</v>
      </c>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row>
    <row r="211" spans="2:261" s="12" customFormat="1" ht="65.099999999999994" customHeight="1" x14ac:dyDescent="0.25">
      <c r="B211" s="3"/>
      <c r="C211" s="9" t="s">
        <v>360</v>
      </c>
      <c r="D211" s="16" t="s">
        <v>361</v>
      </c>
      <c r="E211" s="61">
        <v>11.72</v>
      </c>
      <c r="F211" s="16">
        <v>2</v>
      </c>
      <c r="G211" s="15">
        <v>11.04</v>
      </c>
      <c r="H211" s="15">
        <v>7.97</v>
      </c>
      <c r="I211" s="15">
        <v>4.91</v>
      </c>
      <c r="J211" s="14"/>
      <c r="K211" s="15">
        <v>11.79</v>
      </c>
      <c r="L211" s="15">
        <v>17.91</v>
      </c>
      <c r="M211" s="15">
        <v>27.82</v>
      </c>
      <c r="N211" s="54"/>
      <c r="O211" s="15">
        <v>22.988282691999999</v>
      </c>
      <c r="P211" s="15">
        <v>30.933371856999997</v>
      </c>
      <c r="Q211" s="15" t="s">
        <v>26</v>
      </c>
      <c r="R211" s="16" t="s">
        <v>26</v>
      </c>
      <c r="S211" s="37" t="s">
        <v>654</v>
      </c>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row>
    <row r="212" spans="2:261" s="12" customFormat="1" ht="65.099999999999994" customHeight="1" x14ac:dyDescent="0.25">
      <c r="B212" s="3"/>
      <c r="C212" s="19" t="s">
        <v>362</v>
      </c>
      <c r="D212" s="17" t="s">
        <v>363</v>
      </c>
      <c r="E212" s="62">
        <v>17.3</v>
      </c>
      <c r="F212" s="17">
        <v>0</v>
      </c>
      <c r="G212" s="14">
        <v>16.29</v>
      </c>
      <c r="H212" s="14">
        <v>12.05</v>
      </c>
      <c r="I212" s="14">
        <v>7.82</v>
      </c>
      <c r="J212" s="14"/>
      <c r="K212" s="14">
        <v>17.649999999999999</v>
      </c>
      <c r="L212" s="14">
        <v>26.11</v>
      </c>
      <c r="M212" s="14">
        <v>39.81</v>
      </c>
      <c r="N212" s="54"/>
      <c r="O212" s="14">
        <v>15.116935293999999</v>
      </c>
      <c r="P212" s="31">
        <v>118.69878904000001</v>
      </c>
      <c r="Q212" s="31" t="s">
        <v>26</v>
      </c>
      <c r="R212" s="17" t="s">
        <v>26</v>
      </c>
      <c r="S212" s="38" t="s">
        <v>655</v>
      </c>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row>
    <row r="213" spans="2:261" s="12" customFormat="1" ht="65.099999999999994" customHeight="1" x14ac:dyDescent="0.25">
      <c r="B213" s="3"/>
      <c r="C213" s="9" t="s">
        <v>364</v>
      </c>
      <c r="D213" s="16" t="s">
        <v>365</v>
      </c>
      <c r="E213" s="61">
        <v>11.53</v>
      </c>
      <c r="F213" s="16">
        <v>0</v>
      </c>
      <c r="G213" s="15">
        <v>11.21</v>
      </c>
      <c r="H213" s="15">
        <v>9.5299999999999994</v>
      </c>
      <c r="I213" s="15">
        <v>7.86</v>
      </c>
      <c r="J213" s="14"/>
      <c r="K213" s="15">
        <v>11.65</v>
      </c>
      <c r="L213" s="15">
        <v>14.99</v>
      </c>
      <c r="M213" s="15">
        <v>20.41</v>
      </c>
      <c r="N213" s="54"/>
      <c r="O213" s="15">
        <v>22.617496438</v>
      </c>
      <c r="P213" s="15">
        <v>47.878983999999996</v>
      </c>
      <c r="Q213" s="15" t="s">
        <v>26</v>
      </c>
      <c r="R213" s="16" t="s">
        <v>26</v>
      </c>
      <c r="S213" s="37" t="s">
        <v>656</v>
      </c>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row>
    <row r="214" spans="2:261" s="12" customFormat="1" ht="65.099999999999994" customHeight="1" x14ac:dyDescent="0.25">
      <c r="B214" s="3"/>
      <c r="C214" s="19" t="s">
        <v>366</v>
      </c>
      <c r="D214" s="17" t="s">
        <v>367</v>
      </c>
      <c r="E214" s="62">
        <v>48.36</v>
      </c>
      <c r="F214" s="17">
        <v>4</v>
      </c>
      <c r="G214" s="14">
        <v>48.36</v>
      </c>
      <c r="H214" s="14">
        <v>44.73</v>
      </c>
      <c r="I214" s="14">
        <v>41.11</v>
      </c>
      <c r="J214" s="14"/>
      <c r="K214" s="14">
        <v>49.66</v>
      </c>
      <c r="L214" s="14">
        <v>56.9</v>
      </c>
      <c r="M214" s="14">
        <v>68.63</v>
      </c>
      <c r="N214" s="54"/>
      <c r="O214" s="14">
        <v>52.897717417000003</v>
      </c>
      <c r="P214" s="31">
        <v>787.89442724000003</v>
      </c>
      <c r="Q214" s="31" t="s">
        <v>27</v>
      </c>
      <c r="R214" s="17" t="s">
        <v>26</v>
      </c>
      <c r="S214" s="38" t="s">
        <v>657</v>
      </c>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row>
    <row r="215" spans="2:261" s="12" customFormat="1" ht="65.099999999999994" customHeight="1" x14ac:dyDescent="0.25">
      <c r="B215" s="3"/>
      <c r="C215" s="9" t="s">
        <v>368</v>
      </c>
      <c r="D215" s="16" t="s">
        <v>369</v>
      </c>
      <c r="E215" s="61">
        <v>5.87</v>
      </c>
      <c r="F215" s="16">
        <v>2</v>
      </c>
      <c r="G215" s="15">
        <v>5.79</v>
      </c>
      <c r="H215" s="15">
        <v>4.74</v>
      </c>
      <c r="I215" s="15">
        <v>3.69</v>
      </c>
      <c r="J215" s="14"/>
      <c r="K215" s="15">
        <v>5.95</v>
      </c>
      <c r="L215" s="15">
        <v>8.0399999999999991</v>
      </c>
      <c r="M215" s="15">
        <v>11.43</v>
      </c>
      <c r="N215" s="54"/>
      <c r="O215" s="15">
        <v>20.425247191</v>
      </c>
      <c r="P215" s="15">
        <v>11.017460238</v>
      </c>
      <c r="Q215" s="15" t="s">
        <v>26</v>
      </c>
      <c r="R215" s="16" t="s">
        <v>26</v>
      </c>
      <c r="S215" s="37" t="s">
        <v>658</v>
      </c>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row>
    <row r="216" spans="2:261" s="12" customFormat="1" ht="65.099999999999994" customHeight="1" x14ac:dyDescent="0.25">
      <c r="B216" s="3"/>
      <c r="C216" s="19" t="s">
        <v>370</v>
      </c>
      <c r="D216" s="17" t="s">
        <v>371</v>
      </c>
      <c r="E216" s="62" t="s">
        <v>109</v>
      </c>
      <c r="F216" s="17">
        <v>0</v>
      </c>
      <c r="G216" s="14" t="s">
        <v>109</v>
      </c>
      <c r="H216" s="14" t="s">
        <v>109</v>
      </c>
      <c r="I216" s="14" t="s">
        <v>109</v>
      </c>
      <c r="J216" s="14"/>
      <c r="K216" s="14" t="s">
        <v>109</v>
      </c>
      <c r="L216" s="14" t="s">
        <v>109</v>
      </c>
      <c r="M216" s="14" t="s">
        <v>109</v>
      </c>
      <c r="N216" s="54"/>
      <c r="O216" s="14" t="s">
        <v>109</v>
      </c>
      <c r="P216" s="31" t="s">
        <v>109</v>
      </c>
      <c r="Q216" s="31" t="s">
        <v>109</v>
      </c>
      <c r="R216" s="17" t="s">
        <v>109</v>
      </c>
      <c r="S216" s="38" t="s">
        <v>110</v>
      </c>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row>
    <row r="217" spans="2:261" s="12" customFormat="1" ht="65.099999999999994" customHeight="1" x14ac:dyDescent="0.25">
      <c r="B217" s="3"/>
      <c r="C217" s="9" t="s">
        <v>372</v>
      </c>
      <c r="D217" s="16" t="s">
        <v>373</v>
      </c>
      <c r="E217" s="61">
        <v>8.91</v>
      </c>
      <c r="F217" s="16">
        <v>0</v>
      </c>
      <c r="G217" s="15">
        <v>8.56</v>
      </c>
      <c r="H217" s="15">
        <v>6.13</v>
      </c>
      <c r="I217" s="15">
        <v>3.7</v>
      </c>
      <c r="J217" s="14"/>
      <c r="K217" s="15">
        <v>9.01</v>
      </c>
      <c r="L217" s="15">
        <v>13.86</v>
      </c>
      <c r="M217" s="15">
        <v>21.71</v>
      </c>
      <c r="N217" s="54"/>
      <c r="O217" s="15">
        <v>25.562219764999998</v>
      </c>
      <c r="P217" s="15">
        <v>76.758131856999995</v>
      </c>
      <c r="Q217" s="15" t="s">
        <v>26</v>
      </c>
      <c r="R217" s="16" t="s">
        <v>26</v>
      </c>
      <c r="S217" s="37" t="s">
        <v>659</v>
      </c>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row>
    <row r="218" spans="2:261" s="12" customFormat="1" ht="65.099999999999994" customHeight="1" x14ac:dyDescent="0.25">
      <c r="B218" s="3"/>
      <c r="C218" s="19" t="s">
        <v>407</v>
      </c>
      <c r="D218" s="17" t="s">
        <v>408</v>
      </c>
      <c r="E218" s="62">
        <v>11</v>
      </c>
      <c r="F218" s="17">
        <v>10</v>
      </c>
      <c r="G218" s="14">
        <v>10.79</v>
      </c>
      <c r="H218" s="14">
        <v>10.23</v>
      </c>
      <c r="I218" s="14">
        <v>9.68</v>
      </c>
      <c r="J218" s="14"/>
      <c r="K218" s="14">
        <v>11.66</v>
      </c>
      <c r="L218" s="14">
        <v>12.76</v>
      </c>
      <c r="M218" s="14">
        <v>14.54</v>
      </c>
      <c r="N218" s="54"/>
      <c r="O218" s="14">
        <v>79.372769289000004</v>
      </c>
      <c r="P218" s="31">
        <v>9.5307759161999996</v>
      </c>
      <c r="Q218" s="31" t="s">
        <v>27</v>
      </c>
      <c r="R218" s="17" t="s">
        <v>27</v>
      </c>
      <c r="S218" s="38" t="s">
        <v>660</v>
      </c>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row>
    <row r="219" spans="2:261" s="12" customFormat="1" ht="65.099999999999994" customHeight="1" x14ac:dyDescent="0.25">
      <c r="B219" s="3"/>
      <c r="C219" s="9" t="s">
        <v>661</v>
      </c>
      <c r="D219" s="16" t="s">
        <v>662</v>
      </c>
      <c r="E219" s="61">
        <v>18.27</v>
      </c>
      <c r="F219" s="16">
        <v>7</v>
      </c>
      <c r="G219" s="15">
        <v>18.18</v>
      </c>
      <c r="H219" s="15">
        <v>17.510000000000002</v>
      </c>
      <c r="I219" s="15">
        <v>16.850000000000001</v>
      </c>
      <c r="J219" s="14"/>
      <c r="K219" s="15">
        <v>18.559999999999999</v>
      </c>
      <c r="L219" s="15">
        <v>19.88</v>
      </c>
      <c r="M219" s="15">
        <v>22.03</v>
      </c>
      <c r="N219" s="54"/>
      <c r="O219" s="15">
        <v>68.311648125999994</v>
      </c>
      <c r="P219" s="15">
        <v>1.64068612</v>
      </c>
      <c r="Q219" s="15" t="s">
        <v>27</v>
      </c>
      <c r="R219" s="16" t="s">
        <v>27</v>
      </c>
      <c r="S219" s="37" t="s">
        <v>663</v>
      </c>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row>
    <row r="220" spans="2:261" s="12" customFormat="1" ht="65.099999999999994" customHeight="1" x14ac:dyDescent="0.25">
      <c r="B220" s="3"/>
      <c r="C220" s="19" t="s">
        <v>423</v>
      </c>
      <c r="D220" s="17" t="s">
        <v>424</v>
      </c>
      <c r="E220" s="62">
        <v>172.27</v>
      </c>
      <c r="F220" s="17">
        <v>0</v>
      </c>
      <c r="G220" s="14">
        <v>171.22</v>
      </c>
      <c r="H220" s="14">
        <v>156.87</v>
      </c>
      <c r="I220" s="14">
        <v>142.52000000000001</v>
      </c>
      <c r="J220" s="14"/>
      <c r="K220" s="14">
        <v>172.78</v>
      </c>
      <c r="L220" s="14">
        <v>201.47</v>
      </c>
      <c r="M220" s="14">
        <v>247.9</v>
      </c>
      <c r="N220" s="54"/>
      <c r="O220" s="14">
        <v>17.42933884</v>
      </c>
      <c r="P220" s="31">
        <v>15.833888275</v>
      </c>
      <c r="Q220" s="31" t="s">
        <v>26</v>
      </c>
      <c r="R220" s="17" t="s">
        <v>26</v>
      </c>
      <c r="S220" s="38" t="s">
        <v>664</v>
      </c>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row>
    <row r="221" spans="2:261" s="12" customFormat="1" ht="65.099999999999994" customHeight="1" x14ac:dyDescent="0.25">
      <c r="B221" s="3"/>
      <c r="C221" s="9" t="s">
        <v>425</v>
      </c>
      <c r="D221" s="16" t="s">
        <v>426</v>
      </c>
      <c r="E221" s="61">
        <v>112.45</v>
      </c>
      <c r="F221" s="16">
        <v>7</v>
      </c>
      <c r="G221" s="15">
        <v>111.7</v>
      </c>
      <c r="H221" s="15">
        <v>107.5</v>
      </c>
      <c r="I221" s="15">
        <v>103.31</v>
      </c>
      <c r="J221" s="14"/>
      <c r="K221" s="15">
        <v>114.7</v>
      </c>
      <c r="L221" s="15">
        <v>123.08</v>
      </c>
      <c r="M221" s="15">
        <v>136.63999999999999</v>
      </c>
      <c r="N221" s="54"/>
      <c r="O221" s="15">
        <v>70.124941659000001</v>
      </c>
      <c r="P221" s="15">
        <v>5.9229179295000005</v>
      </c>
      <c r="Q221" s="15" t="s">
        <v>27</v>
      </c>
      <c r="R221" s="16" t="s">
        <v>27</v>
      </c>
      <c r="S221" s="37" t="s">
        <v>665</v>
      </c>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row>
    <row r="222" spans="2:261" s="12" customFormat="1" ht="65.099999999999994" customHeight="1" x14ac:dyDescent="0.25">
      <c r="B222" s="3"/>
      <c r="C222" s="19" t="s">
        <v>666</v>
      </c>
      <c r="D222" s="17" t="s">
        <v>667</v>
      </c>
      <c r="E222" s="62">
        <v>91.31</v>
      </c>
      <c r="F222" s="17">
        <v>1</v>
      </c>
      <c r="G222" s="14">
        <v>90.5</v>
      </c>
      <c r="H222" s="14">
        <v>78.400000000000006</v>
      </c>
      <c r="I222" s="14">
        <v>66.31</v>
      </c>
      <c r="J222" s="14"/>
      <c r="K222" s="14">
        <v>94.89</v>
      </c>
      <c r="L222" s="14">
        <v>119.07</v>
      </c>
      <c r="M222" s="14">
        <v>158.21</v>
      </c>
      <c r="N222" s="54"/>
      <c r="O222" s="14">
        <v>40.283001810000002</v>
      </c>
      <c r="P222" s="31">
        <v>2.1055108552000004</v>
      </c>
      <c r="Q222" s="31" t="s">
        <v>26</v>
      </c>
      <c r="R222" s="17" t="s">
        <v>26</v>
      </c>
      <c r="S222" s="38" t="s">
        <v>668</v>
      </c>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row>
    <row r="223" spans="2:261" s="12" customFormat="1" ht="65.099999999999994" customHeight="1" x14ac:dyDescent="0.25">
      <c r="B223" s="3"/>
      <c r="C223" s="9" t="s">
        <v>374</v>
      </c>
      <c r="D223" s="16" t="s">
        <v>375</v>
      </c>
      <c r="E223" s="61">
        <v>94.3</v>
      </c>
      <c r="F223" s="16">
        <v>4</v>
      </c>
      <c r="G223" s="15">
        <v>93</v>
      </c>
      <c r="H223" s="15">
        <v>82.3</v>
      </c>
      <c r="I223" s="15">
        <v>71.61</v>
      </c>
      <c r="J223" s="14"/>
      <c r="K223" s="15">
        <v>94.63</v>
      </c>
      <c r="L223" s="15">
        <v>116.01</v>
      </c>
      <c r="M223" s="15">
        <v>150.62</v>
      </c>
      <c r="N223" s="54"/>
      <c r="O223" s="15">
        <v>47.694634766999997</v>
      </c>
      <c r="P223" s="15">
        <v>8.3646243757000001</v>
      </c>
      <c r="Q223" s="15" t="s">
        <v>27</v>
      </c>
      <c r="R223" s="16" t="s">
        <v>26</v>
      </c>
      <c r="S223" s="37" t="s">
        <v>669</v>
      </c>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row>
    <row r="224" spans="2:261" s="12" customFormat="1" ht="65.099999999999994" customHeight="1" x14ac:dyDescent="0.25">
      <c r="B224" s="3"/>
      <c r="C224" s="19" t="s">
        <v>376</v>
      </c>
      <c r="D224" s="17" t="s">
        <v>377</v>
      </c>
      <c r="E224" s="62">
        <v>53.81</v>
      </c>
      <c r="F224" s="17">
        <v>4</v>
      </c>
      <c r="G224" s="14">
        <v>53.34</v>
      </c>
      <c r="H224" s="14">
        <v>46.9</v>
      </c>
      <c r="I224" s="14">
        <v>40.46</v>
      </c>
      <c r="J224" s="14"/>
      <c r="K224" s="14">
        <v>54.49</v>
      </c>
      <c r="L224" s="14">
        <v>67.36</v>
      </c>
      <c r="M224" s="14">
        <v>88.2</v>
      </c>
      <c r="N224" s="54"/>
      <c r="O224" s="14">
        <v>46.521124555999997</v>
      </c>
      <c r="P224" s="31">
        <v>14.242111025</v>
      </c>
      <c r="Q224" s="31" t="s">
        <v>27</v>
      </c>
      <c r="R224" s="17" t="s">
        <v>26</v>
      </c>
      <c r="S224" s="38" t="s">
        <v>670</v>
      </c>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row>
    <row r="225" spans="2:261" s="12" customFormat="1" ht="65.099999999999994" customHeight="1" x14ac:dyDescent="0.25">
      <c r="B225" s="3"/>
      <c r="C225" s="9" t="s">
        <v>411</v>
      </c>
      <c r="D225" s="16" t="s">
        <v>412</v>
      </c>
      <c r="E225" s="61">
        <v>35</v>
      </c>
      <c r="F225" s="16">
        <v>4</v>
      </c>
      <c r="G225" s="15">
        <v>34.270000000000003</v>
      </c>
      <c r="H225" s="15">
        <v>31.09</v>
      </c>
      <c r="I225" s="15">
        <v>27.91</v>
      </c>
      <c r="J225" s="14"/>
      <c r="K225" s="15">
        <v>35.799999999999997</v>
      </c>
      <c r="L225" s="15">
        <v>42.15</v>
      </c>
      <c r="M225" s="15">
        <v>52.44</v>
      </c>
      <c r="N225" s="54"/>
      <c r="O225" s="15">
        <v>45.455348065000003</v>
      </c>
      <c r="P225" s="15">
        <v>7.8899079899999993</v>
      </c>
      <c r="Q225" s="15" t="s">
        <v>27</v>
      </c>
      <c r="R225" s="16" t="s">
        <v>26</v>
      </c>
      <c r="S225" s="37" t="s">
        <v>671</v>
      </c>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row>
    <row r="226" spans="2:261" s="12" customFormat="1" ht="65.099999999999994" customHeight="1" x14ac:dyDescent="0.25">
      <c r="B226" s="3"/>
      <c r="C226" s="19" t="s">
        <v>378</v>
      </c>
      <c r="D226" s="17" t="s">
        <v>379</v>
      </c>
      <c r="E226" s="62">
        <v>153.29</v>
      </c>
      <c r="F226" s="17">
        <v>7</v>
      </c>
      <c r="G226" s="14">
        <v>152.11000000000001</v>
      </c>
      <c r="H226" s="14">
        <v>147.19999999999999</v>
      </c>
      <c r="I226" s="14">
        <v>142.30000000000001</v>
      </c>
      <c r="J226" s="14"/>
      <c r="K226" s="14">
        <v>156.5</v>
      </c>
      <c r="L226" s="14">
        <v>166.3</v>
      </c>
      <c r="M226" s="14">
        <v>182.16</v>
      </c>
      <c r="N226" s="54"/>
      <c r="O226" s="14">
        <v>65.624617645000001</v>
      </c>
      <c r="P226" s="31">
        <v>14.900328304</v>
      </c>
      <c r="Q226" s="31" t="s">
        <v>27</v>
      </c>
      <c r="R226" s="17" t="s">
        <v>27</v>
      </c>
      <c r="S226" s="38" t="s">
        <v>672</v>
      </c>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row>
    <row r="227" spans="2:261" s="12" customFormat="1" ht="65.099999999999994" customHeight="1" x14ac:dyDescent="0.25">
      <c r="B227" s="3"/>
      <c r="C227" s="9" t="s">
        <v>380</v>
      </c>
      <c r="D227" s="16" t="s">
        <v>381</v>
      </c>
      <c r="E227" s="61">
        <v>111.09</v>
      </c>
      <c r="F227" s="16">
        <v>0</v>
      </c>
      <c r="G227" s="15">
        <v>108.72</v>
      </c>
      <c r="H227" s="15">
        <v>97.01</v>
      </c>
      <c r="I227" s="15">
        <v>85.31</v>
      </c>
      <c r="J227" s="14"/>
      <c r="K227" s="15">
        <v>111.09</v>
      </c>
      <c r="L227" s="15">
        <v>134.49</v>
      </c>
      <c r="M227" s="15">
        <v>172.37</v>
      </c>
      <c r="N227" s="54"/>
      <c r="O227" s="15">
        <v>18.203541723000001</v>
      </c>
      <c r="P227" s="15">
        <v>11.812436283999999</v>
      </c>
      <c r="Q227" s="15" t="s">
        <v>26</v>
      </c>
      <c r="R227" s="16" t="s">
        <v>26</v>
      </c>
      <c r="S227" s="37" t="s">
        <v>673</v>
      </c>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c r="JA227" s="11"/>
    </row>
    <row r="228" spans="2:261" s="12" customFormat="1" ht="65.099999999999994" customHeight="1" x14ac:dyDescent="0.25">
      <c r="B228" s="3"/>
      <c r="C228" s="19" t="s">
        <v>382</v>
      </c>
      <c r="D228" s="17" t="s">
        <v>383</v>
      </c>
      <c r="E228" s="62">
        <v>165.4</v>
      </c>
      <c r="F228" s="17">
        <v>0</v>
      </c>
      <c r="G228" s="14">
        <v>164.21</v>
      </c>
      <c r="H228" s="14">
        <v>150.32</v>
      </c>
      <c r="I228" s="14">
        <v>136.44</v>
      </c>
      <c r="J228" s="14"/>
      <c r="K228" s="14">
        <v>166.44</v>
      </c>
      <c r="L228" s="14">
        <v>194.2</v>
      </c>
      <c r="M228" s="14">
        <v>239.13</v>
      </c>
      <c r="N228" s="54"/>
      <c r="O228" s="14">
        <v>17.352814196000001</v>
      </c>
      <c r="P228" s="31">
        <v>1528.7745599</v>
      </c>
      <c r="Q228" s="31" t="s">
        <v>26</v>
      </c>
      <c r="R228" s="17" t="s">
        <v>26</v>
      </c>
      <c r="S228" s="38" t="s">
        <v>674</v>
      </c>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c r="JA228" s="11"/>
    </row>
    <row r="229" spans="2:261" s="12" customFormat="1" ht="65.099999999999994" customHeight="1" x14ac:dyDescent="0.25">
      <c r="B229" s="3"/>
      <c r="C229" s="9" t="s">
        <v>384</v>
      </c>
      <c r="D229" s="16" t="s">
        <v>385</v>
      </c>
      <c r="E229" s="61">
        <v>466.5</v>
      </c>
      <c r="F229" s="16">
        <v>7</v>
      </c>
      <c r="G229" s="15">
        <v>463.67</v>
      </c>
      <c r="H229" s="15">
        <v>445.59</v>
      </c>
      <c r="I229" s="15">
        <v>427.51</v>
      </c>
      <c r="J229" s="14"/>
      <c r="K229" s="15">
        <v>479.85</v>
      </c>
      <c r="L229" s="15">
        <v>516</v>
      </c>
      <c r="M229" s="15">
        <v>574.51</v>
      </c>
      <c r="N229" s="54"/>
      <c r="O229" s="15">
        <v>67.291329293000004</v>
      </c>
      <c r="P229" s="15">
        <v>116.18189923999999</v>
      </c>
      <c r="Q229" s="15" t="s">
        <v>27</v>
      </c>
      <c r="R229" s="16" t="s">
        <v>27</v>
      </c>
      <c r="S229" s="37" t="s">
        <v>675</v>
      </c>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c r="JA229" s="11"/>
    </row>
    <row r="230" spans="2:261" s="12" customFormat="1" ht="65.099999999999994" customHeight="1" x14ac:dyDescent="0.25">
      <c r="B230" s="3"/>
      <c r="C230" s="19" t="s">
        <v>676</v>
      </c>
      <c r="D230" s="17" t="s">
        <v>677</v>
      </c>
      <c r="E230" s="62">
        <v>81.099999999999994</v>
      </c>
      <c r="F230" s="17">
        <v>0</v>
      </c>
      <c r="G230" s="14">
        <v>80.3</v>
      </c>
      <c r="H230" s="14">
        <v>70.86</v>
      </c>
      <c r="I230" s="14">
        <v>61.43</v>
      </c>
      <c r="J230" s="14"/>
      <c r="K230" s="14">
        <v>82</v>
      </c>
      <c r="L230" s="14">
        <v>100.86</v>
      </c>
      <c r="M230" s="14">
        <v>131.38999999999999</v>
      </c>
      <c r="N230" s="54"/>
      <c r="O230" s="14">
        <v>32.456561100000002</v>
      </c>
      <c r="P230" s="31">
        <v>6.0530386148000002</v>
      </c>
      <c r="Q230" s="31" t="s">
        <v>26</v>
      </c>
      <c r="R230" s="17" t="s">
        <v>26</v>
      </c>
      <c r="S230" s="38" t="s">
        <v>678</v>
      </c>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c r="JA230" s="11"/>
    </row>
    <row r="231" spans="2:261" s="12" customFormat="1" ht="65.099999999999994" customHeight="1" x14ac:dyDescent="0.25">
      <c r="B231" s="3"/>
      <c r="C231" s="9" t="s">
        <v>386</v>
      </c>
      <c r="D231" s="16" t="s">
        <v>387</v>
      </c>
      <c r="E231" s="61">
        <v>92.15</v>
      </c>
      <c r="F231" s="16">
        <v>0</v>
      </c>
      <c r="G231" s="15">
        <v>90.39</v>
      </c>
      <c r="H231" s="15">
        <v>73.95</v>
      </c>
      <c r="I231" s="15">
        <v>57.51</v>
      </c>
      <c r="J231" s="14"/>
      <c r="K231" s="15">
        <v>93.1</v>
      </c>
      <c r="L231" s="15">
        <v>125.97</v>
      </c>
      <c r="M231" s="15">
        <v>179.17</v>
      </c>
      <c r="N231" s="54"/>
      <c r="O231" s="15">
        <v>21.055056260000001</v>
      </c>
      <c r="P231" s="15">
        <v>1531.5596614999999</v>
      </c>
      <c r="Q231" s="15" t="s">
        <v>26</v>
      </c>
      <c r="R231" s="16" t="s">
        <v>26</v>
      </c>
      <c r="S231" s="37" t="s">
        <v>679</v>
      </c>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c r="JA231" s="11"/>
    </row>
    <row r="232" spans="2:261" s="12" customFormat="1" ht="65.099999999999994" customHeight="1" x14ac:dyDescent="0.25">
      <c r="B232" s="3"/>
      <c r="C232" s="19" t="s">
        <v>388</v>
      </c>
      <c r="D232" s="17" t="s">
        <v>389</v>
      </c>
      <c r="E232" s="62">
        <v>173.7</v>
      </c>
      <c r="F232" s="17">
        <v>0</v>
      </c>
      <c r="G232" s="14">
        <v>172.3</v>
      </c>
      <c r="H232" s="14">
        <v>157.5</v>
      </c>
      <c r="I232" s="14">
        <v>142.71</v>
      </c>
      <c r="J232" s="14"/>
      <c r="K232" s="14">
        <v>174.69</v>
      </c>
      <c r="L232" s="14">
        <v>204.27</v>
      </c>
      <c r="M232" s="14">
        <v>252.15</v>
      </c>
      <c r="N232" s="54"/>
      <c r="O232" s="14">
        <v>17.215928087000002</v>
      </c>
      <c r="P232" s="31">
        <v>167.77380418000001</v>
      </c>
      <c r="Q232" s="31" t="s">
        <v>26</v>
      </c>
      <c r="R232" s="17" t="s">
        <v>26</v>
      </c>
      <c r="S232" s="38" t="s">
        <v>680</v>
      </c>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c r="JA232" s="11"/>
    </row>
    <row r="233" spans="2:261" s="12" customFormat="1" ht="65.099999999999994" customHeight="1" x14ac:dyDescent="0.25">
      <c r="B233" s="3"/>
      <c r="C233" s="9" t="s">
        <v>390</v>
      </c>
      <c r="D233" s="16" t="s">
        <v>391</v>
      </c>
      <c r="E233" s="61">
        <v>119.74</v>
      </c>
      <c r="F233" s="16">
        <v>0</v>
      </c>
      <c r="G233" s="15">
        <v>118.87</v>
      </c>
      <c r="H233" s="15">
        <v>95.94</v>
      </c>
      <c r="I233" s="15">
        <v>73.02</v>
      </c>
      <c r="J233" s="14"/>
      <c r="K233" s="15">
        <v>120.5</v>
      </c>
      <c r="L233" s="15">
        <v>166.34</v>
      </c>
      <c r="M233" s="15">
        <v>240.53</v>
      </c>
      <c r="N233" s="54"/>
      <c r="O233" s="15">
        <v>17.652787376999999</v>
      </c>
      <c r="P233" s="15">
        <v>68.063184731000007</v>
      </c>
      <c r="Q233" s="15" t="s">
        <v>26</v>
      </c>
      <c r="R233" s="16" t="s">
        <v>26</v>
      </c>
      <c r="S233" s="37" t="s">
        <v>681</v>
      </c>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c r="JA233" s="11"/>
    </row>
    <row r="234" spans="2:261" s="12" customFormat="1" ht="65.099999999999994" customHeight="1" x14ac:dyDescent="0.25">
      <c r="B234" s="3"/>
      <c r="C234" s="19" t="s">
        <v>421</v>
      </c>
      <c r="D234" s="17" t="s">
        <v>422</v>
      </c>
      <c r="E234" s="62">
        <v>158.46</v>
      </c>
      <c r="F234" s="17">
        <v>0</v>
      </c>
      <c r="G234" s="14">
        <v>157.80000000000001</v>
      </c>
      <c r="H234" s="14">
        <v>123.6</v>
      </c>
      <c r="I234" s="14">
        <v>89.41</v>
      </c>
      <c r="J234" s="14"/>
      <c r="K234" s="14">
        <v>161.81</v>
      </c>
      <c r="L234" s="14">
        <v>230.19</v>
      </c>
      <c r="M234" s="14">
        <v>340.85</v>
      </c>
      <c r="N234" s="54"/>
      <c r="O234" s="14">
        <v>17.383161253000001</v>
      </c>
      <c r="P234" s="31">
        <v>18.157178070999997</v>
      </c>
      <c r="Q234" s="31" t="s">
        <v>26</v>
      </c>
      <c r="R234" s="17" t="s">
        <v>26</v>
      </c>
      <c r="S234" s="38" t="s">
        <v>682</v>
      </c>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c r="JA234" s="11"/>
    </row>
    <row r="235" spans="2:261" s="12" customFormat="1" ht="65.099999999999994" customHeight="1" x14ac:dyDescent="0.25">
      <c r="B235" s="3"/>
      <c r="C235" s="9" t="s">
        <v>392</v>
      </c>
      <c r="D235" s="16" t="s">
        <v>393</v>
      </c>
      <c r="E235" s="61">
        <v>75.069999999999993</v>
      </c>
      <c r="F235" s="16">
        <v>4</v>
      </c>
      <c r="G235" s="15">
        <v>74.64</v>
      </c>
      <c r="H235" s="15">
        <v>72.459999999999994</v>
      </c>
      <c r="I235" s="15">
        <v>70.28</v>
      </c>
      <c r="J235" s="14"/>
      <c r="K235" s="15">
        <v>76.510000000000005</v>
      </c>
      <c r="L235" s="15">
        <v>80.86</v>
      </c>
      <c r="M235" s="15">
        <v>87.9</v>
      </c>
      <c r="N235" s="54"/>
      <c r="O235" s="15">
        <v>37.338013406999998</v>
      </c>
      <c r="P235" s="15">
        <v>27.120922847999999</v>
      </c>
      <c r="Q235" s="15" t="s">
        <v>27</v>
      </c>
      <c r="R235" s="16" t="s">
        <v>26</v>
      </c>
      <c r="S235" s="37" t="s">
        <v>683</v>
      </c>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c r="JA235" s="11"/>
    </row>
    <row r="236" spans="2:261" s="12" customFormat="1" ht="65.099999999999994" customHeight="1" x14ac:dyDescent="0.25">
      <c r="B236" s="3"/>
      <c r="C236" s="19" t="s">
        <v>394</v>
      </c>
      <c r="D236" s="17" t="s">
        <v>395</v>
      </c>
      <c r="E236" s="62">
        <v>56.69</v>
      </c>
      <c r="F236" s="17">
        <v>7</v>
      </c>
      <c r="G236" s="14">
        <v>56.42</v>
      </c>
      <c r="H236" s="14">
        <v>54.43</v>
      </c>
      <c r="I236" s="14">
        <v>52.45</v>
      </c>
      <c r="J236" s="14"/>
      <c r="K236" s="14">
        <v>57.62</v>
      </c>
      <c r="L236" s="14">
        <v>61.58</v>
      </c>
      <c r="M236" s="14">
        <v>68</v>
      </c>
      <c r="N236" s="54"/>
      <c r="O236" s="14">
        <v>65.870455762000006</v>
      </c>
      <c r="P236" s="31">
        <v>15.130986173</v>
      </c>
      <c r="Q236" s="31" t="s">
        <v>27</v>
      </c>
      <c r="R236" s="17" t="s">
        <v>27</v>
      </c>
      <c r="S236" s="38" t="s">
        <v>684</v>
      </c>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c r="JA236" s="11"/>
    </row>
    <row r="237" spans="2:261" s="12" customFormat="1" ht="65.099999999999994" customHeight="1" x14ac:dyDescent="0.25">
      <c r="B237" s="3"/>
      <c r="C237" s="9" t="s">
        <v>396</v>
      </c>
      <c r="D237" s="16" t="s">
        <v>397</v>
      </c>
      <c r="E237" s="61">
        <v>123.71</v>
      </c>
      <c r="F237" s="16">
        <v>4</v>
      </c>
      <c r="G237" s="15">
        <v>123</v>
      </c>
      <c r="H237" s="15">
        <v>115.71</v>
      </c>
      <c r="I237" s="15">
        <v>108.43</v>
      </c>
      <c r="J237" s="14"/>
      <c r="K237" s="15">
        <v>125.8</v>
      </c>
      <c r="L237" s="15">
        <v>140.36000000000001</v>
      </c>
      <c r="M237" s="15">
        <v>163.93</v>
      </c>
      <c r="N237" s="54"/>
      <c r="O237" s="15">
        <v>45.574887312999998</v>
      </c>
      <c r="P237" s="15">
        <v>18.915397711000001</v>
      </c>
      <c r="Q237" s="15" t="s">
        <v>27</v>
      </c>
      <c r="R237" s="16" t="s">
        <v>26</v>
      </c>
      <c r="S237" s="37" t="s">
        <v>685</v>
      </c>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c r="JA237" s="11"/>
    </row>
    <row r="238" spans="2:261" s="12" customFormat="1" ht="65.099999999999994" customHeight="1" x14ac:dyDescent="0.25">
      <c r="B238" s="3"/>
      <c r="C238" s="19" t="s">
        <v>398</v>
      </c>
      <c r="D238" s="17" t="s">
        <v>399</v>
      </c>
      <c r="E238" s="62">
        <v>64.02</v>
      </c>
      <c r="F238" s="17">
        <v>0</v>
      </c>
      <c r="G238" s="14">
        <v>62.51</v>
      </c>
      <c r="H238" s="14">
        <v>43.36</v>
      </c>
      <c r="I238" s="14">
        <v>24.21</v>
      </c>
      <c r="J238" s="14"/>
      <c r="K238" s="14">
        <v>64.569999999999993</v>
      </c>
      <c r="L238" s="14">
        <v>102.86</v>
      </c>
      <c r="M238" s="14">
        <v>164.82</v>
      </c>
      <c r="N238" s="54"/>
      <c r="O238" s="14">
        <v>20.945770388</v>
      </c>
      <c r="P238" s="31">
        <v>13.06360664</v>
      </c>
      <c r="Q238" s="31" t="s">
        <v>26</v>
      </c>
      <c r="R238" s="17" t="s">
        <v>26</v>
      </c>
      <c r="S238" s="38" t="s">
        <v>686</v>
      </c>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c r="JA238" s="11"/>
    </row>
    <row r="239" spans="2:261" s="12" customFormat="1" ht="65.099999999999994" customHeight="1" x14ac:dyDescent="0.25">
      <c r="B239" s="3"/>
      <c r="C239" s="9" t="s">
        <v>442</v>
      </c>
      <c r="D239" s="16" t="s">
        <v>443</v>
      </c>
      <c r="E239" s="61">
        <v>138.52000000000001</v>
      </c>
      <c r="F239" s="16">
        <v>0</v>
      </c>
      <c r="G239" s="15">
        <v>137.59</v>
      </c>
      <c r="H239" s="15">
        <v>126.01</v>
      </c>
      <c r="I239" s="15">
        <v>114.44</v>
      </c>
      <c r="J239" s="14"/>
      <c r="K239" s="15">
        <v>139.22999999999999</v>
      </c>
      <c r="L239" s="15">
        <v>162.37</v>
      </c>
      <c r="M239" s="15">
        <v>199.82</v>
      </c>
      <c r="N239" s="54"/>
      <c r="O239" s="15">
        <v>17.692388168000001</v>
      </c>
      <c r="P239" s="15">
        <v>19.246868823</v>
      </c>
      <c r="Q239" s="15" t="s">
        <v>26</v>
      </c>
      <c r="R239" s="16" t="s">
        <v>26</v>
      </c>
      <c r="S239" s="37" t="s">
        <v>687</v>
      </c>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c r="JA239" s="11"/>
    </row>
    <row r="240" spans="2:261" s="12" customFormat="1" ht="65.099999999999994" customHeight="1" x14ac:dyDescent="0.25">
      <c r="B240" s="3"/>
      <c r="C240" s="19" t="s">
        <v>688</v>
      </c>
      <c r="D240" s="17" t="s">
        <v>689</v>
      </c>
      <c r="E240" s="62">
        <v>303.25</v>
      </c>
      <c r="F240" s="17">
        <v>0</v>
      </c>
      <c r="G240" s="14">
        <v>302</v>
      </c>
      <c r="H240" s="14">
        <v>275.67</v>
      </c>
      <c r="I240" s="14">
        <v>249.34</v>
      </c>
      <c r="J240" s="14"/>
      <c r="K240" s="14">
        <v>305.26</v>
      </c>
      <c r="L240" s="14">
        <v>357.91</v>
      </c>
      <c r="M240" s="14">
        <v>443.11</v>
      </c>
      <c r="N240" s="54"/>
      <c r="O240" s="14">
        <v>17.565538007000001</v>
      </c>
      <c r="P240" s="31">
        <v>2.6099371310000001</v>
      </c>
      <c r="Q240" s="31" t="s">
        <v>26</v>
      </c>
      <c r="R240" s="17" t="s">
        <v>26</v>
      </c>
      <c r="S240" s="38" t="s">
        <v>690</v>
      </c>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c r="JA240" s="11"/>
    </row>
    <row r="241" spans="2:261" s="12" customFormat="1" ht="65.099999999999994" customHeight="1" x14ac:dyDescent="0.25">
      <c r="B241" s="3"/>
      <c r="C241" s="9" t="s">
        <v>691</v>
      </c>
      <c r="D241" s="16" t="s">
        <v>692</v>
      </c>
      <c r="E241" s="61">
        <v>17.86</v>
      </c>
      <c r="F241" s="16">
        <v>7</v>
      </c>
      <c r="G241" s="15">
        <v>17.82</v>
      </c>
      <c r="H241" s="15">
        <v>17.21</v>
      </c>
      <c r="I241" s="15">
        <v>16.61</v>
      </c>
      <c r="J241" s="14"/>
      <c r="K241" s="15">
        <v>18.38</v>
      </c>
      <c r="L241" s="15">
        <v>19.579999999999998</v>
      </c>
      <c r="M241" s="15">
        <v>21.53</v>
      </c>
      <c r="N241" s="54"/>
      <c r="O241" s="15">
        <v>64.022530899000003</v>
      </c>
      <c r="P241" s="15">
        <v>6.3206156156999995</v>
      </c>
      <c r="Q241" s="15" t="s">
        <v>27</v>
      </c>
      <c r="R241" s="16" t="s">
        <v>27</v>
      </c>
      <c r="S241" s="37" t="s">
        <v>693</v>
      </c>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c r="JA241" s="11"/>
    </row>
    <row r="242" spans="2:261" s="12" customFormat="1" ht="65.099999999999994" customHeight="1" x14ac:dyDescent="0.25">
      <c r="B242" s="3"/>
      <c r="C242" s="19" t="s">
        <v>400</v>
      </c>
      <c r="D242" s="17" t="s">
        <v>401</v>
      </c>
      <c r="E242" s="62">
        <v>17.239999999999998</v>
      </c>
      <c r="F242" s="17">
        <v>0</v>
      </c>
      <c r="G242" s="14">
        <v>17.12</v>
      </c>
      <c r="H242" s="14">
        <v>15.63</v>
      </c>
      <c r="I242" s="14">
        <v>14.14</v>
      </c>
      <c r="J242" s="14"/>
      <c r="K242" s="14">
        <v>17.39</v>
      </c>
      <c r="L242" s="14">
        <v>20.36</v>
      </c>
      <c r="M242" s="14">
        <v>25.17</v>
      </c>
      <c r="N242" s="54"/>
      <c r="O242" s="14">
        <v>17.216942709000001</v>
      </c>
      <c r="P242" s="31">
        <v>48.927832949000006</v>
      </c>
      <c r="Q242" s="31" t="s">
        <v>26</v>
      </c>
      <c r="R242" s="17" t="s">
        <v>26</v>
      </c>
      <c r="S242" s="38" t="s">
        <v>694</v>
      </c>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c r="JA242" s="11"/>
    </row>
    <row r="243" spans="2:261" s="12" customFormat="1" ht="65.099999999999994" customHeight="1" x14ac:dyDescent="0.25">
      <c r="B243" s="3"/>
      <c r="C243" s="9" t="s">
        <v>402</v>
      </c>
      <c r="D243" s="16" t="s">
        <v>403</v>
      </c>
      <c r="E243" s="61">
        <v>21.48</v>
      </c>
      <c r="F243" s="16">
        <v>7</v>
      </c>
      <c r="G243" s="15">
        <v>21.32</v>
      </c>
      <c r="H243" s="15">
        <v>20.329999999999998</v>
      </c>
      <c r="I243" s="15">
        <v>19.34</v>
      </c>
      <c r="J243" s="14"/>
      <c r="K243" s="15">
        <v>22.6</v>
      </c>
      <c r="L243" s="15">
        <v>24.57</v>
      </c>
      <c r="M243" s="15">
        <v>27.77</v>
      </c>
      <c r="N243" s="54"/>
      <c r="O243" s="15">
        <v>50.960553435000001</v>
      </c>
      <c r="P243" s="15">
        <v>24.636274528000001</v>
      </c>
      <c r="Q243" s="15" t="s">
        <v>27</v>
      </c>
      <c r="R243" s="16" t="s">
        <v>27</v>
      </c>
      <c r="S243" s="37" t="s">
        <v>695</v>
      </c>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row>
    <row r="244" spans="2:261" s="12" customFormat="1" ht="65.099999999999994" customHeight="1" x14ac:dyDescent="0.25">
      <c r="B244" s="3"/>
      <c r="C244" s="19" t="s">
        <v>404</v>
      </c>
      <c r="D244" s="17" t="s">
        <v>405</v>
      </c>
      <c r="E244" s="62">
        <v>21.89</v>
      </c>
      <c r="F244" s="17">
        <v>4</v>
      </c>
      <c r="G244" s="14">
        <v>21.88</v>
      </c>
      <c r="H244" s="14">
        <v>20.49</v>
      </c>
      <c r="I244" s="14">
        <v>19.11</v>
      </c>
      <c r="J244" s="14"/>
      <c r="K244" s="14">
        <v>22.85</v>
      </c>
      <c r="L244" s="14">
        <v>25.61</v>
      </c>
      <c r="M244" s="14">
        <v>30.09</v>
      </c>
      <c r="N244" s="54"/>
      <c r="O244" s="14">
        <v>47.860435545999998</v>
      </c>
      <c r="P244" s="31">
        <v>28.689765609999998</v>
      </c>
      <c r="Q244" s="31" t="s">
        <v>26</v>
      </c>
      <c r="R244" s="17" t="s">
        <v>27</v>
      </c>
      <c r="S244" s="38" t="s">
        <v>696</v>
      </c>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row>
    <row r="245" spans="2:261" s="12" customFormat="1" ht="65.099999999999994" customHeight="1" x14ac:dyDescent="0.25">
      <c r="B245" s="3"/>
      <c r="C245" s="9" t="s">
        <v>697</v>
      </c>
      <c r="D245" s="16" t="s">
        <v>698</v>
      </c>
      <c r="E245" s="61">
        <v>30.15</v>
      </c>
      <c r="F245" s="16">
        <v>7</v>
      </c>
      <c r="G245" s="15">
        <v>29.76</v>
      </c>
      <c r="H245" s="15">
        <v>27.94</v>
      </c>
      <c r="I245" s="15">
        <v>26.13</v>
      </c>
      <c r="J245" s="14"/>
      <c r="K245" s="15">
        <v>31.95</v>
      </c>
      <c r="L245" s="15">
        <v>35.57</v>
      </c>
      <c r="M245" s="15">
        <v>41.44</v>
      </c>
      <c r="N245" s="54"/>
      <c r="O245" s="15">
        <v>50.671698593999999</v>
      </c>
      <c r="P245" s="15">
        <v>4.3260234105000004</v>
      </c>
      <c r="Q245" s="15" t="s">
        <v>27</v>
      </c>
      <c r="R245" s="16" t="s">
        <v>27</v>
      </c>
      <c r="S245" s="37" t="s">
        <v>699</v>
      </c>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row>
    <row r="246" spans="2:261" s="12" customFormat="1" ht="65.099999999999994" customHeight="1" x14ac:dyDescent="0.25">
      <c r="B246" s="3"/>
      <c r="C246" s="19"/>
      <c r="D246" s="17"/>
      <c r="E246" s="62"/>
      <c r="F246" s="17"/>
      <c r="G246" s="14"/>
      <c r="H246" s="14"/>
      <c r="I246" s="14"/>
      <c r="J246" s="14"/>
      <c r="K246" s="14"/>
      <c r="L246" s="14"/>
      <c r="M246" s="14"/>
      <c r="N246" s="54"/>
      <c r="O246" s="14"/>
      <c r="P246" s="31"/>
      <c r="Q246" s="31"/>
      <c r="R246" s="17"/>
      <c r="S246" s="38"/>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row>
    <row r="247" spans="2:261" s="12" customFormat="1" ht="65.099999999999994" customHeight="1" x14ac:dyDescent="0.25">
      <c r="B247" s="3"/>
      <c r="C247" s="9"/>
      <c r="D247" s="16"/>
      <c r="E247" s="61"/>
      <c r="F247" s="16"/>
      <c r="G247" s="15"/>
      <c r="H247" s="15"/>
      <c r="I247" s="15"/>
      <c r="J247" s="14"/>
      <c r="K247" s="15"/>
      <c r="L247" s="15"/>
      <c r="M247" s="15"/>
      <c r="N247" s="54"/>
      <c r="O247" s="15"/>
      <c r="P247" s="15"/>
      <c r="Q247" s="15"/>
      <c r="R247" s="16"/>
      <c r="S247" s="37"/>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row>
    <row r="248" spans="2:261" s="12" customFormat="1" ht="65.099999999999994" customHeight="1" x14ac:dyDescent="0.25">
      <c r="B248" s="3"/>
      <c r="C248" s="19"/>
      <c r="D248" s="17"/>
      <c r="E248" s="62"/>
      <c r="F248" s="17"/>
      <c r="G248" s="14"/>
      <c r="H248" s="14"/>
      <c r="I248" s="14"/>
      <c r="J248" s="14"/>
      <c r="K248" s="14"/>
      <c r="L248" s="14"/>
      <c r="M248" s="14"/>
      <c r="N248" s="54"/>
      <c r="O248" s="14"/>
      <c r="P248" s="31"/>
      <c r="Q248" s="31"/>
      <c r="R248" s="17"/>
      <c r="S248" s="38"/>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row>
    <row r="249" spans="2:261" s="12" customFormat="1" ht="65.099999999999994" customHeight="1" x14ac:dyDescent="0.25">
      <c r="B249" s="3"/>
      <c r="C249" s="9"/>
      <c r="D249" s="16"/>
      <c r="E249" s="61"/>
      <c r="F249" s="16"/>
      <c r="G249" s="15"/>
      <c r="H249" s="15"/>
      <c r="I249" s="15"/>
      <c r="J249" s="14"/>
      <c r="K249" s="15"/>
      <c r="L249" s="15"/>
      <c r="M249" s="15"/>
      <c r="N249" s="54"/>
      <c r="O249" s="15"/>
      <c r="P249" s="15"/>
      <c r="Q249" s="15"/>
      <c r="R249" s="16"/>
      <c r="S249" s="37"/>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row>
    <row r="250" spans="2:261" s="12" customFormat="1" ht="65.099999999999994" customHeight="1" x14ac:dyDescent="0.25">
      <c r="B250" s="3"/>
      <c r="C250" s="19"/>
      <c r="D250" s="17"/>
      <c r="E250" s="62"/>
      <c r="F250" s="17"/>
      <c r="G250" s="14"/>
      <c r="H250" s="14"/>
      <c r="I250" s="14"/>
      <c r="J250" s="14"/>
      <c r="K250" s="14"/>
      <c r="L250" s="14"/>
      <c r="M250" s="14"/>
      <c r="N250" s="54"/>
      <c r="O250" s="14"/>
      <c r="P250" s="31"/>
      <c r="Q250" s="31"/>
      <c r="R250" s="17"/>
      <c r="S250" s="38"/>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row>
    <row r="251" spans="2:261" s="12" customFormat="1" ht="65.099999999999994" customHeight="1" x14ac:dyDescent="0.25">
      <c r="B251" s="3"/>
      <c r="C251" s="9"/>
      <c r="D251" s="16"/>
      <c r="E251" s="61"/>
      <c r="F251" s="16"/>
      <c r="G251" s="15"/>
      <c r="H251" s="15"/>
      <c r="I251" s="15"/>
      <c r="J251" s="14"/>
      <c r="K251" s="15"/>
      <c r="L251" s="15"/>
      <c r="M251" s="15"/>
      <c r="N251" s="54"/>
      <c r="O251" s="15"/>
      <c r="P251" s="15"/>
      <c r="Q251" s="15"/>
      <c r="R251" s="16"/>
      <c r="S251" s="37"/>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row>
    <row r="252" spans="2:261" s="12" customFormat="1" ht="65.099999999999994" customHeight="1" x14ac:dyDescent="0.25">
      <c r="B252" s="3"/>
      <c r="C252" s="19"/>
      <c r="D252" s="17"/>
      <c r="E252" s="62"/>
      <c r="F252" s="17"/>
      <c r="G252" s="14"/>
      <c r="H252" s="14"/>
      <c r="I252" s="14"/>
      <c r="J252" s="14"/>
      <c r="K252" s="14"/>
      <c r="L252" s="14"/>
      <c r="M252" s="14"/>
      <c r="N252" s="54"/>
      <c r="O252" s="14"/>
      <c r="P252" s="31"/>
      <c r="Q252" s="31"/>
      <c r="R252" s="17"/>
      <c r="S252" s="38"/>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row>
    <row r="253" spans="2:261" s="12" customFormat="1" ht="65.099999999999994" customHeight="1" x14ac:dyDescent="0.25">
      <c r="B253" s="3"/>
      <c r="C253" s="9"/>
      <c r="D253" s="16"/>
      <c r="E253" s="61"/>
      <c r="F253" s="16"/>
      <c r="G253" s="15"/>
      <c r="H253" s="15"/>
      <c r="I253" s="15"/>
      <c r="J253" s="14"/>
      <c r="K253" s="15"/>
      <c r="L253" s="15"/>
      <c r="M253" s="15"/>
      <c r="N253" s="54"/>
      <c r="O253" s="15"/>
      <c r="P253" s="15"/>
      <c r="Q253" s="15"/>
      <c r="R253" s="16"/>
      <c r="S253" s="37"/>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row>
    <row r="254" spans="2:261" s="12" customFormat="1" ht="65.099999999999994" customHeight="1" x14ac:dyDescent="0.25">
      <c r="B254" s="3"/>
      <c r="C254" s="19"/>
      <c r="D254" s="17"/>
      <c r="E254" s="62"/>
      <c r="F254" s="17"/>
      <c r="G254" s="14"/>
      <c r="H254" s="14"/>
      <c r="I254" s="14"/>
      <c r="J254" s="14"/>
      <c r="K254" s="14"/>
      <c r="L254" s="14"/>
      <c r="M254" s="14"/>
      <c r="N254" s="54"/>
      <c r="O254" s="14"/>
      <c r="P254" s="31"/>
      <c r="Q254" s="31"/>
      <c r="R254" s="17"/>
      <c r="S254" s="38"/>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row>
    <row r="255" spans="2:261" s="12" customFormat="1" ht="65.099999999999994" customHeight="1" x14ac:dyDescent="0.25">
      <c r="B255" s="3"/>
      <c r="C255" s="9"/>
      <c r="D255" s="16"/>
      <c r="E255" s="61"/>
      <c r="F255" s="16"/>
      <c r="G255" s="15"/>
      <c r="H255" s="15"/>
      <c r="I255" s="15"/>
      <c r="J255" s="14"/>
      <c r="K255" s="15"/>
      <c r="L255" s="15"/>
      <c r="M255" s="15"/>
      <c r="N255" s="54"/>
      <c r="O255" s="15"/>
      <c r="P255" s="15"/>
      <c r="Q255" s="15"/>
      <c r="R255" s="16"/>
      <c r="S255" s="37"/>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row>
    <row r="256" spans="2:261" s="12" customFormat="1" ht="65.099999999999994" customHeight="1" x14ac:dyDescent="0.25">
      <c r="B256" s="3"/>
      <c r="C256" s="19"/>
      <c r="D256" s="17"/>
      <c r="E256" s="62"/>
      <c r="F256" s="17"/>
      <c r="G256" s="14"/>
      <c r="H256" s="14"/>
      <c r="I256" s="14"/>
      <c r="J256" s="14"/>
      <c r="K256" s="14"/>
      <c r="L256" s="14"/>
      <c r="M256" s="14"/>
      <c r="N256" s="54"/>
      <c r="O256" s="14"/>
      <c r="P256" s="31"/>
      <c r="Q256" s="31"/>
      <c r="R256" s="17"/>
      <c r="S256" s="38"/>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row>
    <row r="257" spans="2:261" s="12" customFormat="1" ht="65.099999999999994" customHeight="1" x14ac:dyDescent="0.25">
      <c r="B257" s="3"/>
      <c r="C257" s="9"/>
      <c r="D257" s="16"/>
      <c r="E257" s="61"/>
      <c r="F257" s="16"/>
      <c r="G257" s="15"/>
      <c r="H257" s="15"/>
      <c r="I257" s="15"/>
      <c r="J257" s="14"/>
      <c r="K257" s="15"/>
      <c r="L257" s="15"/>
      <c r="M257" s="15"/>
      <c r="N257" s="54"/>
      <c r="O257" s="15"/>
      <c r="P257" s="15"/>
      <c r="Q257" s="15"/>
      <c r="R257" s="16"/>
      <c r="S257" s="37"/>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row>
    <row r="258" spans="2:261" s="12" customFormat="1" ht="65.099999999999994" customHeight="1" x14ac:dyDescent="0.25">
      <c r="B258" s="3"/>
      <c r="C258" s="19"/>
      <c r="D258" s="17"/>
      <c r="E258" s="62"/>
      <c r="F258" s="17"/>
      <c r="G258" s="14"/>
      <c r="H258" s="14"/>
      <c r="I258" s="14"/>
      <c r="J258" s="14"/>
      <c r="K258" s="14"/>
      <c r="L258" s="14"/>
      <c r="M258" s="14"/>
      <c r="N258" s="54"/>
      <c r="O258" s="14"/>
      <c r="P258" s="31"/>
      <c r="Q258" s="31"/>
      <c r="R258" s="17"/>
      <c r="S258" s="38"/>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row>
    <row r="259" spans="2:261" s="12" customFormat="1" ht="65.099999999999994" customHeight="1" x14ac:dyDescent="0.25">
      <c r="B259" s="3"/>
      <c r="C259" s="9"/>
      <c r="D259" s="16"/>
      <c r="E259" s="61"/>
      <c r="F259" s="16"/>
      <c r="G259" s="15"/>
      <c r="H259" s="15"/>
      <c r="I259" s="15"/>
      <c r="J259" s="14"/>
      <c r="K259" s="15"/>
      <c r="L259" s="15"/>
      <c r="M259" s="15"/>
      <c r="N259" s="54"/>
      <c r="O259" s="15"/>
      <c r="P259" s="15"/>
      <c r="Q259" s="15"/>
      <c r="R259" s="16"/>
      <c r="S259" s="37"/>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c r="JA259" s="11"/>
    </row>
    <row r="260" spans="2:261" s="12" customFormat="1" ht="65.099999999999994" customHeight="1" x14ac:dyDescent="0.25">
      <c r="B260" s="3"/>
      <c r="C260" s="19"/>
      <c r="D260" s="17"/>
      <c r="E260" s="62"/>
      <c r="F260" s="17"/>
      <c r="G260" s="14"/>
      <c r="H260" s="14"/>
      <c r="I260" s="14"/>
      <c r="J260" s="14"/>
      <c r="K260" s="14"/>
      <c r="L260" s="14"/>
      <c r="M260" s="14"/>
      <c r="N260" s="54"/>
      <c r="O260" s="14"/>
      <c r="P260" s="31"/>
      <c r="Q260" s="31"/>
      <c r="R260" s="17"/>
      <c r="S260" s="38"/>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c r="JA260" s="11"/>
    </row>
    <row r="261" spans="2:261" s="12" customFormat="1" ht="65.099999999999994" customHeight="1" x14ac:dyDescent="0.25">
      <c r="B261" s="3"/>
      <c r="C261" s="9"/>
      <c r="D261" s="16"/>
      <c r="E261" s="61"/>
      <c r="F261" s="16"/>
      <c r="G261" s="15"/>
      <c r="H261" s="15"/>
      <c r="I261" s="15"/>
      <c r="J261" s="14"/>
      <c r="K261" s="15"/>
      <c r="L261" s="15"/>
      <c r="M261" s="15"/>
      <c r="N261" s="54"/>
      <c r="O261" s="15"/>
      <c r="P261" s="15"/>
      <c r="Q261" s="15"/>
      <c r="R261" s="16"/>
      <c r="S261" s="37"/>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c r="JA261" s="11"/>
    </row>
    <row r="262" spans="2:261" s="12" customFormat="1" ht="65.099999999999994" customHeight="1" x14ac:dyDescent="0.25">
      <c r="B262" s="3"/>
      <c r="C262" s="19"/>
      <c r="D262" s="17"/>
      <c r="E262" s="62"/>
      <c r="F262" s="17"/>
      <c r="G262" s="14"/>
      <c r="H262" s="14"/>
      <c r="I262" s="14"/>
      <c r="J262" s="14"/>
      <c r="K262" s="14"/>
      <c r="L262" s="14"/>
      <c r="M262" s="14"/>
      <c r="N262" s="54"/>
      <c r="O262" s="14"/>
      <c r="P262" s="31"/>
      <c r="Q262" s="31"/>
      <c r="R262" s="17"/>
      <c r="S262" s="38"/>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c r="JA262" s="11"/>
    </row>
    <row r="263" spans="2:261" s="12" customFormat="1" ht="65.099999999999994" customHeight="1" x14ac:dyDescent="0.25">
      <c r="B263" s="3"/>
      <c r="C263" s="9"/>
      <c r="D263" s="16"/>
      <c r="E263" s="61"/>
      <c r="F263" s="16"/>
      <c r="G263" s="15"/>
      <c r="H263" s="15"/>
      <c r="I263" s="15"/>
      <c r="J263" s="14"/>
      <c r="K263" s="15"/>
      <c r="L263" s="15"/>
      <c r="M263" s="15"/>
      <c r="N263" s="54"/>
      <c r="O263" s="15"/>
      <c r="P263" s="15"/>
      <c r="Q263" s="15"/>
      <c r="R263" s="16"/>
      <c r="S263" s="37"/>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c r="JA263" s="11"/>
    </row>
    <row r="264" spans="2:261" s="12" customFormat="1" ht="65.099999999999994" customHeight="1" x14ac:dyDescent="0.25">
      <c r="B264" s="3"/>
      <c r="C264" s="19"/>
      <c r="D264" s="17"/>
      <c r="E264" s="62"/>
      <c r="F264" s="17"/>
      <c r="G264" s="14"/>
      <c r="H264" s="14"/>
      <c r="I264" s="14"/>
      <c r="J264" s="14"/>
      <c r="K264" s="14"/>
      <c r="L264" s="14"/>
      <c r="M264" s="14"/>
      <c r="N264" s="54"/>
      <c r="O264" s="14"/>
      <c r="P264" s="31"/>
      <c r="Q264" s="31"/>
      <c r="R264" s="17"/>
      <c r="S264" s="38"/>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c r="JA264" s="11"/>
    </row>
    <row r="265" spans="2:261" s="12" customFormat="1" ht="65.099999999999994" customHeight="1" x14ac:dyDescent="0.25">
      <c r="B265" s="3"/>
      <c r="C265" s="9"/>
      <c r="D265" s="16"/>
      <c r="E265" s="61"/>
      <c r="F265" s="16"/>
      <c r="G265" s="15"/>
      <c r="H265" s="15"/>
      <c r="I265" s="15"/>
      <c r="J265" s="14"/>
      <c r="K265" s="15"/>
      <c r="L265" s="15"/>
      <c r="M265" s="15"/>
      <c r="N265" s="54"/>
      <c r="O265" s="15"/>
      <c r="P265" s="15"/>
      <c r="Q265" s="15"/>
      <c r="R265" s="16"/>
      <c r="S265" s="37"/>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c r="JA265" s="11"/>
    </row>
    <row r="266" spans="2:261" s="12" customFormat="1" ht="65.099999999999994" customHeight="1" x14ac:dyDescent="0.25">
      <c r="B266" s="3"/>
      <c r="C266" s="19"/>
      <c r="D266" s="17"/>
      <c r="E266" s="62"/>
      <c r="F266" s="17"/>
      <c r="G266" s="14"/>
      <c r="H266" s="14"/>
      <c r="I266" s="14"/>
      <c r="J266" s="14"/>
      <c r="K266" s="14"/>
      <c r="L266" s="14"/>
      <c r="M266" s="14"/>
      <c r="N266" s="54"/>
      <c r="O266" s="14"/>
      <c r="P266" s="31"/>
      <c r="Q266" s="31"/>
      <c r="R266" s="17"/>
      <c r="S266" s="38"/>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c r="JA266" s="11"/>
    </row>
    <row r="267" spans="2:261" s="12" customFormat="1" ht="65.099999999999994" customHeight="1" x14ac:dyDescent="0.25">
      <c r="B267" s="3"/>
      <c r="C267" s="9"/>
      <c r="D267" s="16"/>
      <c r="E267" s="61"/>
      <c r="F267" s="16"/>
      <c r="G267" s="15"/>
      <c r="H267" s="15"/>
      <c r="I267" s="15"/>
      <c r="J267" s="14"/>
      <c r="K267" s="15"/>
      <c r="L267" s="15"/>
      <c r="M267" s="15"/>
      <c r="N267" s="54"/>
      <c r="O267" s="15"/>
      <c r="P267" s="15"/>
      <c r="Q267" s="15"/>
      <c r="R267" s="16"/>
      <c r="S267" s="37"/>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c r="JA267" s="11"/>
    </row>
    <row r="268" spans="2:261" s="12" customFormat="1" ht="65.099999999999994" customHeight="1" x14ac:dyDescent="0.25">
      <c r="B268" s="3"/>
      <c r="C268" s="19"/>
      <c r="D268" s="17"/>
      <c r="E268" s="62"/>
      <c r="F268" s="17"/>
      <c r="G268" s="14"/>
      <c r="H268" s="14"/>
      <c r="I268" s="14"/>
      <c r="J268" s="14"/>
      <c r="K268" s="14"/>
      <c r="L268" s="14"/>
      <c r="M268" s="14"/>
      <c r="N268" s="54"/>
      <c r="O268" s="14"/>
      <c r="P268" s="31"/>
      <c r="Q268" s="31"/>
      <c r="R268" s="17"/>
      <c r="S268" s="38"/>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c r="JA268" s="11"/>
    </row>
    <row r="269" spans="2:261" s="12" customFormat="1" ht="65.099999999999994" customHeight="1" x14ac:dyDescent="0.25">
      <c r="B269" s="3"/>
      <c r="C269" s="9"/>
      <c r="D269" s="16"/>
      <c r="E269" s="61"/>
      <c r="F269" s="16"/>
      <c r="G269" s="15"/>
      <c r="H269" s="15"/>
      <c r="I269" s="15"/>
      <c r="J269" s="14"/>
      <c r="K269" s="15"/>
      <c r="L269" s="15"/>
      <c r="M269" s="15"/>
      <c r="N269" s="54"/>
      <c r="O269" s="15"/>
      <c r="P269" s="15"/>
      <c r="Q269" s="15"/>
      <c r="R269" s="16"/>
      <c r="S269" s="37"/>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c r="JA269" s="11"/>
    </row>
    <row r="270" spans="2:261" s="12" customFormat="1" ht="65.099999999999994" customHeight="1" x14ac:dyDescent="0.25">
      <c r="B270" s="3"/>
      <c r="C270" s="19"/>
      <c r="D270" s="17"/>
      <c r="E270" s="62"/>
      <c r="F270" s="17"/>
      <c r="G270" s="14"/>
      <c r="H270" s="14"/>
      <c r="I270" s="14"/>
      <c r="J270" s="14"/>
      <c r="K270" s="14"/>
      <c r="L270" s="14"/>
      <c r="M270" s="14"/>
      <c r="N270" s="54"/>
      <c r="O270" s="14"/>
      <c r="P270" s="31"/>
      <c r="Q270" s="31"/>
      <c r="R270" s="17"/>
      <c r="S270" s="38"/>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c r="JA270" s="11"/>
    </row>
    <row r="271" spans="2:261" s="12" customFormat="1" ht="65.099999999999994" customHeight="1" x14ac:dyDescent="0.25">
      <c r="B271" s="3"/>
      <c r="C271" s="9"/>
      <c r="D271" s="16"/>
      <c r="E271" s="61"/>
      <c r="F271" s="16"/>
      <c r="G271" s="15"/>
      <c r="H271" s="15"/>
      <c r="I271" s="15"/>
      <c r="J271" s="14"/>
      <c r="K271" s="15"/>
      <c r="L271" s="15"/>
      <c r="M271" s="15"/>
      <c r="N271" s="54"/>
      <c r="O271" s="15"/>
      <c r="P271" s="15"/>
      <c r="Q271" s="15"/>
      <c r="R271" s="16"/>
      <c r="S271" s="37"/>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c r="JA271" s="11"/>
    </row>
    <row r="272" spans="2:261" s="12" customFormat="1" ht="65.099999999999994" customHeight="1" x14ac:dyDescent="0.25">
      <c r="B272" s="3"/>
      <c r="C272" s="19"/>
      <c r="D272" s="17"/>
      <c r="E272" s="62"/>
      <c r="F272" s="17"/>
      <c r="G272" s="14"/>
      <c r="H272" s="14"/>
      <c r="I272" s="14"/>
      <c r="J272" s="14"/>
      <c r="K272" s="14"/>
      <c r="L272" s="14"/>
      <c r="M272" s="14"/>
      <c r="N272" s="54"/>
      <c r="O272" s="14"/>
      <c r="P272" s="31"/>
      <c r="Q272" s="31"/>
      <c r="R272" s="17"/>
      <c r="S272" s="38"/>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c r="JA272" s="11"/>
    </row>
    <row r="273" spans="2:261" s="12" customFormat="1" ht="65.099999999999994" customHeight="1" x14ac:dyDescent="0.25">
      <c r="B273" s="3"/>
      <c r="C273" s="9"/>
      <c r="D273" s="16"/>
      <c r="E273" s="61"/>
      <c r="F273" s="16"/>
      <c r="G273" s="15"/>
      <c r="H273" s="15"/>
      <c r="I273" s="15"/>
      <c r="J273" s="14"/>
      <c r="K273" s="15"/>
      <c r="L273" s="15"/>
      <c r="M273" s="15"/>
      <c r="N273" s="54"/>
      <c r="O273" s="15"/>
      <c r="P273" s="15"/>
      <c r="Q273" s="15"/>
      <c r="R273" s="16"/>
      <c r="S273" s="37"/>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c r="JA273" s="11"/>
    </row>
    <row r="274" spans="2:261" s="12" customFormat="1" ht="65.099999999999994" customHeight="1" x14ac:dyDescent="0.25">
      <c r="B274" s="3"/>
      <c r="C274" s="19"/>
      <c r="D274" s="17"/>
      <c r="E274" s="62"/>
      <c r="F274" s="17"/>
      <c r="G274" s="14"/>
      <c r="H274" s="14"/>
      <c r="I274" s="14"/>
      <c r="J274" s="14"/>
      <c r="K274" s="14"/>
      <c r="L274" s="14"/>
      <c r="M274" s="14"/>
      <c r="N274" s="54"/>
      <c r="O274" s="14"/>
      <c r="P274" s="31"/>
      <c r="Q274" s="31"/>
      <c r="R274" s="17"/>
      <c r="S274" s="38"/>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c r="JA274" s="11"/>
    </row>
    <row r="275" spans="2:261" s="12" customFormat="1" ht="65.099999999999994" customHeight="1" x14ac:dyDescent="0.25">
      <c r="B275" s="3"/>
      <c r="C275" s="9"/>
      <c r="D275" s="16"/>
      <c r="E275" s="61"/>
      <c r="F275" s="16"/>
      <c r="G275" s="15"/>
      <c r="H275" s="15"/>
      <c r="I275" s="15"/>
      <c r="J275" s="14"/>
      <c r="K275" s="15"/>
      <c r="L275" s="15"/>
      <c r="M275" s="15"/>
      <c r="N275" s="54"/>
      <c r="O275" s="15"/>
      <c r="P275" s="15"/>
      <c r="Q275" s="15"/>
      <c r="R275" s="16"/>
      <c r="S275" s="37"/>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c r="JA275" s="11"/>
    </row>
    <row r="276" spans="2:261" s="12" customFormat="1" ht="65.099999999999994" customHeight="1" x14ac:dyDescent="0.25">
      <c r="B276" s="3"/>
      <c r="C276" s="19"/>
      <c r="D276" s="17"/>
      <c r="E276" s="62"/>
      <c r="F276" s="17"/>
      <c r="G276" s="14"/>
      <c r="H276" s="14"/>
      <c r="I276" s="14"/>
      <c r="J276" s="14"/>
      <c r="K276" s="14"/>
      <c r="L276" s="14"/>
      <c r="M276" s="14"/>
      <c r="N276" s="54"/>
      <c r="O276" s="14"/>
      <c r="P276" s="31"/>
      <c r="Q276" s="31"/>
      <c r="R276" s="17"/>
      <c r="S276" s="38"/>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c r="JA276" s="11"/>
    </row>
    <row r="277" spans="2:261" s="12" customFormat="1" ht="65.099999999999994" customHeight="1" x14ac:dyDescent="0.25">
      <c r="B277" s="3"/>
      <c r="C277" s="9"/>
      <c r="D277" s="16"/>
      <c r="E277" s="61"/>
      <c r="F277" s="16"/>
      <c r="G277" s="15"/>
      <c r="H277" s="15"/>
      <c r="I277" s="15"/>
      <c r="J277" s="14"/>
      <c r="K277" s="15"/>
      <c r="L277" s="15"/>
      <c r="M277" s="15"/>
      <c r="N277" s="54"/>
      <c r="O277" s="15"/>
      <c r="P277" s="15"/>
      <c r="Q277" s="15"/>
      <c r="R277" s="16"/>
      <c r="S277" s="37"/>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c r="JA277" s="11"/>
    </row>
    <row r="278" spans="2:261" s="12" customFormat="1" ht="65.099999999999994" customHeight="1" x14ac:dyDescent="0.25">
      <c r="B278" s="3"/>
      <c r="C278" s="19"/>
      <c r="D278" s="17"/>
      <c r="E278" s="62"/>
      <c r="F278" s="17"/>
      <c r="G278" s="14"/>
      <c r="H278" s="14"/>
      <c r="I278" s="14"/>
      <c r="J278" s="14"/>
      <c r="K278" s="14"/>
      <c r="L278" s="14"/>
      <c r="M278" s="14"/>
      <c r="N278" s="54"/>
      <c r="O278" s="14"/>
      <c r="P278" s="31"/>
      <c r="Q278" s="31"/>
      <c r="R278" s="17"/>
      <c r="S278" s="38"/>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c r="JA278" s="11"/>
    </row>
    <row r="279" spans="2:261" s="12" customFormat="1" ht="65.099999999999994" customHeight="1" x14ac:dyDescent="0.25">
      <c r="B279" s="3"/>
      <c r="C279" s="9"/>
      <c r="D279" s="16"/>
      <c r="E279" s="61"/>
      <c r="F279" s="16"/>
      <c r="G279" s="15"/>
      <c r="H279" s="15"/>
      <c r="I279" s="15"/>
      <c r="J279" s="14"/>
      <c r="K279" s="15"/>
      <c r="L279" s="15"/>
      <c r="M279" s="15"/>
      <c r="N279" s="54"/>
      <c r="O279" s="15"/>
      <c r="P279" s="15"/>
      <c r="Q279" s="15"/>
      <c r="R279" s="16"/>
      <c r="S279" s="37"/>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c r="JA279" s="11"/>
    </row>
    <row r="280" spans="2:261" s="12" customFormat="1" ht="65.099999999999994" customHeight="1" x14ac:dyDescent="0.25">
      <c r="B280" s="3"/>
      <c r="C280" s="19"/>
      <c r="D280" s="17"/>
      <c r="E280" s="62"/>
      <c r="F280" s="17"/>
      <c r="G280" s="14"/>
      <c r="H280" s="14"/>
      <c r="I280" s="14"/>
      <c r="J280" s="14"/>
      <c r="K280" s="14"/>
      <c r="L280" s="14"/>
      <c r="M280" s="14"/>
      <c r="N280" s="54"/>
      <c r="O280" s="14"/>
      <c r="P280" s="31"/>
      <c r="Q280" s="31"/>
      <c r="R280" s="17"/>
      <c r="S280" s="38"/>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c r="JA280" s="11"/>
    </row>
    <row r="281" spans="2:261" s="12" customFormat="1" ht="65.099999999999994" customHeight="1" x14ac:dyDescent="0.25">
      <c r="B281" s="3"/>
      <c r="C281" s="9"/>
      <c r="D281" s="16"/>
      <c r="E281" s="61"/>
      <c r="F281" s="16"/>
      <c r="G281" s="15"/>
      <c r="H281" s="15"/>
      <c r="I281" s="15"/>
      <c r="J281" s="14"/>
      <c r="K281" s="15"/>
      <c r="L281" s="15"/>
      <c r="M281" s="15"/>
      <c r="N281" s="54"/>
      <c r="O281" s="15"/>
      <c r="P281" s="15"/>
      <c r="Q281" s="15"/>
      <c r="R281" s="16"/>
      <c r="S281" s="37"/>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c r="JA281" s="11"/>
    </row>
    <row r="282" spans="2:261" s="12" customFormat="1" ht="65.099999999999994" customHeight="1" x14ac:dyDescent="0.25">
      <c r="B282" s="3"/>
      <c r="C282" s="19"/>
      <c r="D282" s="17"/>
      <c r="E282" s="62"/>
      <c r="F282" s="17"/>
      <c r="G282" s="14"/>
      <c r="H282" s="14"/>
      <c r="I282" s="14"/>
      <c r="J282" s="14"/>
      <c r="K282" s="14"/>
      <c r="L282" s="14"/>
      <c r="M282" s="14"/>
      <c r="N282" s="54"/>
      <c r="O282" s="14"/>
      <c r="P282" s="31"/>
      <c r="Q282" s="31"/>
      <c r="R282" s="17"/>
      <c r="S282" s="38"/>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c r="JA282" s="11"/>
    </row>
    <row r="283" spans="2:261" s="12" customFormat="1" ht="65.099999999999994" customHeight="1" x14ac:dyDescent="0.25">
      <c r="B283" s="3"/>
      <c r="C283" s="9"/>
      <c r="D283" s="16"/>
      <c r="E283" s="61"/>
      <c r="F283" s="16"/>
      <c r="G283" s="15"/>
      <c r="H283" s="15"/>
      <c r="I283" s="15"/>
      <c r="J283" s="14"/>
      <c r="K283" s="15"/>
      <c r="L283" s="15"/>
      <c r="M283" s="15"/>
      <c r="N283" s="54"/>
      <c r="O283" s="15"/>
      <c r="P283" s="15"/>
      <c r="Q283" s="15"/>
      <c r="R283" s="16"/>
      <c r="S283" s="37"/>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c r="JA283" s="11"/>
    </row>
    <row r="284" spans="2:261" s="12" customFormat="1" ht="65.099999999999994" customHeight="1" x14ac:dyDescent="0.25">
      <c r="B284" s="3"/>
      <c r="C284" s="19"/>
      <c r="D284" s="17"/>
      <c r="E284" s="62"/>
      <c r="F284" s="17"/>
      <c r="G284" s="14"/>
      <c r="H284" s="14"/>
      <c r="I284" s="14"/>
      <c r="J284" s="14"/>
      <c r="K284" s="14"/>
      <c r="L284" s="14"/>
      <c r="M284" s="14"/>
      <c r="N284" s="54"/>
      <c r="O284" s="14"/>
      <c r="P284" s="31"/>
      <c r="Q284" s="31"/>
      <c r="R284" s="17"/>
      <c r="S284" s="38"/>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c r="JA284" s="11"/>
    </row>
    <row r="285" spans="2:261" s="12" customFormat="1" ht="65.099999999999994" customHeight="1" x14ac:dyDescent="0.25">
      <c r="B285" s="3"/>
      <c r="C285" s="9"/>
      <c r="D285" s="16"/>
      <c r="E285" s="61"/>
      <c r="F285" s="16"/>
      <c r="G285" s="15"/>
      <c r="H285" s="15"/>
      <c r="I285" s="15"/>
      <c r="J285" s="14"/>
      <c r="K285" s="15"/>
      <c r="L285" s="15"/>
      <c r="M285" s="15"/>
      <c r="N285" s="54"/>
      <c r="O285" s="15"/>
      <c r="P285" s="15"/>
      <c r="Q285" s="15"/>
      <c r="R285" s="16"/>
      <c r="S285" s="37"/>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c r="JA285" s="11"/>
    </row>
    <row r="286" spans="2:261" s="12" customFormat="1" ht="65.099999999999994" customHeight="1" x14ac:dyDescent="0.25">
      <c r="B286" s="3"/>
      <c r="C286" s="19"/>
      <c r="D286" s="17"/>
      <c r="E286" s="62"/>
      <c r="F286" s="17"/>
      <c r="G286" s="14"/>
      <c r="H286" s="14"/>
      <c r="I286" s="14"/>
      <c r="J286" s="14"/>
      <c r="K286" s="14"/>
      <c r="L286" s="14"/>
      <c r="M286" s="14"/>
      <c r="N286" s="54"/>
      <c r="O286" s="14"/>
      <c r="P286" s="31"/>
      <c r="Q286" s="31"/>
      <c r="R286" s="17"/>
      <c r="S286" s="38"/>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c r="JA286" s="11"/>
    </row>
    <row r="287" spans="2:261" s="12" customFormat="1" ht="65.099999999999994" customHeight="1" x14ac:dyDescent="0.25">
      <c r="B287" s="3"/>
      <c r="C287" s="9"/>
      <c r="D287" s="16"/>
      <c r="E287" s="61"/>
      <c r="F287" s="16"/>
      <c r="G287" s="15"/>
      <c r="H287" s="15"/>
      <c r="I287" s="15"/>
      <c r="J287" s="14"/>
      <c r="K287" s="15"/>
      <c r="L287" s="15"/>
      <c r="M287" s="15"/>
      <c r="N287" s="54"/>
      <c r="O287" s="15"/>
      <c r="P287" s="15"/>
      <c r="Q287" s="15"/>
      <c r="R287" s="16"/>
      <c r="S287" s="37"/>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c r="JA287" s="11"/>
    </row>
    <row r="288" spans="2:261" s="12" customFormat="1" ht="65.099999999999994" customHeight="1" x14ac:dyDescent="0.25">
      <c r="B288" s="3"/>
      <c r="C288" s="19"/>
      <c r="D288" s="17"/>
      <c r="E288" s="62"/>
      <c r="F288" s="17"/>
      <c r="G288" s="14"/>
      <c r="H288" s="14"/>
      <c r="I288" s="14"/>
      <c r="J288" s="14"/>
      <c r="K288" s="14"/>
      <c r="L288" s="14"/>
      <c r="M288" s="14"/>
      <c r="N288" s="54"/>
      <c r="O288" s="14"/>
      <c r="P288" s="31"/>
      <c r="Q288" s="31"/>
      <c r="R288" s="17"/>
      <c r="S288" s="38"/>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c r="JA288" s="11"/>
    </row>
    <row r="289" spans="2:261" s="12" customFormat="1" ht="65.099999999999994" customHeight="1" x14ac:dyDescent="0.25">
      <c r="B289" s="3"/>
      <c r="C289" s="9"/>
      <c r="D289" s="16"/>
      <c r="E289" s="61"/>
      <c r="F289" s="16"/>
      <c r="G289" s="15"/>
      <c r="H289" s="15"/>
      <c r="I289" s="15"/>
      <c r="J289" s="14"/>
      <c r="K289" s="15"/>
      <c r="L289" s="15"/>
      <c r="M289" s="15"/>
      <c r="N289" s="54"/>
      <c r="O289" s="15"/>
      <c r="P289" s="15"/>
      <c r="Q289" s="15"/>
      <c r="R289" s="16"/>
      <c r="S289" s="37"/>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c r="JA289" s="11"/>
    </row>
    <row r="290" spans="2:261" s="12" customFormat="1" ht="65.099999999999994" customHeight="1" x14ac:dyDescent="0.25">
      <c r="B290" s="3"/>
      <c r="C290" s="19"/>
      <c r="D290" s="17"/>
      <c r="E290" s="62"/>
      <c r="F290" s="17"/>
      <c r="G290" s="14"/>
      <c r="H290" s="14"/>
      <c r="I290" s="14"/>
      <c r="J290" s="14"/>
      <c r="K290" s="14"/>
      <c r="L290" s="14"/>
      <c r="M290" s="14"/>
      <c r="N290" s="54"/>
      <c r="O290" s="14"/>
      <c r="P290" s="31"/>
      <c r="Q290" s="31"/>
      <c r="R290" s="17"/>
      <c r="S290" s="38"/>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c r="JA290" s="11"/>
    </row>
    <row r="291" spans="2:261" s="12" customFormat="1" ht="65.099999999999994" customHeight="1" x14ac:dyDescent="0.25">
      <c r="B291" s="3"/>
      <c r="C291" s="9"/>
      <c r="D291" s="16"/>
      <c r="E291" s="61"/>
      <c r="F291" s="16"/>
      <c r="G291" s="15"/>
      <c r="H291" s="15"/>
      <c r="I291" s="15"/>
      <c r="J291" s="14"/>
      <c r="K291" s="15"/>
      <c r="L291" s="15"/>
      <c r="M291" s="15"/>
      <c r="N291" s="54"/>
      <c r="O291" s="15"/>
      <c r="P291" s="15"/>
      <c r="Q291" s="15"/>
      <c r="R291" s="16"/>
      <c r="S291" s="37"/>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row>
    <row r="292" spans="2:261" s="12" customFormat="1" ht="65.099999999999994" customHeight="1" x14ac:dyDescent="0.25">
      <c r="B292" s="3"/>
      <c r="C292" s="19"/>
      <c r="D292" s="17"/>
      <c r="E292" s="62"/>
      <c r="F292" s="17"/>
      <c r="G292" s="14"/>
      <c r="H292" s="14"/>
      <c r="I292" s="14"/>
      <c r="J292" s="14"/>
      <c r="K292" s="14"/>
      <c r="L292" s="14"/>
      <c r="M292" s="14"/>
      <c r="N292" s="54"/>
      <c r="O292" s="14"/>
      <c r="P292" s="31"/>
      <c r="Q292" s="31"/>
      <c r="R292" s="17"/>
      <c r="S292" s="38"/>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row>
    <row r="293" spans="2:261" s="12" customFormat="1" ht="65.099999999999994" customHeight="1" x14ac:dyDescent="0.25">
      <c r="B293" s="3"/>
      <c r="C293" s="9"/>
      <c r="D293" s="16"/>
      <c r="E293" s="61"/>
      <c r="F293" s="16"/>
      <c r="G293" s="15"/>
      <c r="H293" s="15"/>
      <c r="I293" s="15"/>
      <c r="J293" s="14"/>
      <c r="K293" s="15"/>
      <c r="L293" s="15"/>
      <c r="M293" s="15"/>
      <c r="N293" s="54"/>
      <c r="O293" s="15"/>
      <c r="P293" s="15"/>
      <c r="Q293" s="15"/>
      <c r="R293" s="16"/>
      <c r="S293" s="37"/>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row>
    <row r="294" spans="2:261" s="12" customFormat="1" ht="65.099999999999994" customHeight="1" x14ac:dyDescent="0.25">
      <c r="B294" s="3"/>
      <c r="C294" s="19"/>
      <c r="D294" s="17"/>
      <c r="E294" s="62"/>
      <c r="F294" s="17"/>
      <c r="G294" s="14"/>
      <c r="H294" s="14"/>
      <c r="I294" s="14"/>
      <c r="J294" s="14"/>
      <c r="K294" s="14"/>
      <c r="L294" s="14"/>
      <c r="M294" s="14"/>
      <c r="N294" s="54"/>
      <c r="O294" s="14"/>
      <c r="P294" s="31"/>
      <c r="Q294" s="31"/>
      <c r="R294" s="17"/>
      <c r="S294" s="38"/>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row>
    <row r="295" spans="2:261" s="12" customFormat="1" ht="65.099999999999994" customHeight="1" x14ac:dyDescent="0.25">
      <c r="B295" s="3"/>
      <c r="C295" s="9"/>
      <c r="D295" s="16"/>
      <c r="E295" s="61"/>
      <c r="F295" s="16"/>
      <c r="G295" s="15"/>
      <c r="H295" s="15"/>
      <c r="I295" s="15"/>
      <c r="J295" s="14"/>
      <c r="K295" s="15"/>
      <c r="L295" s="15"/>
      <c r="M295" s="15"/>
      <c r="N295" s="54"/>
      <c r="O295" s="15"/>
      <c r="P295" s="15"/>
      <c r="Q295" s="15"/>
      <c r="R295" s="16"/>
      <c r="S295" s="37"/>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row>
    <row r="296" spans="2:261" s="12" customFormat="1" ht="65.099999999999994" customHeight="1" x14ac:dyDescent="0.25">
      <c r="B296" s="3"/>
      <c r="C296" s="19"/>
      <c r="D296" s="17"/>
      <c r="E296" s="62"/>
      <c r="F296" s="17"/>
      <c r="G296" s="14"/>
      <c r="H296" s="14"/>
      <c r="I296" s="14"/>
      <c r="J296" s="14"/>
      <c r="K296" s="14"/>
      <c r="L296" s="14"/>
      <c r="M296" s="14"/>
      <c r="N296" s="54"/>
      <c r="O296" s="14"/>
      <c r="P296" s="31"/>
      <c r="Q296" s="31"/>
      <c r="R296" s="17"/>
      <c r="S296" s="38"/>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row>
    <row r="297" spans="2:261" s="12" customFormat="1" ht="65.099999999999994" customHeight="1" x14ac:dyDescent="0.25">
      <c r="B297" s="3"/>
      <c r="C297" s="9"/>
      <c r="D297" s="16"/>
      <c r="E297" s="61"/>
      <c r="F297" s="16"/>
      <c r="G297" s="15"/>
      <c r="H297" s="15"/>
      <c r="I297" s="15"/>
      <c r="J297" s="14"/>
      <c r="K297" s="15"/>
      <c r="L297" s="15"/>
      <c r="M297" s="15"/>
      <c r="N297" s="54"/>
      <c r="O297" s="15"/>
      <c r="P297" s="15"/>
      <c r="Q297" s="15"/>
      <c r="R297" s="16"/>
      <c r="S297" s="37"/>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row>
    <row r="298" spans="2:261" s="12" customFormat="1" ht="65.099999999999994" customHeight="1" x14ac:dyDescent="0.25">
      <c r="B298" s="3"/>
      <c r="C298" s="19"/>
      <c r="D298" s="17"/>
      <c r="E298" s="62"/>
      <c r="F298" s="17"/>
      <c r="G298" s="14"/>
      <c r="H298" s="14"/>
      <c r="I298" s="14"/>
      <c r="J298" s="14"/>
      <c r="K298" s="14"/>
      <c r="L298" s="14"/>
      <c r="M298" s="14"/>
      <c r="N298" s="54"/>
      <c r="O298" s="14"/>
      <c r="P298" s="31"/>
      <c r="Q298" s="31"/>
      <c r="R298" s="17"/>
      <c r="S298" s="38"/>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row>
    <row r="299" spans="2:261" s="12" customFormat="1" ht="65.099999999999994" customHeight="1" x14ac:dyDescent="0.25">
      <c r="B299" s="3"/>
      <c r="C299" s="9"/>
      <c r="D299" s="16"/>
      <c r="E299" s="61"/>
      <c r="F299" s="16"/>
      <c r="G299" s="15"/>
      <c r="H299" s="15"/>
      <c r="I299" s="15"/>
      <c r="J299" s="14"/>
      <c r="K299" s="15"/>
      <c r="L299" s="15"/>
      <c r="M299" s="15"/>
      <c r="N299" s="54"/>
      <c r="O299" s="15"/>
      <c r="P299" s="15"/>
      <c r="Q299" s="15"/>
      <c r="R299" s="16"/>
      <c r="S299" s="37"/>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row>
    <row r="300" spans="2:261" s="12" customFormat="1" ht="65.099999999999994" customHeight="1" x14ac:dyDescent="0.25">
      <c r="B300" s="3"/>
      <c r="C300" s="19"/>
      <c r="D300" s="17"/>
      <c r="E300" s="62"/>
      <c r="F300" s="17"/>
      <c r="G300" s="14"/>
      <c r="H300" s="14"/>
      <c r="I300" s="14"/>
      <c r="J300" s="14"/>
      <c r="K300" s="14"/>
      <c r="L300" s="14"/>
      <c r="M300" s="14"/>
      <c r="N300" s="54"/>
      <c r="O300" s="14"/>
      <c r="P300" s="31"/>
      <c r="Q300" s="31"/>
      <c r="R300" s="17"/>
      <c r="S300" s="38"/>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row>
    <row r="301" spans="2:261" s="12" customFormat="1" ht="65.099999999999994" customHeight="1" x14ac:dyDescent="0.25">
      <c r="B301" s="3"/>
      <c r="C301" s="9"/>
      <c r="D301" s="16"/>
      <c r="E301" s="61"/>
      <c r="F301" s="16"/>
      <c r="G301" s="15"/>
      <c r="H301" s="15"/>
      <c r="I301" s="15"/>
      <c r="J301" s="14"/>
      <c r="K301" s="15"/>
      <c r="L301" s="15"/>
      <c r="M301" s="15"/>
      <c r="N301" s="54"/>
      <c r="O301" s="15"/>
      <c r="P301" s="15"/>
      <c r="Q301" s="15"/>
      <c r="R301" s="16"/>
      <c r="S301" s="37"/>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row>
    <row r="302" spans="2:261" s="12" customFormat="1" ht="65.099999999999994" customHeight="1" x14ac:dyDescent="0.25">
      <c r="B302" s="11"/>
      <c r="C302" s="19"/>
      <c r="D302" s="17"/>
      <c r="E302" s="62"/>
      <c r="F302" s="17"/>
      <c r="G302" s="14"/>
      <c r="H302" s="14"/>
      <c r="I302" s="14"/>
      <c r="J302" s="14"/>
      <c r="K302" s="14"/>
      <c r="L302" s="14"/>
      <c r="M302" s="14"/>
      <c r="N302" s="54"/>
      <c r="O302" s="14"/>
      <c r="P302" s="31"/>
      <c r="Q302" s="31"/>
      <c r="R302" s="17"/>
      <c r="S302" s="38"/>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row>
    <row r="303" spans="2:261" s="12" customFormat="1" ht="65.099999999999994" customHeight="1" x14ac:dyDescent="0.25">
      <c r="B303" s="11"/>
      <c r="C303" s="9"/>
      <c r="D303" s="16"/>
      <c r="E303" s="61"/>
      <c r="F303" s="16"/>
      <c r="G303" s="15"/>
      <c r="H303" s="15"/>
      <c r="I303" s="15"/>
      <c r="J303" s="14"/>
      <c r="K303" s="15"/>
      <c r="L303" s="15"/>
      <c r="M303" s="15"/>
      <c r="N303" s="54"/>
      <c r="O303" s="15"/>
      <c r="P303" s="15"/>
      <c r="Q303" s="15"/>
      <c r="R303" s="16"/>
      <c r="S303" s="37"/>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row>
    <row r="304" spans="2:261" s="12" customFormat="1" ht="65.099999999999994" customHeight="1" x14ac:dyDescent="0.25">
      <c r="B304" s="11"/>
      <c r="C304" s="19"/>
      <c r="D304" s="17"/>
      <c r="E304" s="62"/>
      <c r="F304" s="17"/>
      <c r="G304" s="14"/>
      <c r="H304" s="14"/>
      <c r="I304" s="14"/>
      <c r="J304" s="14"/>
      <c r="K304" s="14"/>
      <c r="L304" s="14"/>
      <c r="M304" s="14"/>
      <c r="N304" s="54"/>
      <c r="O304" s="14"/>
      <c r="P304" s="31"/>
      <c r="Q304" s="31"/>
      <c r="R304" s="17"/>
      <c r="S304" s="38"/>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row>
    <row r="305" spans="2:261" s="12" customFormat="1" ht="65.099999999999994" customHeight="1" x14ac:dyDescent="0.25">
      <c r="B305" s="11"/>
      <c r="C305" s="9"/>
      <c r="D305" s="16"/>
      <c r="E305" s="61"/>
      <c r="F305" s="16"/>
      <c r="G305" s="15"/>
      <c r="H305" s="15"/>
      <c r="I305" s="15"/>
      <c r="J305" s="14"/>
      <c r="K305" s="15"/>
      <c r="L305" s="15"/>
      <c r="M305" s="15"/>
      <c r="N305" s="54"/>
      <c r="O305" s="15"/>
      <c r="P305" s="15"/>
      <c r="Q305" s="15"/>
      <c r="R305" s="16"/>
      <c r="S305" s="37"/>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row>
    <row r="306" spans="2:261" s="12" customFormat="1" ht="65.099999999999994" customHeight="1" x14ac:dyDescent="0.25">
      <c r="B306" s="11"/>
      <c r="C306" s="19"/>
      <c r="D306" s="17"/>
      <c r="E306" s="62"/>
      <c r="F306" s="17"/>
      <c r="G306" s="14"/>
      <c r="H306" s="14"/>
      <c r="I306" s="14"/>
      <c r="J306" s="14"/>
      <c r="K306" s="14"/>
      <c r="L306" s="14"/>
      <c r="M306" s="14"/>
      <c r="N306" s="54"/>
      <c r="O306" s="14"/>
      <c r="P306" s="31"/>
      <c r="Q306" s="31"/>
      <c r="R306" s="17"/>
      <c r="S306" s="38"/>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row>
    <row r="307" spans="2:261" s="12" customFormat="1" ht="65.099999999999994" customHeight="1" x14ac:dyDescent="0.25">
      <c r="B307" s="11"/>
      <c r="C307" s="9"/>
      <c r="D307" s="16"/>
      <c r="E307" s="61"/>
      <c r="F307" s="16"/>
      <c r="G307" s="15"/>
      <c r="H307" s="15"/>
      <c r="I307" s="15"/>
      <c r="J307" s="14"/>
      <c r="K307" s="15"/>
      <c r="L307" s="15"/>
      <c r="M307" s="15"/>
      <c r="N307" s="54"/>
      <c r="O307" s="15"/>
      <c r="P307" s="15"/>
      <c r="Q307" s="15"/>
      <c r="R307" s="16"/>
      <c r="S307" s="37"/>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row>
    <row r="308" spans="2:261" s="12" customFormat="1" ht="65.099999999999994" customHeight="1" x14ac:dyDescent="0.25">
      <c r="B308" s="11"/>
      <c r="C308" s="19"/>
      <c r="D308" s="17"/>
      <c r="E308" s="62"/>
      <c r="F308" s="17"/>
      <c r="G308" s="14"/>
      <c r="H308" s="14"/>
      <c r="I308" s="14"/>
      <c r="J308" s="14"/>
      <c r="K308" s="14"/>
      <c r="L308" s="14"/>
      <c r="M308" s="14"/>
      <c r="N308" s="54"/>
      <c r="O308" s="14"/>
      <c r="P308" s="31"/>
      <c r="Q308" s="31"/>
      <c r="R308" s="17"/>
      <c r="S308" s="38"/>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row>
    <row r="309" spans="2:261" s="12" customFormat="1" ht="65.099999999999994" customHeight="1" x14ac:dyDescent="0.25">
      <c r="B309" s="11"/>
      <c r="C309" s="9"/>
      <c r="D309" s="16"/>
      <c r="E309" s="61"/>
      <c r="F309" s="16"/>
      <c r="G309" s="15"/>
      <c r="H309" s="15"/>
      <c r="I309" s="15"/>
      <c r="J309" s="14"/>
      <c r="K309" s="15"/>
      <c r="L309" s="15"/>
      <c r="M309" s="15"/>
      <c r="N309" s="54"/>
      <c r="O309" s="15"/>
      <c r="P309" s="15"/>
      <c r="Q309" s="15"/>
      <c r="R309" s="16"/>
      <c r="S309" s="37"/>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row>
    <row r="310" spans="2:261" s="12" customFormat="1" ht="65.099999999999994" customHeight="1" x14ac:dyDescent="0.25">
      <c r="B310" s="11"/>
      <c r="C310" s="19"/>
      <c r="D310" s="17"/>
      <c r="E310" s="62"/>
      <c r="F310" s="17"/>
      <c r="G310" s="14"/>
      <c r="H310" s="14"/>
      <c r="I310" s="14"/>
      <c r="J310" s="14"/>
      <c r="K310" s="14"/>
      <c r="L310" s="14"/>
      <c r="M310" s="14"/>
      <c r="N310" s="54"/>
      <c r="O310" s="14"/>
      <c r="P310" s="31"/>
      <c r="Q310" s="31"/>
      <c r="R310" s="17"/>
      <c r="S310" s="38"/>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row>
    <row r="311" spans="2:261" s="12" customFormat="1" ht="65.099999999999994" customHeight="1" x14ac:dyDescent="0.25">
      <c r="B311" s="11"/>
      <c r="C311" s="9"/>
      <c r="D311" s="16"/>
      <c r="E311" s="61"/>
      <c r="F311" s="16"/>
      <c r="G311" s="15"/>
      <c r="H311" s="15"/>
      <c r="I311" s="15"/>
      <c r="J311" s="14"/>
      <c r="K311" s="15"/>
      <c r="L311" s="15"/>
      <c r="M311" s="15"/>
      <c r="N311" s="54"/>
      <c r="O311" s="15"/>
      <c r="P311" s="15"/>
      <c r="Q311" s="15"/>
      <c r="R311" s="16"/>
      <c r="S311" s="37"/>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row>
    <row r="312" spans="2:261" s="12" customFormat="1" ht="65.099999999999994" customHeight="1" x14ac:dyDescent="0.25">
      <c r="B312" s="11"/>
      <c r="C312" s="19"/>
      <c r="D312" s="17"/>
      <c r="E312" s="62"/>
      <c r="F312" s="17"/>
      <c r="G312" s="14"/>
      <c r="H312" s="14"/>
      <c r="I312" s="14"/>
      <c r="J312" s="14"/>
      <c r="K312" s="14"/>
      <c r="L312" s="14"/>
      <c r="M312" s="14"/>
      <c r="N312" s="54"/>
      <c r="O312" s="14"/>
      <c r="P312" s="31"/>
      <c r="Q312" s="31"/>
      <c r="R312" s="17"/>
      <c r="S312" s="38"/>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row>
    <row r="313" spans="2:261" s="12" customFormat="1" ht="65.099999999999994" customHeight="1" x14ac:dyDescent="0.25">
      <c r="B313" s="11"/>
      <c r="C313" s="9"/>
      <c r="D313" s="16"/>
      <c r="E313" s="61"/>
      <c r="F313" s="16"/>
      <c r="G313" s="15"/>
      <c r="H313" s="15"/>
      <c r="I313" s="15"/>
      <c r="J313" s="14"/>
      <c r="K313" s="15"/>
      <c r="L313" s="15"/>
      <c r="M313" s="15"/>
      <c r="N313" s="54"/>
      <c r="O313" s="15"/>
      <c r="P313" s="15"/>
      <c r="Q313" s="15"/>
      <c r="R313" s="16"/>
      <c r="S313" s="37"/>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row>
    <row r="314" spans="2:261" s="12" customFormat="1" ht="65.099999999999994" customHeight="1" x14ac:dyDescent="0.25">
      <c r="B314" s="11"/>
      <c r="C314" s="19"/>
      <c r="D314" s="17"/>
      <c r="E314" s="62"/>
      <c r="F314" s="17"/>
      <c r="G314" s="14"/>
      <c r="H314" s="14"/>
      <c r="I314" s="14"/>
      <c r="J314" s="14"/>
      <c r="K314" s="14"/>
      <c r="L314" s="14"/>
      <c r="M314" s="14"/>
      <c r="N314" s="54"/>
      <c r="O314" s="14"/>
      <c r="P314" s="31"/>
      <c r="Q314" s="31"/>
      <c r="R314" s="17"/>
      <c r="S314" s="38"/>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row>
    <row r="315" spans="2:261" s="12" customFormat="1" ht="65.099999999999994" customHeight="1" x14ac:dyDescent="0.25">
      <c r="B315" s="11"/>
      <c r="C315" s="9"/>
      <c r="D315" s="16"/>
      <c r="E315" s="61"/>
      <c r="F315" s="16"/>
      <c r="G315" s="15"/>
      <c r="H315" s="15"/>
      <c r="I315" s="15"/>
      <c r="J315" s="14"/>
      <c r="K315" s="15"/>
      <c r="L315" s="15"/>
      <c r="M315" s="15"/>
      <c r="N315" s="54"/>
      <c r="O315" s="15"/>
      <c r="P315" s="15"/>
      <c r="Q315" s="15"/>
      <c r="R315" s="16"/>
      <c r="S315" s="37"/>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row>
    <row r="316" spans="2:261" s="12" customFormat="1" ht="65.099999999999994" customHeight="1" x14ac:dyDescent="0.25">
      <c r="B316" s="11"/>
      <c r="C316" s="19"/>
      <c r="D316" s="17"/>
      <c r="E316" s="62"/>
      <c r="F316" s="17"/>
      <c r="G316" s="14"/>
      <c r="H316" s="14"/>
      <c r="I316" s="14"/>
      <c r="J316" s="14"/>
      <c r="K316" s="14"/>
      <c r="L316" s="14"/>
      <c r="M316" s="14"/>
      <c r="N316" s="54"/>
      <c r="O316" s="14"/>
      <c r="P316" s="31"/>
      <c r="Q316" s="31"/>
      <c r="R316" s="17"/>
      <c r="S316" s="38"/>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row>
    <row r="317" spans="2:261" s="12" customFormat="1" ht="65.099999999999994" customHeight="1" x14ac:dyDescent="0.25">
      <c r="B317" s="11"/>
      <c r="C317" s="9"/>
      <c r="D317" s="16"/>
      <c r="E317" s="61"/>
      <c r="F317" s="16"/>
      <c r="G317" s="15"/>
      <c r="H317" s="15"/>
      <c r="I317" s="15"/>
      <c r="J317" s="14"/>
      <c r="K317" s="15"/>
      <c r="L317" s="15"/>
      <c r="M317" s="15"/>
      <c r="N317" s="54"/>
      <c r="O317" s="15"/>
      <c r="P317" s="15"/>
      <c r="Q317" s="15"/>
      <c r="R317" s="16"/>
      <c r="S317" s="37"/>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row>
    <row r="318" spans="2:261" s="12" customFormat="1" ht="65.099999999999994" customHeight="1" x14ac:dyDescent="0.25">
      <c r="B318" s="11"/>
      <c r="C318" s="19"/>
      <c r="D318" s="17"/>
      <c r="E318" s="62"/>
      <c r="F318" s="17"/>
      <c r="G318" s="14"/>
      <c r="H318" s="14"/>
      <c r="I318" s="14"/>
      <c r="J318" s="14"/>
      <c r="K318" s="14"/>
      <c r="L318" s="14"/>
      <c r="M318" s="14"/>
      <c r="N318" s="54"/>
      <c r="O318" s="14"/>
      <c r="P318" s="31"/>
      <c r="Q318" s="31"/>
      <c r="R318" s="17"/>
      <c r="S318" s="38"/>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row>
    <row r="319" spans="2:261" s="12" customFormat="1" ht="65.099999999999994" customHeight="1" x14ac:dyDescent="0.25">
      <c r="B319" s="11"/>
      <c r="C319" s="9"/>
      <c r="D319" s="16"/>
      <c r="E319" s="61"/>
      <c r="F319" s="16"/>
      <c r="G319" s="15"/>
      <c r="H319" s="15"/>
      <c r="I319" s="15"/>
      <c r="J319" s="14"/>
      <c r="K319" s="15"/>
      <c r="L319" s="15"/>
      <c r="M319" s="15"/>
      <c r="N319" s="54"/>
      <c r="O319" s="15"/>
      <c r="P319" s="15"/>
      <c r="Q319" s="15"/>
      <c r="R319" s="16"/>
      <c r="S319" s="37"/>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row>
    <row r="320" spans="2:261" s="12" customFormat="1" ht="65.099999999999994" customHeight="1" x14ac:dyDescent="0.25">
      <c r="B320" s="11"/>
      <c r="C320" s="19"/>
      <c r="D320" s="17"/>
      <c r="E320" s="62"/>
      <c r="F320" s="17"/>
      <c r="G320" s="14"/>
      <c r="H320" s="14"/>
      <c r="I320" s="14"/>
      <c r="J320" s="14"/>
      <c r="K320" s="14"/>
      <c r="L320" s="14"/>
      <c r="M320" s="14"/>
      <c r="N320" s="54"/>
      <c r="O320" s="14"/>
      <c r="P320" s="31"/>
      <c r="Q320" s="31"/>
      <c r="R320" s="17"/>
      <c r="S320" s="38"/>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row>
    <row r="321" spans="2:261" s="12" customFormat="1" ht="65.099999999999994" customHeight="1" x14ac:dyDescent="0.25">
      <c r="B321" s="11"/>
      <c r="C321" s="9"/>
      <c r="D321" s="16"/>
      <c r="E321" s="61"/>
      <c r="F321" s="16"/>
      <c r="G321" s="15"/>
      <c r="H321" s="15"/>
      <c r="I321" s="15"/>
      <c r="J321" s="14"/>
      <c r="K321" s="15"/>
      <c r="L321" s="15"/>
      <c r="M321" s="15"/>
      <c r="N321" s="54"/>
      <c r="O321" s="15"/>
      <c r="P321" s="15"/>
      <c r="Q321" s="15"/>
      <c r="R321" s="16"/>
      <c r="S321" s="37"/>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row>
    <row r="322" spans="2:261" s="12" customFormat="1" ht="65.099999999999994" customHeight="1" x14ac:dyDescent="0.25">
      <c r="B322" s="11"/>
      <c r="C322" s="19"/>
      <c r="D322" s="17"/>
      <c r="E322" s="62"/>
      <c r="F322" s="17"/>
      <c r="G322" s="14"/>
      <c r="H322" s="14"/>
      <c r="I322" s="14"/>
      <c r="J322" s="14"/>
      <c r="K322" s="14"/>
      <c r="L322" s="14"/>
      <c r="M322" s="14"/>
      <c r="N322" s="54"/>
      <c r="O322" s="14"/>
      <c r="P322" s="31"/>
      <c r="Q322" s="31"/>
      <c r="R322" s="17"/>
      <c r="S322" s="38"/>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row>
    <row r="323" spans="2:261" s="12" customFormat="1" ht="65.099999999999994" customHeight="1" x14ac:dyDescent="0.25">
      <c r="B323" s="11"/>
      <c r="C323" s="9"/>
      <c r="D323" s="16"/>
      <c r="E323" s="61"/>
      <c r="F323" s="16"/>
      <c r="G323" s="15"/>
      <c r="H323" s="15"/>
      <c r="I323" s="15"/>
      <c r="J323" s="14"/>
      <c r="K323" s="15"/>
      <c r="L323" s="15"/>
      <c r="M323" s="15"/>
      <c r="N323" s="54"/>
      <c r="O323" s="15"/>
      <c r="P323" s="15"/>
      <c r="Q323" s="15"/>
      <c r="R323" s="16"/>
      <c r="S323" s="37"/>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c r="JA323" s="11"/>
    </row>
    <row r="324" spans="2:261" s="12" customFormat="1" ht="65.099999999999994" customHeight="1" x14ac:dyDescent="0.25">
      <c r="B324" s="11"/>
      <c r="C324" s="19"/>
      <c r="D324" s="17"/>
      <c r="E324" s="62"/>
      <c r="F324" s="17"/>
      <c r="G324" s="14"/>
      <c r="H324" s="14"/>
      <c r="I324" s="14"/>
      <c r="J324" s="14"/>
      <c r="K324" s="14"/>
      <c r="L324" s="14"/>
      <c r="M324" s="14"/>
      <c r="N324" s="54"/>
      <c r="O324" s="14"/>
      <c r="P324" s="31"/>
      <c r="Q324" s="31"/>
      <c r="R324" s="17"/>
      <c r="S324" s="38"/>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c r="JA324" s="11"/>
    </row>
    <row r="325" spans="2:261" s="12" customFormat="1" ht="65.099999999999994" customHeight="1" x14ac:dyDescent="0.25">
      <c r="B325" s="11"/>
      <c r="C325" s="9"/>
      <c r="D325" s="16"/>
      <c r="E325" s="61"/>
      <c r="F325" s="16"/>
      <c r="G325" s="15"/>
      <c r="H325" s="15"/>
      <c r="I325" s="15"/>
      <c r="J325" s="14"/>
      <c r="K325" s="15"/>
      <c r="L325" s="15"/>
      <c r="M325" s="15"/>
      <c r="N325" s="54"/>
      <c r="O325" s="15"/>
      <c r="P325" s="15"/>
      <c r="Q325" s="15"/>
      <c r="R325" s="16"/>
      <c r="S325" s="37"/>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c r="JA325" s="11"/>
    </row>
    <row r="326" spans="2:261" s="12" customFormat="1" ht="65.099999999999994" customHeight="1" x14ac:dyDescent="0.25">
      <c r="B326" s="11"/>
      <c r="C326" s="19"/>
      <c r="D326" s="17"/>
      <c r="E326" s="62"/>
      <c r="F326" s="17"/>
      <c r="G326" s="14"/>
      <c r="H326" s="14"/>
      <c r="I326" s="14"/>
      <c r="J326" s="14"/>
      <c r="K326" s="14"/>
      <c r="L326" s="14"/>
      <c r="M326" s="14"/>
      <c r="N326" s="54"/>
      <c r="O326" s="14"/>
      <c r="P326" s="31"/>
      <c r="Q326" s="31"/>
      <c r="R326" s="17"/>
      <c r="S326" s="38"/>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c r="JA326" s="11"/>
    </row>
    <row r="327" spans="2:261" s="12" customFormat="1" ht="65.099999999999994" customHeight="1" x14ac:dyDescent="0.25">
      <c r="B327" s="11"/>
      <c r="C327" s="9"/>
      <c r="D327" s="16"/>
      <c r="E327" s="61"/>
      <c r="F327" s="16"/>
      <c r="G327" s="15"/>
      <c r="H327" s="15"/>
      <c r="I327" s="15"/>
      <c r="J327" s="14"/>
      <c r="K327" s="15"/>
      <c r="L327" s="15"/>
      <c r="M327" s="15"/>
      <c r="N327" s="54"/>
      <c r="O327" s="15"/>
      <c r="P327" s="15"/>
      <c r="Q327" s="15"/>
      <c r="R327" s="16"/>
      <c r="S327" s="37"/>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c r="JA327" s="11"/>
    </row>
    <row r="328" spans="2:261" s="12" customFormat="1" ht="65.099999999999994" customHeight="1" x14ac:dyDescent="0.25">
      <c r="B328" s="11"/>
      <c r="C328" s="19"/>
      <c r="D328" s="17"/>
      <c r="E328" s="62"/>
      <c r="F328" s="17"/>
      <c r="G328" s="14"/>
      <c r="H328" s="14"/>
      <c r="I328" s="14"/>
      <c r="J328" s="14"/>
      <c r="K328" s="14"/>
      <c r="L328" s="14"/>
      <c r="M328" s="14"/>
      <c r="N328" s="54"/>
      <c r="O328" s="14"/>
      <c r="P328" s="31"/>
      <c r="Q328" s="31"/>
      <c r="R328" s="17"/>
      <c r="S328" s="38"/>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c r="JA328" s="11"/>
    </row>
    <row r="329" spans="2:261" s="12" customFormat="1" ht="65.099999999999994" customHeight="1" x14ac:dyDescent="0.25">
      <c r="B329" s="11"/>
      <c r="C329" s="9"/>
      <c r="D329" s="16"/>
      <c r="E329" s="61"/>
      <c r="F329" s="16"/>
      <c r="G329" s="15"/>
      <c r="H329" s="15"/>
      <c r="I329" s="15"/>
      <c r="J329" s="14"/>
      <c r="K329" s="15"/>
      <c r="L329" s="15"/>
      <c r="M329" s="15"/>
      <c r="N329" s="54"/>
      <c r="O329" s="15"/>
      <c r="P329" s="15"/>
      <c r="Q329" s="15"/>
      <c r="R329" s="16"/>
      <c r="S329" s="37"/>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c r="JA329" s="11"/>
    </row>
    <row r="330" spans="2:261" s="12" customFormat="1" ht="65.099999999999994" customHeight="1" x14ac:dyDescent="0.25">
      <c r="B330" s="11"/>
      <c r="C330" s="19"/>
      <c r="D330" s="17"/>
      <c r="E330" s="62"/>
      <c r="F330" s="17"/>
      <c r="G330" s="14"/>
      <c r="H330" s="14"/>
      <c r="I330" s="14"/>
      <c r="J330" s="14"/>
      <c r="K330" s="14"/>
      <c r="L330" s="14"/>
      <c r="M330" s="14"/>
      <c r="N330" s="54"/>
      <c r="O330" s="14"/>
      <c r="P330" s="31"/>
      <c r="Q330" s="31"/>
      <c r="R330" s="17"/>
      <c r="S330" s="38"/>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c r="JA330" s="11"/>
    </row>
    <row r="331" spans="2:261" s="12" customFormat="1" ht="65.099999999999994" customHeight="1" x14ac:dyDescent="0.25">
      <c r="B331" s="11"/>
      <c r="C331" s="9"/>
      <c r="D331" s="16"/>
      <c r="E331" s="61"/>
      <c r="F331" s="16"/>
      <c r="G331" s="15"/>
      <c r="H331" s="15"/>
      <c r="I331" s="15"/>
      <c r="J331" s="14"/>
      <c r="K331" s="15"/>
      <c r="L331" s="15"/>
      <c r="M331" s="15"/>
      <c r="N331" s="54"/>
      <c r="O331" s="15"/>
      <c r="P331" s="15"/>
      <c r="Q331" s="15"/>
      <c r="R331" s="16"/>
      <c r="S331" s="37"/>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c r="JA331" s="11"/>
    </row>
    <row r="332" spans="2:261" s="12" customFormat="1" ht="65.099999999999994" customHeight="1" x14ac:dyDescent="0.25">
      <c r="B332" s="11"/>
      <c r="C332" s="19"/>
      <c r="D332" s="17"/>
      <c r="E332" s="62"/>
      <c r="F332" s="17"/>
      <c r="G332" s="14"/>
      <c r="H332" s="14"/>
      <c r="I332" s="14"/>
      <c r="J332" s="14"/>
      <c r="K332" s="14"/>
      <c r="L332" s="14"/>
      <c r="M332" s="14"/>
      <c r="N332" s="54"/>
      <c r="O332" s="14"/>
      <c r="P332" s="31"/>
      <c r="Q332" s="31"/>
      <c r="R332" s="17"/>
      <c r="S332" s="38"/>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c r="JA332" s="11"/>
    </row>
    <row r="333" spans="2:261" s="12" customFormat="1" ht="65.099999999999994" customHeight="1" x14ac:dyDescent="0.25">
      <c r="B333" s="11"/>
      <c r="C333" s="9"/>
      <c r="D333" s="16"/>
      <c r="E333" s="61"/>
      <c r="F333" s="16"/>
      <c r="G333" s="15"/>
      <c r="H333" s="15"/>
      <c r="I333" s="15"/>
      <c r="J333" s="14"/>
      <c r="K333" s="15"/>
      <c r="L333" s="15"/>
      <c r="M333" s="15"/>
      <c r="N333" s="54"/>
      <c r="O333" s="15"/>
      <c r="P333" s="15"/>
      <c r="Q333" s="15"/>
      <c r="R333" s="16"/>
      <c r="S333" s="37"/>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c r="JA333" s="11"/>
    </row>
    <row r="334" spans="2:261" s="12" customFormat="1" ht="65.099999999999994" customHeight="1" x14ac:dyDescent="0.25">
      <c r="B334" s="11"/>
      <c r="C334" s="19"/>
      <c r="D334" s="17"/>
      <c r="E334" s="62"/>
      <c r="F334" s="17"/>
      <c r="G334" s="14"/>
      <c r="H334" s="14"/>
      <c r="I334" s="14"/>
      <c r="J334" s="14"/>
      <c r="K334" s="14"/>
      <c r="L334" s="14"/>
      <c r="M334" s="14"/>
      <c r="N334" s="54"/>
      <c r="O334" s="14"/>
      <c r="P334" s="31"/>
      <c r="Q334" s="31"/>
      <c r="R334" s="17"/>
      <c r="S334" s="38"/>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c r="JA334" s="11"/>
    </row>
    <row r="335" spans="2:261" s="12" customFormat="1" ht="65.099999999999994" customHeight="1" x14ac:dyDescent="0.25">
      <c r="B335" s="11"/>
      <c r="C335" s="9"/>
      <c r="D335" s="16"/>
      <c r="E335" s="61"/>
      <c r="F335" s="16"/>
      <c r="G335" s="15"/>
      <c r="H335" s="15"/>
      <c r="I335" s="15"/>
      <c r="J335" s="14"/>
      <c r="K335" s="15"/>
      <c r="L335" s="15"/>
      <c r="M335" s="15"/>
      <c r="N335" s="54"/>
      <c r="O335" s="15"/>
      <c r="P335" s="15"/>
      <c r="Q335" s="15"/>
      <c r="R335" s="16"/>
      <c r="S335" s="37"/>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c r="JA335" s="11"/>
    </row>
    <row r="336" spans="2:261" s="12" customFormat="1" ht="65.099999999999994" customHeight="1" x14ac:dyDescent="0.25">
      <c r="B336" s="11"/>
      <c r="C336" s="19"/>
      <c r="D336" s="17"/>
      <c r="E336" s="62"/>
      <c r="F336" s="17"/>
      <c r="G336" s="14"/>
      <c r="H336" s="14"/>
      <c r="I336" s="14"/>
      <c r="J336" s="14"/>
      <c r="K336" s="14"/>
      <c r="L336" s="14"/>
      <c r="M336" s="14"/>
      <c r="N336" s="54"/>
      <c r="O336" s="14"/>
      <c r="P336" s="31"/>
      <c r="Q336" s="31"/>
      <c r="R336" s="17"/>
      <c r="S336" s="38"/>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c r="JA336" s="11"/>
    </row>
    <row r="337" spans="2:261" s="12" customFormat="1" ht="65.099999999999994" customHeight="1" x14ac:dyDescent="0.25">
      <c r="B337" s="11"/>
      <c r="C337" s="9"/>
      <c r="D337" s="16"/>
      <c r="E337" s="61"/>
      <c r="F337" s="16"/>
      <c r="G337" s="15"/>
      <c r="H337" s="15"/>
      <c r="I337" s="15"/>
      <c r="J337" s="14"/>
      <c r="K337" s="15"/>
      <c r="L337" s="15"/>
      <c r="M337" s="15"/>
      <c r="N337" s="54"/>
      <c r="O337" s="15"/>
      <c r="P337" s="15"/>
      <c r="Q337" s="15"/>
      <c r="R337" s="16"/>
      <c r="S337" s="37"/>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c r="JA337" s="11"/>
    </row>
    <row r="338" spans="2:261" s="12" customFormat="1" ht="65.099999999999994" customHeight="1" x14ac:dyDescent="0.25">
      <c r="B338" s="11"/>
      <c r="C338" s="19"/>
      <c r="D338" s="17"/>
      <c r="E338" s="62"/>
      <c r="F338" s="17"/>
      <c r="G338" s="14"/>
      <c r="H338" s="14"/>
      <c r="I338" s="14"/>
      <c r="J338" s="14"/>
      <c r="K338" s="14"/>
      <c r="L338" s="14"/>
      <c r="M338" s="14"/>
      <c r="N338" s="54"/>
      <c r="O338" s="14"/>
      <c r="P338" s="31"/>
      <c r="Q338" s="31"/>
      <c r="R338" s="17"/>
      <c r="S338" s="38"/>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c r="JA338" s="11"/>
    </row>
    <row r="339" spans="2:261" s="12" customFormat="1" ht="65.099999999999994" customHeight="1" x14ac:dyDescent="0.25">
      <c r="B339" s="11"/>
      <c r="C339" s="9"/>
      <c r="D339" s="16"/>
      <c r="E339" s="61"/>
      <c r="F339" s="16"/>
      <c r="G339" s="15"/>
      <c r="H339" s="15"/>
      <c r="I339" s="15"/>
      <c r="J339" s="14"/>
      <c r="K339" s="15"/>
      <c r="L339" s="15"/>
      <c r="M339" s="15"/>
      <c r="N339" s="54"/>
      <c r="O339" s="15"/>
      <c r="P339" s="15"/>
      <c r="Q339" s="15"/>
      <c r="R339" s="16"/>
      <c r="S339" s="37"/>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c r="JA339" s="11"/>
    </row>
    <row r="340" spans="2:261" s="12" customFormat="1" ht="65.099999999999994" customHeight="1" x14ac:dyDescent="0.25">
      <c r="B340" s="11"/>
      <c r="C340" s="19"/>
      <c r="D340" s="17"/>
      <c r="E340" s="62"/>
      <c r="F340" s="17"/>
      <c r="G340" s="14"/>
      <c r="H340" s="14"/>
      <c r="I340" s="14"/>
      <c r="J340" s="14"/>
      <c r="K340" s="14"/>
      <c r="L340" s="14"/>
      <c r="M340" s="14"/>
      <c r="N340" s="54"/>
      <c r="O340" s="14"/>
      <c r="P340" s="31"/>
      <c r="Q340" s="31"/>
      <c r="R340" s="17"/>
      <c r="S340" s="38"/>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c r="JA340" s="11"/>
    </row>
    <row r="341" spans="2:261" s="12" customFormat="1" ht="65.099999999999994" customHeight="1" x14ac:dyDescent="0.25">
      <c r="B341" s="11"/>
      <c r="C341" s="9"/>
      <c r="D341" s="16"/>
      <c r="E341" s="61"/>
      <c r="F341" s="16"/>
      <c r="G341" s="15"/>
      <c r="H341" s="15"/>
      <c r="I341" s="15"/>
      <c r="J341" s="14"/>
      <c r="K341" s="15"/>
      <c r="L341" s="15"/>
      <c r="M341" s="15"/>
      <c r="N341" s="54"/>
      <c r="O341" s="15"/>
      <c r="P341" s="15"/>
      <c r="Q341" s="15"/>
      <c r="R341" s="16"/>
      <c r="S341" s="37"/>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c r="JA341" s="11"/>
    </row>
    <row r="342" spans="2:261" s="12" customFormat="1" ht="65.099999999999994" customHeight="1" x14ac:dyDescent="0.25">
      <c r="B342" s="11"/>
      <c r="C342" s="19"/>
      <c r="D342" s="17"/>
      <c r="E342" s="62"/>
      <c r="F342" s="17"/>
      <c r="G342" s="14"/>
      <c r="H342" s="14"/>
      <c r="I342" s="14"/>
      <c r="J342" s="14"/>
      <c r="K342" s="14"/>
      <c r="L342" s="14"/>
      <c r="M342" s="14"/>
      <c r="N342" s="54"/>
      <c r="O342" s="14"/>
      <c r="P342" s="31"/>
      <c r="Q342" s="31"/>
      <c r="R342" s="17"/>
      <c r="S342" s="38"/>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c r="JA342" s="11"/>
    </row>
    <row r="343" spans="2:261" s="12" customFormat="1" ht="65.099999999999994" customHeight="1" x14ac:dyDescent="0.25">
      <c r="B343" s="11"/>
      <c r="C343" s="9"/>
      <c r="D343" s="16"/>
      <c r="E343" s="61"/>
      <c r="F343" s="16"/>
      <c r="G343" s="15"/>
      <c r="H343" s="15"/>
      <c r="I343" s="15"/>
      <c r="J343" s="14"/>
      <c r="K343" s="15"/>
      <c r="L343" s="15"/>
      <c r="M343" s="15"/>
      <c r="N343" s="54"/>
      <c r="O343" s="15"/>
      <c r="P343" s="15"/>
      <c r="Q343" s="15"/>
      <c r="R343" s="16"/>
      <c r="S343" s="37"/>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c r="JA343" s="11"/>
    </row>
    <row r="344" spans="2:261" s="12" customFormat="1" ht="65.099999999999994" customHeight="1" x14ac:dyDescent="0.25">
      <c r="B344" s="11"/>
      <c r="C344" s="19"/>
      <c r="D344" s="17"/>
      <c r="E344" s="62"/>
      <c r="F344" s="17"/>
      <c r="G344" s="14"/>
      <c r="H344" s="14"/>
      <c r="I344" s="14"/>
      <c r="J344" s="14"/>
      <c r="K344" s="14"/>
      <c r="L344" s="14"/>
      <c r="M344" s="14"/>
      <c r="N344" s="54"/>
      <c r="O344" s="14"/>
      <c r="P344" s="31"/>
      <c r="Q344" s="31"/>
      <c r="R344" s="17"/>
      <c r="S344" s="38"/>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c r="JA344" s="11"/>
    </row>
    <row r="345" spans="2:261" s="12" customFormat="1" ht="65.099999999999994" customHeight="1" x14ac:dyDescent="0.25">
      <c r="B345" s="11"/>
      <c r="C345" s="9"/>
      <c r="D345" s="16"/>
      <c r="E345" s="61"/>
      <c r="F345" s="16"/>
      <c r="G345" s="15"/>
      <c r="H345" s="15"/>
      <c r="I345" s="15"/>
      <c r="J345" s="14"/>
      <c r="K345" s="15"/>
      <c r="L345" s="15"/>
      <c r="M345" s="15"/>
      <c r="N345" s="54"/>
      <c r="O345" s="15"/>
      <c r="P345" s="15"/>
      <c r="Q345" s="15"/>
      <c r="R345" s="16"/>
      <c r="S345" s="37"/>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c r="JA345" s="11"/>
    </row>
    <row r="346" spans="2:261" s="12" customFormat="1" ht="65.099999999999994" customHeight="1" x14ac:dyDescent="0.25">
      <c r="B346" s="11"/>
      <c r="C346" s="19"/>
      <c r="D346" s="17"/>
      <c r="E346" s="62"/>
      <c r="F346" s="17"/>
      <c r="G346" s="14"/>
      <c r="H346" s="14"/>
      <c r="I346" s="14"/>
      <c r="J346" s="14"/>
      <c r="K346" s="14"/>
      <c r="L346" s="14"/>
      <c r="M346" s="14"/>
      <c r="N346" s="54"/>
      <c r="O346" s="14"/>
      <c r="P346" s="31"/>
      <c r="Q346" s="31"/>
      <c r="R346" s="17"/>
      <c r="S346" s="38"/>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c r="JA346" s="11"/>
    </row>
    <row r="347" spans="2:261" s="12" customFormat="1" ht="65.099999999999994" customHeight="1" x14ac:dyDescent="0.25">
      <c r="B347" s="11"/>
      <c r="C347" s="9"/>
      <c r="D347" s="16"/>
      <c r="E347" s="61"/>
      <c r="F347" s="16"/>
      <c r="G347" s="15"/>
      <c r="H347" s="15"/>
      <c r="I347" s="15"/>
      <c r="J347" s="14"/>
      <c r="K347" s="15"/>
      <c r="L347" s="15"/>
      <c r="M347" s="15"/>
      <c r="N347" s="54"/>
      <c r="O347" s="15"/>
      <c r="P347" s="15"/>
      <c r="Q347" s="15"/>
      <c r="R347" s="16"/>
      <c r="S347" s="37"/>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c r="JA347" s="11"/>
    </row>
    <row r="348" spans="2:261" s="12" customFormat="1" ht="65.099999999999994" customHeight="1" x14ac:dyDescent="0.25">
      <c r="B348" s="11"/>
      <c r="C348" s="19"/>
      <c r="D348" s="17"/>
      <c r="E348" s="62"/>
      <c r="F348" s="17"/>
      <c r="G348" s="14"/>
      <c r="H348" s="14"/>
      <c r="I348" s="14"/>
      <c r="J348" s="14"/>
      <c r="K348" s="14"/>
      <c r="L348" s="14"/>
      <c r="M348" s="14"/>
      <c r="N348" s="54"/>
      <c r="O348" s="14"/>
      <c r="P348" s="31"/>
      <c r="Q348" s="31"/>
      <c r="R348" s="17"/>
      <c r="S348" s="38"/>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c r="JA348" s="11"/>
    </row>
    <row r="349" spans="2:261" s="12" customFormat="1" ht="65.099999999999994" customHeight="1" x14ac:dyDescent="0.25">
      <c r="B349" s="11"/>
      <c r="C349" s="9"/>
      <c r="D349" s="16"/>
      <c r="E349" s="61"/>
      <c r="F349" s="16"/>
      <c r="G349" s="15"/>
      <c r="H349" s="15"/>
      <c r="I349" s="15"/>
      <c r="J349" s="14"/>
      <c r="K349" s="15"/>
      <c r="L349" s="15"/>
      <c r="M349" s="15"/>
      <c r="N349" s="54"/>
      <c r="O349" s="15"/>
      <c r="P349" s="15"/>
      <c r="Q349" s="15"/>
      <c r="R349" s="16"/>
      <c r="S349" s="37"/>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c r="JA349" s="11"/>
    </row>
    <row r="350" spans="2:261" s="12" customFormat="1" ht="65.099999999999994" customHeight="1" x14ac:dyDescent="0.25">
      <c r="B350" s="11"/>
      <c r="C350" s="19"/>
      <c r="D350" s="17"/>
      <c r="E350" s="62"/>
      <c r="F350" s="17"/>
      <c r="G350" s="14"/>
      <c r="H350" s="14"/>
      <c r="I350" s="14"/>
      <c r="J350" s="14"/>
      <c r="K350" s="14"/>
      <c r="L350" s="14"/>
      <c r="M350" s="14"/>
      <c r="N350" s="54"/>
      <c r="O350" s="14"/>
      <c r="P350" s="31"/>
      <c r="Q350" s="31"/>
      <c r="R350" s="17"/>
      <c r="S350" s="38"/>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c r="JA350" s="11"/>
    </row>
    <row r="351" spans="2:261" s="12" customFormat="1" ht="65.099999999999994" customHeight="1" x14ac:dyDescent="0.25">
      <c r="B351" s="11"/>
      <c r="C351" s="9"/>
      <c r="D351" s="16"/>
      <c r="E351" s="16"/>
      <c r="F351" s="16"/>
      <c r="G351" s="15"/>
      <c r="H351" s="15"/>
      <c r="I351" s="15"/>
      <c r="J351" s="14"/>
      <c r="K351" s="15"/>
      <c r="L351" s="15"/>
      <c r="M351" s="15"/>
      <c r="N351" s="54"/>
      <c r="O351" s="15"/>
      <c r="P351" s="15"/>
      <c r="Q351" s="15"/>
      <c r="R351" s="16"/>
      <c r="S351" s="37"/>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c r="JA351" s="11"/>
    </row>
    <row r="352" spans="2:261" s="12" customFormat="1" ht="65.099999999999994" customHeight="1" x14ac:dyDescent="0.25">
      <c r="B352" s="11"/>
      <c r="C352" s="19"/>
      <c r="D352" s="17"/>
      <c r="E352" s="17"/>
      <c r="F352" s="17"/>
      <c r="G352" s="14"/>
      <c r="H352" s="14"/>
      <c r="I352" s="14"/>
      <c r="J352" s="14"/>
      <c r="K352" s="14"/>
      <c r="L352" s="14"/>
      <c r="M352" s="14"/>
      <c r="N352" s="54"/>
      <c r="O352" s="14"/>
      <c r="P352" s="31"/>
      <c r="Q352" s="31"/>
      <c r="R352" s="17"/>
      <c r="S352" s="38"/>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c r="JA352" s="11"/>
    </row>
    <row r="353" spans="2:261" s="12" customFormat="1" x14ac:dyDescent="0.25">
      <c r="B353" s="11"/>
      <c r="C353" s="1"/>
      <c r="D353" s="1"/>
      <c r="E353" s="1"/>
      <c r="F353" s="1"/>
      <c r="G353" s="1"/>
      <c r="H353" s="1"/>
      <c r="I353" s="1"/>
      <c r="J353" s="1"/>
      <c r="K353" s="1"/>
      <c r="L353" s="1"/>
      <c r="M353" s="1"/>
      <c r="N353" s="55"/>
      <c r="O353" s="1"/>
      <c r="P353" s="18"/>
      <c r="Q353" s="18"/>
      <c r="R353" s="1"/>
      <c r="S353" s="1"/>
      <c r="T353" s="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c r="JA353" s="11"/>
    </row>
    <row r="354" spans="2:261" s="12" customFormat="1" x14ac:dyDescent="0.25">
      <c r="B354" s="11"/>
      <c r="C354" s="1"/>
      <c r="D354" s="1"/>
      <c r="E354" s="1"/>
      <c r="F354" s="1"/>
      <c r="G354" s="1"/>
      <c r="H354" s="1"/>
      <c r="I354" s="1"/>
      <c r="J354" s="1"/>
      <c r="K354" s="1"/>
      <c r="L354" s="1"/>
      <c r="M354" s="1"/>
      <c r="N354" s="1"/>
      <c r="O354" s="1"/>
      <c r="P354" s="18"/>
      <c r="Q354" s="18"/>
      <c r="R354" s="1"/>
      <c r="S354" s="1"/>
      <c r="T354" s="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c r="JA354" s="11"/>
    </row>
    <row r="355" spans="2:261" s="12" customFormat="1" x14ac:dyDescent="0.25">
      <c r="B355" s="11"/>
      <c r="C355" s="1"/>
      <c r="D355" s="1"/>
      <c r="E355" s="1"/>
      <c r="F355" s="1"/>
      <c r="G355" s="1"/>
      <c r="H355" s="1"/>
      <c r="I355" s="1"/>
      <c r="J355" s="1"/>
      <c r="K355" s="1"/>
      <c r="L355" s="1"/>
      <c r="M355" s="1"/>
      <c r="N355" s="1"/>
      <c r="O355" s="1"/>
      <c r="P355" s="18"/>
      <c r="Q355" s="18"/>
      <c r="R355" s="1"/>
      <c r="S355" s="1"/>
      <c r="T355" s="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c r="JA355" s="11"/>
    </row>
    <row r="356" spans="2:261" s="12" customFormat="1" x14ac:dyDescent="0.25">
      <c r="B356" s="11"/>
      <c r="C356" s="1"/>
      <c r="D356" s="1"/>
      <c r="E356" s="1"/>
      <c r="F356" s="1"/>
      <c r="G356" s="1"/>
      <c r="H356" s="1"/>
      <c r="I356" s="1"/>
      <c r="J356" s="1"/>
      <c r="K356" s="1"/>
      <c r="L356" s="1"/>
      <c r="M356" s="1"/>
      <c r="N356" s="1"/>
      <c r="O356" s="1"/>
      <c r="P356" s="18"/>
      <c r="Q356" s="18"/>
      <c r="R356" s="1"/>
      <c r="S356" s="1"/>
      <c r="T356" s="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c r="JA356" s="11"/>
    </row>
    <row r="357" spans="2:261" s="12" customFormat="1" x14ac:dyDescent="0.25">
      <c r="B357" s="11"/>
      <c r="C357" s="1"/>
      <c r="D357" s="1"/>
      <c r="E357" s="1"/>
      <c r="F357" s="1"/>
      <c r="G357" s="1"/>
      <c r="H357" s="1"/>
      <c r="I357" s="1"/>
      <c r="J357" s="1"/>
      <c r="K357" s="1"/>
      <c r="L357" s="1"/>
      <c r="M357" s="1"/>
      <c r="N357" s="1"/>
      <c r="O357" s="1"/>
      <c r="P357" s="18"/>
      <c r="Q357" s="18"/>
      <c r="R357" s="1"/>
      <c r="S357" s="1"/>
      <c r="T357" s="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c r="JA357" s="11"/>
    </row>
    <row r="358" spans="2:261" s="12" customFormat="1" x14ac:dyDescent="0.25">
      <c r="B358" s="11"/>
      <c r="C358" s="1"/>
      <c r="D358" s="1"/>
      <c r="E358" s="1"/>
      <c r="F358" s="1"/>
      <c r="G358" s="1"/>
      <c r="H358" s="1"/>
      <c r="I358" s="1"/>
      <c r="J358" s="1"/>
      <c r="K358" s="1"/>
      <c r="L358" s="1"/>
      <c r="M358" s="1"/>
      <c r="N358" s="1"/>
      <c r="O358" s="1"/>
      <c r="P358" s="18"/>
      <c r="Q358" s="18"/>
      <c r="R358" s="1"/>
      <c r="S358" s="1"/>
      <c r="T358" s="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c r="JA358" s="11"/>
    </row>
    <row r="359" spans="2:261" s="12" customFormat="1" x14ac:dyDescent="0.25">
      <c r="B359" s="11"/>
      <c r="C359" s="1"/>
      <c r="D359" s="1"/>
      <c r="E359" s="1"/>
      <c r="F359" s="1"/>
      <c r="G359" s="1"/>
      <c r="H359" s="1"/>
      <c r="I359" s="1"/>
      <c r="J359" s="1"/>
      <c r="K359" s="1"/>
      <c r="L359" s="1"/>
      <c r="M359" s="1"/>
      <c r="N359" s="1"/>
      <c r="O359" s="1"/>
      <c r="P359" s="18"/>
      <c r="Q359" s="18"/>
      <c r="R359" s="1"/>
      <c r="S359" s="1"/>
      <c r="T359" s="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c r="JA359" s="11"/>
    </row>
    <row r="360" spans="2:261" s="12" customFormat="1" x14ac:dyDescent="0.25">
      <c r="B360" s="11"/>
      <c r="C360" s="1"/>
      <c r="D360" s="1"/>
      <c r="E360" s="1"/>
      <c r="F360" s="1"/>
      <c r="G360" s="1"/>
      <c r="H360" s="1"/>
      <c r="I360" s="1"/>
      <c r="J360" s="1"/>
      <c r="K360" s="1"/>
      <c r="L360" s="1"/>
      <c r="M360" s="1"/>
      <c r="N360" s="1"/>
      <c r="O360" s="1"/>
      <c r="P360" s="18"/>
      <c r="Q360" s="18"/>
      <c r="R360" s="1"/>
      <c r="S360" s="1"/>
      <c r="T360" s="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c r="JA360" s="11"/>
    </row>
    <row r="361" spans="2:261" s="12" customFormat="1" ht="15" customHeight="1" x14ac:dyDescent="0.25">
      <c r="B361" s="11"/>
      <c r="C361" s="1"/>
      <c r="D361" s="1"/>
      <c r="E361" s="1"/>
      <c r="F361" s="1"/>
      <c r="G361" s="1"/>
      <c r="H361" s="1"/>
      <c r="I361" s="1"/>
      <c r="J361" s="1"/>
      <c r="K361" s="1"/>
      <c r="L361" s="1"/>
      <c r="M361" s="1"/>
      <c r="N361" s="1"/>
      <c r="O361" s="1"/>
      <c r="P361" s="18"/>
      <c r="Q361" s="18"/>
      <c r="R361" s="1"/>
      <c r="S361" s="1"/>
      <c r="T361" s="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c r="JA361" s="11"/>
    </row>
    <row r="362" spans="2:261" s="12" customFormat="1" ht="15" customHeight="1" x14ac:dyDescent="0.25">
      <c r="B362" s="11"/>
      <c r="C362" s="1"/>
      <c r="D362" s="1"/>
      <c r="E362" s="1"/>
      <c r="F362" s="1"/>
      <c r="G362" s="1"/>
      <c r="H362" s="1"/>
      <c r="I362" s="1"/>
      <c r="J362" s="1"/>
      <c r="K362" s="1"/>
      <c r="L362" s="1"/>
      <c r="M362" s="1"/>
      <c r="N362" s="1"/>
      <c r="O362" s="1"/>
      <c r="P362" s="18"/>
      <c r="Q362" s="18"/>
      <c r="R362" s="1"/>
      <c r="S362" s="1"/>
      <c r="T362" s="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c r="JA362" s="11"/>
    </row>
    <row r="363" spans="2:261" s="12" customFormat="1" ht="15" customHeight="1" x14ac:dyDescent="0.25">
      <c r="B363" s="11"/>
      <c r="C363" s="1"/>
      <c r="D363" s="1"/>
      <c r="E363" s="1"/>
      <c r="F363" s="1"/>
      <c r="G363" s="1"/>
      <c r="H363" s="1"/>
      <c r="I363" s="1"/>
      <c r="J363" s="1"/>
      <c r="K363" s="1"/>
      <c r="L363" s="1"/>
      <c r="M363" s="1"/>
      <c r="N363" s="1"/>
      <c r="O363" s="1"/>
      <c r="P363" s="18"/>
      <c r="Q363" s="18"/>
      <c r="R363" s="1"/>
      <c r="S363" s="1"/>
      <c r="T363" s="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c r="JA363" s="11"/>
    </row>
    <row r="364" spans="2:261" s="12" customFormat="1" ht="15" customHeight="1" x14ac:dyDescent="0.25">
      <c r="B364" s="11"/>
      <c r="C364" s="1"/>
      <c r="D364" s="1"/>
      <c r="E364" s="1"/>
      <c r="F364" s="1"/>
      <c r="G364" s="1"/>
      <c r="H364" s="1"/>
      <c r="I364" s="1"/>
      <c r="J364" s="1"/>
      <c r="K364" s="1"/>
      <c r="L364" s="1"/>
      <c r="M364" s="1"/>
      <c r="N364" s="1"/>
      <c r="O364" s="1"/>
      <c r="P364" s="18"/>
      <c r="Q364" s="18"/>
      <c r="R364" s="1"/>
      <c r="S364" s="1"/>
      <c r="T364" s="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c r="JA364" s="11"/>
    </row>
    <row r="365" spans="2:261" s="12" customFormat="1" ht="15" customHeight="1" x14ac:dyDescent="0.25">
      <c r="B365" s="11"/>
      <c r="C365" s="1"/>
      <c r="D365" s="1"/>
      <c r="E365" s="1"/>
      <c r="F365" s="1"/>
      <c r="G365" s="1"/>
      <c r="H365" s="1"/>
      <c r="I365" s="1"/>
      <c r="J365" s="1"/>
      <c r="K365" s="1"/>
      <c r="L365" s="1"/>
      <c r="M365" s="1"/>
      <c r="N365" s="1"/>
      <c r="O365" s="1"/>
      <c r="P365" s="18"/>
      <c r="Q365" s="18"/>
      <c r="R365" s="1"/>
      <c r="S365" s="1"/>
      <c r="T365" s="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c r="JA365" s="11"/>
    </row>
    <row r="366" spans="2:261" s="12" customFormat="1" ht="15" customHeight="1" x14ac:dyDescent="0.25">
      <c r="B366" s="11"/>
      <c r="C366" s="1"/>
      <c r="D366" s="1"/>
      <c r="E366" s="1"/>
      <c r="F366" s="1"/>
      <c r="G366" s="1"/>
      <c r="H366" s="1"/>
      <c r="I366" s="1"/>
      <c r="J366" s="1"/>
      <c r="K366" s="1"/>
      <c r="L366" s="1"/>
      <c r="M366" s="1"/>
      <c r="N366" s="1"/>
      <c r="O366" s="1"/>
      <c r="P366" s="18"/>
      <c r="Q366" s="18"/>
      <c r="R366" s="1"/>
      <c r="S366" s="1"/>
      <c r="T366" s="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c r="JA366" s="11"/>
    </row>
    <row r="367" spans="2:261" s="12" customFormat="1" ht="15" customHeight="1" x14ac:dyDescent="0.25">
      <c r="B367" s="11"/>
      <c r="C367" s="1"/>
      <c r="D367" s="1"/>
      <c r="E367" s="1"/>
      <c r="F367" s="1"/>
      <c r="G367" s="1"/>
      <c r="H367" s="1"/>
      <c r="I367" s="1"/>
      <c r="J367" s="1"/>
      <c r="K367" s="1"/>
      <c r="L367" s="1"/>
      <c r="M367" s="1"/>
      <c r="N367" s="1"/>
      <c r="O367" s="1"/>
      <c r="P367" s="18"/>
      <c r="Q367" s="18"/>
      <c r="R367" s="1"/>
      <c r="S367" s="1"/>
      <c r="T367" s="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c r="JA367" s="11"/>
    </row>
    <row r="368" spans="2:261" s="12" customFormat="1" ht="15" customHeight="1" x14ac:dyDescent="0.25">
      <c r="B368" s="11"/>
      <c r="C368" s="1"/>
      <c r="D368" s="1"/>
      <c r="E368" s="1"/>
      <c r="F368" s="1"/>
      <c r="G368" s="1"/>
      <c r="H368" s="1"/>
      <c r="I368" s="1"/>
      <c r="J368" s="1"/>
      <c r="K368" s="1"/>
      <c r="L368" s="1"/>
      <c r="M368" s="1"/>
      <c r="N368" s="1"/>
      <c r="O368" s="1"/>
      <c r="P368" s="18"/>
      <c r="Q368" s="18"/>
      <c r="R368" s="1"/>
      <c r="S368" s="1"/>
      <c r="T368" s="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c r="JA368" s="11"/>
    </row>
    <row r="369" spans="2:261" s="12" customFormat="1" ht="15" customHeight="1" x14ac:dyDescent="0.25">
      <c r="B369" s="11"/>
      <c r="C369" s="1"/>
      <c r="D369" s="1"/>
      <c r="E369" s="1"/>
      <c r="F369" s="1"/>
      <c r="G369" s="1"/>
      <c r="H369" s="1"/>
      <c r="I369" s="1"/>
      <c r="J369" s="1"/>
      <c r="K369" s="1"/>
      <c r="L369" s="1"/>
      <c r="M369" s="1"/>
      <c r="N369" s="1"/>
      <c r="O369" s="1"/>
      <c r="P369" s="18"/>
      <c r="Q369" s="18"/>
      <c r="R369" s="1"/>
      <c r="S369" s="1"/>
      <c r="T369" s="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c r="JA369" s="11"/>
    </row>
    <row r="370" spans="2:261" s="12" customFormat="1" ht="15" customHeight="1" x14ac:dyDescent="0.25">
      <c r="B370" s="11"/>
      <c r="C370" s="1"/>
      <c r="D370" s="1"/>
      <c r="E370" s="1"/>
      <c r="F370" s="1"/>
      <c r="G370" s="1"/>
      <c r="H370" s="1"/>
      <c r="I370" s="1"/>
      <c r="J370" s="1"/>
      <c r="K370" s="1"/>
      <c r="L370" s="1"/>
      <c r="M370" s="1"/>
      <c r="N370" s="1"/>
      <c r="O370" s="1"/>
      <c r="P370" s="18"/>
      <c r="Q370" s="18"/>
      <c r="R370" s="1"/>
      <c r="S370" s="1"/>
      <c r="T370" s="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c r="JA370" s="11"/>
    </row>
    <row r="371" spans="2:261" s="12" customFormat="1" ht="15" customHeight="1" x14ac:dyDescent="0.25">
      <c r="B371" s="11"/>
      <c r="C371" s="1"/>
      <c r="D371" s="1"/>
      <c r="E371" s="1"/>
      <c r="F371" s="1"/>
      <c r="G371" s="1"/>
      <c r="H371" s="1"/>
      <c r="I371" s="1"/>
      <c r="J371" s="1"/>
      <c r="K371" s="1"/>
      <c r="L371" s="1"/>
      <c r="M371" s="1"/>
      <c r="N371" s="1"/>
      <c r="O371" s="1"/>
      <c r="P371" s="18"/>
      <c r="Q371" s="18"/>
      <c r="R371" s="1"/>
      <c r="S371" s="1"/>
      <c r="T371" s="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c r="JA371" s="11"/>
    </row>
    <row r="372" spans="2:261" s="12" customFormat="1" ht="15" customHeight="1" x14ac:dyDescent="0.25">
      <c r="B372" s="11"/>
      <c r="C372" s="1"/>
      <c r="D372" s="1"/>
      <c r="E372" s="1"/>
      <c r="F372" s="1"/>
      <c r="G372" s="1"/>
      <c r="H372" s="1"/>
      <c r="I372" s="1"/>
      <c r="J372" s="1"/>
      <c r="K372" s="1"/>
      <c r="L372" s="1"/>
      <c r="M372" s="1"/>
      <c r="N372" s="1"/>
      <c r="O372" s="1"/>
      <c r="P372" s="18"/>
      <c r="Q372" s="18"/>
      <c r="R372" s="1"/>
      <c r="S372" s="1"/>
      <c r="T372" s="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c r="JA372" s="11"/>
    </row>
    <row r="373" spans="2:261" s="12" customFormat="1" ht="15" customHeight="1" x14ac:dyDescent="0.25">
      <c r="B373" s="11"/>
      <c r="C373" s="1"/>
      <c r="D373" s="1"/>
      <c r="E373" s="1"/>
      <c r="F373" s="1"/>
      <c r="G373" s="1"/>
      <c r="H373" s="1"/>
      <c r="I373" s="1"/>
      <c r="J373" s="1"/>
      <c r="K373" s="1"/>
      <c r="L373" s="1"/>
      <c r="M373" s="1"/>
      <c r="N373" s="1"/>
      <c r="O373" s="1"/>
      <c r="P373" s="18"/>
      <c r="Q373" s="18"/>
      <c r="R373" s="1"/>
      <c r="S373" s="1"/>
      <c r="T373" s="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c r="JA373" s="11"/>
    </row>
    <row r="374" spans="2:261" s="12" customFormat="1" ht="15" customHeight="1" x14ac:dyDescent="0.25">
      <c r="B374" s="11"/>
      <c r="C374" s="1"/>
      <c r="D374" s="1"/>
      <c r="E374" s="1"/>
      <c r="F374" s="1"/>
      <c r="G374" s="1"/>
      <c r="H374" s="1"/>
      <c r="I374" s="1"/>
      <c r="J374" s="1"/>
      <c r="K374" s="1"/>
      <c r="L374" s="1"/>
      <c r="M374" s="1"/>
      <c r="N374" s="1"/>
      <c r="O374" s="1"/>
      <c r="P374" s="18"/>
      <c r="Q374" s="18"/>
      <c r="R374" s="1"/>
      <c r="S374" s="1"/>
      <c r="T374" s="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c r="JA374" s="11"/>
    </row>
    <row r="375" spans="2:261" s="12" customFormat="1" ht="15" customHeight="1" x14ac:dyDescent="0.25">
      <c r="B375" s="11"/>
      <c r="C375" s="1"/>
      <c r="D375" s="1"/>
      <c r="E375" s="1"/>
      <c r="F375" s="1"/>
      <c r="G375" s="1"/>
      <c r="H375" s="1"/>
      <c r="I375" s="1"/>
      <c r="J375" s="1"/>
      <c r="K375" s="1"/>
      <c r="L375" s="1"/>
      <c r="M375" s="1"/>
      <c r="N375" s="1"/>
      <c r="O375" s="1"/>
      <c r="P375" s="18"/>
      <c r="Q375" s="18"/>
      <c r="R375" s="1"/>
      <c r="S375" s="1"/>
      <c r="T375" s="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c r="JA375" s="11"/>
    </row>
    <row r="376" spans="2:261" s="12" customFormat="1" ht="15" customHeight="1" x14ac:dyDescent="0.25">
      <c r="B376" s="11"/>
      <c r="C376" s="1"/>
      <c r="D376" s="1"/>
      <c r="E376" s="1"/>
      <c r="F376" s="1"/>
      <c r="G376" s="1"/>
      <c r="H376" s="1"/>
      <c r="I376" s="1"/>
      <c r="J376" s="1"/>
      <c r="K376" s="1"/>
      <c r="L376" s="1"/>
      <c r="M376" s="1"/>
      <c r="N376" s="1"/>
      <c r="O376" s="1"/>
      <c r="P376" s="18"/>
      <c r="Q376" s="18"/>
      <c r="R376" s="1"/>
      <c r="S376" s="1"/>
      <c r="T376" s="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c r="JA376" s="11"/>
    </row>
    <row r="377" spans="2:261" s="12" customFormat="1" ht="15" customHeight="1" x14ac:dyDescent="0.25">
      <c r="B377" s="11"/>
      <c r="C377" s="1"/>
      <c r="D377" s="1"/>
      <c r="E377" s="1"/>
      <c r="F377" s="1"/>
      <c r="G377" s="1"/>
      <c r="H377" s="1"/>
      <c r="I377" s="1"/>
      <c r="J377" s="1"/>
      <c r="K377" s="1"/>
      <c r="L377" s="1"/>
      <c r="M377" s="1"/>
      <c r="N377" s="1"/>
      <c r="O377" s="1"/>
      <c r="P377" s="18"/>
      <c r="Q377" s="18"/>
      <c r="R377" s="1"/>
      <c r="S377" s="1"/>
      <c r="T377" s="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c r="JA377" s="11"/>
    </row>
    <row r="378" spans="2:261" s="12" customFormat="1" ht="15" customHeight="1" x14ac:dyDescent="0.25">
      <c r="B378" s="11"/>
      <c r="C378" s="1"/>
      <c r="D378" s="1"/>
      <c r="E378" s="1"/>
      <c r="F378" s="1"/>
      <c r="G378" s="1"/>
      <c r="H378" s="1"/>
      <c r="I378" s="1"/>
      <c r="J378" s="1"/>
      <c r="K378" s="1"/>
      <c r="L378" s="1"/>
      <c r="M378" s="1"/>
      <c r="N378" s="1"/>
      <c r="O378" s="1"/>
      <c r="P378" s="18"/>
      <c r="Q378" s="18"/>
      <c r="R378" s="1"/>
      <c r="S378" s="1"/>
      <c r="T378" s="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c r="JA378" s="11"/>
    </row>
    <row r="379" spans="2:261" s="12" customFormat="1" ht="15" customHeight="1" x14ac:dyDescent="0.25">
      <c r="B379" s="11"/>
      <c r="C379" s="1"/>
      <c r="D379" s="1"/>
      <c r="E379" s="1"/>
      <c r="F379" s="1"/>
      <c r="G379" s="1"/>
      <c r="H379" s="1"/>
      <c r="I379" s="1"/>
      <c r="J379" s="1"/>
      <c r="K379" s="1"/>
      <c r="L379" s="1"/>
      <c r="M379" s="1"/>
      <c r="N379" s="1"/>
      <c r="O379" s="1"/>
      <c r="P379" s="18"/>
      <c r="Q379" s="18"/>
      <c r="R379" s="1"/>
      <c r="S379" s="1"/>
      <c r="T379" s="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c r="JA379" s="11"/>
    </row>
    <row r="380" spans="2:261" s="12" customFormat="1" ht="15" customHeight="1" x14ac:dyDescent="0.25">
      <c r="B380" s="11"/>
      <c r="C380" s="1"/>
      <c r="D380" s="1"/>
      <c r="E380" s="1"/>
      <c r="F380" s="1"/>
      <c r="G380" s="1"/>
      <c r="H380" s="1"/>
      <c r="I380" s="1"/>
      <c r="J380" s="1"/>
      <c r="K380" s="1"/>
      <c r="L380" s="1"/>
      <c r="M380" s="1"/>
      <c r="N380" s="1"/>
      <c r="O380" s="1"/>
      <c r="P380" s="18"/>
      <c r="Q380" s="18"/>
      <c r="R380" s="1"/>
      <c r="S380" s="1"/>
      <c r="T380" s="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c r="JA380" s="11"/>
    </row>
    <row r="381" spans="2:261" s="12" customFormat="1" ht="15" customHeight="1" x14ac:dyDescent="0.25">
      <c r="B381" s="11"/>
      <c r="C381" s="1"/>
      <c r="D381" s="1"/>
      <c r="E381" s="1"/>
      <c r="F381" s="1"/>
      <c r="G381" s="1"/>
      <c r="H381" s="1"/>
      <c r="I381" s="1"/>
      <c r="J381" s="1"/>
      <c r="K381" s="1"/>
      <c r="L381" s="1"/>
      <c r="M381" s="1"/>
      <c r="N381" s="1"/>
      <c r="O381" s="1"/>
      <c r="P381" s="18"/>
      <c r="Q381" s="18"/>
      <c r="R381" s="1"/>
      <c r="S381" s="1"/>
      <c r="T381" s="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c r="JA381" s="11"/>
    </row>
    <row r="382" spans="2:261" s="12" customFormat="1" ht="15" customHeight="1" x14ac:dyDescent="0.25">
      <c r="B382" s="11"/>
      <c r="C382" s="1"/>
      <c r="D382" s="1"/>
      <c r="E382" s="1"/>
      <c r="F382" s="1"/>
      <c r="G382" s="1"/>
      <c r="H382" s="1"/>
      <c r="I382" s="1"/>
      <c r="J382" s="1"/>
      <c r="K382" s="1"/>
      <c r="L382" s="1"/>
      <c r="M382" s="1"/>
      <c r="N382" s="1"/>
      <c r="O382" s="1"/>
      <c r="P382" s="18"/>
      <c r="Q382" s="18"/>
      <c r="R382" s="1"/>
      <c r="S382" s="1"/>
      <c r="T382" s="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c r="JA382" s="11"/>
    </row>
    <row r="383" spans="2:261" s="12" customFormat="1" ht="15" customHeight="1" x14ac:dyDescent="0.25">
      <c r="B383" s="11"/>
      <c r="C383" s="1"/>
      <c r="D383" s="1"/>
      <c r="E383" s="1"/>
      <c r="F383" s="1"/>
      <c r="G383" s="1"/>
      <c r="H383" s="1"/>
      <c r="I383" s="1"/>
      <c r="J383" s="1"/>
      <c r="K383" s="1"/>
      <c r="L383" s="1"/>
      <c r="M383" s="1"/>
      <c r="N383" s="1"/>
      <c r="O383" s="1"/>
      <c r="P383" s="18"/>
      <c r="Q383" s="18"/>
      <c r="R383" s="1"/>
      <c r="S383" s="1"/>
      <c r="T383" s="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c r="JA383" s="11"/>
    </row>
    <row r="384" spans="2:261" s="12" customFormat="1" ht="15" customHeight="1" x14ac:dyDescent="0.25">
      <c r="B384" s="11"/>
      <c r="C384" s="1"/>
      <c r="D384" s="1"/>
      <c r="E384" s="1"/>
      <c r="F384" s="1"/>
      <c r="G384" s="1"/>
      <c r="H384" s="1"/>
      <c r="I384" s="1"/>
      <c r="J384" s="1"/>
      <c r="K384" s="1"/>
      <c r="L384" s="1"/>
      <c r="M384" s="1"/>
      <c r="N384" s="1"/>
      <c r="O384" s="1"/>
      <c r="P384" s="18"/>
      <c r="Q384" s="18"/>
      <c r="R384" s="1"/>
      <c r="S384" s="1"/>
      <c r="T384" s="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c r="JA384" s="11"/>
    </row>
    <row r="385" spans="2:261" s="12" customFormat="1" ht="15" customHeight="1" x14ac:dyDescent="0.25">
      <c r="B385" s="11"/>
      <c r="C385" s="1"/>
      <c r="D385" s="1"/>
      <c r="E385" s="1"/>
      <c r="F385" s="1"/>
      <c r="G385" s="1"/>
      <c r="H385" s="1"/>
      <c r="I385" s="1"/>
      <c r="J385" s="1"/>
      <c r="K385" s="1"/>
      <c r="L385" s="1"/>
      <c r="M385" s="1"/>
      <c r="N385" s="1"/>
      <c r="O385" s="1"/>
      <c r="P385" s="18"/>
      <c r="Q385" s="18"/>
      <c r="R385" s="1"/>
      <c r="S385" s="1"/>
      <c r="T385" s="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c r="JA385" s="11"/>
    </row>
    <row r="386" spans="2:261" s="12" customFormat="1" ht="15" customHeight="1" x14ac:dyDescent="0.25">
      <c r="B386" s="11"/>
      <c r="C386" s="1"/>
      <c r="D386" s="1"/>
      <c r="E386" s="1"/>
      <c r="F386" s="1"/>
      <c r="G386" s="1"/>
      <c r="H386" s="1"/>
      <c r="I386" s="1"/>
      <c r="J386" s="1"/>
      <c r="K386" s="1"/>
      <c r="L386" s="1"/>
      <c r="M386" s="1"/>
      <c r="N386" s="1"/>
      <c r="O386" s="1"/>
      <c r="P386" s="18"/>
      <c r="Q386" s="18"/>
      <c r="R386" s="1"/>
      <c r="S386" s="1"/>
      <c r="T386" s="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c r="JA386" s="11"/>
    </row>
    <row r="387" spans="2:261" s="12" customFormat="1" ht="15" customHeight="1" x14ac:dyDescent="0.25">
      <c r="B387" s="11"/>
      <c r="C387" s="1"/>
      <c r="D387" s="1"/>
      <c r="E387" s="1"/>
      <c r="F387" s="1"/>
      <c r="G387" s="1"/>
      <c r="H387" s="1"/>
      <c r="I387" s="1"/>
      <c r="J387" s="1"/>
      <c r="K387" s="1"/>
      <c r="L387" s="1"/>
      <c r="M387" s="1"/>
      <c r="N387" s="1"/>
      <c r="O387" s="1"/>
      <c r="P387" s="18"/>
      <c r="Q387" s="18"/>
      <c r="R387" s="1"/>
      <c r="S387" s="1"/>
      <c r="T387" s="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c r="JA387" s="11"/>
    </row>
    <row r="388" spans="2:261" s="12" customFormat="1" ht="15" customHeight="1" x14ac:dyDescent="0.25">
      <c r="B388" s="11"/>
      <c r="C388" s="1"/>
      <c r="D388" s="1"/>
      <c r="E388" s="1"/>
      <c r="F388" s="1"/>
      <c r="G388" s="1"/>
      <c r="H388" s="1"/>
      <c r="I388" s="1"/>
      <c r="J388" s="1"/>
      <c r="K388" s="1"/>
      <c r="L388" s="1"/>
      <c r="M388" s="1"/>
      <c r="N388" s="1"/>
      <c r="O388" s="1"/>
      <c r="P388" s="18"/>
      <c r="Q388" s="18"/>
      <c r="R388" s="1"/>
      <c r="S388" s="1"/>
      <c r="T388" s="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c r="JA388" s="11"/>
    </row>
    <row r="389" spans="2:261" s="12" customFormat="1" ht="15" customHeight="1" x14ac:dyDescent="0.25">
      <c r="B389" s="11"/>
      <c r="C389" s="1"/>
      <c r="D389" s="1"/>
      <c r="E389" s="1"/>
      <c r="F389" s="1"/>
      <c r="G389" s="1"/>
      <c r="H389" s="1"/>
      <c r="I389" s="1"/>
      <c r="J389" s="1"/>
      <c r="K389" s="1"/>
      <c r="L389" s="1"/>
      <c r="M389" s="1"/>
      <c r="N389" s="1"/>
      <c r="O389" s="1"/>
      <c r="P389" s="18"/>
      <c r="Q389" s="18"/>
      <c r="R389" s="1"/>
      <c r="S389" s="1"/>
      <c r="T389" s="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c r="JA389" s="11"/>
    </row>
    <row r="390" spans="2:261" s="12" customFormat="1" ht="15" customHeight="1" x14ac:dyDescent="0.25">
      <c r="B390" s="11"/>
      <c r="C390" s="1"/>
      <c r="D390" s="1"/>
      <c r="E390" s="1"/>
      <c r="F390" s="1"/>
      <c r="G390" s="1"/>
      <c r="H390" s="1"/>
      <c r="I390" s="1"/>
      <c r="J390" s="1"/>
      <c r="K390" s="1"/>
      <c r="L390" s="1"/>
      <c r="M390" s="1"/>
      <c r="N390" s="1"/>
      <c r="O390" s="1"/>
      <c r="P390" s="18"/>
      <c r="Q390" s="18"/>
      <c r="R390" s="1"/>
      <c r="S390" s="1"/>
      <c r="T390" s="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c r="JA390" s="11"/>
    </row>
    <row r="391" spans="2:261" s="12" customFormat="1" ht="15" customHeight="1" x14ac:dyDescent="0.25">
      <c r="B391" s="11"/>
      <c r="C391" s="1"/>
      <c r="D391" s="1"/>
      <c r="E391" s="1"/>
      <c r="F391" s="1"/>
      <c r="G391" s="1"/>
      <c r="H391" s="1"/>
      <c r="I391" s="1"/>
      <c r="J391" s="1"/>
      <c r="K391" s="1"/>
      <c r="L391" s="1"/>
      <c r="M391" s="1"/>
      <c r="N391" s="1"/>
      <c r="O391" s="1"/>
      <c r="P391" s="18"/>
      <c r="Q391" s="18"/>
      <c r="R391" s="1"/>
      <c r="S391" s="1"/>
      <c r="T391" s="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c r="JA391" s="11"/>
    </row>
    <row r="392" spans="2:261" s="12" customFormat="1" ht="15" customHeight="1" x14ac:dyDescent="0.25">
      <c r="B392" s="11"/>
      <c r="C392" s="1"/>
      <c r="D392" s="1"/>
      <c r="E392" s="1"/>
      <c r="F392" s="1"/>
      <c r="G392" s="1"/>
      <c r="H392" s="1"/>
      <c r="I392" s="1"/>
      <c r="J392" s="1"/>
      <c r="K392" s="1"/>
      <c r="L392" s="1"/>
      <c r="M392" s="1"/>
      <c r="N392" s="1"/>
      <c r="O392" s="1"/>
      <c r="P392" s="18"/>
      <c r="Q392" s="18"/>
      <c r="R392" s="1"/>
      <c r="S392" s="1"/>
      <c r="T392" s="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c r="JA392" s="11"/>
    </row>
    <row r="393" spans="2:261" s="12" customFormat="1" ht="15" customHeight="1" x14ac:dyDescent="0.25">
      <c r="B393" s="11"/>
      <c r="C393" s="1"/>
      <c r="D393" s="1"/>
      <c r="E393" s="1"/>
      <c r="F393" s="1"/>
      <c r="G393" s="1"/>
      <c r="H393" s="1"/>
      <c r="I393" s="1"/>
      <c r="J393" s="1"/>
      <c r="K393" s="1"/>
      <c r="L393" s="1"/>
      <c r="M393" s="1"/>
      <c r="N393" s="1"/>
      <c r="O393" s="1"/>
      <c r="P393" s="18"/>
      <c r="Q393" s="18"/>
      <c r="R393" s="1"/>
      <c r="S393" s="1"/>
      <c r="T393" s="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c r="JA393" s="11"/>
    </row>
    <row r="394" spans="2:261" s="12" customFormat="1" ht="15" customHeight="1" x14ac:dyDescent="0.25">
      <c r="B394" s="11"/>
      <c r="C394" s="1"/>
      <c r="D394" s="1"/>
      <c r="E394" s="1"/>
      <c r="F394" s="1"/>
      <c r="G394" s="1"/>
      <c r="H394" s="1"/>
      <c r="I394" s="1"/>
      <c r="J394" s="1"/>
      <c r="K394" s="1"/>
      <c r="L394" s="1"/>
      <c r="M394" s="1"/>
      <c r="N394" s="1"/>
      <c r="O394" s="1"/>
      <c r="P394" s="18"/>
      <c r="Q394" s="18"/>
      <c r="R394" s="1"/>
      <c r="S394" s="1"/>
      <c r="T394" s="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c r="JA394" s="11"/>
    </row>
    <row r="395" spans="2:261" s="12" customFormat="1" ht="15" customHeight="1" x14ac:dyDescent="0.25">
      <c r="B395" s="11"/>
      <c r="C395" s="1"/>
      <c r="D395" s="1"/>
      <c r="E395" s="1"/>
      <c r="F395" s="1"/>
      <c r="G395" s="1"/>
      <c r="H395" s="1"/>
      <c r="I395" s="1"/>
      <c r="J395" s="1"/>
      <c r="K395" s="1"/>
      <c r="L395" s="1"/>
      <c r="M395" s="1"/>
      <c r="N395" s="1"/>
      <c r="O395" s="1"/>
      <c r="P395" s="18"/>
      <c r="Q395" s="18"/>
      <c r="R395" s="1"/>
      <c r="S395" s="1"/>
      <c r="T395" s="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c r="JA395" s="11"/>
    </row>
    <row r="396" spans="2:261" s="12" customFormat="1" ht="15" customHeight="1" x14ac:dyDescent="0.25">
      <c r="B396" s="11"/>
      <c r="C396" s="1"/>
      <c r="D396" s="1"/>
      <c r="E396" s="1"/>
      <c r="F396" s="1"/>
      <c r="G396" s="1"/>
      <c r="H396" s="1"/>
      <c r="I396" s="1"/>
      <c r="J396" s="1"/>
      <c r="K396" s="1"/>
      <c r="L396" s="1"/>
      <c r="M396" s="1"/>
      <c r="N396" s="1"/>
      <c r="O396" s="1"/>
      <c r="P396" s="18"/>
      <c r="Q396" s="18"/>
      <c r="R396" s="1"/>
      <c r="S396" s="1"/>
      <c r="T396" s="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c r="JA396" s="11"/>
    </row>
  </sheetData>
  <sheetProtection selectLockedCells="1" selectUnlockedCells="1"/>
  <sortState xmlns:xlrd2="http://schemas.microsoft.com/office/spreadsheetml/2017/richdata2" ref="C17:S290">
    <sortCondition ref="C17:C290"/>
  </sortState>
  <mergeCells count="5">
    <mergeCell ref="G16:I16"/>
    <mergeCell ref="K16:M16"/>
    <mergeCell ref="C16:D16"/>
    <mergeCell ref="C11:S11"/>
    <mergeCell ref="C12:S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5"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_xlfn.XLOOKUP($E5,Tendencias!$D$17:$D$352,Tendencias!$S$17:$S$352)</f>
        <v>VALE3 está em tendência de baixa pelas médias de 21 e 200 dias, mas começa a dar sinais de repiques de alta. Acima dos 62,98 teria sinal de repique altista mirando resistências nos 74,27 ou 83,44. Já uma perda dos 59,42 traria de volta o sinal de baixa projetando de 54,83 a 50,24.</v>
      </c>
      <c r="F7" s="57">
        <f>_xlfn.XLOOKUP($E5,Tendencias!$D$17:$D$352,Tendencias!$F$17:$F$352)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2026-10-29T23:10:45Z</cp:lastPrinted>
  <dcterms:created xsi:type="dcterms:W3CDTF">2020-05-21T15:06:06Z</dcterms:created>
  <dcterms:modified xsi:type="dcterms:W3CDTF">2026-10-30T22:51:22Z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