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13_ncr:1_{C5135688-7D59-4328-8A3D-4E411F14FA89}" xr6:coauthVersionLast="47" xr6:coauthVersionMax="47" xr10:uidLastSave="{00000000-0000-0000-0000-000000000000}"/>
  <bookViews>
    <workbookView xWindow="-108" yWindow="-108" windowWidth="23256" windowHeight="12456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externalReferences>
    <externalReference r:id="rId14"/>
  </externalReferences>
  <definedNames>
    <definedName name="_ECO_RANGE_ID0659f8e7920f491baadb12b9535287b4" localSheetId="12" hidden="1">IFIX!$B$10</definedName>
    <definedName name="_ECO_RANGE_ID0a8685bfec184daca774e4323bd398b8" localSheetId="12" hidden="1">IFIX!$G$11:$G$2025</definedName>
    <definedName name="_ECO_RANGE_ID15f4181c4e9d46778cff9fa79159f117" localSheetId="12" hidden="1">IFIX!$F$11:$F$2025</definedName>
    <definedName name="_ECO_RANGE_ID69cc3d8a795c4011a01261a2e7bbe400" localSheetId="12" hidden="1">IFIX!$C$11:$C$2025</definedName>
    <definedName name="_ECO_RANGE_IDc3e35b870cc24ca9890626f417930d63" localSheetId="12" hidden="1">IFIX!$A$11:$B$2025</definedName>
    <definedName name="_xlnm._FilterDatabase" localSheetId="6" hidden="1">Escritórios!$C$8:$K$27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FIIs'!$B$6:$AB$99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6" l="1"/>
  <c r="J1" i="16" s="1"/>
  <c r="B3" i="16"/>
  <c r="B4" i="16"/>
  <c r="I5" i="16" l="1"/>
  <c r="G10" i="16"/>
  <c r="F10" i="16"/>
  <c r="A10" i="16"/>
  <c r="M5" i="16" l="1"/>
  <c r="L5" i="16"/>
  <c r="J5" i="16"/>
  <c r="K5" i="16"/>
  <c r="I6" i="16"/>
  <c r="M6" i="16" s="1"/>
  <c r="J6" i="16" l="1"/>
  <c r="L6" i="16"/>
  <c r="K6" i="16"/>
  <c r="I7" i="16"/>
  <c r="M7" i="16" s="1"/>
  <c r="R7" i="16" s="1"/>
  <c r="L7" i="16" l="1"/>
  <c r="Q7" i="16" s="1"/>
  <c r="K7" i="16"/>
  <c r="P7" i="16" s="1"/>
  <c r="I8" i="16"/>
  <c r="M8" i="16" s="1"/>
  <c r="R8" i="16" s="1"/>
  <c r="J7" i="16"/>
  <c r="O7" i="16" s="1"/>
  <c r="L8" i="16" l="1"/>
  <c r="Q8" i="16" s="1"/>
  <c r="K8" i="16"/>
  <c r="P8" i="16" s="1"/>
  <c r="I9" i="16"/>
  <c r="M9" i="16" s="1"/>
  <c r="R9" i="16" s="1"/>
  <c r="J8" i="16"/>
  <c r="O8" i="16" s="1"/>
  <c r="L9" i="16" l="1"/>
  <c r="Q9" i="16" s="1"/>
  <c r="K9" i="16"/>
  <c r="P9" i="16" s="1"/>
  <c r="J9" i="16"/>
  <c r="O9" i="16" s="1"/>
  <c r="I10" i="16"/>
  <c r="M10" i="16" s="1"/>
  <c r="R10" i="16" s="1"/>
  <c r="K10" i="16" l="1"/>
  <c r="P10" i="16" s="1"/>
  <c r="L10" i="16"/>
  <c r="Q10" i="16" s="1"/>
  <c r="I11" i="16"/>
  <c r="M11" i="16" s="1"/>
  <c r="R11" i="16" s="1"/>
  <c r="J10" i="16"/>
  <c r="O10" i="16" s="1"/>
  <c r="L11" i="16" l="1"/>
  <c r="Q11" i="16" s="1"/>
  <c r="K11" i="16"/>
  <c r="P11" i="16" s="1"/>
  <c r="I12" i="16"/>
  <c r="M12" i="16" s="1"/>
  <c r="R12" i="16" s="1"/>
  <c r="J11" i="16"/>
  <c r="O11" i="16" s="1"/>
  <c r="K12" i="16" l="1"/>
  <c r="P12" i="16" s="1"/>
  <c r="L12" i="16"/>
  <c r="Q12" i="16" s="1"/>
  <c r="I13" i="16"/>
  <c r="M13" i="16" s="1"/>
  <c r="R13" i="16" s="1"/>
  <c r="J12" i="16"/>
  <c r="O12" i="16" s="1"/>
  <c r="L13" i="16" l="1"/>
  <c r="Q13" i="16" s="1"/>
  <c r="K13" i="16"/>
  <c r="P13" i="16" s="1"/>
  <c r="I14" i="16"/>
  <c r="M14" i="16" s="1"/>
  <c r="R14" i="16" s="1"/>
  <c r="J13" i="16"/>
  <c r="O13" i="16" s="1"/>
  <c r="L14" i="16" l="1"/>
  <c r="Q14" i="16" s="1"/>
  <c r="K14" i="16"/>
  <c r="P14" i="16" s="1"/>
  <c r="I15" i="16"/>
  <c r="M15" i="16" s="1"/>
  <c r="R15" i="16" s="1"/>
  <c r="J14" i="16"/>
  <c r="O14" i="16" s="1"/>
  <c r="K15" i="16" l="1"/>
  <c r="P15" i="16" s="1"/>
  <c r="L15" i="16"/>
  <c r="Q15" i="16" s="1"/>
  <c r="I16" i="16"/>
  <c r="M16" i="16" s="1"/>
  <c r="R16" i="16" s="1"/>
  <c r="J15" i="16"/>
  <c r="O15" i="16" s="1"/>
  <c r="L16" i="16" l="1"/>
  <c r="Q16" i="16" s="1"/>
  <c r="K16" i="16"/>
  <c r="P16" i="16" s="1"/>
  <c r="I17" i="16"/>
  <c r="M17" i="16" s="1"/>
  <c r="R17" i="16" s="1"/>
  <c r="J16" i="16"/>
  <c r="O16" i="16" s="1"/>
  <c r="L17" i="16" l="1"/>
  <c r="Q17" i="16" s="1"/>
  <c r="K17" i="16"/>
  <c r="P17" i="16" s="1"/>
  <c r="I18" i="16"/>
  <c r="M18" i="16" s="1"/>
  <c r="R18" i="16" s="1"/>
  <c r="J17" i="16"/>
  <c r="O17" i="16" s="1"/>
  <c r="K18" i="16" l="1"/>
  <c r="P18" i="16" s="1"/>
  <c r="L18" i="16"/>
  <c r="Q18" i="16" s="1"/>
  <c r="I19" i="16"/>
  <c r="M19" i="16" s="1"/>
  <c r="R19" i="16" s="1"/>
  <c r="J18" i="16"/>
  <c r="O18" i="16" s="1"/>
  <c r="L19" i="16" l="1"/>
  <c r="Q19" i="16" s="1"/>
  <c r="K19" i="16"/>
  <c r="P19" i="16" s="1"/>
  <c r="I20" i="16"/>
  <c r="M20" i="16" s="1"/>
  <c r="R20" i="16" s="1"/>
  <c r="J19" i="16"/>
  <c r="O19" i="16" s="1"/>
  <c r="L20" i="16" l="1"/>
  <c r="Q20" i="16" s="1"/>
  <c r="K20" i="16"/>
  <c r="P20" i="16" s="1"/>
  <c r="I21" i="16"/>
  <c r="M21" i="16" s="1"/>
  <c r="R21" i="16" s="1"/>
  <c r="J20" i="16"/>
  <c r="O20" i="16" s="1"/>
  <c r="K21" i="16" l="1"/>
  <c r="P21" i="16" s="1"/>
  <c r="L21" i="16"/>
  <c r="Q21" i="16" s="1"/>
  <c r="I22" i="16"/>
  <c r="M22" i="16" s="1"/>
  <c r="R22" i="16" s="1"/>
  <c r="J21" i="16"/>
  <c r="O21" i="16" s="1"/>
  <c r="L22" i="16" l="1"/>
  <c r="Q22" i="16" s="1"/>
  <c r="K22" i="16"/>
  <c r="P22" i="16" s="1"/>
  <c r="I23" i="16"/>
  <c r="M23" i="16" s="1"/>
  <c r="R23" i="16" s="1"/>
  <c r="J22" i="16"/>
  <c r="O22" i="16" s="1"/>
  <c r="L23" i="16" l="1"/>
  <c r="Q23" i="16" s="1"/>
  <c r="K23" i="16"/>
  <c r="P23" i="16" s="1"/>
  <c r="I24" i="16"/>
  <c r="M24" i="16" s="1"/>
  <c r="R24" i="16" s="1"/>
  <c r="J23" i="16"/>
  <c r="O23" i="16" s="1"/>
  <c r="K24" i="16" l="1"/>
  <c r="P24" i="16" s="1"/>
  <c r="L24" i="16"/>
  <c r="Q24" i="16" s="1"/>
  <c r="I25" i="16"/>
  <c r="M25" i="16" s="1"/>
  <c r="R25" i="16" s="1"/>
  <c r="J24" i="16"/>
  <c r="O24" i="16" s="1"/>
  <c r="L25" i="16" l="1"/>
  <c r="Q25" i="16" s="1"/>
  <c r="K25" i="16"/>
  <c r="P25" i="16" s="1"/>
  <c r="I26" i="16"/>
  <c r="M26" i="16" s="1"/>
  <c r="R26" i="16" s="1"/>
  <c r="J25" i="16"/>
  <c r="O25" i="16" s="1"/>
  <c r="L26" i="16" l="1"/>
  <c r="Q26" i="16" s="1"/>
  <c r="K26" i="16"/>
  <c r="P26" i="16" s="1"/>
  <c r="I27" i="16"/>
  <c r="M27" i="16" s="1"/>
  <c r="R27" i="16" s="1"/>
  <c r="J26" i="16"/>
  <c r="O26" i="16" s="1"/>
  <c r="L27" i="16" l="1"/>
  <c r="Q27" i="16" s="1"/>
  <c r="K27" i="16"/>
  <c r="P27" i="16" s="1"/>
  <c r="I28" i="16"/>
  <c r="M28" i="16" s="1"/>
  <c r="R28" i="16" s="1"/>
  <c r="J27" i="16"/>
  <c r="O27" i="16" s="1"/>
  <c r="L28" i="16" l="1"/>
  <c r="Q28" i="16" s="1"/>
  <c r="K28" i="16"/>
  <c r="P28" i="16" s="1"/>
  <c r="I29" i="16"/>
  <c r="M29" i="16" s="1"/>
  <c r="R29" i="16" s="1"/>
  <c r="J28" i="16"/>
  <c r="O28" i="16" s="1"/>
  <c r="L29" i="16" l="1"/>
  <c r="Q29" i="16" s="1"/>
  <c r="K29" i="16"/>
  <c r="P29" i="16" s="1"/>
  <c r="I30" i="16"/>
  <c r="M30" i="16" s="1"/>
  <c r="R30" i="16" s="1"/>
  <c r="J29" i="16"/>
  <c r="O29" i="16" s="1"/>
  <c r="K30" i="16" l="1"/>
  <c r="P30" i="16" s="1"/>
  <c r="L30" i="16"/>
  <c r="Q30" i="16" s="1"/>
  <c r="I31" i="16"/>
  <c r="M31" i="16" s="1"/>
  <c r="R31" i="16" s="1"/>
  <c r="J30" i="16"/>
  <c r="O30" i="16" s="1"/>
  <c r="L31" i="16" l="1"/>
  <c r="Q31" i="16" s="1"/>
  <c r="K31" i="16"/>
  <c r="P31" i="16" s="1"/>
  <c r="I32" i="16"/>
  <c r="M32" i="16" s="1"/>
  <c r="R32" i="16" s="1"/>
  <c r="J31" i="16"/>
  <c r="O31" i="16" s="1"/>
  <c r="L32" i="16" l="1"/>
  <c r="Q32" i="16" s="1"/>
  <c r="K32" i="16"/>
  <c r="P32" i="16" s="1"/>
  <c r="I33" i="16"/>
  <c r="M33" i="16" s="1"/>
  <c r="R33" i="16" s="1"/>
  <c r="J32" i="16"/>
  <c r="O32" i="16" s="1"/>
  <c r="L33" i="16" l="1"/>
  <c r="Q33" i="16" s="1"/>
  <c r="K33" i="16"/>
  <c r="P33" i="16" s="1"/>
  <c r="I34" i="16"/>
  <c r="M34" i="16" s="1"/>
  <c r="R34" i="16" s="1"/>
  <c r="J33" i="16"/>
  <c r="O33" i="16" s="1"/>
  <c r="K34" i="16" l="1"/>
  <c r="P34" i="16" s="1"/>
  <c r="L34" i="16"/>
  <c r="Q34" i="16" s="1"/>
  <c r="I35" i="16"/>
  <c r="M35" i="16" s="1"/>
  <c r="R35" i="16" s="1"/>
  <c r="J34" i="16"/>
  <c r="O34" i="16" s="1"/>
  <c r="L35" i="16" l="1"/>
  <c r="Q35" i="16" s="1"/>
  <c r="K35" i="16"/>
  <c r="P35" i="16" s="1"/>
  <c r="I36" i="16"/>
  <c r="M36" i="16" s="1"/>
  <c r="R36" i="16" s="1"/>
  <c r="J35" i="16"/>
  <c r="O35" i="16" s="1"/>
  <c r="K36" i="16" l="1"/>
  <c r="P36" i="16" s="1"/>
  <c r="L36" i="16"/>
  <c r="Q36" i="16" s="1"/>
  <c r="I37" i="16"/>
  <c r="M37" i="16" s="1"/>
  <c r="R37" i="16" s="1"/>
  <c r="J36" i="16"/>
  <c r="O36" i="16" s="1"/>
  <c r="L37" i="16" l="1"/>
  <c r="Q37" i="16" s="1"/>
  <c r="K37" i="16"/>
  <c r="P37" i="16" s="1"/>
  <c r="I38" i="16"/>
  <c r="M38" i="16" s="1"/>
  <c r="R38" i="16" s="1"/>
  <c r="J37" i="16"/>
  <c r="O37" i="16" s="1"/>
  <c r="L38" i="16" l="1"/>
  <c r="Q38" i="16" s="1"/>
  <c r="K38" i="16"/>
  <c r="P38" i="16" s="1"/>
  <c r="I39" i="16"/>
  <c r="M39" i="16" s="1"/>
  <c r="R39" i="16" s="1"/>
  <c r="J38" i="16"/>
  <c r="O38" i="16" s="1"/>
  <c r="L39" i="16" l="1"/>
  <c r="Q39" i="16" s="1"/>
  <c r="K39" i="16"/>
  <c r="P39" i="16" s="1"/>
  <c r="I40" i="16"/>
  <c r="M40" i="16" s="1"/>
  <c r="R40" i="16" s="1"/>
  <c r="J39" i="16"/>
  <c r="O39" i="16" s="1"/>
  <c r="K40" i="16" l="1"/>
  <c r="P40" i="16" s="1"/>
  <c r="L40" i="16"/>
  <c r="Q40" i="16" s="1"/>
  <c r="I41" i="16"/>
  <c r="M41" i="16" s="1"/>
  <c r="R41" i="16" s="1"/>
  <c r="J40" i="16"/>
  <c r="O40" i="16" s="1"/>
  <c r="L41" i="16" l="1"/>
  <c r="Q41" i="16" s="1"/>
  <c r="K41" i="16"/>
  <c r="P41" i="16" s="1"/>
  <c r="I42" i="16"/>
  <c r="M42" i="16" s="1"/>
  <c r="R42" i="16" s="1"/>
  <c r="J41" i="16"/>
  <c r="O41" i="16" s="1"/>
  <c r="L42" i="16" l="1"/>
  <c r="Q42" i="16" s="1"/>
  <c r="K42" i="16"/>
  <c r="P42" i="16" s="1"/>
  <c r="I43" i="16"/>
  <c r="M43" i="16" s="1"/>
  <c r="R43" i="16" s="1"/>
  <c r="J42" i="16"/>
  <c r="O42" i="16" s="1"/>
  <c r="L43" i="16" l="1"/>
  <c r="Q43" i="16" s="1"/>
  <c r="K43" i="16"/>
  <c r="P43" i="16" s="1"/>
  <c r="I44" i="16"/>
  <c r="M44" i="16" s="1"/>
  <c r="R44" i="16" s="1"/>
  <c r="J43" i="16"/>
  <c r="O43" i="16" s="1"/>
  <c r="L44" i="16" l="1"/>
  <c r="Q44" i="16" s="1"/>
  <c r="K44" i="16"/>
  <c r="P44" i="16" s="1"/>
  <c r="I45" i="16"/>
  <c r="M45" i="16" s="1"/>
  <c r="R45" i="16" s="1"/>
  <c r="J44" i="16"/>
  <c r="O44" i="16" s="1"/>
  <c r="K45" i="16" l="1"/>
  <c r="P45" i="16" s="1"/>
  <c r="L45" i="16"/>
  <c r="Q45" i="16" s="1"/>
  <c r="I46" i="16"/>
  <c r="M46" i="16" s="1"/>
  <c r="R46" i="16" s="1"/>
  <c r="J45" i="16"/>
  <c r="O45" i="16" s="1"/>
  <c r="L46" i="16" l="1"/>
  <c r="Q46" i="16" s="1"/>
  <c r="K46" i="16"/>
  <c r="P46" i="16" s="1"/>
  <c r="I47" i="16"/>
  <c r="M47" i="16" s="1"/>
  <c r="R47" i="16" s="1"/>
  <c r="J46" i="16"/>
  <c r="O46" i="16" s="1"/>
  <c r="L47" i="16" l="1"/>
  <c r="Q47" i="16" s="1"/>
  <c r="K47" i="16"/>
  <c r="P47" i="16" s="1"/>
  <c r="I48" i="16"/>
  <c r="M48" i="16" s="1"/>
  <c r="R48" i="16" s="1"/>
  <c r="J47" i="16"/>
  <c r="O47" i="16" s="1"/>
  <c r="L48" i="16" l="1"/>
  <c r="Q48" i="16" s="1"/>
  <c r="K48" i="16"/>
  <c r="P48" i="16" s="1"/>
  <c r="I49" i="16"/>
  <c r="J48" i="16"/>
  <c r="O48" i="16" s="1"/>
  <c r="I50" i="16" l="1"/>
  <c r="M50" i="16" s="1"/>
  <c r="R50" i="16" s="1"/>
  <c r="L50" i="16" l="1"/>
  <c r="Q50" i="16" s="1"/>
  <c r="K50" i="16"/>
  <c r="P50" i="16" s="1"/>
  <c r="I51" i="16"/>
  <c r="M51" i="16" s="1"/>
  <c r="R51" i="16" s="1"/>
  <c r="J50" i="16"/>
  <c r="O50" i="16" s="1"/>
  <c r="K51" i="16" l="1"/>
  <c r="P51" i="16" s="1"/>
  <c r="L51" i="16"/>
  <c r="Q51" i="16" s="1"/>
  <c r="I52" i="16"/>
  <c r="M52" i="16" s="1"/>
  <c r="R52" i="16" s="1"/>
  <c r="J51" i="16"/>
  <c r="O51" i="16" s="1"/>
  <c r="L52" i="16" l="1"/>
  <c r="Q52" i="16" s="1"/>
  <c r="K52" i="16"/>
  <c r="P52" i="16" s="1"/>
  <c r="I53" i="16"/>
  <c r="M53" i="16" s="1"/>
  <c r="R53" i="16" s="1"/>
  <c r="J52" i="16"/>
  <c r="O52" i="16" s="1"/>
  <c r="L53" i="16" l="1"/>
  <c r="Q53" i="16" s="1"/>
  <c r="K53" i="16"/>
  <c r="P53" i="16" s="1"/>
  <c r="I54" i="16"/>
  <c r="M54" i="16" s="1"/>
  <c r="R54" i="16" s="1"/>
  <c r="J53" i="16"/>
  <c r="O53" i="16" s="1"/>
  <c r="L54" i="16" l="1"/>
  <c r="Q54" i="16" s="1"/>
  <c r="K54" i="16"/>
  <c r="P54" i="16" s="1"/>
  <c r="I55" i="16"/>
  <c r="M55" i="16" s="1"/>
  <c r="R55" i="16" s="1"/>
  <c r="J54" i="16"/>
  <c r="O54" i="16" s="1"/>
  <c r="L55" i="16" l="1"/>
  <c r="Q55" i="16" s="1"/>
  <c r="K55" i="16"/>
  <c r="P55" i="16" s="1"/>
  <c r="I56" i="16"/>
  <c r="M56" i="16" s="1"/>
  <c r="R56" i="16" s="1"/>
  <c r="J55" i="16"/>
  <c r="O55" i="16" s="1"/>
  <c r="L56" i="16" l="1"/>
  <c r="Q56" i="16" s="1"/>
  <c r="K56" i="16"/>
  <c r="P56" i="16" s="1"/>
  <c r="I57" i="16"/>
  <c r="M57" i="16" s="1"/>
  <c r="R57" i="16" s="1"/>
  <c r="J56" i="16"/>
  <c r="O56" i="16" s="1"/>
  <c r="K57" i="16" l="1"/>
  <c r="P57" i="16" s="1"/>
  <c r="L57" i="16"/>
  <c r="Q57" i="16" s="1"/>
  <c r="I58" i="16"/>
  <c r="M58" i="16" s="1"/>
  <c r="R58" i="16" s="1"/>
  <c r="J57" i="16"/>
  <c r="O57" i="16" s="1"/>
  <c r="K58" i="16" l="1"/>
  <c r="P58" i="16" s="1"/>
  <c r="L58" i="16"/>
  <c r="Q58" i="16" s="1"/>
  <c r="I59" i="16"/>
  <c r="M59" i="16" s="1"/>
  <c r="R59" i="16" s="1"/>
  <c r="J58" i="16"/>
  <c r="O58" i="16" s="1"/>
  <c r="L59" i="16" l="1"/>
  <c r="Q59" i="16" s="1"/>
  <c r="K59" i="16"/>
  <c r="P59" i="16" s="1"/>
  <c r="I60" i="16"/>
  <c r="M60" i="16" s="1"/>
  <c r="R60" i="16" s="1"/>
  <c r="J59" i="16"/>
  <c r="O59" i="16" s="1"/>
  <c r="K60" i="16" l="1"/>
  <c r="P60" i="16" s="1"/>
  <c r="L60" i="16"/>
  <c r="Q60" i="16" s="1"/>
  <c r="I61" i="16"/>
  <c r="M61" i="16" s="1"/>
  <c r="R61" i="16" s="1"/>
  <c r="J60" i="16"/>
  <c r="O60" i="16" s="1"/>
  <c r="L61" i="16" l="1"/>
  <c r="Q61" i="16" s="1"/>
  <c r="K61" i="16"/>
  <c r="P61" i="16" s="1"/>
  <c r="I62" i="16"/>
  <c r="M62" i="16" s="1"/>
  <c r="R62" i="16" s="1"/>
  <c r="J61" i="16"/>
  <c r="O61" i="16" s="1"/>
  <c r="L62" i="16" l="1"/>
  <c r="Q62" i="16" s="1"/>
  <c r="K62" i="16"/>
  <c r="P62" i="16" s="1"/>
  <c r="I63" i="16"/>
  <c r="M63" i="16" s="1"/>
  <c r="R63" i="16" s="1"/>
  <c r="J62" i="16"/>
  <c r="O62" i="16" s="1"/>
  <c r="L63" i="16" l="1"/>
  <c r="Q63" i="16" s="1"/>
  <c r="K63" i="16"/>
  <c r="P63" i="16" s="1"/>
  <c r="I64" i="16"/>
  <c r="M64" i="16" s="1"/>
  <c r="R64" i="16" s="1"/>
  <c r="J63" i="16"/>
  <c r="O63" i="16" s="1"/>
  <c r="L64" i="16" l="1"/>
  <c r="Q64" i="16" s="1"/>
  <c r="K64" i="16"/>
  <c r="P64" i="16" s="1"/>
  <c r="I65" i="16"/>
  <c r="M65" i="16" s="1"/>
  <c r="R65" i="16" s="1"/>
  <c r="J64" i="16"/>
  <c r="O64" i="16" s="1"/>
  <c r="L65" i="16" l="1"/>
  <c r="Q65" i="16" s="1"/>
  <c r="K65" i="16"/>
  <c r="P65" i="16" s="1"/>
  <c r="I66" i="16"/>
  <c r="M66" i="16" s="1"/>
  <c r="R66" i="16" s="1"/>
  <c r="J65" i="16"/>
  <c r="O65" i="16" s="1"/>
  <c r="L66" i="16" l="1"/>
  <c r="Q66" i="16" s="1"/>
  <c r="K66" i="16"/>
  <c r="P66" i="16" s="1"/>
  <c r="I67" i="16"/>
  <c r="M67" i="16" s="1"/>
  <c r="R67" i="16" s="1"/>
  <c r="J66" i="16"/>
  <c r="O66" i="16" s="1"/>
  <c r="L67" i="16" l="1"/>
  <c r="Q67" i="16" s="1"/>
  <c r="K67" i="16"/>
  <c r="P67" i="16" s="1"/>
  <c r="I68" i="16"/>
  <c r="M68" i="16" s="1"/>
  <c r="R68" i="16" s="1"/>
  <c r="J67" i="16"/>
  <c r="O67" i="16" s="1"/>
  <c r="L68" i="16" l="1"/>
  <c r="Q68" i="16" s="1"/>
  <c r="K68" i="16"/>
  <c r="P68" i="16" s="1"/>
  <c r="I69" i="16"/>
  <c r="M69" i="16" s="1"/>
  <c r="R69" i="16" s="1"/>
  <c r="J68" i="16"/>
  <c r="O68" i="16" s="1"/>
  <c r="K69" i="16" l="1"/>
  <c r="P69" i="16" s="1"/>
  <c r="L69" i="16"/>
  <c r="Q69" i="16" s="1"/>
  <c r="I70" i="16"/>
  <c r="M70" i="16" s="1"/>
  <c r="R70" i="16" s="1"/>
  <c r="J69" i="16"/>
  <c r="O69" i="16" s="1"/>
  <c r="L70" i="16" l="1"/>
  <c r="Q70" i="16" s="1"/>
  <c r="K70" i="16"/>
  <c r="P70" i="16" s="1"/>
  <c r="I71" i="16"/>
  <c r="M71" i="16" s="1"/>
  <c r="R71" i="16" s="1"/>
  <c r="J70" i="16"/>
  <c r="O70" i="16" s="1"/>
  <c r="L71" i="16" l="1"/>
  <c r="Q71" i="16" s="1"/>
  <c r="K71" i="16"/>
  <c r="P71" i="16" s="1"/>
  <c r="I72" i="16"/>
  <c r="J71" i="16"/>
  <c r="O71" i="16" s="1"/>
  <c r="I73" i="16" l="1"/>
  <c r="I74" i="16" l="1"/>
  <c r="M74" i="16" s="1"/>
  <c r="R74" i="16" s="1"/>
  <c r="L74" i="16" l="1"/>
  <c r="Q74" i="16" s="1"/>
  <c r="K74" i="16"/>
  <c r="P74" i="16" s="1"/>
  <c r="I75" i="16"/>
  <c r="M75" i="16" s="1"/>
  <c r="R75" i="16" s="1"/>
  <c r="J74" i="16"/>
  <c r="O74" i="16" s="1"/>
  <c r="L75" i="16" l="1"/>
  <c r="Q75" i="16" s="1"/>
  <c r="K75" i="16"/>
  <c r="P75" i="16" s="1"/>
  <c r="I76" i="16"/>
  <c r="M76" i="16" s="1"/>
  <c r="R76" i="16" s="1"/>
  <c r="J75" i="16"/>
  <c r="O75" i="16" s="1"/>
  <c r="L76" i="16" l="1"/>
  <c r="Q76" i="16" s="1"/>
  <c r="K76" i="16"/>
  <c r="P76" i="16" s="1"/>
  <c r="I77" i="16"/>
  <c r="J76" i="16"/>
  <c r="O76" i="16" s="1"/>
  <c r="I78" i="16" l="1"/>
  <c r="M78" i="16" s="1"/>
  <c r="R78" i="16" s="1"/>
  <c r="L78" i="16" l="1"/>
  <c r="Q78" i="16" s="1"/>
  <c r="K78" i="16"/>
  <c r="P78" i="16" s="1"/>
  <c r="I79" i="16"/>
  <c r="M79" i="16" s="1"/>
  <c r="R79" i="16" s="1"/>
  <c r="J78" i="16"/>
  <c r="O78" i="16" s="1"/>
  <c r="L79" i="16" l="1"/>
  <c r="Q79" i="16" s="1"/>
  <c r="K79" i="16"/>
  <c r="P79" i="16" s="1"/>
  <c r="I80" i="16"/>
  <c r="M80" i="16" s="1"/>
  <c r="R80" i="16" s="1"/>
  <c r="J79" i="16"/>
  <c r="O79" i="16" s="1"/>
  <c r="L80" i="16" l="1"/>
  <c r="Q80" i="16" s="1"/>
  <c r="K80" i="16"/>
  <c r="P80" i="16" s="1"/>
  <c r="I81" i="16"/>
  <c r="M81" i="16" s="1"/>
  <c r="R81" i="16" s="1"/>
  <c r="J80" i="16"/>
  <c r="O80" i="16" s="1"/>
  <c r="L81" i="16" l="1"/>
  <c r="Q81" i="16" s="1"/>
  <c r="K81" i="16"/>
  <c r="P81" i="16" s="1"/>
  <c r="I82" i="16"/>
  <c r="M82" i="16" s="1"/>
  <c r="R82" i="16" s="1"/>
  <c r="J81" i="16"/>
  <c r="O81" i="16" s="1"/>
  <c r="K82" i="16" l="1"/>
  <c r="P82" i="16" s="1"/>
  <c r="L82" i="16"/>
  <c r="Q82" i="16" s="1"/>
  <c r="I83" i="16"/>
  <c r="M83" i="16" s="1"/>
  <c r="R83" i="16" s="1"/>
  <c r="J82" i="16"/>
  <c r="O82" i="16" s="1"/>
  <c r="L83" i="16" l="1"/>
  <c r="Q83" i="16" s="1"/>
  <c r="K83" i="16"/>
  <c r="P83" i="16" s="1"/>
  <c r="I84" i="16"/>
  <c r="M84" i="16" s="1"/>
  <c r="R84" i="16" s="1"/>
  <c r="J83" i="16"/>
  <c r="O83" i="16" s="1"/>
  <c r="K84" i="16" l="1"/>
  <c r="P84" i="16" s="1"/>
  <c r="L84" i="16"/>
  <c r="Q84" i="16" s="1"/>
  <c r="I85" i="16"/>
  <c r="M85" i="16" s="1"/>
  <c r="R85" i="16" s="1"/>
  <c r="J84" i="16"/>
  <c r="O84" i="16" s="1"/>
  <c r="L85" i="16" l="1"/>
  <c r="Q85" i="16" s="1"/>
  <c r="K85" i="16"/>
  <c r="P85" i="16" s="1"/>
  <c r="I86" i="16"/>
  <c r="M86" i="16" s="1"/>
  <c r="R86" i="16" s="1"/>
  <c r="J85" i="16"/>
  <c r="O85" i="16" s="1"/>
  <c r="L86" i="16" l="1"/>
  <c r="Q86" i="16" s="1"/>
  <c r="K86" i="16"/>
  <c r="P86" i="16" s="1"/>
  <c r="I87" i="16"/>
  <c r="M87" i="16" s="1"/>
  <c r="R87" i="16" s="1"/>
  <c r="J86" i="16"/>
  <c r="O86" i="16" s="1"/>
  <c r="K87" i="16" l="1"/>
  <c r="P87" i="16" s="1"/>
  <c r="L87" i="16"/>
  <c r="Q87" i="16" s="1"/>
  <c r="I88" i="16"/>
  <c r="M88" i="16" s="1"/>
  <c r="R88" i="16" s="1"/>
  <c r="J87" i="16"/>
  <c r="O87" i="16" s="1"/>
  <c r="L88" i="16" l="1"/>
  <c r="Q88" i="16" s="1"/>
  <c r="K88" i="16"/>
  <c r="P88" i="16" s="1"/>
  <c r="I89" i="16"/>
  <c r="M89" i="16" s="1"/>
  <c r="R89" i="16" s="1"/>
  <c r="J88" i="16"/>
  <c r="O88" i="16" s="1"/>
  <c r="L89" i="16" l="1"/>
  <c r="Q89" i="16" s="1"/>
  <c r="K89" i="16"/>
  <c r="P89" i="16" s="1"/>
  <c r="I90" i="16"/>
  <c r="M90" i="16" s="1"/>
  <c r="R90" i="16" s="1"/>
  <c r="J89" i="16"/>
  <c r="O89" i="16" s="1"/>
  <c r="L90" i="16" l="1"/>
  <c r="Q90" i="16" s="1"/>
  <c r="K90" i="16"/>
  <c r="P90" i="16" s="1"/>
  <c r="I91" i="16"/>
  <c r="M91" i="16" s="1"/>
  <c r="R91" i="16" s="1"/>
  <c r="J90" i="16"/>
  <c r="O90" i="16" s="1"/>
  <c r="L91" i="16" l="1"/>
  <c r="Q91" i="16" s="1"/>
  <c r="K91" i="16"/>
  <c r="P91" i="16" s="1"/>
  <c r="I92" i="16"/>
  <c r="M92" i="16" s="1"/>
  <c r="R92" i="16" s="1"/>
  <c r="J91" i="16"/>
  <c r="O91" i="16" s="1"/>
  <c r="L92" i="16" l="1"/>
  <c r="Q92" i="16" s="1"/>
  <c r="K92" i="16"/>
  <c r="P92" i="16" s="1"/>
  <c r="I93" i="16"/>
  <c r="M93" i="16" s="1"/>
  <c r="J92" i="16"/>
  <c r="O92" i="16" s="1"/>
  <c r="R93" i="16" l="1"/>
  <c r="M94" i="16"/>
  <c r="K93" i="16"/>
  <c r="L93" i="16"/>
  <c r="I94" i="16"/>
  <c r="R94" i="16" s="1"/>
  <c r="J93" i="16"/>
  <c r="Q93" i="16" l="1"/>
  <c r="L94" i="16"/>
  <c r="P93" i="16"/>
  <c r="K94" i="16"/>
  <c r="O93" i="16"/>
  <c r="J94" i="16"/>
  <c r="I95" i="16"/>
  <c r="M95" i="16" s="1"/>
  <c r="R95" i="16" s="1"/>
  <c r="O94" i="16" l="1"/>
  <c r="P94" i="16"/>
  <c r="Q94" i="16"/>
  <c r="L95" i="16"/>
  <c r="K95" i="16"/>
  <c r="I96" i="16"/>
  <c r="M96" i="16" s="1"/>
  <c r="R96" i="16" s="1"/>
  <c r="J95" i="16"/>
  <c r="Q95" i="16" l="1"/>
  <c r="O95" i="16"/>
  <c r="P95" i="16"/>
  <c r="K96" i="16"/>
  <c r="L96" i="16"/>
  <c r="I97" i="16"/>
  <c r="M97" i="16" s="1"/>
  <c r="R97" i="16" s="1"/>
  <c r="J96" i="16"/>
  <c r="Q96" i="16" l="1"/>
  <c r="P96" i="16"/>
  <c r="O96" i="16"/>
  <c r="L97" i="16"/>
  <c r="K97" i="16"/>
  <c r="I98" i="16"/>
  <c r="M98" i="16" s="1"/>
  <c r="R98" i="16" s="1"/>
  <c r="J97" i="16"/>
  <c r="O97" i="16" l="1"/>
  <c r="Q97" i="16"/>
  <c r="P97" i="16"/>
  <c r="L98" i="16"/>
  <c r="K98" i="16"/>
  <c r="I99" i="16"/>
  <c r="M99" i="16" s="1"/>
  <c r="R99" i="16" s="1"/>
  <c r="J98" i="16"/>
  <c r="O98" i="16" l="1"/>
  <c r="Q98" i="16"/>
  <c r="P98" i="16"/>
  <c r="L99" i="16"/>
  <c r="K99" i="16"/>
  <c r="I100" i="16"/>
  <c r="M100" i="16" s="1"/>
  <c r="R100" i="16" s="1"/>
  <c r="J99" i="16"/>
  <c r="O99" i="16" l="1"/>
  <c r="Q99" i="16"/>
  <c r="P99" i="16"/>
  <c r="L100" i="16"/>
  <c r="K100" i="16"/>
  <c r="I101" i="16"/>
  <c r="M101" i="16" s="1"/>
  <c r="R101" i="16" s="1"/>
  <c r="J100" i="16"/>
  <c r="O100" i="16" l="1"/>
  <c r="Q100" i="16"/>
  <c r="P100" i="16"/>
  <c r="L101" i="16"/>
  <c r="K101" i="16"/>
  <c r="P101" i="16" s="1"/>
  <c r="I102" i="16"/>
  <c r="M102" i="16" s="1"/>
  <c r="R102" i="16" s="1"/>
  <c r="J101" i="16"/>
  <c r="O101" i="16" l="1"/>
  <c r="Q101" i="16"/>
  <c r="L102" i="16"/>
  <c r="K102" i="16"/>
  <c r="P102" i="16" s="1"/>
  <c r="I103" i="16"/>
  <c r="M103" i="16" s="1"/>
  <c r="R103" i="16" s="1"/>
  <c r="J102" i="16"/>
  <c r="O102" i="16" l="1"/>
  <c r="Q102" i="16"/>
  <c r="L103" i="16"/>
  <c r="K103" i="16"/>
  <c r="P103" i="16" s="1"/>
  <c r="I104" i="16"/>
  <c r="M104" i="16" s="1"/>
  <c r="R104" i="16" s="1"/>
  <c r="J103" i="16"/>
  <c r="Q103" i="16" l="1"/>
  <c r="O103" i="16"/>
  <c r="L104" i="16"/>
  <c r="K104" i="16"/>
  <c r="P104" i="16" s="1"/>
  <c r="I105" i="16"/>
  <c r="M105" i="16" s="1"/>
  <c r="R105" i="16" s="1"/>
  <c r="J104" i="16"/>
  <c r="Q104" i="16" l="1"/>
  <c r="O104" i="16"/>
  <c r="L105" i="16"/>
  <c r="K105" i="16"/>
  <c r="P105" i="16" s="1"/>
  <c r="I106" i="16"/>
  <c r="M106" i="16" s="1"/>
  <c r="R106" i="16" s="1"/>
  <c r="J105" i="16"/>
  <c r="O105" i="16" l="1"/>
  <c r="Q105" i="16"/>
  <c r="K106" i="16"/>
  <c r="P106" i="16" s="1"/>
  <c r="L106" i="16"/>
  <c r="I107" i="16"/>
  <c r="M107" i="16" s="1"/>
  <c r="R107" i="16" s="1"/>
  <c r="J106" i="16"/>
  <c r="O106" i="16" l="1"/>
  <c r="Q106" i="16"/>
  <c r="L107" i="16"/>
  <c r="K107" i="16"/>
  <c r="P107" i="16" s="1"/>
  <c r="I108" i="16"/>
  <c r="M108" i="16" s="1"/>
  <c r="R108" i="16" s="1"/>
  <c r="J107" i="16"/>
  <c r="O107" i="16" l="1"/>
  <c r="Q107" i="16"/>
  <c r="K108" i="16"/>
  <c r="P108" i="16" s="1"/>
  <c r="L108" i="16"/>
  <c r="I109" i="16"/>
  <c r="M109" i="16" s="1"/>
  <c r="R109" i="16" s="1"/>
  <c r="J108" i="16"/>
  <c r="O108" i="16" s="1"/>
  <c r="Q108" i="16" l="1"/>
  <c r="L109" i="16"/>
  <c r="K109" i="16"/>
  <c r="P109" i="16" s="1"/>
  <c r="I110" i="16"/>
  <c r="M110" i="16" s="1"/>
  <c r="R110" i="16" s="1"/>
  <c r="J109" i="16"/>
  <c r="O109" i="16" s="1"/>
  <c r="Q109" i="16" l="1"/>
  <c r="L110" i="16"/>
  <c r="K110" i="16"/>
  <c r="P110" i="16" s="1"/>
  <c r="I111" i="16"/>
  <c r="M111" i="16" s="1"/>
  <c r="R111" i="16" s="1"/>
  <c r="J110" i="16"/>
  <c r="O110" i="16" s="1"/>
  <c r="Q110" i="16" l="1"/>
  <c r="K111" i="16"/>
  <c r="P111" i="16" s="1"/>
  <c r="L111" i="16"/>
  <c r="I112" i="16"/>
  <c r="M112" i="16" s="1"/>
  <c r="R112" i="16" s="1"/>
  <c r="J111" i="16"/>
  <c r="O111" i="16" s="1"/>
  <c r="Q111" i="16" l="1"/>
  <c r="L112" i="16"/>
  <c r="K112" i="16"/>
  <c r="P112" i="16" s="1"/>
  <c r="I113" i="16"/>
  <c r="M113" i="16" s="1"/>
  <c r="R113" i="16" s="1"/>
  <c r="J112" i="16"/>
  <c r="O112" i="16" s="1"/>
  <c r="Q112" i="16" l="1"/>
  <c r="L113" i="16"/>
  <c r="K113" i="16"/>
  <c r="P113" i="16" s="1"/>
  <c r="I114" i="16"/>
  <c r="M114" i="16" s="1"/>
  <c r="R114" i="16" s="1"/>
  <c r="J113" i="16"/>
  <c r="O113" i="16" s="1"/>
  <c r="Q113" i="16" l="1"/>
  <c r="L114" i="16"/>
  <c r="K114" i="16"/>
  <c r="P114" i="16" s="1"/>
  <c r="I115" i="16"/>
  <c r="M115" i="16" s="1"/>
  <c r="R115" i="16" s="1"/>
  <c r="J114" i="16"/>
  <c r="O114" i="16" s="1"/>
  <c r="Q114" i="16" l="1"/>
  <c r="L115" i="16"/>
  <c r="K115" i="16"/>
  <c r="P115" i="16" s="1"/>
  <c r="I116" i="16"/>
  <c r="M116" i="16" s="1"/>
  <c r="R116" i="16" s="1"/>
  <c r="J115" i="16"/>
  <c r="O115" i="16" s="1"/>
  <c r="Q115" i="16" l="1"/>
  <c r="L116" i="16"/>
  <c r="K116" i="16"/>
  <c r="P116" i="16" s="1"/>
  <c r="I117" i="16"/>
  <c r="M117" i="16" s="1"/>
  <c r="R117" i="16" s="1"/>
  <c r="J116" i="16"/>
  <c r="O116" i="16" s="1"/>
  <c r="Q116" i="16" l="1"/>
  <c r="K117" i="16"/>
  <c r="P117" i="16" s="1"/>
  <c r="L117" i="16"/>
  <c r="I118" i="16"/>
  <c r="M118" i="16" s="1"/>
  <c r="R118" i="16" s="1"/>
  <c r="J117" i="16"/>
  <c r="Q117" i="16" l="1"/>
  <c r="L118" i="16"/>
  <c r="O117" i="16"/>
  <c r="J118" i="16"/>
  <c r="K118" i="16"/>
  <c r="P118" i="16" s="1"/>
  <c r="I119" i="16"/>
  <c r="M119" i="16" s="1"/>
  <c r="R119" i="16" s="1"/>
  <c r="O118" i="16" l="1"/>
  <c r="Q118" i="16"/>
  <c r="L119" i="16"/>
  <c r="K119" i="16"/>
  <c r="P119" i="16" s="1"/>
  <c r="I120" i="16"/>
  <c r="M120" i="16" s="1"/>
  <c r="R120" i="16" s="1"/>
  <c r="J119" i="16"/>
  <c r="O119" i="16" l="1"/>
  <c r="Q119" i="16"/>
  <c r="L120" i="16"/>
  <c r="K120" i="16"/>
  <c r="P120" i="16" s="1"/>
  <c r="I121" i="16"/>
  <c r="M121" i="16" s="1"/>
  <c r="R121" i="16" s="1"/>
  <c r="J120" i="16"/>
  <c r="O120" i="16" l="1"/>
  <c r="Q120" i="16"/>
  <c r="L121" i="16"/>
  <c r="K121" i="16"/>
  <c r="P121" i="16" s="1"/>
  <c r="I122" i="16"/>
  <c r="M122" i="16" s="1"/>
  <c r="R122" i="16" s="1"/>
  <c r="J121" i="16"/>
  <c r="O121" i="16" l="1"/>
  <c r="J122" i="16"/>
  <c r="Q121" i="16"/>
  <c r="L122" i="16"/>
  <c r="K122" i="16"/>
  <c r="P122" i="16" s="1"/>
  <c r="I123" i="16"/>
  <c r="M123" i="16" s="1"/>
  <c r="R123" i="16" s="1"/>
  <c r="Q122" i="16" l="1"/>
  <c r="O122" i="16"/>
  <c r="L123" i="16"/>
  <c r="K123" i="16"/>
  <c r="P123" i="16" s="1"/>
  <c r="I124" i="16"/>
  <c r="M124" i="16" s="1"/>
  <c r="R124" i="16" s="1"/>
  <c r="J123" i="16"/>
  <c r="Q123" i="16" l="1"/>
  <c r="O123" i="16"/>
  <c r="L124" i="16"/>
  <c r="K124" i="16"/>
  <c r="P124" i="16" s="1"/>
  <c r="I125" i="16"/>
  <c r="M125" i="16" s="1"/>
  <c r="R125" i="16" s="1"/>
  <c r="J124" i="16"/>
  <c r="Q124" i="16" l="1"/>
  <c r="O124" i="16"/>
  <c r="L125" i="16"/>
  <c r="K125" i="16"/>
  <c r="P125" i="16" s="1"/>
  <c r="I126" i="16"/>
  <c r="M126" i="16" s="1"/>
  <c r="R126" i="16" s="1"/>
  <c r="J125" i="16"/>
  <c r="Q125" i="16" l="1"/>
  <c r="O125" i="16"/>
  <c r="L126" i="16"/>
  <c r="K126" i="16"/>
  <c r="P126" i="16" s="1"/>
  <c r="I127" i="16"/>
  <c r="M127" i="16" s="1"/>
  <c r="R127" i="16" s="1"/>
  <c r="J126" i="16"/>
  <c r="O126" i="16" s="1"/>
  <c r="Q126" i="16" l="1"/>
  <c r="L127" i="16"/>
  <c r="K127" i="16"/>
  <c r="P127" i="16" s="1"/>
  <c r="I128" i="16"/>
  <c r="M128" i="16" s="1"/>
  <c r="R128" i="16" s="1"/>
  <c r="J127" i="16"/>
  <c r="O127" i="16" s="1"/>
  <c r="Q127" i="16" l="1"/>
  <c r="L128" i="16"/>
  <c r="K128" i="16"/>
  <c r="P128" i="16" s="1"/>
  <c r="I129" i="16"/>
  <c r="M129" i="16" s="1"/>
  <c r="R129" i="16" s="1"/>
  <c r="J128" i="16"/>
  <c r="O128" i="16" s="1"/>
  <c r="Q128" i="16" l="1"/>
  <c r="L129" i="16"/>
  <c r="K129" i="16"/>
  <c r="P129" i="16" s="1"/>
  <c r="I130" i="16"/>
  <c r="M130" i="16" s="1"/>
  <c r="R130" i="16" s="1"/>
  <c r="J129" i="16"/>
  <c r="O129" i="16" s="1"/>
  <c r="Q129" i="16" l="1"/>
  <c r="K130" i="16"/>
  <c r="P130" i="16" s="1"/>
  <c r="L130" i="16"/>
  <c r="I131" i="16"/>
  <c r="M131" i="16" s="1"/>
  <c r="R131" i="16" s="1"/>
  <c r="J130" i="16"/>
  <c r="O130" i="16" s="1"/>
  <c r="Q130" i="16" l="1"/>
  <c r="L131" i="16"/>
  <c r="K131" i="16"/>
  <c r="P131" i="16" s="1"/>
  <c r="I132" i="16"/>
  <c r="M132" i="16" s="1"/>
  <c r="R132" i="16" s="1"/>
  <c r="J131" i="16"/>
  <c r="O131" i="16" s="1"/>
  <c r="Q131" i="16" l="1"/>
  <c r="K132" i="16"/>
  <c r="P132" i="16" s="1"/>
  <c r="L132" i="16"/>
  <c r="I133" i="16"/>
  <c r="M133" i="16" s="1"/>
  <c r="R133" i="16" s="1"/>
  <c r="J132" i="16"/>
  <c r="O132" i="16" s="1"/>
  <c r="Q132" i="16" l="1"/>
  <c r="L133" i="16"/>
  <c r="K133" i="16"/>
  <c r="P133" i="16" s="1"/>
  <c r="I134" i="16"/>
  <c r="M134" i="16" s="1"/>
  <c r="R134" i="16" s="1"/>
  <c r="J133" i="16"/>
  <c r="O133" i="16" s="1"/>
  <c r="Q133" i="16" l="1"/>
  <c r="L134" i="16"/>
  <c r="K134" i="16"/>
  <c r="P134" i="16" s="1"/>
  <c r="I135" i="16"/>
  <c r="M135" i="16" s="1"/>
  <c r="R135" i="16" s="1"/>
  <c r="J134" i="16"/>
  <c r="O134" i="16" s="1"/>
  <c r="Q134" i="16" l="1"/>
  <c r="L135" i="16"/>
  <c r="K135" i="16"/>
  <c r="P135" i="16" s="1"/>
  <c r="I136" i="16"/>
  <c r="M136" i="16" s="1"/>
  <c r="R136" i="16" s="1"/>
  <c r="J135" i="16"/>
  <c r="O135" i="16" s="1"/>
  <c r="Q135" i="16" l="1"/>
  <c r="K136" i="16"/>
  <c r="P136" i="16" s="1"/>
  <c r="L136" i="16"/>
  <c r="I137" i="16"/>
  <c r="M137" i="16" s="1"/>
  <c r="R137" i="16" s="1"/>
  <c r="J136" i="16"/>
  <c r="O136" i="16" s="1"/>
  <c r="Q136" i="16" l="1"/>
  <c r="L137" i="16"/>
  <c r="K137" i="16"/>
  <c r="P137" i="16" s="1"/>
  <c r="I138" i="16"/>
  <c r="M138" i="16" s="1"/>
  <c r="R138" i="16" s="1"/>
  <c r="J137" i="16"/>
  <c r="O137" i="16" s="1"/>
  <c r="Q137" i="16" l="1"/>
  <c r="L138" i="16"/>
  <c r="K138" i="16"/>
  <c r="P138" i="16" s="1"/>
  <c r="I139" i="16"/>
  <c r="M139" i="16" s="1"/>
  <c r="R139" i="16" s="1"/>
  <c r="J138" i="16"/>
  <c r="O138" i="16" s="1"/>
  <c r="Q138" i="16" l="1"/>
  <c r="L139" i="16"/>
  <c r="K139" i="16"/>
  <c r="P139" i="16" s="1"/>
  <c r="I140" i="16"/>
  <c r="M140" i="16" s="1"/>
  <c r="R140" i="16" s="1"/>
  <c r="J139" i="16"/>
  <c r="O139" i="16" s="1"/>
  <c r="Q139" i="16" l="1"/>
  <c r="L140" i="16"/>
  <c r="K140" i="16"/>
  <c r="P140" i="16" s="1"/>
  <c r="I141" i="16"/>
  <c r="M141" i="16" s="1"/>
  <c r="R141" i="16" s="1"/>
  <c r="J140" i="16"/>
  <c r="O140" i="16" s="1"/>
  <c r="Q140" i="16" l="1"/>
  <c r="K141" i="16"/>
  <c r="P141" i="16" s="1"/>
  <c r="L141" i="16"/>
  <c r="I142" i="16"/>
  <c r="M142" i="16" s="1"/>
  <c r="R142" i="16" s="1"/>
  <c r="J141" i="16"/>
  <c r="O141" i="16" s="1"/>
  <c r="Q141" i="16" l="1"/>
  <c r="L142" i="16"/>
  <c r="K142" i="16"/>
  <c r="P142" i="16" s="1"/>
  <c r="I143" i="16"/>
  <c r="M143" i="16" s="1"/>
  <c r="R143" i="16" s="1"/>
  <c r="J142" i="16"/>
  <c r="O142" i="16" s="1"/>
  <c r="Q142" i="16" l="1"/>
  <c r="L143" i="16"/>
  <c r="K143" i="16"/>
  <c r="P143" i="16" s="1"/>
  <c r="I144" i="16"/>
  <c r="M144" i="16" s="1"/>
  <c r="R144" i="16" s="1"/>
  <c r="J143" i="16"/>
  <c r="O143" i="16" s="1"/>
  <c r="Q143" i="16" l="1"/>
  <c r="L144" i="16"/>
  <c r="K144" i="16"/>
  <c r="P144" i="16" s="1"/>
  <c r="I145" i="16"/>
  <c r="M145" i="16" s="1"/>
  <c r="R145" i="16" s="1"/>
  <c r="J144" i="16"/>
  <c r="O144" i="16" s="1"/>
  <c r="Q144" i="16" l="1"/>
  <c r="L145" i="16"/>
  <c r="K145" i="16"/>
  <c r="P145" i="16" s="1"/>
  <c r="I146" i="16"/>
  <c r="M146" i="16" s="1"/>
  <c r="R146" i="16" s="1"/>
  <c r="J145" i="16"/>
  <c r="O145" i="16" s="1"/>
  <c r="Q145" i="16" l="1"/>
  <c r="L146" i="16"/>
  <c r="K146" i="16"/>
  <c r="P146" i="16" s="1"/>
  <c r="I147" i="16"/>
  <c r="M147" i="16" s="1"/>
  <c r="R147" i="16" s="1"/>
  <c r="J146" i="16"/>
  <c r="O146" i="16" s="1"/>
  <c r="Q146" i="16" l="1"/>
  <c r="L147" i="16"/>
  <c r="K147" i="16"/>
  <c r="P147" i="16" s="1"/>
  <c r="I148" i="16"/>
  <c r="M148" i="16" s="1"/>
  <c r="R148" i="16" s="1"/>
  <c r="J147" i="16"/>
  <c r="O147" i="16" s="1"/>
  <c r="Q147" i="16" l="1"/>
  <c r="L148" i="16"/>
  <c r="Q148" i="16" s="1"/>
  <c r="K148" i="16"/>
  <c r="P148" i="16" s="1"/>
  <c r="I149" i="16"/>
  <c r="M149" i="16" s="1"/>
  <c r="R149" i="16" s="1"/>
  <c r="J148" i="16"/>
  <c r="O148" i="16" s="1"/>
  <c r="L149" i="16" l="1"/>
  <c r="Q149" i="16" s="1"/>
  <c r="K149" i="16"/>
  <c r="P149" i="16" s="1"/>
  <c r="I150" i="16"/>
  <c r="M150" i="16" s="1"/>
  <c r="R150" i="16" s="1"/>
  <c r="J149" i="16"/>
  <c r="O149" i="16" s="1"/>
  <c r="L150" i="16" l="1"/>
  <c r="Q150" i="16" s="1"/>
  <c r="K150" i="16"/>
  <c r="P150" i="16" s="1"/>
  <c r="I151" i="16"/>
  <c r="M151" i="16" s="1"/>
  <c r="R151" i="16" s="1"/>
  <c r="J150" i="16"/>
  <c r="O150" i="16" s="1"/>
  <c r="L151" i="16" l="1"/>
  <c r="Q151" i="16" s="1"/>
  <c r="K151" i="16"/>
  <c r="P151" i="16" s="1"/>
  <c r="I152" i="16"/>
  <c r="M152" i="16" s="1"/>
  <c r="R152" i="16" s="1"/>
  <c r="J151" i="16"/>
  <c r="O151" i="16" s="1"/>
  <c r="L152" i="16" l="1"/>
  <c r="Q152" i="16" s="1"/>
  <c r="K152" i="16"/>
  <c r="P152" i="16" s="1"/>
  <c r="I153" i="16"/>
  <c r="M153" i="16" s="1"/>
  <c r="R153" i="16" s="1"/>
  <c r="J152" i="16"/>
  <c r="O152" i="16" s="1"/>
  <c r="L153" i="16" l="1"/>
  <c r="Q153" i="16" s="1"/>
  <c r="K153" i="16"/>
  <c r="P153" i="16" s="1"/>
  <c r="I154" i="16"/>
  <c r="M154" i="16" s="1"/>
  <c r="R154" i="16" s="1"/>
  <c r="J153" i="16"/>
  <c r="O153" i="16" s="1"/>
  <c r="K154" i="16" l="1"/>
  <c r="P154" i="16" s="1"/>
  <c r="L154" i="16"/>
  <c r="Q154" i="16" s="1"/>
  <c r="I155" i="16"/>
  <c r="M155" i="16" s="1"/>
  <c r="R155" i="16" s="1"/>
  <c r="J154" i="16"/>
  <c r="O154" i="16" s="1"/>
  <c r="L155" i="16" l="1"/>
  <c r="Q155" i="16" s="1"/>
  <c r="K155" i="16"/>
  <c r="P155" i="16" s="1"/>
  <c r="I156" i="16"/>
  <c r="M156" i="16" s="1"/>
  <c r="R156" i="16" s="1"/>
  <c r="J155" i="16"/>
  <c r="O155" i="16" s="1"/>
  <c r="K156" i="16" l="1"/>
  <c r="P156" i="16" s="1"/>
  <c r="L156" i="16"/>
  <c r="Q156" i="16" s="1"/>
  <c r="I157" i="16"/>
  <c r="M157" i="16" s="1"/>
  <c r="R157" i="16" s="1"/>
  <c r="J156" i="16"/>
  <c r="O156" i="16" s="1"/>
  <c r="L157" i="16" l="1"/>
  <c r="Q157" i="16" s="1"/>
  <c r="K157" i="16"/>
  <c r="P157" i="16" s="1"/>
  <c r="I158" i="16"/>
  <c r="M158" i="16" s="1"/>
  <c r="R158" i="16" s="1"/>
  <c r="J157" i="16"/>
  <c r="O157" i="16" s="1"/>
  <c r="L158" i="16" l="1"/>
  <c r="Q158" i="16" s="1"/>
  <c r="K158" i="16"/>
  <c r="P158" i="16" s="1"/>
  <c r="I159" i="16"/>
  <c r="M159" i="16" s="1"/>
  <c r="R159" i="16" s="1"/>
  <c r="J158" i="16"/>
  <c r="O158" i="16" s="1"/>
  <c r="K159" i="16" l="1"/>
  <c r="P159" i="16" s="1"/>
  <c r="L159" i="16"/>
  <c r="Q159" i="16" s="1"/>
  <c r="I160" i="16"/>
  <c r="M160" i="16" s="1"/>
  <c r="R160" i="16" s="1"/>
  <c r="J159" i="16"/>
  <c r="O159" i="16" s="1"/>
  <c r="L160" i="16" l="1"/>
  <c r="Q160" i="16" s="1"/>
  <c r="K160" i="16"/>
  <c r="P160" i="16" s="1"/>
  <c r="I161" i="16"/>
  <c r="M161" i="16" s="1"/>
  <c r="R161" i="16" s="1"/>
  <c r="J160" i="16"/>
  <c r="O160" i="16" s="1"/>
  <c r="L161" i="16" l="1"/>
  <c r="Q161" i="16" s="1"/>
  <c r="K161" i="16"/>
  <c r="P161" i="16" s="1"/>
  <c r="I162" i="16"/>
  <c r="M162" i="16" s="1"/>
  <c r="R162" i="16" s="1"/>
  <c r="J161" i="16"/>
  <c r="O161" i="16" s="1"/>
  <c r="L162" i="16" l="1"/>
  <c r="Q162" i="16" s="1"/>
  <c r="K162" i="16"/>
  <c r="P162" i="16" s="1"/>
  <c r="I163" i="16"/>
  <c r="M163" i="16" s="1"/>
  <c r="R163" i="16" s="1"/>
  <c r="J162" i="16"/>
  <c r="O162" i="16" s="1"/>
  <c r="L163" i="16" l="1"/>
  <c r="Q163" i="16" s="1"/>
  <c r="K163" i="16"/>
  <c r="P163" i="16" s="1"/>
  <c r="I164" i="16"/>
  <c r="M164" i="16" s="1"/>
  <c r="R164" i="16" s="1"/>
  <c r="J163" i="16"/>
  <c r="O163" i="16" s="1"/>
  <c r="L164" i="16" l="1"/>
  <c r="Q164" i="16" s="1"/>
  <c r="K164" i="16"/>
  <c r="P164" i="16" s="1"/>
  <c r="I165" i="16"/>
  <c r="M165" i="16" s="1"/>
  <c r="R165" i="16" s="1"/>
  <c r="J164" i="16"/>
  <c r="O164" i="16" s="1"/>
  <c r="K165" i="16" l="1"/>
  <c r="P165" i="16" s="1"/>
  <c r="L165" i="16"/>
  <c r="Q165" i="16" s="1"/>
  <c r="I166" i="16"/>
  <c r="M166" i="16" s="1"/>
  <c r="R166" i="16" s="1"/>
  <c r="J165" i="16"/>
  <c r="O165" i="16" s="1"/>
  <c r="L166" i="16" l="1"/>
  <c r="Q166" i="16" s="1"/>
  <c r="K166" i="16"/>
  <c r="P166" i="16" s="1"/>
  <c r="I167" i="16"/>
  <c r="M167" i="16" s="1"/>
  <c r="R167" i="16" s="1"/>
  <c r="J166" i="16"/>
  <c r="O166" i="16" s="1"/>
  <c r="L167" i="16" l="1"/>
  <c r="Q167" i="16" s="1"/>
  <c r="K167" i="16"/>
  <c r="P167" i="16" s="1"/>
  <c r="I168" i="16"/>
  <c r="M168" i="16" s="1"/>
  <c r="R168" i="16" s="1"/>
  <c r="J167" i="16"/>
  <c r="O167" i="16" s="1"/>
  <c r="K168" i="16" l="1"/>
  <c r="P168" i="16" s="1"/>
  <c r="L168" i="16"/>
  <c r="Q168" i="16" s="1"/>
  <c r="I169" i="16"/>
  <c r="M169" i="16" s="1"/>
  <c r="R169" i="16" s="1"/>
  <c r="J168" i="16"/>
  <c r="O168" i="16" s="1"/>
  <c r="L169" i="16" l="1"/>
  <c r="Q169" i="16" s="1"/>
  <c r="K169" i="16"/>
  <c r="P169" i="16" s="1"/>
  <c r="I170" i="16"/>
  <c r="M170" i="16" s="1"/>
  <c r="R170" i="16" s="1"/>
  <c r="J169" i="16"/>
  <c r="O169" i="16" s="1"/>
  <c r="L170" i="16" l="1"/>
  <c r="Q170" i="16" s="1"/>
  <c r="K170" i="16"/>
  <c r="P170" i="16" s="1"/>
  <c r="I171" i="16"/>
  <c r="M171" i="16" s="1"/>
  <c r="R171" i="16" s="1"/>
  <c r="J170" i="16"/>
  <c r="O170" i="16" s="1"/>
  <c r="L171" i="16" l="1"/>
  <c r="Q171" i="16" s="1"/>
  <c r="K171" i="16"/>
  <c r="P171" i="16" s="1"/>
  <c r="I172" i="16"/>
  <c r="M172" i="16" s="1"/>
  <c r="R172" i="16" s="1"/>
  <c r="J171" i="16"/>
  <c r="O171" i="16" s="1"/>
  <c r="L172" i="16" l="1"/>
  <c r="Q172" i="16" s="1"/>
  <c r="K172" i="16"/>
  <c r="P172" i="16" s="1"/>
  <c r="I173" i="16"/>
  <c r="M173" i="16" s="1"/>
  <c r="R173" i="16" s="1"/>
  <c r="J172" i="16"/>
  <c r="O172" i="16" s="1"/>
  <c r="L173" i="16" l="1"/>
  <c r="Q173" i="16" s="1"/>
  <c r="K173" i="16"/>
  <c r="P173" i="16" s="1"/>
  <c r="I174" i="16"/>
  <c r="M174" i="16" s="1"/>
  <c r="R174" i="16" s="1"/>
  <c r="J173" i="16"/>
  <c r="O173" i="16" s="1"/>
  <c r="L174" i="16" l="1"/>
  <c r="Q174" i="16" s="1"/>
  <c r="K174" i="16"/>
  <c r="P174" i="16" s="1"/>
  <c r="I175" i="16"/>
  <c r="M175" i="16" s="1"/>
  <c r="R175" i="16" s="1"/>
  <c r="J174" i="16"/>
  <c r="O174" i="16" s="1"/>
  <c r="L175" i="16" l="1"/>
  <c r="Q175" i="16" s="1"/>
  <c r="K175" i="16"/>
  <c r="P175" i="16" s="1"/>
  <c r="I176" i="16"/>
  <c r="M176" i="16" s="1"/>
  <c r="R176" i="16" s="1"/>
  <c r="J175" i="16"/>
  <c r="O175" i="16" s="1"/>
  <c r="L176" i="16" l="1"/>
  <c r="Q176" i="16" s="1"/>
  <c r="K176" i="16"/>
  <c r="P176" i="16" s="1"/>
  <c r="I177" i="16"/>
  <c r="J176" i="16"/>
  <c r="O176" i="16" s="1"/>
  <c r="I178" i="16" l="1"/>
  <c r="M178" i="16" s="1"/>
  <c r="M177" i="16"/>
  <c r="R177" i="16" s="1"/>
  <c r="L177" i="16"/>
  <c r="Q177" i="16" s="1"/>
  <c r="K177" i="16"/>
  <c r="P177" i="16" s="1"/>
  <c r="J177" i="16"/>
  <c r="O177" i="16" s="1"/>
  <c r="R178" i="16" l="1"/>
  <c r="K178" i="16"/>
  <c r="P178" i="16" s="1"/>
  <c r="L178" i="16"/>
  <c r="Q178" i="16" s="1"/>
  <c r="I179" i="16"/>
  <c r="M179" i="16" s="1"/>
  <c r="R179" i="16" s="1"/>
  <c r="J178" i="16"/>
  <c r="O178" i="16" s="1"/>
  <c r="L179" i="16" l="1"/>
  <c r="Q179" i="16" s="1"/>
  <c r="K179" i="16"/>
  <c r="P179" i="16" s="1"/>
  <c r="I180" i="16"/>
  <c r="M180" i="16" s="1"/>
  <c r="R180" i="16" s="1"/>
  <c r="J179" i="16"/>
  <c r="O179" i="16" s="1"/>
  <c r="K180" i="16" l="1"/>
  <c r="P180" i="16" s="1"/>
  <c r="L180" i="16"/>
  <c r="Q180" i="16" s="1"/>
  <c r="I181" i="16"/>
  <c r="M181" i="16" s="1"/>
  <c r="R181" i="16" s="1"/>
  <c r="J180" i="16"/>
  <c r="O180" i="16" s="1"/>
  <c r="L181" i="16" l="1"/>
  <c r="Q181" i="16" s="1"/>
  <c r="K181" i="16"/>
  <c r="P181" i="16" s="1"/>
  <c r="I182" i="16"/>
  <c r="M182" i="16" s="1"/>
  <c r="R182" i="16" s="1"/>
  <c r="J181" i="16"/>
  <c r="O181" i="16" s="1"/>
  <c r="L182" i="16" l="1"/>
  <c r="Q182" i="16" s="1"/>
  <c r="K182" i="16"/>
  <c r="P182" i="16" s="1"/>
  <c r="I183" i="16"/>
  <c r="M183" i="16" s="1"/>
  <c r="R183" i="16" s="1"/>
  <c r="J182" i="16"/>
  <c r="O182" i="16" s="1"/>
  <c r="L183" i="16" l="1"/>
  <c r="Q183" i="16" s="1"/>
  <c r="K183" i="16"/>
  <c r="P183" i="16" s="1"/>
  <c r="I184" i="16"/>
  <c r="M184" i="16" s="1"/>
  <c r="R184" i="16" s="1"/>
  <c r="J183" i="16"/>
  <c r="O183" i="16" s="1"/>
  <c r="L184" i="16" l="1"/>
  <c r="Q184" i="16" s="1"/>
  <c r="K184" i="16"/>
  <c r="P184" i="16" s="1"/>
  <c r="I185" i="16"/>
  <c r="M185" i="16" s="1"/>
  <c r="R185" i="16" s="1"/>
  <c r="J184" i="16"/>
  <c r="O184" i="16" s="1"/>
  <c r="L185" i="16" l="1"/>
  <c r="Q185" i="16" s="1"/>
  <c r="K185" i="16"/>
  <c r="P185" i="16" s="1"/>
  <c r="I186" i="16"/>
  <c r="M186" i="16" s="1"/>
  <c r="R186" i="16" s="1"/>
  <c r="J185" i="16"/>
  <c r="O185" i="16" s="1"/>
  <c r="L186" i="16" l="1"/>
  <c r="Q186" i="16" s="1"/>
  <c r="K186" i="16"/>
  <c r="P186" i="16" s="1"/>
  <c r="I187" i="16"/>
  <c r="M187" i="16" s="1"/>
  <c r="R187" i="16" s="1"/>
  <c r="J186" i="16"/>
  <c r="O186" i="16" s="1"/>
  <c r="L187" i="16" l="1"/>
  <c r="Q187" i="16" s="1"/>
  <c r="K187" i="16"/>
  <c r="P187" i="16" s="1"/>
  <c r="I188" i="16"/>
  <c r="M188" i="16" s="1"/>
  <c r="R188" i="16" s="1"/>
  <c r="J187" i="16"/>
  <c r="O187" i="16" s="1"/>
  <c r="L188" i="16" l="1"/>
  <c r="Q188" i="16" s="1"/>
  <c r="K188" i="16"/>
  <c r="P188" i="16" s="1"/>
  <c r="I189" i="16"/>
  <c r="M189" i="16" s="1"/>
  <c r="R189" i="16" s="1"/>
  <c r="J188" i="16"/>
  <c r="O188" i="16" s="1"/>
  <c r="K189" i="16" l="1"/>
  <c r="P189" i="16" s="1"/>
  <c r="L189" i="16"/>
  <c r="Q189" i="16" s="1"/>
  <c r="I190" i="16"/>
  <c r="M190" i="16" s="1"/>
  <c r="R190" i="16" s="1"/>
  <c r="J189" i="16"/>
  <c r="O189" i="16" s="1"/>
  <c r="L190" i="16" l="1"/>
  <c r="Q190" i="16" s="1"/>
  <c r="K190" i="16"/>
  <c r="P190" i="16" s="1"/>
  <c r="I191" i="16"/>
  <c r="M191" i="16" s="1"/>
  <c r="R191" i="16" s="1"/>
  <c r="J190" i="16"/>
  <c r="O190" i="16" s="1"/>
  <c r="L191" i="16" l="1"/>
  <c r="Q191" i="16" s="1"/>
  <c r="K191" i="16"/>
  <c r="P191" i="16" s="1"/>
  <c r="I192" i="16"/>
  <c r="M192" i="16" s="1"/>
  <c r="R192" i="16" s="1"/>
  <c r="J191" i="16"/>
  <c r="O191" i="16" s="1"/>
  <c r="L192" i="16" l="1"/>
  <c r="Q192" i="16" s="1"/>
  <c r="K192" i="16"/>
  <c r="P192" i="16" s="1"/>
  <c r="I193" i="16"/>
  <c r="M193" i="16" s="1"/>
  <c r="R193" i="16" s="1"/>
  <c r="J192" i="16"/>
  <c r="O192" i="16" s="1"/>
  <c r="L193" i="16" l="1"/>
  <c r="Q193" i="16" s="1"/>
  <c r="K193" i="16"/>
  <c r="P193" i="16" s="1"/>
  <c r="I194" i="16"/>
  <c r="M194" i="16" s="1"/>
  <c r="R194" i="16" s="1"/>
  <c r="J193" i="16"/>
  <c r="O193" i="16" s="1"/>
  <c r="L194" i="16" l="1"/>
  <c r="Q194" i="16" s="1"/>
  <c r="K194" i="16"/>
  <c r="P194" i="16" s="1"/>
  <c r="I195" i="16"/>
  <c r="M195" i="16" s="1"/>
  <c r="R195" i="16" s="1"/>
  <c r="J194" i="16"/>
  <c r="O194" i="16" s="1"/>
  <c r="L195" i="16" l="1"/>
  <c r="Q195" i="16" s="1"/>
  <c r="K195" i="16"/>
  <c r="P195" i="16" s="1"/>
  <c r="I196" i="16"/>
  <c r="M196" i="16" s="1"/>
  <c r="R196" i="16" s="1"/>
  <c r="J195" i="16"/>
  <c r="O195" i="16" s="1"/>
  <c r="L196" i="16" l="1"/>
  <c r="Q196" i="16" s="1"/>
  <c r="K196" i="16"/>
  <c r="P196" i="16" s="1"/>
  <c r="I197" i="16"/>
  <c r="M197" i="16" s="1"/>
  <c r="R197" i="16" s="1"/>
  <c r="J196" i="16"/>
  <c r="O196" i="16" s="1"/>
  <c r="L197" i="16" l="1"/>
  <c r="Q197" i="16" s="1"/>
  <c r="K197" i="16"/>
  <c r="P197" i="16" s="1"/>
  <c r="I198" i="16"/>
  <c r="M198" i="16" s="1"/>
  <c r="R198" i="16" s="1"/>
  <c r="J197" i="16"/>
  <c r="O197" i="16" s="1"/>
  <c r="L198" i="16" l="1"/>
  <c r="Q198" i="16" s="1"/>
  <c r="K198" i="16"/>
  <c r="P198" i="16" s="1"/>
  <c r="I199" i="16"/>
  <c r="M199" i="16" s="1"/>
  <c r="R199" i="16" s="1"/>
  <c r="J198" i="16"/>
  <c r="O198" i="16" s="1"/>
  <c r="L199" i="16" l="1"/>
  <c r="Q199" i="16" s="1"/>
  <c r="K199" i="16"/>
  <c r="P199" i="16" s="1"/>
  <c r="I200" i="16"/>
  <c r="J199" i="16"/>
  <c r="O199" i="16" s="1"/>
  <c r="I201" i="16" l="1"/>
  <c r="M201" i="16" s="1"/>
  <c r="M200" i="16"/>
  <c r="R200" i="16" s="1"/>
  <c r="L200" i="16"/>
  <c r="Q200" i="16" s="1"/>
  <c r="K200" i="16"/>
  <c r="P200" i="16" s="1"/>
  <c r="J200" i="16"/>
  <c r="O200" i="16" s="1"/>
  <c r="R201" i="16" l="1"/>
  <c r="L201" i="16"/>
  <c r="Q201" i="16" s="1"/>
  <c r="K201" i="16"/>
  <c r="P201" i="16" s="1"/>
  <c r="I202" i="16"/>
  <c r="M202" i="16" s="1"/>
  <c r="J201" i="16"/>
  <c r="O201" i="16" s="1"/>
  <c r="R202" i="16" l="1"/>
  <c r="K202" i="16"/>
  <c r="P202" i="16" s="1"/>
  <c r="L202" i="16"/>
  <c r="Q202" i="16" s="1"/>
  <c r="I203" i="16"/>
  <c r="M203" i="16" s="1"/>
  <c r="R203" i="16" s="1"/>
  <c r="J202" i="16"/>
  <c r="O202" i="16" s="1"/>
  <c r="L203" i="16" l="1"/>
  <c r="Q203" i="16" s="1"/>
  <c r="K203" i="16"/>
  <c r="P203" i="16" s="1"/>
  <c r="I204" i="16"/>
  <c r="M204" i="16" s="1"/>
  <c r="R204" i="16" s="1"/>
  <c r="J203" i="16"/>
  <c r="O203" i="16" s="1"/>
  <c r="K204" i="16" l="1"/>
  <c r="P204" i="16" s="1"/>
  <c r="L204" i="16"/>
  <c r="Q204" i="16" s="1"/>
  <c r="I205" i="16"/>
  <c r="M205" i="16" s="1"/>
  <c r="R205" i="16" s="1"/>
  <c r="J204" i="16"/>
  <c r="O204" i="16" s="1"/>
  <c r="L205" i="16" l="1"/>
  <c r="Q205" i="16" s="1"/>
  <c r="K205" i="16"/>
  <c r="P205" i="16" s="1"/>
  <c r="I206" i="16"/>
  <c r="M206" i="16" s="1"/>
  <c r="R206" i="16" s="1"/>
  <c r="J205" i="16"/>
  <c r="O205" i="16" s="1"/>
  <c r="L206" i="16" l="1"/>
  <c r="Q206" i="16" s="1"/>
  <c r="K206" i="16"/>
  <c r="P206" i="16" s="1"/>
  <c r="I207" i="16"/>
  <c r="M207" i="16" s="1"/>
  <c r="R207" i="16" s="1"/>
  <c r="J206" i="16"/>
  <c r="O206" i="16" s="1"/>
  <c r="L207" i="16" l="1"/>
  <c r="Q207" i="16" s="1"/>
  <c r="K207" i="16"/>
  <c r="P207" i="16" s="1"/>
  <c r="I208" i="16"/>
  <c r="M208" i="16" s="1"/>
  <c r="R208" i="16" s="1"/>
  <c r="J207" i="16"/>
  <c r="O207" i="16" s="1"/>
  <c r="K208" i="16" l="1"/>
  <c r="P208" i="16" s="1"/>
  <c r="L208" i="16"/>
  <c r="Q208" i="16" s="1"/>
  <c r="I209" i="16"/>
  <c r="M209" i="16" s="1"/>
  <c r="R209" i="16" s="1"/>
  <c r="J208" i="16"/>
  <c r="O208" i="16" s="1"/>
  <c r="L209" i="16" l="1"/>
  <c r="Q209" i="16" s="1"/>
  <c r="K209" i="16"/>
  <c r="P209" i="16" s="1"/>
  <c r="I210" i="16"/>
  <c r="M210" i="16" s="1"/>
  <c r="R210" i="16" s="1"/>
  <c r="J209" i="16"/>
  <c r="O209" i="16" s="1"/>
  <c r="L210" i="16" l="1"/>
  <c r="Q210" i="16" s="1"/>
  <c r="K210" i="16"/>
  <c r="P210" i="16" s="1"/>
  <c r="I211" i="16"/>
  <c r="M211" i="16" s="1"/>
  <c r="R211" i="16" s="1"/>
  <c r="J210" i="16"/>
  <c r="O210" i="16" s="1"/>
  <c r="L211" i="16" l="1"/>
  <c r="Q211" i="16" s="1"/>
  <c r="K211" i="16"/>
  <c r="P211" i="16" s="1"/>
  <c r="I212" i="16"/>
  <c r="M212" i="16" s="1"/>
  <c r="R212" i="16" s="1"/>
  <c r="J211" i="16"/>
  <c r="O211" i="16" s="1"/>
  <c r="L212" i="16" l="1"/>
  <c r="Q212" i="16" s="1"/>
  <c r="K212" i="16"/>
  <c r="P212" i="16" s="1"/>
  <c r="I213" i="16"/>
  <c r="M213" i="16" s="1"/>
  <c r="R213" i="16" s="1"/>
  <c r="J212" i="16"/>
  <c r="O212" i="16" s="1"/>
  <c r="K213" i="16" l="1"/>
  <c r="P213" i="16" s="1"/>
  <c r="L213" i="16"/>
  <c r="Q213" i="16" s="1"/>
  <c r="I214" i="16"/>
  <c r="M214" i="16" s="1"/>
  <c r="R214" i="16" s="1"/>
  <c r="J213" i="16"/>
  <c r="O213" i="16" s="1"/>
  <c r="L214" i="16" l="1"/>
  <c r="Q214" i="16" s="1"/>
  <c r="K214" i="16"/>
  <c r="P214" i="16" s="1"/>
  <c r="I215" i="16"/>
  <c r="M215" i="16" s="1"/>
  <c r="R215" i="16" s="1"/>
  <c r="J214" i="16"/>
  <c r="O214" i="16" s="1"/>
  <c r="L215" i="16" l="1"/>
  <c r="Q215" i="16" s="1"/>
  <c r="K215" i="16"/>
  <c r="P215" i="16" s="1"/>
  <c r="I216" i="16"/>
  <c r="M216" i="16" s="1"/>
  <c r="R216" i="16" s="1"/>
  <c r="J215" i="16"/>
  <c r="O215" i="16" s="1"/>
  <c r="L216" i="16" l="1"/>
  <c r="Q216" i="16" s="1"/>
  <c r="K216" i="16"/>
  <c r="P216" i="16" s="1"/>
  <c r="I217" i="16"/>
  <c r="M217" i="16" s="1"/>
  <c r="R217" i="16" s="1"/>
  <c r="J216" i="16"/>
  <c r="O216" i="16" s="1"/>
  <c r="L217" i="16" l="1"/>
  <c r="Q217" i="16" s="1"/>
  <c r="K217" i="16"/>
  <c r="P217" i="16" s="1"/>
  <c r="I218" i="16"/>
  <c r="M218" i="16" s="1"/>
  <c r="R218" i="16" s="1"/>
  <c r="J217" i="16"/>
  <c r="O217" i="16" s="1"/>
  <c r="L218" i="16" l="1"/>
  <c r="Q218" i="16" s="1"/>
  <c r="K218" i="16"/>
  <c r="P218" i="16" s="1"/>
  <c r="I219" i="16"/>
  <c r="M219" i="16" s="1"/>
  <c r="R219" i="16" s="1"/>
  <c r="J218" i="16"/>
  <c r="O218" i="16" s="1"/>
  <c r="L219" i="16" l="1"/>
  <c r="Q219" i="16" s="1"/>
  <c r="K219" i="16"/>
  <c r="P219" i="16" s="1"/>
  <c r="I220" i="16"/>
  <c r="M220" i="16" s="1"/>
  <c r="R220" i="16" s="1"/>
  <c r="J219" i="16"/>
  <c r="O219" i="16" s="1"/>
  <c r="L220" i="16" l="1"/>
  <c r="Q220" i="16" s="1"/>
  <c r="K220" i="16"/>
  <c r="P220" i="16" s="1"/>
  <c r="I221" i="16"/>
  <c r="M221" i="16" s="1"/>
  <c r="R221" i="16" s="1"/>
  <c r="J220" i="16"/>
  <c r="O220" i="16" s="1"/>
  <c r="L221" i="16" l="1"/>
  <c r="Q221" i="16" s="1"/>
  <c r="K221" i="16"/>
  <c r="P221" i="16" s="1"/>
  <c r="I222" i="16"/>
  <c r="M222" i="16" s="1"/>
  <c r="R222" i="16" s="1"/>
  <c r="J221" i="16"/>
  <c r="O221" i="16" s="1"/>
  <c r="L222" i="16" l="1"/>
  <c r="Q222" i="16" s="1"/>
  <c r="K222" i="16"/>
  <c r="P222" i="16" s="1"/>
  <c r="I223" i="16"/>
  <c r="M223" i="16" s="1"/>
  <c r="R223" i="16" s="1"/>
  <c r="J222" i="16"/>
  <c r="O222" i="16" s="1"/>
  <c r="L223" i="16" l="1"/>
  <c r="Q223" i="16" s="1"/>
  <c r="K223" i="16"/>
  <c r="P223" i="16" s="1"/>
  <c r="I224" i="16"/>
  <c r="M224" i="16" s="1"/>
  <c r="R224" i="16" s="1"/>
  <c r="J223" i="16"/>
  <c r="O223" i="16" s="1"/>
  <c r="L224" i="16" l="1"/>
  <c r="Q224" i="16" s="1"/>
  <c r="K224" i="16"/>
  <c r="P224" i="16" s="1"/>
  <c r="I225" i="16"/>
  <c r="M225" i="16" s="1"/>
  <c r="R225" i="16" s="1"/>
  <c r="J224" i="16"/>
  <c r="O224" i="16" s="1"/>
  <c r="L225" i="16" l="1"/>
  <c r="Q225" i="16" s="1"/>
  <c r="K225" i="16"/>
  <c r="P225" i="16" s="1"/>
  <c r="I226" i="16"/>
  <c r="M226" i="16" s="1"/>
  <c r="R226" i="16" s="1"/>
  <c r="J225" i="16"/>
  <c r="O225" i="16" s="1"/>
  <c r="K226" i="16" l="1"/>
  <c r="P226" i="16" s="1"/>
  <c r="L226" i="16"/>
  <c r="Q226" i="16" s="1"/>
  <c r="I227" i="16"/>
  <c r="M227" i="16" s="1"/>
  <c r="R227" i="16" s="1"/>
  <c r="J226" i="16"/>
  <c r="O226" i="16" s="1"/>
  <c r="L227" i="16" l="1"/>
  <c r="Q227" i="16" s="1"/>
  <c r="K227" i="16"/>
  <c r="P227" i="16" s="1"/>
  <c r="I228" i="16"/>
  <c r="M228" i="16" s="1"/>
  <c r="R228" i="16" s="1"/>
  <c r="J227" i="16"/>
  <c r="O227" i="16" s="1"/>
  <c r="K228" i="16" l="1"/>
  <c r="P228" i="16" s="1"/>
  <c r="L228" i="16"/>
  <c r="Q228" i="16" s="1"/>
  <c r="I229" i="16"/>
  <c r="M229" i="16" s="1"/>
  <c r="R229" i="16" s="1"/>
  <c r="J228" i="16"/>
  <c r="O228" i="16" s="1"/>
  <c r="L229" i="16" l="1"/>
  <c r="Q229" i="16" s="1"/>
  <c r="K229" i="16"/>
  <c r="P229" i="16" s="1"/>
  <c r="I230" i="16"/>
  <c r="M230" i="16" s="1"/>
  <c r="R230" i="16" s="1"/>
  <c r="J229" i="16"/>
  <c r="O229" i="16" s="1"/>
  <c r="L230" i="16" l="1"/>
  <c r="Q230" i="16" s="1"/>
  <c r="K230" i="16"/>
  <c r="P230" i="16" s="1"/>
  <c r="I231" i="16"/>
  <c r="M231" i="16" s="1"/>
  <c r="R231" i="16" s="1"/>
  <c r="J230" i="16"/>
  <c r="O230" i="16" s="1"/>
  <c r="K231" i="16" l="1"/>
  <c r="P231" i="16" s="1"/>
  <c r="L231" i="16"/>
  <c r="Q231" i="16" s="1"/>
  <c r="I232" i="16"/>
  <c r="M232" i="16" s="1"/>
  <c r="R232" i="16" s="1"/>
  <c r="J231" i="16"/>
  <c r="O231" i="16" s="1"/>
  <c r="L232" i="16" l="1"/>
  <c r="Q232" i="16" s="1"/>
  <c r="K232" i="16"/>
  <c r="P232" i="16" s="1"/>
  <c r="I233" i="16"/>
  <c r="M233" i="16" s="1"/>
  <c r="R233" i="16" s="1"/>
  <c r="J232" i="16"/>
  <c r="O232" i="16" s="1"/>
  <c r="L233" i="16" l="1"/>
  <c r="Q233" i="16" s="1"/>
  <c r="K233" i="16"/>
  <c r="P233" i="16" s="1"/>
  <c r="I234" i="16"/>
  <c r="M234" i="16" s="1"/>
  <c r="R234" i="16" s="1"/>
  <c r="J233" i="16"/>
  <c r="O233" i="16" s="1"/>
  <c r="L234" i="16" l="1"/>
  <c r="Q234" i="16" s="1"/>
  <c r="K234" i="16"/>
  <c r="P234" i="16" s="1"/>
  <c r="I235" i="16"/>
  <c r="M235" i="16" s="1"/>
  <c r="R235" i="16" s="1"/>
  <c r="J234" i="16"/>
  <c r="O234" i="16" s="1"/>
  <c r="L235" i="16" l="1"/>
  <c r="Q235" i="16" s="1"/>
  <c r="K235" i="16"/>
  <c r="P235" i="16" s="1"/>
  <c r="I236" i="16"/>
  <c r="M236" i="16" s="1"/>
  <c r="R236" i="16" s="1"/>
  <c r="J235" i="16"/>
  <c r="O235" i="16" s="1"/>
  <c r="L236" i="16" l="1"/>
  <c r="Q236" i="16" s="1"/>
  <c r="K236" i="16"/>
  <c r="P236" i="16" s="1"/>
  <c r="I237" i="16"/>
  <c r="M237" i="16" s="1"/>
  <c r="R237" i="16" s="1"/>
  <c r="J236" i="16"/>
  <c r="O236" i="16" s="1"/>
  <c r="K237" i="16" l="1"/>
  <c r="P237" i="16" s="1"/>
  <c r="L237" i="16"/>
  <c r="Q237" i="16" s="1"/>
  <c r="I238" i="16"/>
  <c r="M238" i="16" s="1"/>
  <c r="R238" i="16" s="1"/>
  <c r="J237" i="16"/>
  <c r="O237" i="16" s="1"/>
  <c r="L238" i="16" l="1"/>
  <c r="Q238" i="16" s="1"/>
  <c r="K238" i="16"/>
  <c r="P238" i="16" s="1"/>
  <c r="I239" i="16"/>
  <c r="M239" i="16" s="1"/>
  <c r="R239" i="16" s="1"/>
  <c r="J238" i="16"/>
  <c r="O238" i="16" s="1"/>
  <c r="L239" i="16" l="1"/>
  <c r="Q239" i="16" s="1"/>
  <c r="K239" i="16"/>
  <c r="P239" i="16" s="1"/>
  <c r="I240" i="16"/>
  <c r="M240" i="16" s="1"/>
  <c r="R240" i="16" s="1"/>
  <c r="J239" i="16"/>
  <c r="O239" i="16" s="1"/>
  <c r="K240" i="16" l="1"/>
  <c r="P240" i="16" s="1"/>
  <c r="L240" i="16"/>
  <c r="Q240" i="16" s="1"/>
  <c r="I241" i="16"/>
  <c r="M241" i="16" s="1"/>
  <c r="R241" i="16" s="1"/>
  <c r="J240" i="16"/>
  <c r="O240" i="16" s="1"/>
  <c r="L241" i="16" l="1"/>
  <c r="Q241" i="16" s="1"/>
  <c r="K241" i="16"/>
  <c r="P241" i="16" s="1"/>
  <c r="I242" i="16"/>
  <c r="M242" i="16" s="1"/>
  <c r="R242" i="16" s="1"/>
  <c r="J241" i="16"/>
  <c r="O241" i="16" s="1"/>
  <c r="L242" i="16" l="1"/>
  <c r="Q242" i="16" s="1"/>
  <c r="K242" i="16"/>
  <c r="P242" i="16" s="1"/>
  <c r="I243" i="16"/>
  <c r="M243" i="16" s="1"/>
  <c r="R243" i="16" s="1"/>
  <c r="J242" i="16"/>
  <c r="O242" i="16" s="1"/>
  <c r="K243" i="16" l="1"/>
  <c r="P243" i="16" s="1"/>
  <c r="L243" i="16"/>
  <c r="Q243" i="16" s="1"/>
  <c r="I244" i="16"/>
  <c r="M244" i="16" s="1"/>
  <c r="R244" i="16" s="1"/>
  <c r="J243" i="16"/>
  <c r="O243" i="16" s="1"/>
  <c r="L244" i="16" l="1"/>
  <c r="Q244" i="16" s="1"/>
  <c r="K244" i="16"/>
  <c r="P244" i="16" s="1"/>
  <c r="I245" i="16"/>
  <c r="M245" i="16" s="1"/>
  <c r="R245" i="16" s="1"/>
  <c r="J244" i="16"/>
  <c r="O244" i="16" s="1"/>
  <c r="K245" i="16" l="1"/>
  <c r="P245" i="16" s="1"/>
  <c r="L245" i="16"/>
  <c r="Q245" i="16" s="1"/>
  <c r="I246" i="16"/>
  <c r="M246" i="16" s="1"/>
  <c r="R246" i="16" s="1"/>
  <c r="J245" i="16"/>
  <c r="O245" i="16" s="1"/>
  <c r="L246" i="16" l="1"/>
  <c r="Q246" i="16" s="1"/>
  <c r="K246" i="16"/>
  <c r="P246" i="16" s="1"/>
  <c r="I247" i="16"/>
  <c r="M247" i="16" s="1"/>
  <c r="R247" i="16" s="1"/>
  <c r="J246" i="16"/>
  <c r="O246" i="16" s="1"/>
  <c r="L247" i="16" l="1"/>
  <c r="Q247" i="16" s="1"/>
  <c r="K247" i="16"/>
  <c r="P247" i="16" s="1"/>
  <c r="I248" i="16"/>
  <c r="M248" i="16" s="1"/>
  <c r="R248" i="16" s="1"/>
  <c r="J247" i="16"/>
  <c r="O247" i="16" s="1"/>
  <c r="L248" i="16" l="1"/>
  <c r="Q248" i="16" s="1"/>
  <c r="K248" i="16"/>
  <c r="P248" i="16" s="1"/>
  <c r="I249" i="16"/>
  <c r="M249" i="16" s="1"/>
  <c r="R249" i="16" s="1"/>
  <c r="J248" i="16"/>
  <c r="O248" i="16" s="1"/>
  <c r="L249" i="16" l="1"/>
  <c r="Q249" i="16" s="1"/>
  <c r="K249" i="16"/>
  <c r="P249" i="16" s="1"/>
  <c r="I250" i="16"/>
  <c r="M250" i="16" s="1"/>
  <c r="R250" i="16" s="1"/>
  <c r="J249" i="16"/>
  <c r="O249" i="16" s="1"/>
  <c r="L250" i="16" l="1"/>
  <c r="Q250" i="16" s="1"/>
  <c r="K250" i="16"/>
  <c r="P250" i="16" s="1"/>
  <c r="I251" i="16"/>
  <c r="M251" i="16" s="1"/>
  <c r="R251" i="16" s="1"/>
  <c r="J250" i="16"/>
  <c r="O250" i="16" s="1"/>
  <c r="L251" i="16" l="1"/>
  <c r="Q251" i="16" s="1"/>
  <c r="K251" i="16"/>
  <c r="P251" i="16" s="1"/>
  <c r="I252" i="16"/>
  <c r="I253" i="16" s="1"/>
  <c r="I254" i="16" s="1"/>
  <c r="J251" i="16"/>
  <c r="O251" i="16" s="1"/>
  <c r="J254" i="16" l="1"/>
  <c r="K254" i="16"/>
  <c r="L254" i="16"/>
  <c r="I255" i="16"/>
  <c r="I256" i="16" s="1"/>
  <c r="M254" i="16"/>
  <c r="M252" i="16"/>
  <c r="R252" i="16" s="1"/>
  <c r="L252" i="16"/>
  <c r="Q252" i="16" s="1"/>
  <c r="K252" i="16"/>
  <c r="P252" i="16" s="1"/>
  <c r="J252" i="16"/>
  <c r="O252" i="16" s="1"/>
  <c r="J256" i="16" l="1"/>
  <c r="L256" i="16"/>
  <c r="M256" i="16"/>
  <c r="L255" i="16"/>
  <c r="M255" i="16"/>
  <c r="K255" i="16"/>
  <c r="J255" i="16"/>
  <c r="J253" i="16"/>
  <c r="O253" i="16" s="1"/>
  <c r="K253" i="16"/>
  <c r="P253" i="16" s="1"/>
  <c r="L253" i="16"/>
  <c r="Q253" i="16" s="1"/>
  <c r="M253" i="16"/>
  <c r="R253" i="16" s="1"/>
  <c r="D8" i="16"/>
  <c r="E8" i="16"/>
  <c r="E10" i="16"/>
  <c r="D10" i="16"/>
  <c r="C10" i="16"/>
  <c r="O254" i="16" l="1"/>
  <c r="O255" i="16" s="1"/>
  <c r="O256" i="16" s="1"/>
  <c r="P254" i="16"/>
  <c r="P255" i="16" s="1"/>
  <c r="Q254" i="16"/>
  <c r="Q255" i="16" s="1"/>
  <c r="Q256" i="16" s="1"/>
  <c r="R254" i="16"/>
  <c r="R255" i="16" s="1"/>
  <c r="R256" i="16" s="1"/>
  <c r="B4" i="15" l="1"/>
  <c r="W8" i="16" l="1"/>
  <c r="W5" i="16"/>
  <c r="W7" i="16"/>
  <c r="W6" i="16"/>
  <c r="W3" i="16"/>
  <c r="X7" i="16" l="1"/>
  <c r="V5" i="16"/>
  <c r="X3" i="16"/>
  <c r="X8" i="16"/>
  <c r="V3" i="16"/>
  <c r="V8" i="16"/>
  <c r="V6" i="16"/>
  <c r="V7" i="16"/>
  <c r="X5" i="16"/>
  <c r="X6" i="16"/>
  <c r="W4" i="16" l="1"/>
  <c r="X10" i="16" l="1"/>
  <c r="W10" i="16"/>
  <c r="V4" i="16"/>
  <c r="V10" i="16"/>
  <c r="Z3" i="16" s="1"/>
  <c r="Z4" i="16" s="1"/>
  <c r="Z5" i="16" s="1"/>
  <c r="Z6" i="16" s="1"/>
  <c r="Z7" i="16" s="1"/>
  <c r="Z8" i="16" s="1"/>
  <c r="X4" i="16" l="1"/>
</calcChain>
</file>

<file path=xl/sharedStrings.xml><?xml version="1.0" encoding="utf-8"?>
<sst xmlns="http://schemas.openxmlformats.org/spreadsheetml/2006/main" count="1814" uniqueCount="643">
  <si>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</si>
  <si>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</si>
  <si>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</si>
  <si>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</si>
  <si>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</si>
  <si>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</si>
  <si>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</si>
  <si>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</si>
  <si>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</si>
  <si>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</si>
  <si>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</si>
  <si>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</si>
  <si>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</si>
  <si>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</si>
  <si>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</si>
  <si>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</si>
  <si>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</si>
  <si>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</si>
  <si>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</si>
  <si>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</si>
  <si>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</si>
  <si>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</si>
  <si>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</si>
  <si>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</si>
  <si>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</si>
  <si>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</si>
  <si>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</si>
  <si>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</si>
  <si>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</si>
  <si>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</si>
  <si>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</si>
  <si>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</si>
  <si>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</si>
  <si>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</si>
  <si>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</si>
  <si>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</si>
  <si>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</si>
  <si>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</si>
  <si>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</si>
  <si>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</si>
  <si>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</si>
  <si>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</si>
  <si>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</si>
  <si>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</si>
  <si>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</si>
  <si>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</si>
  <si>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</si>
  <si>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</si>
  <si>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</si>
  <si>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</si>
  <si>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</si>
  <si>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</si>
  <si>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</si>
  <si>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</si>
  <si>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</si>
  <si>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</si>
  <si>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</si>
  <si>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</si>
  <si>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</si>
  <si>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</si>
  <si>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HGPO11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</si>
  <si>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</si>
  <si>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</si>
  <si>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</si>
  <si>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</si>
  <si>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</si>
  <si>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</si>
  <si>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</si>
  <si>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</si>
  <si>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</si>
  <si>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</si>
  <si>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</si>
  <si>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</si>
  <si>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</si>
  <si>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</si>
  <si>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</si>
  <si>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</si>
  <si>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</si>
  <si>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</si>
  <si>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</si>
  <si>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</si>
  <si>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</si>
  <si>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</si>
  <si>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</si>
  <si>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</si>
  <si>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</si>
  <si>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</si>
  <si>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</si>
  <si>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</si>
  <si>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</si>
  <si>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</si>
  <si>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</si>
  <si>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</si>
  <si>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</si>
  <si>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</si>
  <si>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</si>
  <si>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</si>
  <si>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</si>
  <si>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</si>
  <si>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</si>
  <si>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</si>
  <si>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</si>
  <si>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</si>
  <si>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</si>
  <si>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</si>
  <si>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</si>
  <si>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</si>
  <si>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</si>
  <si>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</si>
  <si>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</si>
  <si>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</si>
  <si>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</si>
  <si>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</si>
  <si>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</si>
  <si>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</si>
  <si>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</si>
  <si>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</si>
  <si>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</si>
  <si>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</si>
  <si>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</si>
  <si>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</si>
  <si>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</si>
  <si>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</si>
  <si>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</si>
  <si>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</si>
  <si>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</si>
  <si>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</si>
  <si>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</si>
  <si>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</si>
  <si>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</si>
  <si>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</si>
  <si>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</si>
  <si>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</si>
  <si>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</si>
  <si>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</si>
  <si>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</si>
  <si>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</si>
  <si>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</si>
  <si>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</si>
  <si>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</si>
  <si>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</si>
  <si>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</si>
  <si>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</si>
  <si>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</si>
  <si>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</si>
  <si>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</si>
  <si>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</si>
  <si>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</si>
  <si>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</si>
  <si>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</si>
  <si>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</si>
  <si>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</si>
  <si>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</si>
  <si>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</si>
  <si>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</si>
  <si>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</si>
  <si>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</si>
  <si>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</si>
  <si>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</si>
  <si>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</si>
  <si>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</si>
  <si>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</si>
  <si>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</si>
  <si>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</si>
  <si>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</si>
  <si>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</si>
  <si>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</si>
  <si>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</si>
  <si>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</si>
  <si>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</si>
  <si>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</si>
  <si>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</si>
  <si>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</si>
  <si>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</si>
  <si>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</si>
  <si>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</si>
  <si>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</si>
  <si>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</si>
  <si>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</si>
  <si>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</si>
  <si>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</si>
  <si>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</si>
  <si>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</si>
  <si>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</si>
  <si>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</si>
  <si>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</si>
  <si>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</si>
  <si>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</si>
  <si>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</si>
  <si>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</si>
  <si>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</si>
  <si>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</si>
  <si>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</si>
  <si>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</si>
  <si>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</si>
  <si>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</si>
  <si>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</si>
  <si>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</si>
  <si>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</si>
  <si>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</si>
  <si>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</si>
  <si>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</si>
  <si>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</si>
  <si>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</si>
  <si>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</si>
  <si>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</si>
  <si>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</si>
  <si>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</si>
  <si>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</si>
  <si>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</si>
  <si>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</si>
  <si>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</si>
  <si>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</si>
  <si>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</si>
  <si>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</si>
  <si>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</si>
  <si>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</si>
  <si>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</si>
  <si>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</si>
  <si>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</si>
  <si>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</si>
  <si>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</si>
  <si>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</si>
  <si>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</si>
  <si>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</si>
  <si>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</si>
  <si>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</si>
  <si>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</si>
  <si>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</si>
  <si>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</si>
  <si>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</si>
  <si>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</si>
  <si>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</si>
  <si>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</si>
  <si>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</si>
  <si>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</si>
  <si>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</si>
  <si>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</si>
  <si>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</si>
  <si>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</si>
  <si>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</si>
  <si>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</si>
  <si>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</si>
  <si>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</si>
  <si>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</si>
  <si>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</si>
  <si>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</si>
  <si>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</si>
  <si>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</si>
  <si>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</si>
  <si>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</si>
  <si>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</si>
  <si>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</si>
  <si>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</si>
  <si>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</si>
  <si>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</si>
  <si>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</si>
  <si>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</si>
  <si>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</si>
  <si>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</si>
  <si>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</si>
  <si>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</si>
  <si>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</si>
  <si>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</si>
  <si>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</si>
  <si>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</si>
  <si>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</si>
  <si>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</si>
  <si>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</si>
  <si>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</si>
  <si>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</si>
  <si>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</si>
  <si>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</si>
  <si>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</si>
  <si>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</si>
  <si>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</si>
  <si>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</si>
  <si>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</si>
  <si>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</si>
  <si>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</si>
  <si>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</si>
  <si>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</si>
  <si>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</si>
  <si>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</si>
  <si>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</si>
  <si>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</si>
  <si>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</si>
  <si>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</si>
  <si>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</si>
  <si>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</si>
  <si>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</si>
  <si>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</si>
  <si>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</si>
  <si>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</si>
  <si>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</si>
  <si>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</si>
  <si>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</si>
  <si>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</si>
  <si>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</si>
  <si>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</si>
  <si>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</si>
  <si>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</si>
  <si>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</si>
  <si>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</si>
  <si>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</si>
  <si>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</si>
  <si>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</si>
  <si>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</si>
  <si>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</si>
  <si>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</si>
  <si>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</si>
  <si>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</si>
  <si>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</si>
  <si>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</si>
  <si>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</si>
  <si>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</si>
  <si>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</si>
  <si>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</si>
  <si>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</si>
  <si>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</si>
  <si>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</si>
  <si>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</si>
  <si>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</si>
  <si>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</si>
  <si>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</si>
  <si>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</si>
  <si>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</si>
  <si>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</si>
  <si>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</si>
  <si>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</si>
  <si>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</si>
  <si>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</si>
  <si>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</si>
  <si>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</si>
  <si>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</si>
  <si>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</si>
  <si>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</si>
  <si>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</si>
  <si>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</si>
  <si>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</si>
  <si>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</si>
  <si>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</si>
  <si>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</si>
  <si>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</si>
  <si>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</si>
  <si>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</si>
  <si>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</si>
  <si>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</si>
  <si>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</si>
  <si>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</si>
  <si>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</si>
  <si>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</si>
  <si>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</si>
  <si>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</si>
  <si>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</si>
  <si>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</si>
  <si>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</si>
  <si>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</si>
  <si>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</si>
  <si>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</si>
  <si>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</si>
  <si>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</si>
  <si>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</si>
  <si>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</si>
  <si>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</si>
  <si>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</si>
  <si>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</si>
  <si>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</si>
  <si>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</si>
  <si>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</si>
  <si>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</si>
  <si>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</si>
  <si>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</si>
  <si>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</si>
  <si>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</si>
  <si>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</si>
  <si>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</si>
  <si>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</si>
  <si>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</si>
  <si>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</si>
  <si>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</si>
  <si>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</si>
  <si>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</si>
  <si>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</si>
  <si>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</si>
  <si>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</si>
  <si>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</si>
  <si>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</si>
  <si>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</si>
  <si>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</si>
  <si>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</si>
  <si>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</si>
  <si>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</si>
  <si>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</si>
  <si>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</si>
  <si>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</si>
  <si>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</si>
  <si>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</si>
  <si>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</si>
  <si>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</si>
  <si>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</si>
  <si>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</si>
  <si>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</si>
  <si>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</si>
  <si>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</si>
  <si>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</si>
  <si>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</si>
  <si>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</si>
  <si>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</si>
  <si>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</si>
  <si>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</si>
  <si>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</si>
  <si>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</si>
  <si>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</si>
  <si>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</si>
  <si>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</si>
  <si>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</si>
  <si>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</si>
  <si>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</si>
  <si>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</si>
  <si>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</si>
  <si>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</si>
  <si>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</si>
  <si>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</si>
  <si>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</si>
  <si>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</si>
  <si>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</si>
  <si>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</si>
  <si>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</si>
  <si>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</si>
  <si>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</si>
  <si>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</si>
  <si>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</si>
  <si>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</si>
  <si>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</si>
  <si>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</si>
  <si>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</si>
  <si>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</si>
  <si>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</si>
  <si>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</si>
  <si>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</si>
  <si>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</si>
  <si>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</si>
  <si>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</si>
  <si>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</si>
  <si>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</si>
  <si>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</si>
  <si>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</si>
  <si>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</si>
  <si>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</si>
  <si>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</si>
  <si>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</si>
  <si>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</si>
  <si>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</si>
  <si>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</si>
  <si>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</si>
  <si>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</si>
  <si>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</si>
  <si>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</si>
  <si>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</si>
  <si>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</si>
  <si>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</si>
  <si>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</si>
  <si>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</si>
  <si>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</si>
  <si>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</si>
  <si>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</si>
  <si>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</si>
  <si>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</si>
  <si>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</si>
  <si>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</si>
  <si>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</si>
  <si>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</si>
  <si>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</si>
  <si>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</si>
  <si>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</si>
  <si>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</si>
  <si>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</si>
  <si>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</si>
  <si>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</si>
  <si>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Prime Offices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</si>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</sst>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rtdsrv_eco_d0bedd88c18a4a77b31a41aee3d347b1">
      <tp>
        <v>3</v>
        <stp/>
        <stp>6967f581-9fc1-4b02-b965-e58001eada0f</stp>
        <tr r="C10" s="16"/>
      </tp>
      <tp>
        <v>4</v>
        <stp/>
        <stp>218a11b7-c2e9-4756-bb23-8f599ba856f9</stp>
        <tr r="D10" s="16"/>
      </tp>
      <tp>
        <v>2</v>
        <stp/>
        <stp>ebd6912d-8c6b-4d6c-a596-4a304de76f51</stp>
        <tr r="E10" s="16"/>
      </tp>
    </main>
    <main first="rtdsrv_eco_d0bedd88c18a4a77b31a41aee3d347b1">
      <tp>
        <v>3</v>
        <stp/>
        <stp>331c3e5b-d558-400b-84fa-adeb06e97845</stp>
        <tr r="A10" s="16"/>
      </tp>
    </main>
    <main first="rtdsrv_eco_d0bedd88c18a4a77b31a41aee3d347b1">
      <tp>
        <v>3</v>
        <stp/>
        <stp>6239caa3-3700-48b3-bcb5-efe1e20b8e9b</stp>
        <tr r="F10" s="16"/>
      </tp>
      <tp>
        <v>2</v>
        <stp/>
        <stp>ae399596-9390-440b-9391-178be4e63040</stp>
        <tr r="G10" s="16"/>
      </tp>
      <tp>
        <v>3</v>
        <stp/>
        <stp>5c5e32e5-0833-48a0-b83e-03b6ca35b1d2</stp>
        <tr r="B4" s="16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volatileDependencies" Target="volatileDependenci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HTMX11</c:v>
                </c:pt>
                <c:pt idx="5">
                  <c:v>ALZR11</c:v>
                </c:pt>
                <c:pt idx="6">
                  <c:v>HGRU11</c:v>
                </c:pt>
                <c:pt idx="7">
                  <c:v>FLMA11</c:v>
                </c:pt>
                <c:pt idx="8">
                  <c:v>MFII11</c:v>
                </c:pt>
                <c:pt idx="9">
                  <c:v>RBRP11</c:v>
                </c:pt>
                <c:pt idx="10">
                  <c:v>KNRI11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0.18834080718105162</c:v>
                </c:pt>
                <c:pt idx="1">
                  <c:v>0.15040431266846363</c:v>
                </c:pt>
                <c:pt idx="2">
                  <c:v>0.14466130884041334</c:v>
                </c:pt>
                <c:pt idx="3">
                  <c:v>0.12217194570302996</c:v>
                </c:pt>
                <c:pt idx="4">
                  <c:v>0.10576569959603378</c:v>
                </c:pt>
                <c:pt idx="5">
                  <c:v>0.10120481927463615</c:v>
                </c:pt>
                <c:pt idx="6">
                  <c:v>9.994739610872333E-2</c:v>
                </c:pt>
                <c:pt idx="7">
                  <c:v>9.4244882193897261E-2</c:v>
                </c:pt>
                <c:pt idx="8">
                  <c:v>9.0474993717014313E-2</c:v>
                </c:pt>
                <c:pt idx="9">
                  <c:v>8.383233532848948E-2</c:v>
                </c:pt>
                <c:pt idx="10">
                  <c:v>8.380952380952382E-2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0.11790058340936825</c:v>
                </c:pt>
                <c:pt idx="1">
                  <c:v>0.11790058340936825</c:v>
                </c:pt>
                <c:pt idx="2">
                  <c:v>0.11790058340936825</c:v>
                </c:pt>
                <c:pt idx="3">
                  <c:v>0.11790058340936825</c:v>
                </c:pt>
                <c:pt idx="4">
                  <c:v>0.11790058340936825</c:v>
                </c:pt>
                <c:pt idx="5">
                  <c:v>0.11790058340936825</c:v>
                </c:pt>
                <c:pt idx="6">
                  <c:v>0.11790058340936825</c:v>
                </c:pt>
                <c:pt idx="7">
                  <c:v>0.11790058340936825</c:v>
                </c:pt>
                <c:pt idx="8">
                  <c:v>0.11790058340936825</c:v>
                </c:pt>
                <c:pt idx="9">
                  <c:v>0.11790058340936825</c:v>
                </c:pt>
                <c:pt idx="10">
                  <c:v>0.11790058340936825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VCJR11</c:v>
                </c:pt>
                <c:pt idx="2">
                  <c:v>LIFE11</c:v>
                </c:pt>
                <c:pt idx="3">
                  <c:v>URPR11</c:v>
                </c:pt>
                <c:pt idx="4">
                  <c:v>HABT11</c:v>
                </c:pt>
                <c:pt idx="5">
                  <c:v>BCRI11</c:v>
                </c:pt>
                <c:pt idx="6">
                  <c:v>RZAK11</c:v>
                </c:pt>
                <c:pt idx="7">
                  <c:v>VGIR11</c:v>
                </c:pt>
                <c:pt idx="8">
                  <c:v>MANA11</c:v>
                </c:pt>
                <c:pt idx="9">
                  <c:v>MCRE11</c:v>
                </c:pt>
                <c:pt idx="10">
                  <c:v>RBRR11</c:v>
                </c:pt>
                <c:pt idx="11">
                  <c:v>CYCR11</c:v>
                </c:pt>
                <c:pt idx="12">
                  <c:v>SNCI11</c:v>
                </c:pt>
                <c:pt idx="13">
                  <c:v>RBRY11</c:v>
                </c:pt>
                <c:pt idx="14">
                  <c:v>VRTA11</c:v>
                </c:pt>
                <c:pt idx="15">
                  <c:v>BTCI11</c:v>
                </c:pt>
                <c:pt idx="16">
                  <c:v>CPTS11</c:v>
                </c:pt>
                <c:pt idx="17">
                  <c:v>VGHF11</c:v>
                </c:pt>
                <c:pt idx="18">
                  <c:v>VGIP11</c:v>
                </c:pt>
                <c:pt idx="19">
                  <c:v>KNUQ11</c:v>
                </c:pt>
                <c:pt idx="20">
                  <c:v>WHGR11</c:v>
                </c:pt>
                <c:pt idx="21">
                  <c:v>XPCI11</c:v>
                </c:pt>
                <c:pt idx="22">
                  <c:v>ICRI11</c:v>
                </c:pt>
                <c:pt idx="23">
                  <c:v>CLIN11</c:v>
                </c:pt>
                <c:pt idx="24">
                  <c:v>PCIP11</c:v>
                </c:pt>
                <c:pt idx="25">
                  <c:v>MXRF11</c:v>
                </c:pt>
                <c:pt idx="26">
                  <c:v>KNCR11</c:v>
                </c:pt>
                <c:pt idx="27">
                  <c:v>KCRE11</c:v>
                </c:pt>
                <c:pt idx="28">
                  <c:v>AFHI11</c:v>
                </c:pt>
                <c:pt idx="29">
                  <c:v>HGCR11</c:v>
                </c:pt>
                <c:pt idx="30">
                  <c:v>MCCI11</c:v>
                </c:pt>
                <c:pt idx="31">
                  <c:v>KNSC11</c:v>
                </c:pt>
                <c:pt idx="32">
                  <c:v>RECR11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0.20930232558139533</c:v>
                </c:pt>
                <c:pt idx="1">
                  <c:v>0.20198928844682482</c:v>
                </c:pt>
                <c:pt idx="2">
                  <c:v>0.19856115107913672</c:v>
                </c:pt>
                <c:pt idx="3">
                  <c:v>0.18556701030927833</c:v>
                </c:pt>
                <c:pt idx="4">
                  <c:v>0.17549261083743842</c:v>
                </c:pt>
                <c:pt idx="5">
                  <c:v>0.16762898118830319</c:v>
                </c:pt>
                <c:pt idx="6">
                  <c:v>0.16406250000000003</c:v>
                </c:pt>
                <c:pt idx="7">
                  <c:v>0.1613236814879998</c:v>
                </c:pt>
                <c:pt idx="8">
                  <c:v>0.15686274509803919</c:v>
                </c:pt>
                <c:pt idx="9">
                  <c:v>0.15665796344647523</c:v>
                </c:pt>
                <c:pt idx="10">
                  <c:v>0.15557476231633535</c:v>
                </c:pt>
                <c:pt idx="11">
                  <c:v>0.15436893203883495</c:v>
                </c:pt>
                <c:pt idx="12">
                  <c:v>0.14866204162537167</c:v>
                </c:pt>
                <c:pt idx="13">
                  <c:v>0.14634146341463414</c:v>
                </c:pt>
                <c:pt idx="14">
                  <c:v>0.14540270848182466</c:v>
                </c:pt>
                <c:pt idx="15">
                  <c:v>0.14463007159904537</c:v>
                </c:pt>
                <c:pt idx="16">
                  <c:v>0.14438502673584383</c:v>
                </c:pt>
                <c:pt idx="17">
                  <c:v>0.14314115308151093</c:v>
                </c:pt>
                <c:pt idx="18">
                  <c:v>0.14289580514208389</c:v>
                </c:pt>
                <c:pt idx="19">
                  <c:v>0.14048780487804874</c:v>
                </c:pt>
                <c:pt idx="20">
                  <c:v>0.13953488372239989</c:v>
                </c:pt>
                <c:pt idx="21">
                  <c:v>0.13940880340823669</c:v>
                </c:pt>
                <c:pt idx="22">
                  <c:v>0.13914656771799627</c:v>
                </c:pt>
                <c:pt idx="23">
                  <c:v>0.13440226361707142</c:v>
                </c:pt>
                <c:pt idx="24">
                  <c:v>0.13190436932797267</c:v>
                </c:pt>
                <c:pt idx="25">
                  <c:v>0.1318681318681319</c:v>
                </c:pt>
                <c:pt idx="26">
                  <c:v>0.12868332711988492</c:v>
                </c:pt>
                <c:pt idx="27">
                  <c:v>0.12811387900355872</c:v>
                </c:pt>
                <c:pt idx="28">
                  <c:v>0.12745618693574085</c:v>
                </c:pt>
                <c:pt idx="29">
                  <c:v>0.12668918919092417</c:v>
                </c:pt>
                <c:pt idx="30">
                  <c:v>0.12644889357218125</c:v>
                </c:pt>
                <c:pt idx="31">
                  <c:v>0.11907386990012871</c:v>
                </c:pt>
                <c:pt idx="32">
                  <c:v>0.11567002222512747</c:v>
                </c:pt>
                <c:pt idx="33">
                  <c:v>0.11368421052631579</c:v>
                </c:pt>
                <c:pt idx="34">
                  <c:v>8.6859688195991089E-2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13,0%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VCJR11</c:v>
              </c:pt>
              <c:pt idx="2">
                <c:v>LIFE11</c:v>
              </c:pt>
              <c:pt idx="3">
                <c:v>URPR11</c:v>
              </c:pt>
              <c:pt idx="4">
                <c:v>HABT11</c:v>
              </c:pt>
              <c:pt idx="5">
                <c:v>BCRI11</c:v>
              </c:pt>
              <c:pt idx="6">
                <c:v>RZAK11</c:v>
              </c:pt>
              <c:pt idx="7">
                <c:v>VGIR11</c:v>
              </c:pt>
              <c:pt idx="8">
                <c:v>MANA11</c:v>
              </c:pt>
              <c:pt idx="9">
                <c:v>MCRE11</c:v>
              </c:pt>
              <c:pt idx="10">
                <c:v>RBRR11</c:v>
              </c:pt>
              <c:pt idx="11">
                <c:v>CYCR11</c:v>
              </c:pt>
              <c:pt idx="12">
                <c:v>SNCI11</c:v>
              </c:pt>
              <c:pt idx="13">
                <c:v>RBRY11</c:v>
              </c:pt>
              <c:pt idx="14">
                <c:v>VRTA11</c:v>
              </c:pt>
              <c:pt idx="15">
                <c:v>BTCI11</c:v>
              </c:pt>
              <c:pt idx="16">
                <c:v>CPTS11</c:v>
              </c:pt>
              <c:pt idx="17">
                <c:v>VGHF11</c:v>
              </c:pt>
              <c:pt idx="18">
                <c:v>VGIP11</c:v>
              </c:pt>
              <c:pt idx="19">
                <c:v>KNUQ11</c:v>
              </c:pt>
              <c:pt idx="20">
                <c:v>WHGR11</c:v>
              </c:pt>
              <c:pt idx="21">
                <c:v>XPCI11</c:v>
              </c:pt>
              <c:pt idx="22">
                <c:v>ICRI11</c:v>
              </c:pt>
              <c:pt idx="23">
                <c:v>CLIN11</c:v>
              </c:pt>
              <c:pt idx="24">
                <c:v>PCIP11</c:v>
              </c:pt>
              <c:pt idx="25">
                <c:v>MXRF11</c:v>
              </c:pt>
              <c:pt idx="26">
                <c:v>KNCR11</c:v>
              </c:pt>
              <c:pt idx="27">
                <c:v>KCRE11</c:v>
              </c:pt>
              <c:pt idx="28">
                <c:v>AFHI11</c:v>
              </c:pt>
              <c:pt idx="29">
                <c:v>HGCR11</c:v>
              </c:pt>
              <c:pt idx="30">
                <c:v>MCCI11</c:v>
              </c:pt>
              <c:pt idx="31">
                <c:v>KNSC11</c:v>
              </c:pt>
              <c:pt idx="32">
                <c:v>RECR11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0.13019483204115956</c:v>
                </c:pt>
                <c:pt idx="1">
                  <c:v>0.13019483204115956</c:v>
                </c:pt>
                <c:pt idx="2">
                  <c:v>0.13019483204115956</c:v>
                </c:pt>
                <c:pt idx="3">
                  <c:v>0.13019483204115956</c:v>
                </c:pt>
                <c:pt idx="4">
                  <c:v>0.13019483204115956</c:v>
                </c:pt>
                <c:pt idx="5">
                  <c:v>0.13019483204115956</c:v>
                </c:pt>
                <c:pt idx="6">
                  <c:v>0.13019483204115956</c:v>
                </c:pt>
                <c:pt idx="7">
                  <c:v>0.13019483204115956</c:v>
                </c:pt>
                <c:pt idx="8">
                  <c:v>0.13019483204115956</c:v>
                </c:pt>
                <c:pt idx="9">
                  <c:v>0.13019483204115956</c:v>
                </c:pt>
                <c:pt idx="10">
                  <c:v>0.13019483204115956</c:v>
                </c:pt>
                <c:pt idx="11">
                  <c:v>0.13019483204115956</c:v>
                </c:pt>
                <c:pt idx="12">
                  <c:v>0.13019483204115956</c:v>
                </c:pt>
                <c:pt idx="13">
                  <c:v>0.13019483204115956</c:v>
                </c:pt>
                <c:pt idx="14">
                  <c:v>0.13019483204115956</c:v>
                </c:pt>
                <c:pt idx="15">
                  <c:v>0.13019483204115956</c:v>
                </c:pt>
                <c:pt idx="16">
                  <c:v>0.13019483204115956</c:v>
                </c:pt>
                <c:pt idx="17">
                  <c:v>0.13019483204115956</c:v>
                </c:pt>
                <c:pt idx="18">
                  <c:v>0.13019483204115956</c:v>
                </c:pt>
                <c:pt idx="19">
                  <c:v>0.13019483204115956</c:v>
                </c:pt>
                <c:pt idx="20">
                  <c:v>0.13019483204115956</c:v>
                </c:pt>
                <c:pt idx="21">
                  <c:v>0.13019483204115956</c:v>
                </c:pt>
                <c:pt idx="22">
                  <c:v>0.13019483204115956</c:v>
                </c:pt>
                <c:pt idx="23">
                  <c:v>0.13019483204115956</c:v>
                </c:pt>
                <c:pt idx="24">
                  <c:v>0.13019483204115956</c:v>
                </c:pt>
                <c:pt idx="25">
                  <c:v>0.13019483204115956</c:v>
                </c:pt>
                <c:pt idx="26">
                  <c:v>0.13019483204115956</c:v>
                </c:pt>
                <c:pt idx="27">
                  <c:v>0.13019483204115956</c:v>
                </c:pt>
                <c:pt idx="28">
                  <c:v>0.13019483204115956</c:v>
                </c:pt>
                <c:pt idx="29">
                  <c:v>0.13019483204115956</c:v>
                </c:pt>
                <c:pt idx="30">
                  <c:v>0.13019483204115956</c:v>
                </c:pt>
                <c:pt idx="31">
                  <c:v>0.13019483204115956</c:v>
                </c:pt>
                <c:pt idx="32">
                  <c:v>0.13019483204115956</c:v>
                </c:pt>
                <c:pt idx="33">
                  <c:v>0.13019483204115956</c:v>
                </c:pt>
                <c:pt idx="34">
                  <c:v>0.13019483204115956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Escritórios!$T$9:$T$27</c15:sqref>
                  </c15:fullRef>
                </c:ext>
              </c:extLst>
              <c:f>Escritórios!$T$9:$T$25</c:f>
              <c:strCache>
                <c:ptCount val="17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GTWR11</c:v>
                </c:pt>
                <c:pt idx="4">
                  <c:v>TEPP11</c:v>
                </c:pt>
                <c:pt idx="5">
                  <c:v>RCRB11</c:v>
                </c:pt>
                <c:pt idx="6">
                  <c:v>PVBI11</c:v>
                </c:pt>
                <c:pt idx="7">
                  <c:v>RNGO11</c:v>
                </c:pt>
                <c:pt idx="8">
                  <c:v>VGRI11</c:v>
                </c:pt>
                <c:pt idx="9">
                  <c:v>SPTW11</c:v>
                </c:pt>
                <c:pt idx="10">
                  <c:v>KORE11</c:v>
                </c:pt>
                <c:pt idx="11">
                  <c:v>JSRE11</c:v>
                </c:pt>
                <c:pt idx="12">
                  <c:v>BROF11</c:v>
                </c:pt>
                <c:pt idx="13">
                  <c:v>BRCR11</c:v>
                </c:pt>
                <c:pt idx="14">
                  <c:v>VINO11</c:v>
                </c:pt>
                <c:pt idx="15">
                  <c:v>CBOP11</c:v>
                </c:pt>
                <c:pt idx="16">
                  <c:v>RECT11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Escritórios!$U$9:$U$27</c15:sqref>
                  </c15:fullRef>
                </c:ext>
              </c:extLst>
              <c:f>Escritórios!$U$9:$U$25</c:f>
              <c:numCache>
                <c:formatCode>#,##0.00\x</c:formatCode>
                <c:ptCount val="17"/>
                <c:pt idx="0">
                  <c:v>1.0944418322232858</c:v>
                </c:pt>
                <c:pt idx="1">
                  <c:v>0.86478280018854226</c:v>
                </c:pt>
                <c:pt idx="2">
                  <c:v>0.77044772969023634</c:v>
                </c:pt>
                <c:pt idx="3">
                  <c:v>0.7696221786301306</c:v>
                </c:pt>
                <c:pt idx="4">
                  <c:v>0.76339149259108519</c:v>
                </c:pt>
                <c:pt idx="5">
                  <c:v>0.69476762989086793</c:v>
                </c:pt>
                <c:pt idx="6">
                  <c:v>0.64241573319755108</c:v>
                </c:pt>
                <c:pt idx="7">
                  <c:v>0.63596087670319879</c:v>
                </c:pt>
                <c:pt idx="8">
                  <c:v>0.63057929418636205</c:v>
                </c:pt>
                <c:pt idx="9">
                  <c:v>0.63006308026928415</c:v>
                </c:pt>
                <c:pt idx="10">
                  <c:v>0.60608967090842969</c:v>
                </c:pt>
                <c:pt idx="11">
                  <c:v>0.59416421662130658</c:v>
                </c:pt>
                <c:pt idx="12">
                  <c:v>0.56217122002552766</c:v>
                </c:pt>
                <c:pt idx="13">
                  <c:v>0.51375380670695592</c:v>
                </c:pt>
                <c:pt idx="14">
                  <c:v>0.43648699805355201</c:v>
                </c:pt>
                <c:pt idx="15">
                  <c:v>0.38919508518065282</c:v>
                </c:pt>
                <c:pt idx="16">
                  <c:v>0.36757817464262904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GTWR11</c:v>
              </c:pt>
              <c:pt idx="4">
                <c:v>TEPP11</c:v>
              </c:pt>
              <c:pt idx="5">
                <c:v>RCRB11</c:v>
              </c:pt>
              <c:pt idx="6">
                <c:v>PVBI11</c:v>
              </c:pt>
              <c:pt idx="7">
                <c:v>RNGO11</c:v>
              </c:pt>
              <c:pt idx="8">
                <c:v>VGRI11</c:v>
              </c:pt>
              <c:pt idx="9">
                <c:v>SPTW11</c:v>
              </c:pt>
              <c:pt idx="10">
                <c:v>KORE11</c:v>
              </c:pt>
              <c:pt idx="11">
                <c:v>JSRE11</c:v>
              </c:pt>
              <c:pt idx="12">
                <c:v>BROF11</c:v>
              </c:pt>
              <c:pt idx="13">
                <c:v>BRCR11</c:v>
              </c:pt>
              <c:pt idx="14">
                <c:v>VINO11</c:v>
              </c:pt>
              <c:pt idx="15">
                <c:v>CBOP11</c:v>
              </c:pt>
              <c:pt idx="16">
                <c:v>RECT11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Escritórios!$Q$9:$Q$27</c15:sqref>
                  </c15:fullRef>
                </c:ext>
              </c:extLst>
              <c:f>Escritórios!$Q$9:$Q$25</c:f>
              <c:numCache>
                <c:formatCode>#,##0.00\x</c:formatCode>
                <c:ptCount val="17"/>
                <c:pt idx="0">
                  <c:v>0.61885530335267791</c:v>
                </c:pt>
                <c:pt idx="1">
                  <c:v>0.61885530335267791</c:v>
                </c:pt>
                <c:pt idx="2">
                  <c:v>0.61885530335267791</c:v>
                </c:pt>
                <c:pt idx="3">
                  <c:v>0.61885530335267791</c:v>
                </c:pt>
                <c:pt idx="4">
                  <c:v>0.61885530335267791</c:v>
                </c:pt>
                <c:pt idx="5">
                  <c:v>0.61885530335267791</c:v>
                </c:pt>
                <c:pt idx="6">
                  <c:v>0.61885530335267791</c:v>
                </c:pt>
                <c:pt idx="7">
                  <c:v>0.61885530335267791</c:v>
                </c:pt>
                <c:pt idx="8">
                  <c:v>0.61885530335267791</c:v>
                </c:pt>
                <c:pt idx="9">
                  <c:v>0.61885530335267791</c:v>
                </c:pt>
                <c:pt idx="10">
                  <c:v>0.61885530335267791</c:v>
                </c:pt>
                <c:pt idx="11">
                  <c:v>0.61885530335267791</c:v>
                </c:pt>
                <c:pt idx="12">
                  <c:v>0.61885530335267791</c:v>
                </c:pt>
                <c:pt idx="13">
                  <c:v>0.61885530335267791</c:v>
                </c:pt>
                <c:pt idx="14">
                  <c:v>0.61885530335267791</c:v>
                </c:pt>
                <c:pt idx="15">
                  <c:v>0.61885530335267791</c:v>
                </c:pt>
                <c:pt idx="16">
                  <c:v>0.61885530335267791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Escritórios!$C$9:$C$27</c:f>
              <c:strCache>
                <c:ptCount val="19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f>Escritórios!$K$9:$K$27</c:f>
              <c:numCache>
                <c:formatCode>0.0%</c:formatCode>
                <c:ptCount val="19"/>
                <c:pt idx="0">
                  <c:v>2.8800000000000006E-2</c:v>
                </c:pt>
                <c:pt idx="1">
                  <c:v>0.11380753138075314</c:v>
                </c:pt>
                <c:pt idx="2">
                  <c:v>0.11070110701107011</c:v>
                </c:pt>
                <c:pt idx="3">
                  <c:v>6.5973254086181266E-2</c:v>
                </c:pt>
                <c:pt idx="4">
                  <c:v>0.16666666666666663</c:v>
                </c:pt>
                <c:pt idx="5">
                  <c:v>0.13844378925778747</c:v>
                </c:pt>
                <c:pt idx="6">
                  <c:v>8.7931034482758602E-2</c:v>
                </c:pt>
                <c:pt idx="7">
                  <c:v>0.11763818716537215</c:v>
                </c:pt>
                <c:pt idx="8">
                  <c:v>0.15929203539823011</c:v>
                </c:pt>
                <c:pt idx="9">
                  <c:v>6.9618320610687026E-2</c:v>
                </c:pt>
                <c:pt idx="10">
                  <c:v>9.9518991542475413E-2</c:v>
                </c:pt>
                <c:pt idx="11">
                  <c:v>0.14334470989761094</c:v>
                </c:pt>
                <c:pt idx="12">
                  <c:v>0.11650485436893206</c:v>
                </c:pt>
                <c:pt idx="13">
                  <c:v>0.11748251748251749</c:v>
                </c:pt>
                <c:pt idx="14">
                  <c:v>0.11855421686746989</c:v>
                </c:pt>
                <c:pt idx="15">
                  <c:v>0.11016393442622952</c:v>
                </c:pt>
                <c:pt idx="16">
                  <c:v>0.16348773841961856</c:v>
                </c:pt>
                <c:pt idx="17">
                  <c:v>8.5714285714285729E-2</c:v>
                </c:pt>
                <c:pt idx="18">
                  <c:v>6.7994670861490553E-2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Escritórios!$R$9:$R$27</c:f>
              <c:numCache>
                <c:formatCode>0.0%</c:formatCode>
                <c:ptCount val="19"/>
                <c:pt idx="0">
                  <c:v>0.10283307361561767</c:v>
                </c:pt>
                <c:pt idx="1">
                  <c:v>0.10283307361561767</c:v>
                </c:pt>
                <c:pt idx="2">
                  <c:v>0.10283307361561767</c:v>
                </c:pt>
                <c:pt idx="3">
                  <c:v>0.10283307361561767</c:v>
                </c:pt>
                <c:pt idx="4">
                  <c:v>0.10283307361561767</c:v>
                </c:pt>
                <c:pt idx="5">
                  <c:v>0.10283307361561767</c:v>
                </c:pt>
                <c:pt idx="6">
                  <c:v>0.10283307361561767</c:v>
                </c:pt>
                <c:pt idx="7">
                  <c:v>0.10283307361561767</c:v>
                </c:pt>
                <c:pt idx="8">
                  <c:v>0.10283307361561767</c:v>
                </c:pt>
                <c:pt idx="9">
                  <c:v>0.10283307361561767</c:v>
                </c:pt>
                <c:pt idx="10">
                  <c:v>0.10283307361561767</c:v>
                </c:pt>
                <c:pt idx="11">
                  <c:v>0.10283307361561767</c:v>
                </c:pt>
                <c:pt idx="12">
                  <c:v>0.10283307361561767</c:v>
                </c:pt>
                <c:pt idx="13">
                  <c:v>0.10283307361561767</c:v>
                </c:pt>
                <c:pt idx="14">
                  <c:v>0.10283307361561767</c:v>
                </c:pt>
                <c:pt idx="15">
                  <c:v>0.10283307361561767</c:v>
                </c:pt>
                <c:pt idx="16">
                  <c:v>0.10283307361561767</c:v>
                </c:pt>
                <c:pt idx="17">
                  <c:v>0.10283307361561767</c:v>
                </c:pt>
                <c:pt idx="18">
                  <c:v>0.10283307361561767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BRCO11</c:v>
                </c:pt>
                <c:pt idx="1">
                  <c:v>BTLG11</c:v>
                </c:pt>
                <c:pt idx="2">
                  <c:v>HGLG11</c:v>
                </c:pt>
                <c:pt idx="3">
                  <c:v>XPLG11</c:v>
                </c:pt>
                <c:pt idx="4">
                  <c:v>RZAT11</c:v>
                </c:pt>
                <c:pt idx="5">
                  <c:v>TRUE11</c:v>
                </c:pt>
                <c:pt idx="6">
                  <c:v>VILG11</c:v>
                </c:pt>
                <c:pt idx="7">
                  <c:v>GGRC11</c:v>
                </c:pt>
                <c:pt idx="8">
                  <c:v>RBRL11</c:v>
                </c:pt>
                <c:pt idx="9">
                  <c:v>NEWL11</c:v>
                </c:pt>
                <c:pt idx="10">
                  <c:v>LVBI11</c:v>
                </c:pt>
                <c:pt idx="11">
                  <c:v>HLOG11</c:v>
                </c:pt>
                <c:pt idx="12">
                  <c:v>HSLG11</c:v>
                </c:pt>
                <c:pt idx="13">
                  <c:v>FIIB11</c:v>
                </c:pt>
                <c:pt idx="14">
                  <c:v>TRBL11</c:v>
                </c:pt>
                <c:pt idx="15">
                  <c:v>BLMG11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0.96044395813071537</c:v>
                </c:pt>
                <c:pt idx="1">
                  <c:v>0.94857995755596436</c:v>
                </c:pt>
                <c:pt idx="2">
                  <c:v>0.89096713139355965</c:v>
                </c:pt>
                <c:pt idx="3">
                  <c:v>0.88861301745728349</c:v>
                </c:pt>
                <c:pt idx="4">
                  <c:v>0.85894613815990284</c:v>
                </c:pt>
                <c:pt idx="5">
                  <c:v>0.85676206436301161</c:v>
                </c:pt>
                <c:pt idx="6">
                  <c:v>0.82825624562697653</c:v>
                </c:pt>
                <c:pt idx="7">
                  <c:v>0.8236381057192127</c:v>
                </c:pt>
                <c:pt idx="8">
                  <c:v>0.82203258541698587</c:v>
                </c:pt>
                <c:pt idx="9">
                  <c:v>0.80417216316980888</c:v>
                </c:pt>
                <c:pt idx="10">
                  <c:v>0.80172549930325143</c:v>
                </c:pt>
                <c:pt idx="11">
                  <c:v>0.7805842649191348</c:v>
                </c:pt>
                <c:pt idx="12">
                  <c:v>0.71529740909480066</c:v>
                </c:pt>
                <c:pt idx="13">
                  <c:v>0.71025023056880499</c:v>
                </c:pt>
                <c:pt idx="14">
                  <c:v>0.67582187068505339</c:v>
                </c:pt>
                <c:pt idx="15">
                  <c:v>0.66735652021087832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0.87348270131378047</c:v>
                </c:pt>
                <c:pt idx="1">
                  <c:v>0.87348270131378047</c:v>
                </c:pt>
                <c:pt idx="2">
                  <c:v>0.87348270131378047</c:v>
                </c:pt>
                <c:pt idx="3">
                  <c:v>0.87348270131378047</c:v>
                </c:pt>
                <c:pt idx="4">
                  <c:v>0.87348270131378047</c:v>
                </c:pt>
                <c:pt idx="5">
                  <c:v>0.87348270131378047</c:v>
                </c:pt>
                <c:pt idx="6">
                  <c:v>0.87348270131378047</c:v>
                </c:pt>
                <c:pt idx="7">
                  <c:v>0.87348270131378047</c:v>
                </c:pt>
                <c:pt idx="8">
                  <c:v>0.87348270131378047</c:v>
                </c:pt>
                <c:pt idx="9">
                  <c:v>0.87348270131378047</c:v>
                </c:pt>
                <c:pt idx="10">
                  <c:v>0.87348270131378047</c:v>
                </c:pt>
                <c:pt idx="11">
                  <c:v>0.87348270131378047</c:v>
                </c:pt>
                <c:pt idx="12">
                  <c:v>0.87348270131378047</c:v>
                </c:pt>
                <c:pt idx="13">
                  <c:v>0.87348270131378047</c:v>
                </c:pt>
                <c:pt idx="14">
                  <c:v>0.87348270131378047</c:v>
                </c:pt>
                <c:pt idx="15">
                  <c:v>0.87348270131378047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HGBS11</c:v>
                </c:pt>
                <c:pt idx="2">
                  <c:v>SHPH11</c:v>
                </c:pt>
                <c:pt idx="3">
                  <c:v>XPML11</c:v>
                </c:pt>
                <c:pt idx="4">
                  <c:v>VISC11</c:v>
                </c:pt>
                <c:pt idx="5">
                  <c:v>PMLL11</c:v>
                </c:pt>
                <c:pt idx="6">
                  <c:v>HSML11</c:v>
                </c:pt>
                <c:pt idx="7">
                  <c:v>CPSH11</c:v>
                </c:pt>
                <c:pt idx="8">
                  <c:v>BPML11</c:v>
                </c:pt>
                <c:pt idx="9">
                  <c:v>FIGS11</c:v>
                </c:pt>
                <c:pt idx="10">
                  <c:v>ABCP11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0.95120822661450033</c:v>
                </c:pt>
                <c:pt idx="1">
                  <c:v>0.92268781686115431</c:v>
                </c:pt>
                <c:pt idx="2">
                  <c:v>0.90378089136516071</c:v>
                </c:pt>
                <c:pt idx="3">
                  <c:v>0.88999986435380518</c:v>
                </c:pt>
                <c:pt idx="4">
                  <c:v>0.88957352288406533</c:v>
                </c:pt>
                <c:pt idx="5">
                  <c:v>0.86459658432267816</c:v>
                </c:pt>
                <c:pt idx="6">
                  <c:v>0.85209988044057816</c:v>
                </c:pt>
                <c:pt idx="7">
                  <c:v>0.85015087646518606</c:v>
                </c:pt>
                <c:pt idx="8">
                  <c:v>0.72956155390717858</c:v>
                </c:pt>
                <c:pt idx="9">
                  <c:v>0.6842677175225359</c:v>
                </c:pt>
                <c:pt idx="10">
                  <c:v>0.68261108939033677</c:v>
                </c:pt>
                <c:pt idx="11">
                  <c:v>0.5284874389596026</c:v>
                </c:pt>
                <c:pt idx="12">
                  <c:v>0.42411168332046556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0.82441196205421075</c:v>
                </c:pt>
                <c:pt idx="1">
                  <c:v>0.82441196205421075</c:v>
                </c:pt>
                <c:pt idx="2">
                  <c:v>0.82441196205421075</c:v>
                </c:pt>
                <c:pt idx="3">
                  <c:v>0.82441196205421075</c:v>
                </c:pt>
                <c:pt idx="4">
                  <c:v>0.82441196205421075</c:v>
                </c:pt>
                <c:pt idx="5">
                  <c:v>0.82441196205421075</c:v>
                </c:pt>
                <c:pt idx="6">
                  <c:v>0.82441196205421075</c:v>
                </c:pt>
                <c:pt idx="7">
                  <c:v>0.82441196205421075</c:v>
                </c:pt>
                <c:pt idx="8">
                  <c:v>0.82441196205421075</c:v>
                </c:pt>
                <c:pt idx="9">
                  <c:v>0.82441196205421075</c:v>
                </c:pt>
                <c:pt idx="10">
                  <c:v>0.82441196205421075</c:v>
                </c:pt>
                <c:pt idx="11">
                  <c:v>0.82441196205421075</c:v>
                </c:pt>
                <c:pt idx="12">
                  <c:v>0.82441196205421075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KNCR11</c:v>
                </c:pt>
                <c:pt idx="1">
                  <c:v>KNSC11</c:v>
                </c:pt>
                <c:pt idx="2">
                  <c:v>KNUQ11</c:v>
                </c:pt>
                <c:pt idx="3">
                  <c:v>MCCI11</c:v>
                </c:pt>
                <c:pt idx="4">
                  <c:v>MANA11</c:v>
                </c:pt>
                <c:pt idx="5">
                  <c:v>VGIR11</c:v>
                </c:pt>
                <c:pt idx="6">
                  <c:v>AFHI11</c:v>
                </c:pt>
                <c:pt idx="7">
                  <c:v>MXRF11</c:v>
                </c:pt>
                <c:pt idx="8">
                  <c:v>HGCR11</c:v>
                </c:pt>
                <c:pt idx="9">
                  <c:v>KNIP11</c:v>
                </c:pt>
                <c:pt idx="10">
                  <c:v>KNHY11</c:v>
                </c:pt>
                <c:pt idx="11">
                  <c:v>WHGR11</c:v>
                </c:pt>
                <c:pt idx="12">
                  <c:v>KCRE11</c:v>
                </c:pt>
                <c:pt idx="13">
                  <c:v>XPCI11</c:v>
                </c:pt>
                <c:pt idx="14">
                  <c:v>CPTS11</c:v>
                </c:pt>
                <c:pt idx="15">
                  <c:v>RECR11</c:v>
                </c:pt>
                <c:pt idx="16">
                  <c:v>RZAK11</c:v>
                </c:pt>
                <c:pt idx="17">
                  <c:v>CYCR11</c:v>
                </c:pt>
                <c:pt idx="18">
                  <c:v>ICRI11</c:v>
                </c:pt>
                <c:pt idx="19">
                  <c:v>CLIN11</c:v>
                </c:pt>
                <c:pt idx="20">
                  <c:v>SNCI11</c:v>
                </c:pt>
                <c:pt idx="21">
                  <c:v>VRTA11</c:v>
                </c:pt>
                <c:pt idx="22">
                  <c:v>BTCI11</c:v>
                </c:pt>
                <c:pt idx="23">
                  <c:v>RBRY11</c:v>
                </c:pt>
                <c:pt idx="24">
                  <c:v>VGIP11</c:v>
                </c:pt>
                <c:pt idx="25">
                  <c:v>PCIP11</c:v>
                </c:pt>
                <c:pt idx="26">
                  <c:v>MCRE11</c:v>
                </c:pt>
                <c:pt idx="27">
                  <c:v>RBRR11</c:v>
                </c:pt>
                <c:pt idx="28">
                  <c:v>LIFE11</c:v>
                </c:pt>
                <c:pt idx="29">
                  <c:v>VCJR11</c:v>
                </c:pt>
                <c:pt idx="30">
                  <c:v>OUJP11</c:v>
                </c:pt>
                <c:pt idx="31">
                  <c:v>HABT11</c:v>
                </c:pt>
                <c:pt idx="32">
                  <c:v>BCRI11</c:v>
                </c:pt>
                <c:pt idx="33">
                  <c:v>VGHF11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1.0448642688237442</c:v>
                </c:pt>
                <c:pt idx="1">
                  <c:v>1.0350754772445152</c:v>
                </c:pt>
                <c:pt idx="2">
                  <c:v>1.0199546926121037</c:v>
                </c:pt>
                <c:pt idx="3">
                  <c:v>1.0094911410490421</c:v>
                </c:pt>
                <c:pt idx="4">
                  <c:v>0.99308573364000408</c:v>
                </c:pt>
                <c:pt idx="5">
                  <c:v>0.98667559117417236</c:v>
                </c:pt>
                <c:pt idx="6">
                  <c:v>0.98569743057757886</c:v>
                </c:pt>
                <c:pt idx="7">
                  <c:v>0.98270321279241535</c:v>
                </c:pt>
                <c:pt idx="8">
                  <c:v>0.96812872639755621</c:v>
                </c:pt>
                <c:pt idx="9">
                  <c:v>0.96161976830858298</c:v>
                </c:pt>
                <c:pt idx="10">
                  <c:v>0.96017024972001974</c:v>
                </c:pt>
                <c:pt idx="11">
                  <c:v>0.90294874332498865</c:v>
                </c:pt>
                <c:pt idx="12">
                  <c:v>0.89883832772406358</c:v>
                </c:pt>
                <c:pt idx="13">
                  <c:v>0.88426072810320566</c:v>
                </c:pt>
                <c:pt idx="14">
                  <c:v>0.88227628473094399</c:v>
                </c:pt>
                <c:pt idx="15">
                  <c:v>0.87219235486249258</c:v>
                </c:pt>
                <c:pt idx="16">
                  <c:v>0.87133993891919748</c:v>
                </c:pt>
                <c:pt idx="17">
                  <c:v>0.86682372476862835</c:v>
                </c:pt>
                <c:pt idx="18">
                  <c:v>0.863842790160539</c:v>
                </c:pt>
                <c:pt idx="19">
                  <c:v>0.85874181807325989</c:v>
                </c:pt>
                <c:pt idx="20">
                  <c:v>0.84630623510027236</c:v>
                </c:pt>
                <c:pt idx="21">
                  <c:v>0.83889237968572838</c:v>
                </c:pt>
                <c:pt idx="22">
                  <c:v>0.82735548228462064</c:v>
                </c:pt>
                <c:pt idx="23">
                  <c:v>0.81651059195257136</c:v>
                </c:pt>
                <c:pt idx="24">
                  <c:v>0.8138438196041986</c:v>
                </c:pt>
                <c:pt idx="25">
                  <c:v>0.78010906468447472</c:v>
                </c:pt>
                <c:pt idx="26">
                  <c:v>0.76752165024832641</c:v>
                </c:pt>
                <c:pt idx="27">
                  <c:v>0.75175114915901253</c:v>
                </c:pt>
                <c:pt idx="28">
                  <c:v>0.70971831891908865</c:v>
                </c:pt>
                <c:pt idx="29">
                  <c:v>0.70861495627238358</c:v>
                </c:pt>
                <c:pt idx="30">
                  <c:v>0.70853763091733335</c:v>
                </c:pt>
                <c:pt idx="31">
                  <c:v>0.69954192289529304</c:v>
                </c:pt>
                <c:pt idx="32">
                  <c:v>0.63584985693754881</c:v>
                </c:pt>
                <c:pt idx="33">
                  <c:v>0.61788215229565879</c:v>
                </c:pt>
                <c:pt idx="34">
                  <c:v>0.21302716334134769</c:v>
                </c:pt>
                <c:pt idx="35">
                  <c:v>0.1656736992017015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0.90651944161675424</c:v>
                </c:pt>
                <c:pt idx="1">
                  <c:v>0.90651944161675424</c:v>
                </c:pt>
                <c:pt idx="2">
                  <c:v>0.90651944161675424</c:v>
                </c:pt>
                <c:pt idx="3">
                  <c:v>0.90651944161675424</c:v>
                </c:pt>
                <c:pt idx="4">
                  <c:v>0.90651944161675424</c:v>
                </c:pt>
                <c:pt idx="5">
                  <c:v>0.90651944161675424</c:v>
                </c:pt>
                <c:pt idx="6">
                  <c:v>0.90651944161675424</c:v>
                </c:pt>
                <c:pt idx="7">
                  <c:v>0.90651944161675424</c:v>
                </c:pt>
                <c:pt idx="8">
                  <c:v>0.90651944161675424</c:v>
                </c:pt>
                <c:pt idx="9">
                  <c:v>0.90651944161675424</c:v>
                </c:pt>
                <c:pt idx="10">
                  <c:v>0.90651944161675424</c:v>
                </c:pt>
                <c:pt idx="11">
                  <c:v>0.90651944161675424</c:v>
                </c:pt>
                <c:pt idx="12">
                  <c:v>0.90651944161675424</c:v>
                </c:pt>
                <c:pt idx="13">
                  <c:v>0.90651944161675424</c:v>
                </c:pt>
                <c:pt idx="14">
                  <c:v>0.90651944161675424</c:v>
                </c:pt>
                <c:pt idx="15">
                  <c:v>0.90651944161675424</c:v>
                </c:pt>
                <c:pt idx="16">
                  <c:v>0.90651944161675424</c:v>
                </c:pt>
                <c:pt idx="17">
                  <c:v>0.90651944161675424</c:v>
                </c:pt>
                <c:pt idx="18">
                  <c:v>0.90651944161675424</c:v>
                </c:pt>
                <c:pt idx="19">
                  <c:v>0.90651944161675424</c:v>
                </c:pt>
                <c:pt idx="20">
                  <c:v>0.90651944161675424</c:v>
                </c:pt>
                <c:pt idx="21">
                  <c:v>0.90651944161675424</c:v>
                </c:pt>
                <c:pt idx="22">
                  <c:v>0.90651944161675424</c:v>
                </c:pt>
                <c:pt idx="23">
                  <c:v>0.90651944161675424</c:v>
                </c:pt>
                <c:pt idx="24">
                  <c:v>0.90651944161675424</c:v>
                </c:pt>
                <c:pt idx="25">
                  <c:v>0.90651944161675424</c:v>
                </c:pt>
                <c:pt idx="26">
                  <c:v>0.90651944161675424</c:v>
                </c:pt>
                <c:pt idx="27">
                  <c:v>0.90651944161675424</c:v>
                </c:pt>
                <c:pt idx="28">
                  <c:v>0.90651944161675424</c:v>
                </c:pt>
                <c:pt idx="29">
                  <c:v>0.90651944161675424</c:v>
                </c:pt>
                <c:pt idx="30">
                  <c:v>0.90651944161675424</c:v>
                </c:pt>
                <c:pt idx="31">
                  <c:v>0.90651944161675424</c:v>
                </c:pt>
                <c:pt idx="32">
                  <c:v>0.90651944161675424</c:v>
                </c:pt>
                <c:pt idx="33">
                  <c:v>0.90651944161675424</c:v>
                </c:pt>
                <c:pt idx="34">
                  <c:v>0.90651944161675424</c:v>
                </c:pt>
                <c:pt idx="35">
                  <c:v>0.90651944161675424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BCIA11</c:v>
                </c:pt>
                <c:pt idx="1">
                  <c:v>KFOF11</c:v>
                </c:pt>
                <c:pt idx="2">
                  <c:v>SNFF11</c:v>
                </c:pt>
                <c:pt idx="3">
                  <c:v>XPSF11</c:v>
                </c:pt>
                <c:pt idx="4">
                  <c:v>HFOF11</c:v>
                </c:pt>
                <c:pt idx="5">
                  <c:v>RBFM11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0.91226621052077406</c:v>
                </c:pt>
                <c:pt idx="1">
                  <c:v>0.88661761779484571</c:v>
                </c:pt>
                <c:pt idx="2">
                  <c:v>0.855393998207853</c:v>
                </c:pt>
                <c:pt idx="3">
                  <c:v>0.84928272506491265</c:v>
                </c:pt>
                <c:pt idx="4">
                  <c:v>0.8325160637217569</c:v>
                </c:pt>
                <c:pt idx="5">
                  <c:v>0.81237547743251304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BCIA11</c:v>
              </c:pt>
              <c:pt idx="1">
                <c:v>KFOF11</c:v>
              </c:pt>
              <c:pt idx="2">
                <c:v>SNFF11</c:v>
              </c:pt>
              <c:pt idx="3">
                <c:v>XPSF11</c:v>
              </c:pt>
              <c:pt idx="4">
                <c:v>HFOF11</c:v>
              </c:pt>
              <c:pt idx="5">
                <c:v>RBFM11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0.81563329000968821</c:v>
                </c:pt>
                <c:pt idx="1">
                  <c:v>0.81563329000968821</c:v>
                </c:pt>
                <c:pt idx="2">
                  <c:v>0.81563329000968821</c:v>
                </c:pt>
                <c:pt idx="3">
                  <c:v>0.81563329000968821</c:v>
                </c:pt>
                <c:pt idx="4">
                  <c:v>0.81563329000968821</c:v>
                </c:pt>
                <c:pt idx="5">
                  <c:v>0.81563329000968821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KNRI11</c:v>
                </c:pt>
                <c:pt idx="1">
                  <c:v>ALZR11</c:v>
                </c:pt>
                <c:pt idx="2">
                  <c:v>HTMX11</c:v>
                </c:pt>
                <c:pt idx="3">
                  <c:v>HGRU11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RBRP11</c:v>
                </c:pt>
                <c:pt idx="8">
                  <c:v>FLMA11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0.96295509745190411</c:v>
                </c:pt>
                <c:pt idx="1">
                  <c:v>0.93152780477295716</c:v>
                </c:pt>
                <c:pt idx="2">
                  <c:v>0.91692180147938518</c:v>
                </c:pt>
                <c:pt idx="3">
                  <c:v>0.89033898461980954</c:v>
                </c:pt>
                <c:pt idx="4">
                  <c:v>0.86577982496936423</c:v>
                </c:pt>
                <c:pt idx="5">
                  <c:v>0.82937278574364837</c:v>
                </c:pt>
                <c:pt idx="6">
                  <c:v>0.76799497957244323</c:v>
                </c:pt>
                <c:pt idx="7">
                  <c:v>0.63698674781547104</c:v>
                </c:pt>
                <c:pt idx="8">
                  <c:v>0.61952625120627858</c:v>
                </c:pt>
                <c:pt idx="9">
                  <c:v>0.41824383728192061</c:v>
                </c:pt>
                <c:pt idx="10">
                  <c:v>0.40972714796590604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0.78689283755629635</c:v>
                </c:pt>
                <c:pt idx="1">
                  <c:v>0.78689283755629635</c:v>
                </c:pt>
                <c:pt idx="2">
                  <c:v>0.78689283755629635</c:v>
                </c:pt>
                <c:pt idx="3">
                  <c:v>0.78689283755629635</c:v>
                </c:pt>
                <c:pt idx="4">
                  <c:v>0.78689283755629635</c:v>
                </c:pt>
                <c:pt idx="5">
                  <c:v>0.78689283755629635</c:v>
                </c:pt>
                <c:pt idx="6">
                  <c:v>0.78689283755629635</c:v>
                </c:pt>
                <c:pt idx="7">
                  <c:v>0.78689283755629635</c:v>
                </c:pt>
                <c:pt idx="8">
                  <c:v>0.78689283755629635</c:v>
                </c:pt>
                <c:pt idx="9">
                  <c:v>0.78689283755629635</c:v>
                </c:pt>
                <c:pt idx="10">
                  <c:v>0.78689283755629635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0.87348270131378047</c:v>
                </c:pt>
                <c:pt idx="1">
                  <c:v>0.90651944161675424</c:v>
                </c:pt>
                <c:pt idx="2">
                  <c:v>0.78689283755629635</c:v>
                </c:pt>
                <c:pt idx="3">
                  <c:v>0.81563329000968821</c:v>
                </c:pt>
                <c:pt idx="4">
                  <c:v>0.82441196205421075</c:v>
                </c:pt>
                <c:pt idx="5">
                  <c:v>0.61885530335267791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0.1033256235645182</c:v>
                </c:pt>
                <c:pt idx="1">
                  <c:v>0.13019483204115956</c:v>
                </c:pt>
                <c:pt idx="2">
                  <c:v>0.11790058340936825</c:v>
                </c:pt>
                <c:pt idx="3">
                  <c:v>0.13048199739543284</c:v>
                </c:pt>
                <c:pt idx="4">
                  <c:v>0.10736909269653221</c:v>
                </c:pt>
                <c:pt idx="5">
                  <c:v>0.10283307361561767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45922</c:v>
                </c:pt>
                <c:pt idx="1">
                  <c:v>45923</c:v>
                </c:pt>
                <c:pt idx="2">
                  <c:v>45924</c:v>
                </c:pt>
                <c:pt idx="3">
                  <c:v>45926</c:v>
                </c:pt>
                <c:pt idx="4">
                  <c:v>45929</c:v>
                </c:pt>
                <c:pt idx="5">
                  <c:v>45930</c:v>
                </c:pt>
                <c:pt idx="6">
                  <c:v>45931</c:v>
                </c:pt>
                <c:pt idx="7">
                  <c:v>45932</c:v>
                </c:pt>
                <c:pt idx="8">
                  <c:v>45933</c:v>
                </c:pt>
                <c:pt idx="9">
                  <c:v>45936</c:v>
                </c:pt>
                <c:pt idx="10">
                  <c:v>45937</c:v>
                </c:pt>
                <c:pt idx="11">
                  <c:v>45938</c:v>
                </c:pt>
                <c:pt idx="12">
                  <c:v>45939</c:v>
                </c:pt>
                <c:pt idx="13">
                  <c:v>45940</c:v>
                </c:pt>
                <c:pt idx="14">
                  <c:v>45943</c:v>
                </c:pt>
                <c:pt idx="15">
                  <c:v>45944</c:v>
                </c:pt>
                <c:pt idx="16">
                  <c:v>45945</c:v>
                </c:pt>
                <c:pt idx="17">
                  <c:v>45946</c:v>
                </c:pt>
                <c:pt idx="18">
                  <c:v>45947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45957</c:v>
                </c:pt>
                <c:pt idx="25">
                  <c:v>45958</c:v>
                </c:pt>
                <c:pt idx="26">
                  <c:v>45959</c:v>
                </c:pt>
                <c:pt idx="27">
                  <c:v>45960</c:v>
                </c:pt>
                <c:pt idx="28">
                  <c:v>45961</c:v>
                </c:pt>
                <c:pt idx="29">
                  <c:v>45964</c:v>
                </c:pt>
                <c:pt idx="30">
                  <c:v>45965</c:v>
                </c:pt>
                <c:pt idx="31">
                  <c:v>45966</c:v>
                </c:pt>
                <c:pt idx="32">
                  <c:v>45967</c:v>
                </c:pt>
                <c:pt idx="33">
                  <c:v>45968</c:v>
                </c:pt>
                <c:pt idx="34">
                  <c:v>45971</c:v>
                </c:pt>
                <c:pt idx="35">
                  <c:v>45972</c:v>
                </c:pt>
                <c:pt idx="36">
                  <c:v>45973</c:v>
                </c:pt>
                <c:pt idx="37">
                  <c:v>45974</c:v>
                </c:pt>
                <c:pt idx="38">
                  <c:v>45975</c:v>
                </c:pt>
                <c:pt idx="39">
                  <c:v>45978</c:v>
                </c:pt>
                <c:pt idx="40">
                  <c:v>45979</c:v>
                </c:pt>
                <c:pt idx="41">
                  <c:v>45980</c:v>
                </c:pt>
                <c:pt idx="42">
                  <c:v>45981</c:v>
                </c:pt>
                <c:pt idx="43">
                  <c:v>45982</c:v>
                </c:pt>
                <c:pt idx="44">
                  <c:v>45985</c:v>
                </c:pt>
                <c:pt idx="45">
                  <c:v>45986</c:v>
                </c:pt>
                <c:pt idx="46">
                  <c:v>45987</c:v>
                </c:pt>
                <c:pt idx="47">
                  <c:v>45988</c:v>
                </c:pt>
                <c:pt idx="48">
                  <c:v>45989</c:v>
                </c:pt>
                <c:pt idx="49">
                  <c:v>45992</c:v>
                </c:pt>
                <c:pt idx="50">
                  <c:v>45993</c:v>
                </c:pt>
                <c:pt idx="51">
                  <c:v>45994</c:v>
                </c:pt>
                <c:pt idx="52">
                  <c:v>45995</c:v>
                </c:pt>
                <c:pt idx="53">
                  <c:v>45996</c:v>
                </c:pt>
                <c:pt idx="54">
                  <c:v>45999</c:v>
                </c:pt>
                <c:pt idx="55">
                  <c:v>46000</c:v>
                </c:pt>
                <c:pt idx="56">
                  <c:v>46001</c:v>
                </c:pt>
                <c:pt idx="57">
                  <c:v>46002</c:v>
                </c:pt>
                <c:pt idx="58">
                  <c:v>46003</c:v>
                </c:pt>
                <c:pt idx="59">
                  <c:v>46006</c:v>
                </c:pt>
                <c:pt idx="60">
                  <c:v>46007</c:v>
                </c:pt>
                <c:pt idx="61">
                  <c:v>46008</c:v>
                </c:pt>
                <c:pt idx="62">
                  <c:v>46009</c:v>
                </c:pt>
                <c:pt idx="63">
                  <c:v>46010</c:v>
                </c:pt>
                <c:pt idx="64">
                  <c:v>46013</c:v>
                </c:pt>
                <c:pt idx="65">
                  <c:v>46014</c:v>
                </c:pt>
                <c:pt idx="66">
                  <c:v>46015</c:v>
                </c:pt>
                <c:pt idx="67">
                  <c:v>46017</c:v>
                </c:pt>
                <c:pt idx="68">
                  <c:v>46020</c:v>
                </c:pt>
                <c:pt idx="69">
                  <c:v>46021</c:v>
                </c:pt>
                <c:pt idx="70">
                  <c:v>46022</c:v>
                </c:pt>
                <c:pt idx="71">
                  <c:v>46024</c:v>
                </c:pt>
                <c:pt idx="72">
                  <c:v>46027</c:v>
                </c:pt>
                <c:pt idx="73">
                  <c:v>46028</c:v>
                </c:pt>
                <c:pt idx="74">
                  <c:v>46029</c:v>
                </c:pt>
                <c:pt idx="75">
                  <c:v>46030</c:v>
                </c:pt>
                <c:pt idx="76">
                  <c:v>46031</c:v>
                </c:pt>
                <c:pt idx="77">
                  <c:v>46034</c:v>
                </c:pt>
                <c:pt idx="78">
                  <c:v>46035</c:v>
                </c:pt>
                <c:pt idx="79">
                  <c:v>46036</c:v>
                </c:pt>
                <c:pt idx="80">
                  <c:v>46037</c:v>
                </c:pt>
                <c:pt idx="81">
                  <c:v>46038</c:v>
                </c:pt>
                <c:pt idx="82">
                  <c:v>46041</c:v>
                </c:pt>
                <c:pt idx="83">
                  <c:v>46042</c:v>
                </c:pt>
                <c:pt idx="84">
                  <c:v>46043</c:v>
                </c:pt>
                <c:pt idx="85">
                  <c:v>46044</c:v>
                </c:pt>
                <c:pt idx="86">
                  <c:v>46045</c:v>
                </c:pt>
                <c:pt idx="87">
                  <c:v>46048</c:v>
                </c:pt>
                <c:pt idx="88">
                  <c:v>46049</c:v>
                </c:pt>
                <c:pt idx="89">
                  <c:v>46050</c:v>
                </c:pt>
                <c:pt idx="90">
                  <c:v>46051</c:v>
                </c:pt>
                <c:pt idx="91">
                  <c:v>46052</c:v>
                </c:pt>
                <c:pt idx="92">
                  <c:v>46055</c:v>
                </c:pt>
                <c:pt idx="93">
                  <c:v>46056</c:v>
                </c:pt>
                <c:pt idx="94">
                  <c:v>46057</c:v>
                </c:pt>
                <c:pt idx="95">
                  <c:v>46058</c:v>
                </c:pt>
                <c:pt idx="96">
                  <c:v>46059</c:v>
                </c:pt>
                <c:pt idx="97">
                  <c:v>46062</c:v>
                </c:pt>
                <c:pt idx="98">
                  <c:v>46063</c:v>
                </c:pt>
                <c:pt idx="99">
                  <c:v>46064</c:v>
                </c:pt>
                <c:pt idx="100">
                  <c:v>46065</c:v>
                </c:pt>
                <c:pt idx="101">
                  <c:v>46066</c:v>
                </c:pt>
                <c:pt idx="102">
                  <c:v>46071</c:v>
                </c:pt>
                <c:pt idx="103">
                  <c:v>46072</c:v>
                </c:pt>
                <c:pt idx="104">
                  <c:v>46073</c:v>
                </c:pt>
                <c:pt idx="105">
                  <c:v>46076</c:v>
                </c:pt>
                <c:pt idx="106">
                  <c:v>46077</c:v>
                </c:pt>
                <c:pt idx="107">
                  <c:v>46078</c:v>
                </c:pt>
                <c:pt idx="108">
                  <c:v>46079</c:v>
                </c:pt>
                <c:pt idx="109">
                  <c:v>46080</c:v>
                </c:pt>
                <c:pt idx="110">
                  <c:v>46083</c:v>
                </c:pt>
                <c:pt idx="111">
                  <c:v>46084</c:v>
                </c:pt>
                <c:pt idx="112">
                  <c:v>46085</c:v>
                </c:pt>
                <c:pt idx="113">
                  <c:v>46086</c:v>
                </c:pt>
                <c:pt idx="114">
                  <c:v>46087</c:v>
                </c:pt>
                <c:pt idx="115">
                  <c:v>46090</c:v>
                </c:pt>
                <c:pt idx="116">
                  <c:v>46091</c:v>
                </c:pt>
                <c:pt idx="117">
                  <c:v>46092</c:v>
                </c:pt>
                <c:pt idx="118">
                  <c:v>46093</c:v>
                </c:pt>
                <c:pt idx="119">
                  <c:v>46094</c:v>
                </c:pt>
                <c:pt idx="120">
                  <c:v>46097</c:v>
                </c:pt>
                <c:pt idx="121">
                  <c:v>46098</c:v>
                </c:pt>
                <c:pt idx="122">
                  <c:v>46099</c:v>
                </c:pt>
                <c:pt idx="123">
                  <c:v>46100</c:v>
                </c:pt>
                <c:pt idx="124">
                  <c:v>46101</c:v>
                </c:pt>
                <c:pt idx="125">
                  <c:v>46104</c:v>
                </c:pt>
                <c:pt idx="126">
                  <c:v>46105</c:v>
                </c:pt>
                <c:pt idx="127">
                  <c:v>46106</c:v>
                </c:pt>
                <c:pt idx="128">
                  <c:v>46107</c:v>
                </c:pt>
                <c:pt idx="129">
                  <c:v>46108</c:v>
                </c:pt>
                <c:pt idx="130">
                  <c:v>46111</c:v>
                </c:pt>
                <c:pt idx="131">
                  <c:v>46112</c:v>
                </c:pt>
                <c:pt idx="132">
                  <c:v>46113</c:v>
                </c:pt>
                <c:pt idx="133">
                  <c:v>46114</c:v>
                </c:pt>
                <c:pt idx="134">
                  <c:v>46118</c:v>
                </c:pt>
                <c:pt idx="135">
                  <c:v>46119</c:v>
                </c:pt>
                <c:pt idx="136">
                  <c:v>46120</c:v>
                </c:pt>
                <c:pt idx="137">
                  <c:v>46121</c:v>
                </c:pt>
                <c:pt idx="138">
                  <c:v>46122</c:v>
                </c:pt>
                <c:pt idx="139">
                  <c:v>46125</c:v>
                </c:pt>
                <c:pt idx="140">
                  <c:v>46126</c:v>
                </c:pt>
                <c:pt idx="141">
                  <c:v>46127</c:v>
                </c:pt>
                <c:pt idx="142">
                  <c:v>46128</c:v>
                </c:pt>
                <c:pt idx="143">
                  <c:v>46129</c:v>
                </c:pt>
                <c:pt idx="144">
                  <c:v>46132</c:v>
                </c:pt>
                <c:pt idx="145">
                  <c:v>46134</c:v>
                </c:pt>
                <c:pt idx="146">
                  <c:v>46135</c:v>
                </c:pt>
                <c:pt idx="147">
                  <c:v>46136</c:v>
                </c:pt>
                <c:pt idx="148">
                  <c:v>46139</c:v>
                </c:pt>
                <c:pt idx="149">
                  <c:v>46140</c:v>
                </c:pt>
                <c:pt idx="150">
                  <c:v>46141</c:v>
                </c:pt>
                <c:pt idx="151">
                  <c:v>46142</c:v>
                </c:pt>
                <c:pt idx="152">
                  <c:v>46146</c:v>
                </c:pt>
                <c:pt idx="153">
                  <c:v>46147</c:v>
                </c:pt>
                <c:pt idx="154">
                  <c:v>46148</c:v>
                </c:pt>
                <c:pt idx="155">
                  <c:v>46149</c:v>
                </c:pt>
                <c:pt idx="156">
                  <c:v>46150</c:v>
                </c:pt>
                <c:pt idx="157">
                  <c:v>46153</c:v>
                </c:pt>
                <c:pt idx="158">
                  <c:v>46154</c:v>
                </c:pt>
                <c:pt idx="159">
                  <c:v>46155</c:v>
                </c:pt>
                <c:pt idx="160">
                  <c:v>46156</c:v>
                </c:pt>
                <c:pt idx="161">
                  <c:v>46157</c:v>
                </c:pt>
                <c:pt idx="162">
                  <c:v>46160</c:v>
                </c:pt>
                <c:pt idx="163">
                  <c:v>46161</c:v>
                </c:pt>
                <c:pt idx="164">
                  <c:v>46162</c:v>
                </c:pt>
                <c:pt idx="165">
                  <c:v>46163</c:v>
                </c:pt>
                <c:pt idx="166">
                  <c:v>46164</c:v>
                </c:pt>
                <c:pt idx="167">
                  <c:v>46167</c:v>
                </c:pt>
                <c:pt idx="168">
                  <c:v>46168</c:v>
                </c:pt>
                <c:pt idx="169">
                  <c:v>46169</c:v>
                </c:pt>
                <c:pt idx="170">
                  <c:v>46170</c:v>
                </c:pt>
                <c:pt idx="171">
                  <c:v>46171</c:v>
                </c:pt>
                <c:pt idx="172">
                  <c:v>46174</c:v>
                </c:pt>
                <c:pt idx="173">
                  <c:v>46175</c:v>
                </c:pt>
                <c:pt idx="174">
                  <c:v>46176</c:v>
                </c:pt>
                <c:pt idx="175">
                  <c:v>46178</c:v>
                </c:pt>
                <c:pt idx="176">
                  <c:v>46181</c:v>
                </c:pt>
                <c:pt idx="177">
                  <c:v>46182</c:v>
                </c:pt>
                <c:pt idx="178">
                  <c:v>46183</c:v>
                </c:pt>
                <c:pt idx="179">
                  <c:v>46184</c:v>
                </c:pt>
                <c:pt idx="180">
                  <c:v>46185</c:v>
                </c:pt>
                <c:pt idx="181">
                  <c:v>46188</c:v>
                </c:pt>
                <c:pt idx="182">
                  <c:v>46189</c:v>
                </c:pt>
                <c:pt idx="183">
                  <c:v>46190</c:v>
                </c:pt>
                <c:pt idx="184">
                  <c:v>46191</c:v>
                </c:pt>
                <c:pt idx="185">
                  <c:v>46192</c:v>
                </c:pt>
                <c:pt idx="186">
                  <c:v>46195</c:v>
                </c:pt>
                <c:pt idx="187">
                  <c:v>46196</c:v>
                </c:pt>
                <c:pt idx="188">
                  <c:v>46197</c:v>
                </c:pt>
                <c:pt idx="189">
                  <c:v>46198</c:v>
                </c:pt>
                <c:pt idx="190">
                  <c:v>46199</c:v>
                </c:pt>
                <c:pt idx="191">
                  <c:v>46202</c:v>
                </c:pt>
                <c:pt idx="192">
                  <c:v>46203</c:v>
                </c:pt>
                <c:pt idx="193">
                  <c:v>46204</c:v>
                </c:pt>
                <c:pt idx="194">
                  <c:v>46205</c:v>
                </c:pt>
                <c:pt idx="195">
                  <c:v>46206</c:v>
                </c:pt>
                <c:pt idx="196">
                  <c:v>46209</c:v>
                </c:pt>
                <c:pt idx="197">
                  <c:v>46210</c:v>
                </c:pt>
                <c:pt idx="198">
                  <c:v>46211</c:v>
                </c:pt>
                <c:pt idx="199">
                  <c:v>46212</c:v>
                </c:pt>
                <c:pt idx="200">
                  <c:v>46213</c:v>
                </c:pt>
                <c:pt idx="201">
                  <c:v>46216</c:v>
                </c:pt>
                <c:pt idx="202">
                  <c:v>46217</c:v>
                </c:pt>
                <c:pt idx="203">
                  <c:v>46218</c:v>
                </c:pt>
                <c:pt idx="204">
                  <c:v>46219</c:v>
                </c:pt>
                <c:pt idx="205">
                  <c:v>46220</c:v>
                </c:pt>
                <c:pt idx="206">
                  <c:v>46223</c:v>
                </c:pt>
                <c:pt idx="207">
                  <c:v>46224</c:v>
                </c:pt>
                <c:pt idx="208">
                  <c:v>46225</c:v>
                </c:pt>
                <c:pt idx="209">
                  <c:v>46226</c:v>
                </c:pt>
                <c:pt idx="210">
                  <c:v>46227</c:v>
                </c:pt>
                <c:pt idx="211">
                  <c:v>46230</c:v>
                </c:pt>
                <c:pt idx="212">
                  <c:v>46231</c:v>
                </c:pt>
                <c:pt idx="213">
                  <c:v>46232</c:v>
                </c:pt>
                <c:pt idx="214">
                  <c:v>46233</c:v>
                </c:pt>
                <c:pt idx="215">
                  <c:v>46234</c:v>
                </c:pt>
                <c:pt idx="216">
                  <c:v>46237</c:v>
                </c:pt>
                <c:pt idx="217">
                  <c:v>46238</c:v>
                </c:pt>
                <c:pt idx="218">
                  <c:v>46239</c:v>
                </c:pt>
                <c:pt idx="219">
                  <c:v>46240</c:v>
                </c:pt>
                <c:pt idx="220">
                  <c:v>46241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46251</c:v>
                </c:pt>
                <c:pt idx="227">
                  <c:v>46252</c:v>
                </c:pt>
                <c:pt idx="228">
                  <c:v>46253</c:v>
                </c:pt>
                <c:pt idx="229">
                  <c:v>46254</c:v>
                </c:pt>
                <c:pt idx="230">
                  <c:v>46255</c:v>
                </c:pt>
                <c:pt idx="231">
                  <c:v>46258</c:v>
                </c:pt>
                <c:pt idx="232">
                  <c:v>46259</c:v>
                </c:pt>
                <c:pt idx="233">
                  <c:v>46260</c:v>
                </c:pt>
                <c:pt idx="234">
                  <c:v>46261</c:v>
                </c:pt>
                <c:pt idx="235">
                  <c:v>46262</c:v>
                </c:pt>
                <c:pt idx="236">
                  <c:v>46265</c:v>
                </c:pt>
                <c:pt idx="237">
                  <c:v>46266</c:v>
                </c:pt>
                <c:pt idx="238">
                  <c:v>46267</c:v>
                </c:pt>
                <c:pt idx="239">
                  <c:v>46268</c:v>
                </c:pt>
                <c:pt idx="240">
                  <c:v>46269</c:v>
                </c:pt>
                <c:pt idx="241">
                  <c:v>46273</c:v>
                </c:pt>
                <c:pt idx="242">
                  <c:v>46274</c:v>
                </c:pt>
                <c:pt idx="243">
                  <c:v>46275</c:v>
                </c:pt>
                <c:pt idx="244">
                  <c:v>46276</c:v>
                </c:pt>
                <c:pt idx="245">
                  <c:v>46279</c:v>
                </c:pt>
                <c:pt idx="246">
                  <c:v>46280</c:v>
                </c:pt>
                <c:pt idx="247">
                  <c:v>46281</c:v>
                </c:pt>
                <c:pt idx="248">
                  <c:v>46282</c:v>
                </c:pt>
                <c:pt idx="249">
                  <c:v>46283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100.14445506353825</c:v>
                </c:pt>
                <c:pt idx="2">
                  <c:v>100.17424540378056</c:v>
                </c:pt>
                <c:pt idx="3">
                  <c:v>100.57500983908476</c:v>
                </c:pt>
                <c:pt idx="4">
                  <c:v>100.67253105359605</c:v>
                </c:pt>
                <c:pt idx="5">
                  <c:v>100.87797200845746</c:v>
                </c:pt>
                <c:pt idx="6">
                  <c:v>100.4148164842094</c:v>
                </c:pt>
                <c:pt idx="7">
                  <c:v>100.44601202868132</c:v>
                </c:pt>
                <c:pt idx="8">
                  <c:v>100.7500983640813</c:v>
                </c:pt>
                <c:pt idx="9">
                  <c:v>100.69192288121735</c:v>
                </c:pt>
                <c:pt idx="10">
                  <c:v>100.48563880513993</c:v>
                </c:pt>
                <c:pt idx="11">
                  <c:v>100.53903659230137</c:v>
                </c:pt>
                <c:pt idx="12">
                  <c:v>100.42633916285766</c:v>
                </c:pt>
                <c:pt idx="13">
                  <c:v>100.53903659230137</c:v>
                </c:pt>
                <c:pt idx="14">
                  <c:v>100.33050419077837</c:v>
                </c:pt>
                <c:pt idx="15">
                  <c:v>100.48507672212634</c:v>
                </c:pt>
                <c:pt idx="16">
                  <c:v>100.78298015759417</c:v>
                </c:pt>
                <c:pt idx="17">
                  <c:v>100.56461131985485</c:v>
                </c:pt>
                <c:pt idx="18">
                  <c:v>100.54269012197665</c:v>
                </c:pt>
                <c:pt idx="19">
                  <c:v>100.26586476317102</c:v>
                </c:pt>
                <c:pt idx="20">
                  <c:v>100.39879714806096</c:v>
                </c:pt>
                <c:pt idx="21">
                  <c:v>100.27457703336005</c:v>
                </c:pt>
                <c:pt idx="22">
                  <c:v>100.27289079092807</c:v>
                </c:pt>
                <c:pt idx="23">
                  <c:v>100.57500983908477</c:v>
                </c:pt>
                <c:pt idx="24">
                  <c:v>100.69332808544698</c:v>
                </c:pt>
                <c:pt idx="25">
                  <c:v>100.73829464723067</c:v>
                </c:pt>
                <c:pt idx="26">
                  <c:v>100.88471699140324</c:v>
                </c:pt>
                <c:pt idx="27">
                  <c:v>100.77258164497316</c:v>
                </c:pt>
                <c:pt idx="28">
                  <c:v>100.99432297418537</c:v>
                </c:pt>
                <c:pt idx="29">
                  <c:v>100.93502332529415</c:v>
                </c:pt>
                <c:pt idx="30">
                  <c:v>100.88050137871438</c:v>
                </c:pt>
                <c:pt idx="31">
                  <c:v>100.91366421042959</c:v>
                </c:pt>
                <c:pt idx="32">
                  <c:v>100.96874824663192</c:v>
                </c:pt>
                <c:pt idx="33">
                  <c:v>101.07919735063004</c:v>
                </c:pt>
                <c:pt idx="34">
                  <c:v>100.97970884226656</c:v>
                </c:pt>
                <c:pt idx="35">
                  <c:v>100.96902928483428</c:v>
                </c:pt>
                <c:pt idx="36">
                  <c:v>101.09212523350794</c:v>
                </c:pt>
                <c:pt idx="37">
                  <c:v>100.92406272965951</c:v>
                </c:pt>
                <c:pt idx="38">
                  <c:v>101.64465179170084</c:v>
                </c:pt>
                <c:pt idx="39">
                  <c:v>101.63818784695741</c:v>
                </c:pt>
                <c:pt idx="40">
                  <c:v>101.62188747260664</c:v>
                </c:pt>
                <c:pt idx="41">
                  <c:v>101.72615367667264</c:v>
                </c:pt>
                <c:pt idx="42">
                  <c:v>101.72615367667264</c:v>
                </c:pt>
                <c:pt idx="43">
                  <c:v>101.89000056122326</c:v>
                </c:pt>
                <c:pt idx="44">
                  <c:v>101.91332696333109</c:v>
                </c:pt>
                <c:pt idx="45">
                  <c:v>102.05244224815317</c:v>
                </c:pt>
                <c:pt idx="46">
                  <c:v>101.68399752995713</c:v>
                </c:pt>
                <c:pt idx="47">
                  <c:v>102.14574784997558</c:v>
                </c:pt>
                <c:pt idx="48">
                  <c:v>102.87251981194902</c:v>
                </c:pt>
                <c:pt idx="49">
                  <c:v>102.86746107804416</c:v>
                </c:pt>
                <c:pt idx="50">
                  <c:v>103.09369906475652</c:v>
                </c:pt>
                <c:pt idx="51">
                  <c:v>103.06306559668928</c:v>
                </c:pt>
                <c:pt idx="52">
                  <c:v>103.30869541102295</c:v>
                </c:pt>
                <c:pt idx="53">
                  <c:v>103.15159350280918</c:v>
                </c:pt>
                <c:pt idx="54">
                  <c:v>103.35703445767061</c:v>
                </c:pt>
                <c:pt idx="55">
                  <c:v>103.29885897480666</c:v>
                </c:pt>
                <c:pt idx="56">
                  <c:v>103.32162329390086</c:v>
                </c:pt>
                <c:pt idx="57">
                  <c:v>103.3699623405485</c:v>
                </c:pt>
                <c:pt idx="58">
                  <c:v>103.59057951034237</c:v>
                </c:pt>
                <c:pt idx="59">
                  <c:v>103.71170816516381</c:v>
                </c:pt>
                <c:pt idx="60">
                  <c:v>103.7476814119472</c:v>
                </c:pt>
                <c:pt idx="61">
                  <c:v>103.61896464635507</c:v>
                </c:pt>
                <c:pt idx="62">
                  <c:v>103.90394019233608</c:v>
                </c:pt>
                <c:pt idx="63">
                  <c:v>104.19144511518292</c:v>
                </c:pt>
                <c:pt idx="64">
                  <c:v>104.9713338195065</c:v>
                </c:pt>
                <c:pt idx="65">
                  <c:v>105.53510201814534</c:v>
                </c:pt>
                <c:pt idx="66">
                  <c:v>105.53510201814534</c:v>
                </c:pt>
                <c:pt idx="67">
                  <c:v>106.10870665300047</c:v>
                </c:pt>
                <c:pt idx="68">
                  <c:v>106.01708729361003</c:v>
                </c:pt>
                <c:pt idx="69">
                  <c:v>106.10168062524342</c:v>
                </c:pt>
                <c:pt idx="70">
                  <c:v>106.10168062524342</c:v>
                </c:pt>
                <c:pt idx="71">
                  <c:v>106.20229329302522</c:v>
                </c:pt>
                <c:pt idx="72">
                  <c:v>106.31583385029386</c:v>
                </c:pt>
                <c:pt idx="73">
                  <c:v>106.47096847126436</c:v>
                </c:pt>
                <c:pt idx="74">
                  <c:v>106.26356022915968</c:v>
                </c:pt>
                <c:pt idx="75">
                  <c:v>106.30515429286156</c:v>
                </c:pt>
                <c:pt idx="76">
                  <c:v>106.49935360727704</c:v>
                </c:pt>
                <c:pt idx="77">
                  <c:v>106.46085099023678</c:v>
                </c:pt>
                <c:pt idx="78">
                  <c:v>106.6792198279761</c:v>
                </c:pt>
                <c:pt idx="79">
                  <c:v>106.73599010661044</c:v>
                </c:pt>
                <c:pt idx="80">
                  <c:v>106.92147715083691</c:v>
                </c:pt>
                <c:pt idx="81">
                  <c:v>107.05693890598376</c:v>
                </c:pt>
                <c:pt idx="82">
                  <c:v>107.17160362267072</c:v>
                </c:pt>
                <c:pt idx="83">
                  <c:v>107.09909504609033</c:v>
                </c:pt>
                <c:pt idx="84">
                  <c:v>107.14153223761711</c:v>
                </c:pt>
                <c:pt idx="85">
                  <c:v>107.36327356682932</c:v>
                </c:pt>
                <c:pt idx="86">
                  <c:v>107.96273396744023</c:v>
                </c:pt>
                <c:pt idx="87">
                  <c:v>107.96273396744023</c:v>
                </c:pt>
                <c:pt idx="88">
                  <c:v>107.92198302495434</c:v>
                </c:pt>
                <c:pt idx="89">
                  <c:v>108.16030577332862</c:v>
                </c:pt>
                <c:pt idx="90">
                  <c:v>108.00460907595338</c:v>
                </c:pt>
                <c:pt idx="91">
                  <c:v>108.50963970871462</c:v>
                </c:pt>
                <c:pt idx="92">
                  <c:v>108.28789837950241</c:v>
                </c:pt>
                <c:pt idx="93">
                  <c:v>108.39581811324362</c:v>
                </c:pt>
                <c:pt idx="94">
                  <c:v>108.14709684563942</c:v>
                </c:pt>
                <c:pt idx="95">
                  <c:v>108.13557416699113</c:v>
                </c:pt>
                <c:pt idx="96">
                  <c:v>108.11814962661308</c:v>
                </c:pt>
                <c:pt idx="97">
                  <c:v>108.01697487581762</c:v>
                </c:pt>
                <c:pt idx="98">
                  <c:v>107.74577033393049</c:v>
                </c:pt>
                <c:pt idx="99">
                  <c:v>107.82474284864539</c:v>
                </c:pt>
                <c:pt idx="100">
                  <c:v>107.72103872759304</c:v>
                </c:pt>
                <c:pt idx="101">
                  <c:v>108.27525153482685</c:v>
                </c:pt>
                <c:pt idx="102">
                  <c:v>108.26653926463783</c:v>
                </c:pt>
                <c:pt idx="103">
                  <c:v>108.33960991762292</c:v>
                </c:pt>
                <c:pt idx="104">
                  <c:v>108.73278624215644</c:v>
                </c:pt>
                <c:pt idx="105">
                  <c:v>108.6234613041856</c:v>
                </c:pt>
                <c:pt idx="106">
                  <c:v>108.6962509123594</c:v>
                </c:pt>
                <c:pt idx="107">
                  <c:v>108.95846214585515</c:v>
                </c:pt>
                <c:pt idx="108">
                  <c:v>109.18835366224275</c:v>
                </c:pt>
                <c:pt idx="109">
                  <c:v>109.94294868382418</c:v>
                </c:pt>
                <c:pt idx="110">
                  <c:v>109.77629138420539</c:v>
                </c:pt>
                <c:pt idx="111">
                  <c:v>109.77629138420539</c:v>
                </c:pt>
                <c:pt idx="112">
                  <c:v>109.34995222134773</c:v>
                </c:pt>
                <c:pt idx="113">
                  <c:v>109.21645776005309</c:v>
                </c:pt>
                <c:pt idx="114">
                  <c:v>109.51098870404803</c:v>
                </c:pt>
                <c:pt idx="115">
                  <c:v>109.51098870404803</c:v>
                </c:pt>
                <c:pt idx="116">
                  <c:v>108.94412905213869</c:v>
                </c:pt>
                <c:pt idx="117">
                  <c:v>108.86375133319419</c:v>
                </c:pt>
                <c:pt idx="118">
                  <c:v>108.64875498692774</c:v>
                </c:pt>
                <c:pt idx="119">
                  <c:v>109.03040863281298</c:v>
                </c:pt>
                <c:pt idx="120">
                  <c:v>109.07959080728556</c:v>
                </c:pt>
                <c:pt idx="121">
                  <c:v>108.91602495432835</c:v>
                </c:pt>
                <c:pt idx="122">
                  <c:v>108.72013939748089</c:v>
                </c:pt>
                <c:pt idx="123">
                  <c:v>108.5956382445776</c:v>
                </c:pt>
                <c:pt idx="124">
                  <c:v>108.53352818722715</c:v>
                </c:pt>
                <c:pt idx="125">
                  <c:v>108.54336462344345</c:v>
                </c:pt>
                <c:pt idx="126">
                  <c:v>108.3820471025408</c:v>
                </c:pt>
                <c:pt idx="127">
                  <c:v>108.48715642782278</c:v>
                </c:pt>
                <c:pt idx="128">
                  <c:v>108.38766792606825</c:v>
                </c:pt>
                <c:pt idx="129">
                  <c:v>108.72379292715615</c:v>
                </c:pt>
                <c:pt idx="130">
                  <c:v>108.51694677467403</c:v>
                </c:pt>
                <c:pt idx="131">
                  <c:v>108.77887696335848</c:v>
                </c:pt>
                <c:pt idx="132">
                  <c:v>108.94974987566617</c:v>
                </c:pt>
                <c:pt idx="133">
                  <c:v>109.19987634089105</c:v>
                </c:pt>
                <c:pt idx="134">
                  <c:v>109.2378168749177</c:v>
                </c:pt>
                <c:pt idx="135">
                  <c:v>109.05092462646159</c:v>
                </c:pt>
                <c:pt idx="136">
                  <c:v>109.34264516199731</c:v>
                </c:pt>
                <c:pt idx="137">
                  <c:v>109.3732786234556</c:v>
                </c:pt>
                <c:pt idx="138">
                  <c:v>109.91034792851372</c:v>
                </c:pt>
                <c:pt idx="139">
                  <c:v>109.7015344821794</c:v>
                </c:pt>
                <c:pt idx="140">
                  <c:v>109.73525940351718</c:v>
                </c:pt>
                <c:pt idx="141">
                  <c:v>109.77966387567831</c:v>
                </c:pt>
                <c:pt idx="142">
                  <c:v>110.01854870706622</c:v>
                </c:pt>
                <c:pt idx="143">
                  <c:v>110.47889382285504</c:v>
                </c:pt>
                <c:pt idx="144">
                  <c:v>110.77567309229562</c:v>
                </c:pt>
                <c:pt idx="145">
                  <c:v>110.72817716686396</c:v>
                </c:pt>
                <c:pt idx="146">
                  <c:v>110.41116294858608</c:v>
                </c:pt>
                <c:pt idx="147">
                  <c:v>110.60508122479922</c:v>
                </c:pt>
                <c:pt idx="148">
                  <c:v>110.30661570631774</c:v>
                </c:pt>
                <c:pt idx="149">
                  <c:v>110.29846551914235</c:v>
                </c:pt>
                <c:pt idx="150">
                  <c:v>110.36816368065458</c:v>
                </c:pt>
                <c:pt idx="151">
                  <c:v>110.4465741123558</c:v>
                </c:pt>
                <c:pt idx="152">
                  <c:v>109.70518801846355</c:v>
                </c:pt>
                <c:pt idx="153">
                  <c:v>109.34601765347017</c:v>
                </c:pt>
                <c:pt idx="154">
                  <c:v>109.9983137582289</c:v>
                </c:pt>
                <c:pt idx="155">
                  <c:v>109.8771850967985</c:v>
                </c:pt>
                <c:pt idx="156">
                  <c:v>110.22792422980521</c:v>
                </c:pt>
                <c:pt idx="157">
                  <c:v>108.72435501016976</c:v>
                </c:pt>
                <c:pt idx="158">
                  <c:v>108.62908212110409</c:v>
                </c:pt>
                <c:pt idx="159">
                  <c:v>107.76066550405164</c:v>
                </c:pt>
                <c:pt idx="160">
                  <c:v>108.7111460890895</c:v>
                </c:pt>
                <c:pt idx="161">
                  <c:v>109.17767410481046</c:v>
                </c:pt>
                <c:pt idx="162">
                  <c:v>108.20611544971932</c:v>
                </c:pt>
                <c:pt idx="163">
                  <c:v>107.26350402026345</c:v>
                </c:pt>
                <c:pt idx="164">
                  <c:v>108.20274295824643</c:v>
                </c:pt>
                <c:pt idx="165">
                  <c:v>108.19937046677356</c:v>
                </c:pt>
                <c:pt idx="166">
                  <c:v>108.34382553031178</c:v>
                </c:pt>
                <c:pt idx="167">
                  <c:v>108.59057951067273</c:v>
                </c:pt>
                <c:pt idx="168">
                  <c:v>108.22944185182713</c:v>
                </c:pt>
                <c:pt idx="169">
                  <c:v>108.30785228352838</c:v>
                </c:pt>
                <c:pt idx="170">
                  <c:v>108.52453487883571</c:v>
                </c:pt>
                <c:pt idx="171">
                  <c:v>108.97420043719225</c:v>
                </c:pt>
                <c:pt idx="172">
                  <c:v>108.4922151683365</c:v>
                </c:pt>
                <c:pt idx="173">
                  <c:v>108.48968579807961</c:v>
                </c:pt>
                <c:pt idx="174">
                  <c:v>107.98887077800723</c:v>
                </c:pt>
                <c:pt idx="175">
                  <c:v>108.15496599461241</c:v>
                </c:pt>
                <c:pt idx="176">
                  <c:v>107.30790849242454</c:v>
                </c:pt>
                <c:pt idx="177">
                  <c:v>107.12748018871187</c:v>
                </c:pt>
                <c:pt idx="178">
                  <c:v>106.15564049541838</c:v>
                </c:pt>
                <c:pt idx="179">
                  <c:v>106.86948457451393</c:v>
                </c:pt>
                <c:pt idx="180">
                  <c:v>107.1898712842647</c:v>
                </c:pt>
                <c:pt idx="181">
                  <c:v>107.72722162752515</c:v>
                </c:pt>
                <c:pt idx="182">
                  <c:v>107.47597099627298</c:v>
                </c:pt>
                <c:pt idx="183">
                  <c:v>107.10977460352254</c:v>
                </c:pt>
                <c:pt idx="184">
                  <c:v>106.78826372774451</c:v>
                </c:pt>
                <c:pt idx="185">
                  <c:v>106.79781912575847</c:v>
                </c:pt>
                <c:pt idx="186">
                  <c:v>106.69552020893576</c:v>
                </c:pt>
                <c:pt idx="187">
                  <c:v>106.5968748283972</c:v>
                </c:pt>
                <c:pt idx="188">
                  <c:v>106.26412231217327</c:v>
                </c:pt>
                <c:pt idx="189">
                  <c:v>106.66629194509817</c:v>
                </c:pt>
                <c:pt idx="190">
                  <c:v>106.97824742947117</c:v>
                </c:pt>
                <c:pt idx="191">
                  <c:v>107.32139845831611</c:v>
                </c:pt>
                <c:pt idx="192">
                  <c:v>107.65527514056734</c:v>
                </c:pt>
                <c:pt idx="193">
                  <c:v>107.54510707477159</c:v>
                </c:pt>
                <c:pt idx="194">
                  <c:v>107.73902535098475</c:v>
                </c:pt>
                <c:pt idx="195">
                  <c:v>108.11028047764006</c:v>
                </c:pt>
                <c:pt idx="196">
                  <c:v>107.77949524865937</c:v>
                </c:pt>
                <c:pt idx="197">
                  <c:v>107.59738069590578</c:v>
                </c:pt>
                <c:pt idx="198">
                  <c:v>107.38744309015314</c:v>
                </c:pt>
                <c:pt idx="199">
                  <c:v>107.67832049786392</c:v>
                </c:pt>
                <c:pt idx="200">
                  <c:v>108.00095553966922</c:v>
                </c:pt>
                <c:pt idx="201">
                  <c:v>107.63504019173007</c:v>
                </c:pt>
                <c:pt idx="202">
                  <c:v>107.67747737664793</c:v>
                </c:pt>
                <c:pt idx="203">
                  <c:v>107.89612725919855</c:v>
                </c:pt>
                <c:pt idx="204">
                  <c:v>108.09510426931656</c:v>
                </c:pt>
                <c:pt idx="205">
                  <c:v>108.12208420109963</c:v>
                </c:pt>
                <c:pt idx="206">
                  <c:v>107.85369006767175</c:v>
                </c:pt>
                <c:pt idx="207">
                  <c:v>107.57461637681159</c:v>
                </c:pt>
                <c:pt idx="208">
                  <c:v>107.21094935431806</c:v>
                </c:pt>
                <c:pt idx="209">
                  <c:v>106.90601989770209</c:v>
                </c:pt>
                <c:pt idx="210">
                  <c:v>106.93693440397168</c:v>
                </c:pt>
                <c:pt idx="211">
                  <c:v>106.74104884712422</c:v>
                </c:pt>
                <c:pt idx="212">
                  <c:v>106.9970771740789</c:v>
                </c:pt>
                <c:pt idx="213">
                  <c:v>106.72053285347563</c:v>
                </c:pt>
                <c:pt idx="214">
                  <c:v>106.97150244652546</c:v>
                </c:pt>
                <c:pt idx="215">
                  <c:v>107.31605867960003</c:v>
                </c:pt>
                <c:pt idx="216">
                  <c:v>106.38862346507662</c:v>
                </c:pt>
                <c:pt idx="217">
                  <c:v>106.35658479277976</c:v>
                </c:pt>
                <c:pt idx="218">
                  <c:v>106.2894159949155</c:v>
                </c:pt>
                <c:pt idx="219">
                  <c:v>105.67449834116978</c:v>
                </c:pt>
                <c:pt idx="220">
                  <c:v>105.98476758311081</c:v>
                </c:pt>
                <c:pt idx="221">
                  <c:v>105.17452644892232</c:v>
                </c:pt>
                <c:pt idx="222">
                  <c:v>104.60007869285123</c:v>
                </c:pt>
                <c:pt idx="223">
                  <c:v>104.40925186990862</c:v>
                </c:pt>
                <c:pt idx="224">
                  <c:v>103.77859591821681</c:v>
                </c:pt>
                <c:pt idx="225">
                  <c:v>103.60097802296339</c:v>
                </c:pt>
                <c:pt idx="226">
                  <c:v>102.71204541887128</c:v>
                </c:pt>
                <c:pt idx="227">
                  <c:v>103.05294812227064</c:v>
                </c:pt>
                <c:pt idx="228">
                  <c:v>103.47619583185774</c:v>
                </c:pt>
                <c:pt idx="229">
                  <c:v>102.50913383426675</c:v>
                </c:pt>
                <c:pt idx="230">
                  <c:v>103.48378393601951</c:v>
                </c:pt>
                <c:pt idx="231">
                  <c:v>103.36630881087328</c:v>
                </c:pt>
                <c:pt idx="232">
                  <c:v>104.00511494974046</c:v>
                </c:pt>
                <c:pt idx="233">
                  <c:v>103.92276994355269</c:v>
                </c:pt>
                <c:pt idx="234">
                  <c:v>104.50424372077194</c:v>
                </c:pt>
                <c:pt idx="235">
                  <c:v>105.1295598937476</c:v>
                </c:pt>
                <c:pt idx="236">
                  <c:v>105.74981732620947</c:v>
                </c:pt>
                <c:pt idx="237">
                  <c:v>105.15991231700357</c:v>
                </c:pt>
                <c:pt idx="238">
                  <c:v>105.49912877136201</c:v>
                </c:pt>
                <c:pt idx="239">
                  <c:v>105.7130009582101</c:v>
                </c:pt>
                <c:pt idx="240">
                  <c:v>105.94429767882733</c:v>
                </c:pt>
                <c:pt idx="241">
                  <c:v>105.70990950493957</c:v>
                </c:pt>
                <c:pt idx="242">
                  <c:v>105.24281940620496</c:v>
                </c:pt>
                <c:pt idx="243">
                  <c:v>105.30521050175776</c:v>
                </c:pt>
                <c:pt idx="244">
                  <c:v>105.35186330597344</c:v>
                </c:pt>
                <c:pt idx="245">
                  <c:v>104.87381260499527</c:v>
                </c:pt>
                <c:pt idx="246">
                  <c:v>105.24675398069148</c:v>
                </c:pt>
                <c:pt idx="247">
                  <c:v>105.1815524700705</c:v>
                </c:pt>
                <c:pt idx="248">
                  <c:v>105.31926255066294</c:v>
                </c:pt>
                <c:pt idx="249">
                  <c:v>105.39795402056654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45922</c:v>
                </c:pt>
                <c:pt idx="1">
                  <c:v>45923</c:v>
                </c:pt>
                <c:pt idx="2">
                  <c:v>45924</c:v>
                </c:pt>
                <c:pt idx="3">
                  <c:v>45926</c:v>
                </c:pt>
                <c:pt idx="4">
                  <c:v>45929</c:v>
                </c:pt>
                <c:pt idx="5">
                  <c:v>45930</c:v>
                </c:pt>
                <c:pt idx="6">
                  <c:v>45931</c:v>
                </c:pt>
                <c:pt idx="7">
                  <c:v>45932</c:v>
                </c:pt>
                <c:pt idx="8">
                  <c:v>45933</c:v>
                </c:pt>
                <c:pt idx="9">
                  <c:v>45936</c:v>
                </c:pt>
                <c:pt idx="10">
                  <c:v>45937</c:v>
                </c:pt>
                <c:pt idx="11">
                  <c:v>45938</c:v>
                </c:pt>
                <c:pt idx="12">
                  <c:v>45939</c:v>
                </c:pt>
                <c:pt idx="13">
                  <c:v>45940</c:v>
                </c:pt>
                <c:pt idx="14">
                  <c:v>45943</c:v>
                </c:pt>
                <c:pt idx="15">
                  <c:v>45944</c:v>
                </c:pt>
                <c:pt idx="16">
                  <c:v>45945</c:v>
                </c:pt>
                <c:pt idx="17">
                  <c:v>45946</c:v>
                </c:pt>
                <c:pt idx="18">
                  <c:v>45947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45957</c:v>
                </c:pt>
                <c:pt idx="25">
                  <c:v>45958</c:v>
                </c:pt>
                <c:pt idx="26">
                  <c:v>45959</c:v>
                </c:pt>
                <c:pt idx="27">
                  <c:v>45960</c:v>
                </c:pt>
                <c:pt idx="28">
                  <c:v>45961</c:v>
                </c:pt>
                <c:pt idx="29">
                  <c:v>45964</c:v>
                </c:pt>
                <c:pt idx="30">
                  <c:v>45965</c:v>
                </c:pt>
                <c:pt idx="31">
                  <c:v>45966</c:v>
                </c:pt>
                <c:pt idx="32">
                  <c:v>45967</c:v>
                </c:pt>
                <c:pt idx="33">
                  <c:v>45968</c:v>
                </c:pt>
                <c:pt idx="34">
                  <c:v>45971</c:v>
                </c:pt>
                <c:pt idx="35">
                  <c:v>45972</c:v>
                </c:pt>
                <c:pt idx="36">
                  <c:v>45973</c:v>
                </c:pt>
                <c:pt idx="37">
                  <c:v>45974</c:v>
                </c:pt>
                <c:pt idx="38">
                  <c:v>45975</c:v>
                </c:pt>
                <c:pt idx="39">
                  <c:v>45978</c:v>
                </c:pt>
                <c:pt idx="40">
                  <c:v>45979</c:v>
                </c:pt>
                <c:pt idx="41">
                  <c:v>45980</c:v>
                </c:pt>
                <c:pt idx="42">
                  <c:v>45981</c:v>
                </c:pt>
                <c:pt idx="43">
                  <c:v>45982</c:v>
                </c:pt>
                <c:pt idx="44">
                  <c:v>45985</c:v>
                </c:pt>
                <c:pt idx="45">
                  <c:v>45986</c:v>
                </c:pt>
                <c:pt idx="46">
                  <c:v>45987</c:v>
                </c:pt>
                <c:pt idx="47">
                  <c:v>45988</c:v>
                </c:pt>
                <c:pt idx="48">
                  <c:v>45989</c:v>
                </c:pt>
                <c:pt idx="49">
                  <c:v>45992</c:v>
                </c:pt>
                <c:pt idx="50">
                  <c:v>45993</c:v>
                </c:pt>
                <c:pt idx="51">
                  <c:v>45994</c:v>
                </c:pt>
                <c:pt idx="52">
                  <c:v>45995</c:v>
                </c:pt>
                <c:pt idx="53">
                  <c:v>45996</c:v>
                </c:pt>
                <c:pt idx="54">
                  <c:v>45999</c:v>
                </c:pt>
                <c:pt idx="55">
                  <c:v>46000</c:v>
                </c:pt>
                <c:pt idx="56">
                  <c:v>46001</c:v>
                </c:pt>
                <c:pt idx="57">
                  <c:v>46002</c:v>
                </c:pt>
                <c:pt idx="58">
                  <c:v>46003</c:v>
                </c:pt>
                <c:pt idx="59">
                  <c:v>46006</c:v>
                </c:pt>
                <c:pt idx="60">
                  <c:v>46007</c:v>
                </c:pt>
                <c:pt idx="61">
                  <c:v>46008</c:v>
                </c:pt>
                <c:pt idx="62">
                  <c:v>46009</c:v>
                </c:pt>
                <c:pt idx="63">
                  <c:v>46010</c:v>
                </c:pt>
                <c:pt idx="64">
                  <c:v>46013</c:v>
                </c:pt>
                <c:pt idx="65">
                  <c:v>46014</c:v>
                </c:pt>
                <c:pt idx="66">
                  <c:v>46015</c:v>
                </c:pt>
                <c:pt idx="67">
                  <c:v>46017</c:v>
                </c:pt>
                <c:pt idx="68">
                  <c:v>46020</c:v>
                </c:pt>
                <c:pt idx="69">
                  <c:v>46021</c:v>
                </c:pt>
                <c:pt idx="70">
                  <c:v>46022</c:v>
                </c:pt>
                <c:pt idx="71">
                  <c:v>46024</c:v>
                </c:pt>
                <c:pt idx="72">
                  <c:v>46027</c:v>
                </c:pt>
                <c:pt idx="73">
                  <c:v>46028</c:v>
                </c:pt>
                <c:pt idx="74">
                  <c:v>46029</c:v>
                </c:pt>
                <c:pt idx="75">
                  <c:v>46030</c:v>
                </c:pt>
                <c:pt idx="76">
                  <c:v>46031</c:v>
                </c:pt>
                <c:pt idx="77">
                  <c:v>46034</c:v>
                </c:pt>
                <c:pt idx="78">
                  <c:v>46035</c:v>
                </c:pt>
                <c:pt idx="79">
                  <c:v>46036</c:v>
                </c:pt>
                <c:pt idx="80">
                  <c:v>46037</c:v>
                </c:pt>
                <c:pt idx="81">
                  <c:v>46038</c:v>
                </c:pt>
                <c:pt idx="82">
                  <c:v>46041</c:v>
                </c:pt>
                <c:pt idx="83">
                  <c:v>46042</c:v>
                </c:pt>
                <c:pt idx="84">
                  <c:v>46043</c:v>
                </c:pt>
                <c:pt idx="85">
                  <c:v>46044</c:v>
                </c:pt>
                <c:pt idx="86">
                  <c:v>46045</c:v>
                </c:pt>
                <c:pt idx="87">
                  <c:v>46048</c:v>
                </c:pt>
                <c:pt idx="88">
                  <c:v>46049</c:v>
                </c:pt>
                <c:pt idx="89">
                  <c:v>46050</c:v>
                </c:pt>
                <c:pt idx="90">
                  <c:v>46051</c:v>
                </c:pt>
                <c:pt idx="91">
                  <c:v>46052</c:v>
                </c:pt>
                <c:pt idx="92">
                  <c:v>46055</c:v>
                </c:pt>
                <c:pt idx="93">
                  <c:v>46056</c:v>
                </c:pt>
                <c:pt idx="94">
                  <c:v>46057</c:v>
                </c:pt>
                <c:pt idx="95">
                  <c:v>46058</c:v>
                </c:pt>
                <c:pt idx="96">
                  <c:v>46059</c:v>
                </c:pt>
                <c:pt idx="97">
                  <c:v>46062</c:v>
                </c:pt>
                <c:pt idx="98">
                  <c:v>46063</c:v>
                </c:pt>
                <c:pt idx="99">
                  <c:v>46064</c:v>
                </c:pt>
                <c:pt idx="100">
                  <c:v>46065</c:v>
                </c:pt>
                <c:pt idx="101">
                  <c:v>46066</c:v>
                </c:pt>
                <c:pt idx="102">
                  <c:v>46071</c:v>
                </c:pt>
                <c:pt idx="103">
                  <c:v>46072</c:v>
                </c:pt>
                <c:pt idx="104">
                  <c:v>46073</c:v>
                </c:pt>
                <c:pt idx="105">
                  <c:v>46076</c:v>
                </c:pt>
                <c:pt idx="106">
                  <c:v>46077</c:v>
                </c:pt>
                <c:pt idx="107">
                  <c:v>46078</c:v>
                </c:pt>
                <c:pt idx="108">
                  <c:v>46079</c:v>
                </c:pt>
                <c:pt idx="109">
                  <c:v>46080</c:v>
                </c:pt>
                <c:pt idx="110">
                  <c:v>46083</c:v>
                </c:pt>
                <c:pt idx="111">
                  <c:v>46084</c:v>
                </c:pt>
                <c:pt idx="112">
                  <c:v>46085</c:v>
                </c:pt>
                <c:pt idx="113">
                  <c:v>46086</c:v>
                </c:pt>
                <c:pt idx="114">
                  <c:v>46087</c:v>
                </c:pt>
                <c:pt idx="115">
                  <c:v>46090</c:v>
                </c:pt>
                <c:pt idx="116">
                  <c:v>46091</c:v>
                </c:pt>
                <c:pt idx="117">
                  <c:v>46092</c:v>
                </c:pt>
                <c:pt idx="118">
                  <c:v>46093</c:v>
                </c:pt>
                <c:pt idx="119">
                  <c:v>46094</c:v>
                </c:pt>
                <c:pt idx="120">
                  <c:v>46097</c:v>
                </c:pt>
                <c:pt idx="121">
                  <c:v>46098</c:v>
                </c:pt>
                <c:pt idx="122">
                  <c:v>46099</c:v>
                </c:pt>
                <c:pt idx="123">
                  <c:v>46100</c:v>
                </c:pt>
                <c:pt idx="124">
                  <c:v>46101</c:v>
                </c:pt>
                <c:pt idx="125">
                  <c:v>46104</c:v>
                </c:pt>
                <c:pt idx="126">
                  <c:v>46105</c:v>
                </c:pt>
                <c:pt idx="127">
                  <c:v>46106</c:v>
                </c:pt>
                <c:pt idx="128">
                  <c:v>46107</c:v>
                </c:pt>
                <c:pt idx="129">
                  <c:v>46108</c:v>
                </c:pt>
                <c:pt idx="130">
                  <c:v>46111</c:v>
                </c:pt>
                <c:pt idx="131">
                  <c:v>46112</c:v>
                </c:pt>
                <c:pt idx="132">
                  <c:v>46113</c:v>
                </c:pt>
                <c:pt idx="133">
                  <c:v>46114</c:v>
                </c:pt>
                <c:pt idx="134">
                  <c:v>46118</c:v>
                </c:pt>
                <c:pt idx="135">
                  <c:v>46119</c:v>
                </c:pt>
                <c:pt idx="136">
                  <c:v>46120</c:v>
                </c:pt>
                <c:pt idx="137">
                  <c:v>46121</c:v>
                </c:pt>
                <c:pt idx="138">
                  <c:v>46122</c:v>
                </c:pt>
                <c:pt idx="139">
                  <c:v>46125</c:v>
                </c:pt>
                <c:pt idx="140">
                  <c:v>46126</c:v>
                </c:pt>
                <c:pt idx="141">
                  <c:v>46127</c:v>
                </c:pt>
                <c:pt idx="142">
                  <c:v>46128</c:v>
                </c:pt>
                <c:pt idx="143">
                  <c:v>46129</c:v>
                </c:pt>
                <c:pt idx="144">
                  <c:v>46132</c:v>
                </c:pt>
                <c:pt idx="145">
                  <c:v>46134</c:v>
                </c:pt>
                <c:pt idx="146">
                  <c:v>46135</c:v>
                </c:pt>
                <c:pt idx="147">
                  <c:v>46136</c:v>
                </c:pt>
                <c:pt idx="148">
                  <c:v>46139</c:v>
                </c:pt>
                <c:pt idx="149">
                  <c:v>46140</c:v>
                </c:pt>
                <c:pt idx="150">
                  <c:v>46141</c:v>
                </c:pt>
                <c:pt idx="151">
                  <c:v>46142</c:v>
                </c:pt>
                <c:pt idx="152">
                  <c:v>46146</c:v>
                </c:pt>
                <c:pt idx="153">
                  <c:v>46147</c:v>
                </c:pt>
                <c:pt idx="154">
                  <c:v>46148</c:v>
                </c:pt>
                <c:pt idx="155">
                  <c:v>46149</c:v>
                </c:pt>
                <c:pt idx="156">
                  <c:v>46150</c:v>
                </c:pt>
                <c:pt idx="157">
                  <c:v>46153</c:v>
                </c:pt>
                <c:pt idx="158">
                  <c:v>46154</c:v>
                </c:pt>
                <c:pt idx="159">
                  <c:v>46155</c:v>
                </c:pt>
                <c:pt idx="160">
                  <c:v>46156</c:v>
                </c:pt>
                <c:pt idx="161">
                  <c:v>46157</c:v>
                </c:pt>
                <c:pt idx="162">
                  <c:v>46160</c:v>
                </c:pt>
                <c:pt idx="163">
                  <c:v>46161</c:v>
                </c:pt>
                <c:pt idx="164">
                  <c:v>46162</c:v>
                </c:pt>
                <c:pt idx="165">
                  <c:v>46163</c:v>
                </c:pt>
                <c:pt idx="166">
                  <c:v>46164</c:v>
                </c:pt>
                <c:pt idx="167">
                  <c:v>46167</c:v>
                </c:pt>
                <c:pt idx="168">
                  <c:v>46168</c:v>
                </c:pt>
                <c:pt idx="169">
                  <c:v>46169</c:v>
                </c:pt>
                <c:pt idx="170">
                  <c:v>46170</c:v>
                </c:pt>
                <c:pt idx="171">
                  <c:v>46171</c:v>
                </c:pt>
                <c:pt idx="172">
                  <c:v>46174</c:v>
                </c:pt>
                <c:pt idx="173">
                  <c:v>46175</c:v>
                </c:pt>
                <c:pt idx="174">
                  <c:v>46176</c:v>
                </c:pt>
                <c:pt idx="175">
                  <c:v>46178</c:v>
                </c:pt>
                <c:pt idx="176">
                  <c:v>46181</c:v>
                </c:pt>
                <c:pt idx="177">
                  <c:v>46182</c:v>
                </c:pt>
                <c:pt idx="178">
                  <c:v>46183</c:v>
                </c:pt>
                <c:pt idx="179">
                  <c:v>46184</c:v>
                </c:pt>
                <c:pt idx="180">
                  <c:v>46185</c:v>
                </c:pt>
                <c:pt idx="181">
                  <c:v>46188</c:v>
                </c:pt>
                <c:pt idx="182">
                  <c:v>46189</c:v>
                </c:pt>
                <c:pt idx="183">
                  <c:v>46190</c:v>
                </c:pt>
                <c:pt idx="184">
                  <c:v>46191</c:v>
                </c:pt>
                <c:pt idx="185">
                  <c:v>46192</c:v>
                </c:pt>
                <c:pt idx="186">
                  <c:v>46195</c:v>
                </c:pt>
                <c:pt idx="187">
                  <c:v>46196</c:v>
                </c:pt>
                <c:pt idx="188">
                  <c:v>46197</c:v>
                </c:pt>
                <c:pt idx="189">
                  <c:v>46198</c:v>
                </c:pt>
                <c:pt idx="190">
                  <c:v>46199</c:v>
                </c:pt>
                <c:pt idx="191">
                  <c:v>46202</c:v>
                </c:pt>
                <c:pt idx="192">
                  <c:v>46203</c:v>
                </c:pt>
                <c:pt idx="193">
                  <c:v>46204</c:v>
                </c:pt>
                <c:pt idx="194">
                  <c:v>46205</c:v>
                </c:pt>
                <c:pt idx="195">
                  <c:v>46206</c:v>
                </c:pt>
                <c:pt idx="196">
                  <c:v>46209</c:v>
                </c:pt>
                <c:pt idx="197">
                  <c:v>46210</c:v>
                </c:pt>
                <c:pt idx="198">
                  <c:v>46211</c:v>
                </c:pt>
                <c:pt idx="199">
                  <c:v>46212</c:v>
                </c:pt>
                <c:pt idx="200">
                  <c:v>46213</c:v>
                </c:pt>
                <c:pt idx="201">
                  <c:v>46216</c:v>
                </c:pt>
                <c:pt idx="202">
                  <c:v>46217</c:v>
                </c:pt>
                <c:pt idx="203">
                  <c:v>46218</c:v>
                </c:pt>
                <c:pt idx="204">
                  <c:v>46219</c:v>
                </c:pt>
                <c:pt idx="205">
                  <c:v>46220</c:v>
                </c:pt>
                <c:pt idx="206">
                  <c:v>46223</c:v>
                </c:pt>
                <c:pt idx="207">
                  <c:v>46224</c:v>
                </c:pt>
                <c:pt idx="208">
                  <c:v>46225</c:v>
                </c:pt>
                <c:pt idx="209">
                  <c:v>46226</c:v>
                </c:pt>
                <c:pt idx="210">
                  <c:v>46227</c:v>
                </c:pt>
                <c:pt idx="211">
                  <c:v>46230</c:v>
                </c:pt>
                <c:pt idx="212">
                  <c:v>46231</c:v>
                </c:pt>
                <c:pt idx="213">
                  <c:v>46232</c:v>
                </c:pt>
                <c:pt idx="214">
                  <c:v>46233</c:v>
                </c:pt>
                <c:pt idx="215">
                  <c:v>46234</c:v>
                </c:pt>
                <c:pt idx="216">
                  <c:v>46237</c:v>
                </c:pt>
                <c:pt idx="217">
                  <c:v>46238</c:v>
                </c:pt>
                <c:pt idx="218">
                  <c:v>46239</c:v>
                </c:pt>
                <c:pt idx="219">
                  <c:v>46240</c:v>
                </c:pt>
                <c:pt idx="220">
                  <c:v>46241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46251</c:v>
                </c:pt>
                <c:pt idx="227">
                  <c:v>46252</c:v>
                </c:pt>
                <c:pt idx="228">
                  <c:v>46253</c:v>
                </c:pt>
                <c:pt idx="229">
                  <c:v>46254</c:v>
                </c:pt>
                <c:pt idx="230">
                  <c:v>46255</c:v>
                </c:pt>
                <c:pt idx="231">
                  <c:v>46258</c:v>
                </c:pt>
                <c:pt idx="232">
                  <c:v>46259</c:v>
                </c:pt>
                <c:pt idx="233">
                  <c:v>46260</c:v>
                </c:pt>
                <c:pt idx="234">
                  <c:v>46261</c:v>
                </c:pt>
                <c:pt idx="235">
                  <c:v>46262</c:v>
                </c:pt>
                <c:pt idx="236">
                  <c:v>46265</c:v>
                </c:pt>
                <c:pt idx="237">
                  <c:v>46266</c:v>
                </c:pt>
                <c:pt idx="238">
                  <c:v>46267</c:v>
                </c:pt>
                <c:pt idx="239">
                  <c:v>46268</c:v>
                </c:pt>
                <c:pt idx="240">
                  <c:v>46269</c:v>
                </c:pt>
                <c:pt idx="241">
                  <c:v>46273</c:v>
                </c:pt>
                <c:pt idx="242">
                  <c:v>46274</c:v>
                </c:pt>
                <c:pt idx="243">
                  <c:v>46275</c:v>
                </c:pt>
                <c:pt idx="244">
                  <c:v>46276</c:v>
                </c:pt>
                <c:pt idx="245">
                  <c:v>46279</c:v>
                </c:pt>
                <c:pt idx="246">
                  <c:v>46280</c:v>
                </c:pt>
                <c:pt idx="247">
                  <c:v>46281</c:v>
                </c:pt>
                <c:pt idx="248">
                  <c:v>46282</c:v>
                </c:pt>
                <c:pt idx="249">
                  <c:v>46283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100.05513108075719</c:v>
                </c:pt>
                <c:pt idx="2">
                  <c:v>100.11029253342934</c:v>
                </c:pt>
                <c:pt idx="3">
                  <c:v>100.22070668504062</c:v>
                </c:pt>
                <c:pt idx="4">
                  <c:v>100.27595937830488</c:v>
                </c:pt>
                <c:pt idx="5">
                  <c:v>100.33124255130666</c:v>
                </c:pt>
                <c:pt idx="6">
                  <c:v>100.38655620404599</c:v>
                </c:pt>
                <c:pt idx="7">
                  <c:v>100.44190033652283</c:v>
                </c:pt>
                <c:pt idx="8">
                  <c:v>100.49727505088494</c:v>
                </c:pt>
                <c:pt idx="9">
                  <c:v>100.55268024498456</c:v>
                </c:pt>
                <c:pt idx="10">
                  <c:v>100.60811601529456</c:v>
                </c:pt>
                <c:pt idx="11">
                  <c:v>100.66358237316464</c:v>
                </c:pt>
                <c:pt idx="12">
                  <c:v>100.71907930724511</c:v>
                </c:pt>
                <c:pt idx="13">
                  <c:v>100.77460682888568</c:v>
                </c:pt>
                <c:pt idx="14">
                  <c:v>100.8301649267366</c:v>
                </c:pt>
                <c:pt idx="15">
                  <c:v>100.88575370294558</c:v>
                </c:pt>
                <c:pt idx="16">
                  <c:v>100.94137306671465</c:v>
                </c:pt>
                <c:pt idx="17">
                  <c:v>100.99702310884179</c:v>
                </c:pt>
                <c:pt idx="18">
                  <c:v>101.05270383500185</c:v>
                </c:pt>
                <c:pt idx="19">
                  <c:v>101.10841524519485</c:v>
                </c:pt>
                <c:pt idx="20">
                  <c:v>101.16415743589361</c:v>
                </c:pt>
                <c:pt idx="21">
                  <c:v>101.2199303106253</c:v>
                </c:pt>
                <c:pt idx="22">
                  <c:v>101.27573397153759</c:v>
                </c:pt>
                <c:pt idx="23">
                  <c:v>101.33156831080797</c:v>
                </c:pt>
                <c:pt idx="24">
                  <c:v>101.38743343058408</c:v>
                </c:pt>
                <c:pt idx="25">
                  <c:v>101.44332943868852</c:v>
                </c:pt>
                <c:pt idx="26">
                  <c:v>101.49925623297359</c:v>
                </c:pt>
                <c:pt idx="27">
                  <c:v>101.5552138077644</c:v>
                </c:pt>
                <c:pt idx="28">
                  <c:v>101.61120227088355</c:v>
                </c:pt>
                <c:pt idx="29">
                  <c:v>101.66722161098127</c:v>
                </c:pt>
                <c:pt idx="30">
                  <c:v>101.72327184508218</c:v>
                </c:pt>
                <c:pt idx="31">
                  <c:v>101.77935295616166</c:v>
                </c:pt>
                <c:pt idx="32">
                  <c:v>101.83546495556946</c:v>
                </c:pt>
                <c:pt idx="33">
                  <c:v>101.89160793977842</c:v>
                </c:pt>
                <c:pt idx="34">
                  <c:v>101.94778191446339</c:v>
                </c:pt>
                <c:pt idx="35">
                  <c:v>102.00398677180182</c:v>
                </c:pt>
                <c:pt idx="36">
                  <c:v>102.06022261394138</c:v>
                </c:pt>
                <c:pt idx="37">
                  <c:v>102.11648954302979</c:v>
                </c:pt>
                <c:pt idx="38">
                  <c:v>102.17278745691932</c:v>
                </c:pt>
                <c:pt idx="39">
                  <c:v>102.22911636128491</c:v>
                </c:pt>
                <c:pt idx="40">
                  <c:v>102.28547634692444</c:v>
                </c:pt>
                <c:pt idx="41">
                  <c:v>102.3418674251877</c:v>
                </c:pt>
                <c:pt idx="42">
                  <c:v>102.3418674251877</c:v>
                </c:pt>
                <c:pt idx="43">
                  <c:v>102.3982895903998</c:v>
                </c:pt>
                <c:pt idx="44">
                  <c:v>102.45474283688588</c:v>
                </c:pt>
                <c:pt idx="45">
                  <c:v>102.51122727814335</c:v>
                </c:pt>
                <c:pt idx="46">
                  <c:v>102.56774280634967</c:v>
                </c:pt>
                <c:pt idx="47">
                  <c:v>102.62428952365254</c:v>
                </c:pt>
                <c:pt idx="48">
                  <c:v>102.68086742437707</c:v>
                </c:pt>
                <c:pt idx="49">
                  <c:v>102.737476519873</c:v>
                </c:pt>
                <c:pt idx="50">
                  <c:v>102.7941167987906</c:v>
                </c:pt>
                <c:pt idx="51">
                  <c:v>102.85078826680473</c:v>
                </c:pt>
                <c:pt idx="52">
                  <c:v>102.90749102606311</c:v>
                </c:pt>
                <c:pt idx="53">
                  <c:v>102.96422497441802</c:v>
                </c:pt>
                <c:pt idx="54">
                  <c:v>103.02099021401717</c:v>
                </c:pt>
                <c:pt idx="55">
                  <c:v>103.07778674486056</c:v>
                </c:pt>
                <c:pt idx="56">
                  <c:v>103.134614663421</c:v>
                </c:pt>
                <c:pt idx="57">
                  <c:v>103.19147387322566</c:v>
                </c:pt>
                <c:pt idx="58">
                  <c:v>103.2483644707474</c:v>
                </c:pt>
                <c:pt idx="59">
                  <c:v>103.30528635951337</c:v>
                </c:pt>
                <c:pt idx="60">
                  <c:v>103.36223964167125</c:v>
                </c:pt>
                <c:pt idx="61">
                  <c:v>103.41922431154619</c:v>
                </c:pt>
                <c:pt idx="62">
                  <c:v>103.47624047696077</c:v>
                </c:pt>
                <c:pt idx="63">
                  <c:v>103.53328803009241</c:v>
                </c:pt>
                <c:pt idx="64">
                  <c:v>103.59036707876366</c:v>
                </c:pt>
                <c:pt idx="65">
                  <c:v>103.64747752082685</c:v>
                </c:pt>
                <c:pt idx="66">
                  <c:v>103.64747752082685</c:v>
                </c:pt>
                <c:pt idx="67">
                  <c:v>103.76179287454751</c:v>
                </c:pt>
                <c:pt idx="68">
                  <c:v>103.81899789402752</c:v>
                </c:pt>
                <c:pt idx="69">
                  <c:v>103.87623440337229</c:v>
                </c:pt>
                <c:pt idx="70">
                  <c:v>103.87623440337229</c:v>
                </c:pt>
                <c:pt idx="71">
                  <c:v>103.99080210162637</c:v>
                </c:pt>
                <c:pt idx="72">
                  <c:v>104.04813329053569</c:v>
                </c:pt>
                <c:pt idx="73">
                  <c:v>104.10549617360513</c:v>
                </c:pt>
                <c:pt idx="74">
                  <c:v>104.16289064868701</c:v>
                </c:pt>
                <c:pt idx="75">
                  <c:v>104.22031672145623</c:v>
                </c:pt>
                <c:pt idx="76">
                  <c:v>104.27777448838559</c:v>
                </c:pt>
                <c:pt idx="77">
                  <c:v>104.33526394947511</c:v>
                </c:pt>
                <c:pt idx="78">
                  <c:v>104.39278510472477</c:v>
                </c:pt>
                <c:pt idx="79">
                  <c:v>104.45033795413457</c:v>
                </c:pt>
                <c:pt idx="80">
                  <c:v>104.50792250337938</c:v>
                </c:pt>
                <c:pt idx="81">
                  <c:v>104.56553884325717</c:v>
                </c:pt>
                <c:pt idx="82">
                  <c:v>104.62318698511767</c:v>
                </c:pt>
                <c:pt idx="83">
                  <c:v>104.68086681546342</c:v>
                </c:pt>
                <c:pt idx="84">
                  <c:v>104.73857844211705</c:v>
                </c:pt>
                <c:pt idx="85">
                  <c:v>104.79632197290108</c:v>
                </c:pt>
                <c:pt idx="86">
                  <c:v>104.85409729431808</c:v>
                </c:pt>
                <c:pt idx="87">
                  <c:v>104.85409729431808</c:v>
                </c:pt>
                <c:pt idx="88">
                  <c:v>104.96974353037098</c:v>
                </c:pt>
                <c:pt idx="89">
                  <c:v>105.0276144450069</c:v>
                </c:pt>
                <c:pt idx="90">
                  <c:v>105.08551725242349</c:v>
                </c:pt>
                <c:pt idx="91">
                  <c:v>105.14345206611816</c:v>
                </c:pt>
                <c:pt idx="92">
                  <c:v>105.20141877259353</c:v>
                </c:pt>
                <c:pt idx="93">
                  <c:v>105.25941747967211</c:v>
                </c:pt>
                <c:pt idx="94">
                  <c:v>105.31744807953137</c:v>
                </c:pt>
                <c:pt idx="95">
                  <c:v>105.37551068566873</c:v>
                </c:pt>
                <c:pt idx="96">
                  <c:v>105.4336052810596</c:v>
                </c:pt>
                <c:pt idx="97">
                  <c:v>105.49173198487625</c:v>
                </c:pt>
                <c:pt idx="98">
                  <c:v>105.54989068362127</c:v>
                </c:pt>
                <c:pt idx="99">
                  <c:v>105.60808148511721</c:v>
                </c:pt>
                <c:pt idx="100">
                  <c:v>105.66630438368921</c:v>
                </c:pt>
                <c:pt idx="101">
                  <c:v>105.72455937933728</c:v>
                </c:pt>
                <c:pt idx="102">
                  <c:v>105.78284647773627</c:v>
                </c:pt>
                <c:pt idx="103">
                  <c:v>105.84116567888618</c:v>
                </c:pt>
                <c:pt idx="104">
                  <c:v>105.89951707925987</c:v>
                </c:pt>
                <c:pt idx="105">
                  <c:v>105.95790057670962</c:v>
                </c:pt>
                <c:pt idx="106">
                  <c:v>106.01631627905797</c:v>
                </c:pt>
                <c:pt idx="107">
                  <c:v>106.0747641806301</c:v>
                </c:pt>
                <c:pt idx="108">
                  <c:v>106.13324428710084</c:v>
                </c:pt>
                <c:pt idx="109">
                  <c:v>106.19175668926817</c:v>
                </c:pt>
                <c:pt idx="110">
                  <c:v>106.25030129633414</c:v>
                </c:pt>
                <c:pt idx="111">
                  <c:v>106.30887821044641</c:v>
                </c:pt>
                <c:pt idx="112">
                  <c:v>106.36748742025527</c:v>
                </c:pt>
                <c:pt idx="113">
                  <c:v>106.42612893711043</c:v>
                </c:pt>
                <c:pt idx="114">
                  <c:v>106.48480274966218</c:v>
                </c:pt>
                <c:pt idx="115">
                  <c:v>106.54350897140795</c:v>
                </c:pt>
                <c:pt idx="116">
                  <c:v>106.60224749452516</c:v>
                </c:pt>
                <c:pt idx="117">
                  <c:v>106.66101842116151</c:v>
                </c:pt>
                <c:pt idx="118">
                  <c:v>106.71982175131703</c:v>
                </c:pt>
                <c:pt idx="119">
                  <c:v>106.7786574849917</c:v>
                </c:pt>
                <c:pt idx="120">
                  <c:v>106.8375257243332</c:v>
                </c:pt>
                <c:pt idx="121">
                  <c:v>106.89642637286873</c:v>
                </c:pt>
                <c:pt idx="122">
                  <c:v>106.95535951572136</c:v>
                </c:pt>
                <c:pt idx="123">
                  <c:v>107.01340014875431</c:v>
                </c:pt>
                <c:pt idx="124">
                  <c:v>107.07147226597718</c:v>
                </c:pt>
                <c:pt idx="125">
                  <c:v>107.12957587873963</c:v>
                </c:pt>
                <c:pt idx="126">
                  <c:v>107.18771108351456</c:v>
                </c:pt>
                <c:pt idx="127">
                  <c:v>107.2458777838291</c:v>
                </c:pt>
                <c:pt idx="128">
                  <c:v>107.30407607615608</c:v>
                </c:pt>
                <c:pt idx="129">
                  <c:v>107.3623059661704</c:v>
                </c:pt>
                <c:pt idx="130">
                  <c:v>107.42056744252228</c:v>
                </c:pt>
                <c:pt idx="131">
                  <c:v>107.4788605165615</c:v>
                </c:pt>
                <c:pt idx="132">
                  <c:v>107.53718528476087</c:v>
                </c:pt>
                <c:pt idx="133">
                  <c:v>107.5955416449727</c:v>
                </c:pt>
                <c:pt idx="134">
                  <c:v>107.65392970501952</c:v>
                </c:pt>
                <c:pt idx="135">
                  <c:v>107.71234945355162</c:v>
                </c:pt>
                <c:pt idx="136">
                  <c:v>107.77080090191873</c:v>
                </c:pt>
                <c:pt idx="137">
                  <c:v>107.82928404444601</c:v>
                </c:pt>
                <c:pt idx="138">
                  <c:v>107.88779897760625</c:v>
                </c:pt>
                <c:pt idx="139">
                  <c:v>107.9463456106015</c:v>
                </c:pt>
                <c:pt idx="140">
                  <c:v>108.00492403990458</c:v>
                </c:pt>
                <c:pt idx="141">
                  <c:v>108.06353426551554</c:v>
                </c:pt>
                <c:pt idx="142">
                  <c:v>108.12217628743433</c:v>
                </c:pt>
                <c:pt idx="143">
                  <c:v>108.18085010566095</c:v>
                </c:pt>
                <c:pt idx="144">
                  <c:v>108.23955581666824</c:v>
                </c:pt>
                <c:pt idx="145">
                  <c:v>108.29829332965824</c:v>
                </c:pt>
                <c:pt idx="146">
                  <c:v>108.35706273542893</c:v>
                </c:pt>
                <c:pt idx="147">
                  <c:v>108.41586403965512</c:v>
                </c:pt>
                <c:pt idx="148">
                  <c:v>108.47469724801172</c:v>
                </c:pt>
                <c:pt idx="149">
                  <c:v>108.53356234347413</c:v>
                </c:pt>
                <c:pt idx="150">
                  <c:v>108.59245944521466</c:v>
                </c:pt>
                <c:pt idx="151">
                  <c:v>108.65044731328773</c:v>
                </c:pt>
                <c:pt idx="152">
                  <c:v>108.7084661718368</c:v>
                </c:pt>
                <c:pt idx="153">
                  <c:v>108.76651601518702</c:v>
                </c:pt>
                <c:pt idx="154">
                  <c:v>108.8245968433384</c:v>
                </c:pt>
                <c:pt idx="155">
                  <c:v>108.88270866196578</c:v>
                </c:pt>
                <c:pt idx="156">
                  <c:v>108.94085156186712</c:v>
                </c:pt>
                <c:pt idx="157">
                  <c:v>108.99902545224448</c:v>
                </c:pt>
                <c:pt idx="158">
                  <c:v>109.05723042389582</c:v>
                </c:pt>
                <c:pt idx="159">
                  <c:v>109.11546648817088</c:v>
                </c:pt>
                <c:pt idx="160">
                  <c:v>109.17373363939478</c:v>
                </c:pt>
                <c:pt idx="161">
                  <c:v>109.23203187756752</c:v>
                </c:pt>
                <c:pt idx="162">
                  <c:v>109.29036130483679</c:v>
                </c:pt>
                <c:pt idx="163">
                  <c:v>109.3487218190549</c:v>
                </c:pt>
                <c:pt idx="164">
                  <c:v>109.40711351669469</c:v>
                </c:pt>
                <c:pt idx="165">
                  <c:v>109.46553640910588</c:v>
                </c:pt>
                <c:pt idx="166">
                  <c:v>109.52399049061361</c:v>
                </c:pt>
                <c:pt idx="167">
                  <c:v>109.582475755543</c:v>
                </c:pt>
                <c:pt idx="168">
                  <c:v>109.64099231171662</c:v>
                </c:pt>
                <c:pt idx="169">
                  <c:v>109.69954006266167</c:v>
                </c:pt>
                <c:pt idx="170">
                  <c:v>109.75811909917607</c:v>
                </c:pt>
                <c:pt idx="171">
                  <c:v>109.81672942125982</c:v>
                </c:pt>
                <c:pt idx="172">
                  <c:v>109.87537104026271</c:v>
                </c:pt>
                <c:pt idx="173">
                  <c:v>109.93404394483493</c:v>
                </c:pt>
                <c:pt idx="174">
                  <c:v>109.99274824279911</c:v>
                </c:pt>
                <c:pt idx="175">
                  <c:v>110.05148382633263</c:v>
                </c:pt>
                <c:pt idx="176">
                  <c:v>110.11025080325808</c:v>
                </c:pt>
                <c:pt idx="177">
                  <c:v>110.16904917357547</c:v>
                </c:pt>
                <c:pt idx="178">
                  <c:v>110.22787893160991</c:v>
                </c:pt>
                <c:pt idx="179">
                  <c:v>110.28674008303628</c:v>
                </c:pt>
                <c:pt idx="180">
                  <c:v>110.34563273000227</c:v>
                </c:pt>
                <c:pt idx="181">
                  <c:v>110.40455676468532</c:v>
                </c:pt>
                <c:pt idx="182">
                  <c:v>110.46351228923312</c:v>
                </c:pt>
                <c:pt idx="183">
                  <c:v>110.52249930932057</c:v>
                </c:pt>
                <c:pt idx="184">
                  <c:v>110.58055776145162</c:v>
                </c:pt>
                <c:pt idx="185">
                  <c:v>110.63864678979303</c:v>
                </c:pt>
                <c:pt idx="186">
                  <c:v>110.69676630354684</c:v>
                </c:pt>
                <c:pt idx="187">
                  <c:v>110.75491629136333</c:v>
                </c:pt>
                <c:pt idx="188">
                  <c:v>110.81309686106505</c:v>
                </c:pt>
                <c:pt idx="189">
                  <c:v>110.87130801832687</c:v>
                </c:pt>
                <c:pt idx="190">
                  <c:v>110.92954975179906</c:v>
                </c:pt>
                <c:pt idx="191">
                  <c:v>110.98782206715649</c:v>
                </c:pt>
                <c:pt idx="192">
                  <c:v>111.04612495872428</c:v>
                </c:pt>
                <c:pt idx="193">
                  <c:v>111.10445853999985</c:v>
                </c:pt>
                <c:pt idx="194">
                  <c:v>111.16282269748579</c:v>
                </c:pt>
                <c:pt idx="195">
                  <c:v>111.22121753900467</c:v>
                </c:pt>
                <c:pt idx="196">
                  <c:v>111.27964306455645</c:v>
                </c:pt>
                <c:pt idx="197">
                  <c:v>111.33809926846632</c:v>
                </c:pt>
                <c:pt idx="198">
                  <c:v>111.39658625855681</c:v>
                </c:pt>
                <c:pt idx="199">
                  <c:v>111.45510392700535</c:v>
                </c:pt>
                <c:pt idx="200">
                  <c:v>111.5136522851617</c:v>
                </c:pt>
                <c:pt idx="201">
                  <c:v>111.57223141814893</c:v>
                </c:pt>
                <c:pt idx="202">
                  <c:v>111.63084134299164</c:v>
                </c:pt>
                <c:pt idx="203">
                  <c:v>111.68948204834012</c:v>
                </c:pt>
                <c:pt idx="204">
                  <c:v>111.74815353419436</c:v>
                </c:pt>
                <c:pt idx="205">
                  <c:v>111.8068559083769</c:v>
                </c:pt>
                <c:pt idx="206">
                  <c:v>111.86558906306522</c:v>
                </c:pt>
                <c:pt idx="207">
                  <c:v>111.92435310608185</c:v>
                </c:pt>
                <c:pt idx="208">
                  <c:v>111.98314803175192</c:v>
                </c:pt>
                <c:pt idx="209">
                  <c:v>112.04197384007544</c:v>
                </c:pt>
                <c:pt idx="210">
                  <c:v>112.1008305367273</c:v>
                </c:pt>
                <c:pt idx="211">
                  <c:v>112.15971811603259</c:v>
                </c:pt>
                <c:pt idx="212">
                  <c:v>112.21863668581392</c:v>
                </c:pt>
                <c:pt idx="213">
                  <c:v>112.27758613257382</c:v>
                </c:pt>
                <c:pt idx="214">
                  <c:v>112.33656656980973</c:v>
                </c:pt>
                <c:pt idx="215">
                  <c:v>112.39557799184679</c:v>
                </c:pt>
                <c:pt idx="216">
                  <c:v>112.45462040435987</c:v>
                </c:pt>
                <c:pt idx="217">
                  <c:v>112.5136938981469</c:v>
                </c:pt>
                <c:pt idx="218">
                  <c:v>112.57279838240993</c:v>
                </c:pt>
                <c:pt idx="219">
                  <c:v>112.63095394295073</c:v>
                </c:pt>
                <c:pt idx="220">
                  <c:v>112.68913958031315</c:v>
                </c:pt>
                <c:pt idx="221">
                  <c:v>112.74735528882232</c:v>
                </c:pt>
                <c:pt idx="222">
                  <c:v>112.80560107415312</c:v>
                </c:pt>
                <c:pt idx="223">
                  <c:v>112.86387693063067</c:v>
                </c:pt>
                <c:pt idx="224">
                  <c:v>112.92218286392985</c:v>
                </c:pt>
                <c:pt idx="225">
                  <c:v>112.98051897619835</c:v>
                </c:pt>
                <c:pt idx="226">
                  <c:v>113.0388851596136</c:v>
                </c:pt>
                <c:pt idx="227">
                  <c:v>113.09728151632329</c:v>
                </c:pt>
                <c:pt idx="228">
                  <c:v>113.15570805200231</c:v>
                </c:pt>
                <c:pt idx="229">
                  <c:v>113.21416476665067</c:v>
                </c:pt>
                <c:pt idx="230">
                  <c:v>113.27265165459345</c:v>
                </c:pt>
                <c:pt idx="231">
                  <c:v>113.33116881797839</c:v>
                </c:pt>
                <c:pt idx="232">
                  <c:v>113.38971616033264</c:v>
                </c:pt>
                <c:pt idx="233">
                  <c:v>113.44829377812904</c:v>
                </c:pt>
                <c:pt idx="234">
                  <c:v>113.50690167704246</c:v>
                </c:pt>
                <c:pt idx="235">
                  <c:v>113.56553984572314</c:v>
                </c:pt>
                <c:pt idx="236">
                  <c:v>113.62420829552084</c:v>
                </c:pt>
                <c:pt idx="237">
                  <c:v>113.68290702643557</c:v>
                </c:pt>
                <c:pt idx="238">
                  <c:v>113.74163612926527</c:v>
                </c:pt>
                <c:pt idx="239">
                  <c:v>113.80039551321197</c:v>
                </c:pt>
                <c:pt idx="240">
                  <c:v>113.85918527474853</c:v>
                </c:pt>
                <c:pt idx="241">
                  <c:v>113.91800541387492</c:v>
                </c:pt>
                <c:pt idx="242">
                  <c:v>113.97685593626603</c:v>
                </c:pt>
                <c:pt idx="243">
                  <c:v>114.03573683057209</c:v>
                </c:pt>
                <c:pt idx="244">
                  <c:v>114.0946482102906</c:v>
                </c:pt>
                <c:pt idx="245">
                  <c:v>114.15358996192404</c:v>
                </c:pt>
                <c:pt idx="246">
                  <c:v>114.21256219896992</c:v>
                </c:pt>
                <c:pt idx="247">
                  <c:v>114.27156491575332</c:v>
                </c:pt>
                <c:pt idx="248">
                  <c:v>114.32960119048457</c:v>
                </c:pt>
                <c:pt idx="249">
                  <c:v>114.32960119048457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45922</c:v>
                </c:pt>
                <c:pt idx="1">
                  <c:v>45923</c:v>
                </c:pt>
                <c:pt idx="2">
                  <c:v>45924</c:v>
                </c:pt>
                <c:pt idx="3">
                  <c:v>45926</c:v>
                </c:pt>
                <c:pt idx="4">
                  <c:v>45929</c:v>
                </c:pt>
                <c:pt idx="5">
                  <c:v>45930</c:v>
                </c:pt>
                <c:pt idx="6">
                  <c:v>45931</c:v>
                </c:pt>
                <c:pt idx="7">
                  <c:v>45932</c:v>
                </c:pt>
                <c:pt idx="8">
                  <c:v>45933</c:v>
                </c:pt>
                <c:pt idx="9">
                  <c:v>45936</c:v>
                </c:pt>
                <c:pt idx="10">
                  <c:v>45937</c:v>
                </c:pt>
                <c:pt idx="11">
                  <c:v>45938</c:v>
                </c:pt>
                <c:pt idx="12">
                  <c:v>45939</c:v>
                </c:pt>
                <c:pt idx="13">
                  <c:v>45940</c:v>
                </c:pt>
                <c:pt idx="14">
                  <c:v>45943</c:v>
                </c:pt>
                <c:pt idx="15">
                  <c:v>45944</c:v>
                </c:pt>
                <c:pt idx="16">
                  <c:v>45945</c:v>
                </c:pt>
                <c:pt idx="17">
                  <c:v>45946</c:v>
                </c:pt>
                <c:pt idx="18">
                  <c:v>45947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45957</c:v>
                </c:pt>
                <c:pt idx="25">
                  <c:v>45958</c:v>
                </c:pt>
                <c:pt idx="26">
                  <c:v>45959</c:v>
                </c:pt>
                <c:pt idx="27">
                  <c:v>45960</c:v>
                </c:pt>
                <c:pt idx="28">
                  <c:v>45961</c:v>
                </c:pt>
                <c:pt idx="29">
                  <c:v>45964</c:v>
                </c:pt>
                <c:pt idx="30">
                  <c:v>45965</c:v>
                </c:pt>
                <c:pt idx="31">
                  <c:v>45966</c:v>
                </c:pt>
                <c:pt idx="32">
                  <c:v>45967</c:v>
                </c:pt>
                <c:pt idx="33">
                  <c:v>45968</c:v>
                </c:pt>
                <c:pt idx="34">
                  <c:v>45971</c:v>
                </c:pt>
                <c:pt idx="35">
                  <c:v>45972</c:v>
                </c:pt>
                <c:pt idx="36">
                  <c:v>45973</c:v>
                </c:pt>
                <c:pt idx="37">
                  <c:v>45974</c:v>
                </c:pt>
                <c:pt idx="38">
                  <c:v>45975</c:v>
                </c:pt>
                <c:pt idx="39">
                  <c:v>45978</c:v>
                </c:pt>
                <c:pt idx="40">
                  <c:v>45979</c:v>
                </c:pt>
                <c:pt idx="41">
                  <c:v>45980</c:v>
                </c:pt>
                <c:pt idx="42">
                  <c:v>45981</c:v>
                </c:pt>
                <c:pt idx="43">
                  <c:v>45982</c:v>
                </c:pt>
                <c:pt idx="44">
                  <c:v>45985</c:v>
                </c:pt>
                <c:pt idx="45">
                  <c:v>45986</c:v>
                </c:pt>
                <c:pt idx="46">
                  <c:v>45987</c:v>
                </c:pt>
                <c:pt idx="47">
                  <c:v>45988</c:v>
                </c:pt>
                <c:pt idx="48">
                  <c:v>45989</c:v>
                </c:pt>
                <c:pt idx="49">
                  <c:v>45992</c:v>
                </c:pt>
                <c:pt idx="50">
                  <c:v>45993</c:v>
                </c:pt>
                <c:pt idx="51">
                  <c:v>45994</c:v>
                </c:pt>
                <c:pt idx="52">
                  <c:v>45995</c:v>
                </c:pt>
                <c:pt idx="53">
                  <c:v>45996</c:v>
                </c:pt>
                <c:pt idx="54">
                  <c:v>45999</c:v>
                </c:pt>
                <c:pt idx="55">
                  <c:v>46000</c:v>
                </c:pt>
                <c:pt idx="56">
                  <c:v>46001</c:v>
                </c:pt>
                <c:pt idx="57">
                  <c:v>46002</c:v>
                </c:pt>
                <c:pt idx="58">
                  <c:v>46003</c:v>
                </c:pt>
                <c:pt idx="59">
                  <c:v>46006</c:v>
                </c:pt>
                <c:pt idx="60">
                  <c:v>46007</c:v>
                </c:pt>
                <c:pt idx="61">
                  <c:v>46008</c:v>
                </c:pt>
                <c:pt idx="62">
                  <c:v>46009</c:v>
                </c:pt>
                <c:pt idx="63">
                  <c:v>46010</c:v>
                </c:pt>
                <c:pt idx="64">
                  <c:v>46013</c:v>
                </c:pt>
                <c:pt idx="65">
                  <c:v>46014</c:v>
                </c:pt>
                <c:pt idx="66">
                  <c:v>46015</c:v>
                </c:pt>
                <c:pt idx="67">
                  <c:v>46017</c:v>
                </c:pt>
                <c:pt idx="68">
                  <c:v>46020</c:v>
                </c:pt>
                <c:pt idx="69">
                  <c:v>46021</c:v>
                </c:pt>
                <c:pt idx="70">
                  <c:v>46022</c:v>
                </c:pt>
                <c:pt idx="71">
                  <c:v>46024</c:v>
                </c:pt>
                <c:pt idx="72">
                  <c:v>46027</c:v>
                </c:pt>
                <c:pt idx="73">
                  <c:v>46028</c:v>
                </c:pt>
                <c:pt idx="74">
                  <c:v>46029</c:v>
                </c:pt>
                <c:pt idx="75">
                  <c:v>46030</c:v>
                </c:pt>
                <c:pt idx="76">
                  <c:v>46031</c:v>
                </c:pt>
                <c:pt idx="77">
                  <c:v>46034</c:v>
                </c:pt>
                <c:pt idx="78">
                  <c:v>46035</c:v>
                </c:pt>
                <c:pt idx="79">
                  <c:v>46036</c:v>
                </c:pt>
                <c:pt idx="80">
                  <c:v>46037</c:v>
                </c:pt>
                <c:pt idx="81">
                  <c:v>46038</c:v>
                </c:pt>
                <c:pt idx="82">
                  <c:v>46041</c:v>
                </c:pt>
                <c:pt idx="83">
                  <c:v>46042</c:v>
                </c:pt>
                <c:pt idx="84">
                  <c:v>46043</c:v>
                </c:pt>
                <c:pt idx="85">
                  <c:v>46044</c:v>
                </c:pt>
                <c:pt idx="86">
                  <c:v>46045</c:v>
                </c:pt>
                <c:pt idx="87">
                  <c:v>46048</c:v>
                </c:pt>
                <c:pt idx="88">
                  <c:v>46049</c:v>
                </c:pt>
                <c:pt idx="89">
                  <c:v>46050</c:v>
                </c:pt>
                <c:pt idx="90">
                  <c:v>46051</c:v>
                </c:pt>
                <c:pt idx="91">
                  <c:v>46052</c:v>
                </c:pt>
                <c:pt idx="92">
                  <c:v>46055</c:v>
                </c:pt>
                <c:pt idx="93">
                  <c:v>46056</c:v>
                </c:pt>
                <c:pt idx="94">
                  <c:v>46057</c:v>
                </c:pt>
                <c:pt idx="95">
                  <c:v>46058</c:v>
                </c:pt>
                <c:pt idx="96">
                  <c:v>46059</c:v>
                </c:pt>
                <c:pt idx="97">
                  <c:v>46062</c:v>
                </c:pt>
                <c:pt idx="98">
                  <c:v>46063</c:v>
                </c:pt>
                <c:pt idx="99">
                  <c:v>46064</c:v>
                </c:pt>
                <c:pt idx="100">
                  <c:v>46065</c:v>
                </c:pt>
                <c:pt idx="101">
                  <c:v>46066</c:v>
                </c:pt>
                <c:pt idx="102">
                  <c:v>46071</c:v>
                </c:pt>
                <c:pt idx="103">
                  <c:v>46072</c:v>
                </c:pt>
                <c:pt idx="104">
                  <c:v>46073</c:v>
                </c:pt>
                <c:pt idx="105">
                  <c:v>46076</c:v>
                </c:pt>
                <c:pt idx="106">
                  <c:v>46077</c:v>
                </c:pt>
                <c:pt idx="107">
                  <c:v>46078</c:v>
                </c:pt>
                <c:pt idx="108">
                  <c:v>46079</c:v>
                </c:pt>
                <c:pt idx="109">
                  <c:v>46080</c:v>
                </c:pt>
                <c:pt idx="110">
                  <c:v>46083</c:v>
                </c:pt>
                <c:pt idx="111">
                  <c:v>46084</c:v>
                </c:pt>
                <c:pt idx="112">
                  <c:v>46085</c:v>
                </c:pt>
                <c:pt idx="113">
                  <c:v>46086</c:v>
                </c:pt>
                <c:pt idx="114">
                  <c:v>46087</c:v>
                </c:pt>
                <c:pt idx="115">
                  <c:v>46090</c:v>
                </c:pt>
                <c:pt idx="116">
                  <c:v>46091</c:v>
                </c:pt>
                <c:pt idx="117">
                  <c:v>46092</c:v>
                </c:pt>
                <c:pt idx="118">
                  <c:v>46093</c:v>
                </c:pt>
                <c:pt idx="119">
                  <c:v>46094</c:v>
                </c:pt>
                <c:pt idx="120">
                  <c:v>46097</c:v>
                </c:pt>
                <c:pt idx="121">
                  <c:v>46098</c:v>
                </c:pt>
                <c:pt idx="122">
                  <c:v>46099</c:v>
                </c:pt>
                <c:pt idx="123">
                  <c:v>46100</c:v>
                </c:pt>
                <c:pt idx="124">
                  <c:v>46101</c:v>
                </c:pt>
                <c:pt idx="125">
                  <c:v>46104</c:v>
                </c:pt>
                <c:pt idx="126">
                  <c:v>46105</c:v>
                </c:pt>
                <c:pt idx="127">
                  <c:v>46106</c:v>
                </c:pt>
                <c:pt idx="128">
                  <c:v>46107</c:v>
                </c:pt>
                <c:pt idx="129">
                  <c:v>46108</c:v>
                </c:pt>
                <c:pt idx="130">
                  <c:v>46111</c:v>
                </c:pt>
                <c:pt idx="131">
                  <c:v>46112</c:v>
                </c:pt>
                <c:pt idx="132">
                  <c:v>46113</c:v>
                </c:pt>
                <c:pt idx="133">
                  <c:v>46114</c:v>
                </c:pt>
                <c:pt idx="134">
                  <c:v>46118</c:v>
                </c:pt>
                <c:pt idx="135">
                  <c:v>46119</c:v>
                </c:pt>
                <c:pt idx="136">
                  <c:v>46120</c:v>
                </c:pt>
                <c:pt idx="137">
                  <c:v>46121</c:v>
                </c:pt>
                <c:pt idx="138">
                  <c:v>46122</c:v>
                </c:pt>
                <c:pt idx="139">
                  <c:v>46125</c:v>
                </c:pt>
                <c:pt idx="140">
                  <c:v>46126</c:v>
                </c:pt>
                <c:pt idx="141">
                  <c:v>46127</c:v>
                </c:pt>
                <c:pt idx="142">
                  <c:v>46128</c:v>
                </c:pt>
                <c:pt idx="143">
                  <c:v>46129</c:v>
                </c:pt>
                <c:pt idx="144">
                  <c:v>46132</c:v>
                </c:pt>
                <c:pt idx="145">
                  <c:v>46134</c:v>
                </c:pt>
                <c:pt idx="146">
                  <c:v>46135</c:v>
                </c:pt>
                <c:pt idx="147">
                  <c:v>46136</c:v>
                </c:pt>
                <c:pt idx="148">
                  <c:v>46139</c:v>
                </c:pt>
                <c:pt idx="149">
                  <c:v>46140</c:v>
                </c:pt>
                <c:pt idx="150">
                  <c:v>46141</c:v>
                </c:pt>
                <c:pt idx="151">
                  <c:v>46142</c:v>
                </c:pt>
                <c:pt idx="152">
                  <c:v>46146</c:v>
                </c:pt>
                <c:pt idx="153">
                  <c:v>46147</c:v>
                </c:pt>
                <c:pt idx="154">
                  <c:v>46148</c:v>
                </c:pt>
                <c:pt idx="155">
                  <c:v>46149</c:v>
                </c:pt>
                <c:pt idx="156">
                  <c:v>46150</c:v>
                </c:pt>
                <c:pt idx="157">
                  <c:v>46153</c:v>
                </c:pt>
                <c:pt idx="158">
                  <c:v>46154</c:v>
                </c:pt>
                <c:pt idx="159">
                  <c:v>46155</c:v>
                </c:pt>
                <c:pt idx="160">
                  <c:v>46156</c:v>
                </c:pt>
                <c:pt idx="161">
                  <c:v>46157</c:v>
                </c:pt>
                <c:pt idx="162">
                  <c:v>46160</c:v>
                </c:pt>
                <c:pt idx="163">
                  <c:v>46161</c:v>
                </c:pt>
                <c:pt idx="164">
                  <c:v>46162</c:v>
                </c:pt>
                <c:pt idx="165">
                  <c:v>46163</c:v>
                </c:pt>
                <c:pt idx="166">
                  <c:v>46164</c:v>
                </c:pt>
                <c:pt idx="167">
                  <c:v>46167</c:v>
                </c:pt>
                <c:pt idx="168">
                  <c:v>46168</c:v>
                </c:pt>
                <c:pt idx="169">
                  <c:v>46169</c:v>
                </c:pt>
                <c:pt idx="170">
                  <c:v>46170</c:v>
                </c:pt>
                <c:pt idx="171">
                  <c:v>46171</c:v>
                </c:pt>
                <c:pt idx="172">
                  <c:v>46174</c:v>
                </c:pt>
                <c:pt idx="173">
                  <c:v>46175</c:v>
                </c:pt>
                <c:pt idx="174">
                  <c:v>46176</c:v>
                </c:pt>
                <c:pt idx="175">
                  <c:v>46178</c:v>
                </c:pt>
                <c:pt idx="176">
                  <c:v>46181</c:v>
                </c:pt>
                <c:pt idx="177">
                  <c:v>46182</c:v>
                </c:pt>
                <c:pt idx="178">
                  <c:v>46183</c:v>
                </c:pt>
                <c:pt idx="179">
                  <c:v>46184</c:v>
                </c:pt>
                <c:pt idx="180">
                  <c:v>46185</c:v>
                </c:pt>
                <c:pt idx="181">
                  <c:v>46188</c:v>
                </c:pt>
                <c:pt idx="182">
                  <c:v>46189</c:v>
                </c:pt>
                <c:pt idx="183">
                  <c:v>46190</c:v>
                </c:pt>
                <c:pt idx="184">
                  <c:v>46191</c:v>
                </c:pt>
                <c:pt idx="185">
                  <c:v>46192</c:v>
                </c:pt>
                <c:pt idx="186">
                  <c:v>46195</c:v>
                </c:pt>
                <c:pt idx="187">
                  <c:v>46196</c:v>
                </c:pt>
                <c:pt idx="188">
                  <c:v>46197</c:v>
                </c:pt>
                <c:pt idx="189">
                  <c:v>46198</c:v>
                </c:pt>
                <c:pt idx="190">
                  <c:v>46199</c:v>
                </c:pt>
                <c:pt idx="191">
                  <c:v>46202</c:v>
                </c:pt>
                <c:pt idx="192">
                  <c:v>46203</c:v>
                </c:pt>
                <c:pt idx="193">
                  <c:v>46204</c:v>
                </c:pt>
                <c:pt idx="194">
                  <c:v>46205</c:v>
                </c:pt>
                <c:pt idx="195">
                  <c:v>46206</c:v>
                </c:pt>
                <c:pt idx="196">
                  <c:v>46209</c:v>
                </c:pt>
                <c:pt idx="197">
                  <c:v>46210</c:v>
                </c:pt>
                <c:pt idx="198">
                  <c:v>46211</c:v>
                </c:pt>
                <c:pt idx="199">
                  <c:v>46212</c:v>
                </c:pt>
                <c:pt idx="200">
                  <c:v>46213</c:v>
                </c:pt>
                <c:pt idx="201">
                  <c:v>46216</c:v>
                </c:pt>
                <c:pt idx="202">
                  <c:v>46217</c:v>
                </c:pt>
                <c:pt idx="203">
                  <c:v>46218</c:v>
                </c:pt>
                <c:pt idx="204">
                  <c:v>46219</c:v>
                </c:pt>
                <c:pt idx="205">
                  <c:v>46220</c:v>
                </c:pt>
                <c:pt idx="206">
                  <c:v>46223</c:v>
                </c:pt>
                <c:pt idx="207">
                  <c:v>46224</c:v>
                </c:pt>
                <c:pt idx="208">
                  <c:v>46225</c:v>
                </c:pt>
                <c:pt idx="209">
                  <c:v>46226</c:v>
                </c:pt>
                <c:pt idx="210">
                  <c:v>46227</c:v>
                </c:pt>
                <c:pt idx="211">
                  <c:v>46230</c:v>
                </c:pt>
                <c:pt idx="212">
                  <c:v>46231</c:v>
                </c:pt>
                <c:pt idx="213">
                  <c:v>46232</c:v>
                </c:pt>
                <c:pt idx="214">
                  <c:v>46233</c:v>
                </c:pt>
                <c:pt idx="215">
                  <c:v>46234</c:v>
                </c:pt>
                <c:pt idx="216">
                  <c:v>46237</c:v>
                </c:pt>
                <c:pt idx="217">
                  <c:v>46238</c:v>
                </c:pt>
                <c:pt idx="218">
                  <c:v>46239</c:v>
                </c:pt>
                <c:pt idx="219">
                  <c:v>46240</c:v>
                </c:pt>
                <c:pt idx="220">
                  <c:v>46241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46251</c:v>
                </c:pt>
                <c:pt idx="227">
                  <c:v>46252</c:v>
                </c:pt>
                <c:pt idx="228">
                  <c:v>46253</c:v>
                </c:pt>
                <c:pt idx="229">
                  <c:v>46254</c:v>
                </c:pt>
                <c:pt idx="230">
                  <c:v>46255</c:v>
                </c:pt>
                <c:pt idx="231">
                  <c:v>46258</c:v>
                </c:pt>
                <c:pt idx="232">
                  <c:v>46259</c:v>
                </c:pt>
                <c:pt idx="233">
                  <c:v>46260</c:v>
                </c:pt>
                <c:pt idx="234">
                  <c:v>46261</c:v>
                </c:pt>
                <c:pt idx="235">
                  <c:v>46262</c:v>
                </c:pt>
                <c:pt idx="236">
                  <c:v>46265</c:v>
                </c:pt>
                <c:pt idx="237">
                  <c:v>46266</c:v>
                </c:pt>
                <c:pt idx="238">
                  <c:v>46267</c:v>
                </c:pt>
                <c:pt idx="239">
                  <c:v>46268</c:v>
                </c:pt>
                <c:pt idx="240">
                  <c:v>46269</c:v>
                </c:pt>
                <c:pt idx="241">
                  <c:v>46273</c:v>
                </c:pt>
                <c:pt idx="242">
                  <c:v>46274</c:v>
                </c:pt>
                <c:pt idx="243">
                  <c:v>46275</c:v>
                </c:pt>
                <c:pt idx="244">
                  <c:v>46276</c:v>
                </c:pt>
                <c:pt idx="245">
                  <c:v>46279</c:v>
                </c:pt>
                <c:pt idx="246">
                  <c:v>46280</c:v>
                </c:pt>
                <c:pt idx="247">
                  <c:v>46281</c:v>
                </c:pt>
                <c:pt idx="248">
                  <c:v>46282</c:v>
                </c:pt>
                <c:pt idx="249">
                  <c:v>46283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100.90668927071829</c:v>
                </c:pt>
                <c:pt idx="2">
                  <c:v>100.95273044610111</c:v>
                </c:pt>
                <c:pt idx="3">
                  <c:v>100.23252136201552</c:v>
                </c:pt>
                <c:pt idx="4">
                  <c:v>100.84594882954457</c:v>
                </c:pt>
                <c:pt idx="5">
                  <c:v>100.77718684531393</c:v>
                </c:pt>
                <c:pt idx="6">
                  <c:v>100.28123638104623</c:v>
                </c:pt>
                <c:pt idx="7">
                  <c:v>99.200871070685537</c:v>
                </c:pt>
                <c:pt idx="8">
                  <c:v>99.373851082675117</c:v>
                </c:pt>
                <c:pt idx="9">
                  <c:v>98.965489793306631</c:v>
                </c:pt>
                <c:pt idx="10">
                  <c:v>97.413796844825654</c:v>
                </c:pt>
                <c:pt idx="11">
                  <c:v>97.957490651232305</c:v>
                </c:pt>
                <c:pt idx="12">
                  <c:v>97.656207304986182</c:v>
                </c:pt>
                <c:pt idx="13">
                  <c:v>96.947878925981868</c:v>
                </c:pt>
                <c:pt idx="14">
                  <c:v>97.708009653636424</c:v>
                </c:pt>
                <c:pt idx="15">
                  <c:v>97.63884108193308</c:v>
                </c:pt>
                <c:pt idx="16">
                  <c:v>98.273307868880735</c:v>
                </c:pt>
                <c:pt idx="17">
                  <c:v>97.995145038626092</c:v>
                </c:pt>
                <c:pt idx="18">
                  <c:v>98.821150271435272</c:v>
                </c:pt>
                <c:pt idx="19">
                  <c:v>99.586566672574747</c:v>
                </c:pt>
                <c:pt idx="20">
                  <c:v>99.294255881063648</c:v>
                </c:pt>
                <c:pt idx="21">
                  <c:v>99.837046916831611</c:v>
                </c:pt>
                <c:pt idx="22">
                  <c:v>100.42156513138923</c:v>
                </c:pt>
                <c:pt idx="23">
                  <c:v>100.7325239464089</c:v>
                </c:pt>
                <c:pt idx="24">
                  <c:v>101.28168948590279</c:v>
                </c:pt>
                <c:pt idx="25">
                  <c:v>101.59855419125162</c:v>
                </c:pt>
                <c:pt idx="26">
                  <c:v>102.42829454635032</c:v>
                </c:pt>
                <c:pt idx="27">
                  <c:v>102.5297973758076</c:v>
                </c:pt>
                <c:pt idx="28">
                  <c:v>103.05368541615499</c:v>
                </c:pt>
                <c:pt idx="29">
                  <c:v>103.68342473265108</c:v>
                </c:pt>
                <c:pt idx="30">
                  <c:v>103.85568115327523</c:v>
                </c:pt>
                <c:pt idx="31">
                  <c:v>105.64070863871709</c:v>
                </c:pt>
                <c:pt idx="32">
                  <c:v>105.67116155649829</c:v>
                </c:pt>
                <c:pt idx="33">
                  <c:v>106.17071620482173</c:v>
                </c:pt>
                <c:pt idx="34">
                  <c:v>106.99339290887073</c:v>
                </c:pt>
                <c:pt idx="35">
                  <c:v>108.71023039799995</c:v>
                </c:pt>
                <c:pt idx="36">
                  <c:v>108.63049736571236</c:v>
                </c:pt>
                <c:pt idx="37">
                  <c:v>108.30627958124693</c:v>
                </c:pt>
                <c:pt idx="38">
                  <c:v>108.70340105970523</c:v>
                </c:pt>
                <c:pt idx="39">
                  <c:v>108.18947103586925</c:v>
                </c:pt>
                <c:pt idx="40">
                  <c:v>107.86502583714773</c:v>
                </c:pt>
                <c:pt idx="41">
                  <c:v>107.07839782975867</c:v>
                </c:pt>
                <c:pt idx="42">
                  <c:v>107.07839782975867</c:v>
                </c:pt>
                <c:pt idx="43">
                  <c:v>106.65763898692929</c:v>
                </c:pt>
                <c:pt idx="44">
                  <c:v>107.00734791202595</c:v>
                </c:pt>
                <c:pt idx="45">
                  <c:v>107.44330909625451</c:v>
                </c:pt>
                <c:pt idx="46">
                  <c:v>109.2659082718958</c:v>
                </c:pt>
                <c:pt idx="47">
                  <c:v>109.13140272074429</c:v>
                </c:pt>
                <c:pt idx="48">
                  <c:v>109.6223224894957</c:v>
                </c:pt>
                <c:pt idx="49">
                  <c:v>109.30454812712254</c:v>
                </c:pt>
                <c:pt idx="50">
                  <c:v>111.01445979587812</c:v>
                </c:pt>
                <c:pt idx="51">
                  <c:v>111.47130868396461</c:v>
                </c:pt>
                <c:pt idx="52">
                  <c:v>113.33227206559373</c:v>
                </c:pt>
                <c:pt idx="53">
                  <c:v>108.4488824802073</c:v>
                </c:pt>
                <c:pt idx="54">
                  <c:v>109.01264392308414</c:v>
                </c:pt>
                <c:pt idx="55">
                  <c:v>108.870475175309</c:v>
                </c:pt>
                <c:pt idx="56">
                  <c:v>109.62427964027708</c:v>
                </c:pt>
                <c:pt idx="57">
                  <c:v>109.70293072265275</c:v>
                </c:pt>
                <c:pt idx="58">
                  <c:v>110.7898841721675</c:v>
                </c:pt>
                <c:pt idx="59">
                  <c:v>111.97200729601079</c:v>
                </c:pt>
                <c:pt idx="60">
                  <c:v>109.2817170513112</c:v>
                </c:pt>
                <c:pt idx="61">
                  <c:v>108.41986985877128</c:v>
                </c:pt>
                <c:pt idx="62">
                  <c:v>108.83065000776237</c:v>
                </c:pt>
                <c:pt idx="63">
                  <c:v>109.20945425754604</c:v>
                </c:pt>
                <c:pt idx="64">
                  <c:v>108.98109527656307</c:v>
                </c:pt>
                <c:pt idx="65">
                  <c:v>110.57587989542681</c:v>
                </c:pt>
                <c:pt idx="66">
                  <c:v>110.57587989542681</c:v>
                </c:pt>
                <c:pt idx="67">
                  <c:v>110.87965791210418</c:v>
                </c:pt>
                <c:pt idx="68">
                  <c:v>110.59963441314709</c:v>
                </c:pt>
                <c:pt idx="69">
                  <c:v>111.03728397924716</c:v>
                </c:pt>
                <c:pt idx="70">
                  <c:v>111.03728397924716</c:v>
                </c:pt>
                <c:pt idx="71">
                  <c:v>110.63298170244659</c:v>
                </c:pt>
                <c:pt idx="72">
                  <c:v>111.55026988384735</c:v>
                </c:pt>
                <c:pt idx="73">
                  <c:v>112.78666246305951</c:v>
                </c:pt>
                <c:pt idx="74">
                  <c:v>111.62295994241209</c:v>
                </c:pt>
                <c:pt idx="75">
                  <c:v>112.28538497670969</c:v>
                </c:pt>
                <c:pt idx="76">
                  <c:v>112.58435282574118</c:v>
                </c:pt>
                <c:pt idx="77">
                  <c:v>112.43277047960343</c:v>
                </c:pt>
                <c:pt idx="78">
                  <c:v>111.62145073375721</c:v>
                </c:pt>
                <c:pt idx="79">
                  <c:v>113.80803084759975</c:v>
                </c:pt>
                <c:pt idx="80">
                  <c:v>114.09908052203895</c:v>
                </c:pt>
                <c:pt idx="81">
                  <c:v>113.56958981037052</c:v>
                </c:pt>
                <c:pt idx="82">
                  <c:v>113.60355732257082</c:v>
                </c:pt>
                <c:pt idx="83">
                  <c:v>114.58738846700989</c:v>
                </c:pt>
                <c:pt idx="84">
                  <c:v>118.40504309551677</c:v>
                </c:pt>
                <c:pt idx="85">
                  <c:v>121.00493249099318</c:v>
                </c:pt>
                <c:pt idx="86">
                  <c:v>123.25784883094485</c:v>
                </c:pt>
                <c:pt idx="87">
                  <c:v>123.25784883094485</c:v>
                </c:pt>
                <c:pt idx="88">
                  <c:v>125.36701140971444</c:v>
                </c:pt>
                <c:pt idx="89">
                  <c:v>127.27724111490872</c:v>
                </c:pt>
                <c:pt idx="90">
                  <c:v>126.20404971044799</c:v>
                </c:pt>
                <c:pt idx="91">
                  <c:v>124.98438246011786</c:v>
                </c:pt>
                <c:pt idx="92">
                  <c:v>125.96950229139802</c:v>
                </c:pt>
                <c:pt idx="93">
                  <c:v>127.95492361803059</c:v>
                </c:pt>
                <c:pt idx="94">
                  <c:v>125.22167263512543</c:v>
                </c:pt>
                <c:pt idx="95">
                  <c:v>125.51043438211917</c:v>
                </c:pt>
                <c:pt idx="96">
                  <c:v>126.07726936973093</c:v>
                </c:pt>
                <c:pt idx="97">
                  <c:v>128.34547074221948</c:v>
                </c:pt>
                <c:pt idx="98">
                  <c:v>128.13058437216699</c:v>
                </c:pt>
                <c:pt idx="99">
                  <c:v>130.72848216070716</c:v>
                </c:pt>
                <c:pt idx="100">
                  <c:v>129.39658912444577</c:v>
                </c:pt>
                <c:pt idx="101">
                  <c:v>128.49925142616604</c:v>
                </c:pt>
                <c:pt idx="102">
                  <c:v>128.19052541722331</c:v>
                </c:pt>
                <c:pt idx="103">
                  <c:v>129.92584552941582</c:v>
                </c:pt>
                <c:pt idx="104">
                  <c:v>131.30411741622299</c:v>
                </c:pt>
                <c:pt idx="105">
                  <c:v>130.14572813277312</c:v>
                </c:pt>
                <c:pt idx="106">
                  <c:v>131.96291759519457</c:v>
                </c:pt>
                <c:pt idx="107">
                  <c:v>131.7954989119855</c:v>
                </c:pt>
                <c:pt idx="108">
                  <c:v>131.62842479032506</c:v>
                </c:pt>
                <c:pt idx="109">
                  <c:v>130.0998937003761</c:v>
                </c:pt>
                <c:pt idx="110">
                  <c:v>130.45827195514306</c:v>
                </c:pt>
                <c:pt idx="111">
                  <c:v>130.45827195514306</c:v>
                </c:pt>
                <c:pt idx="112">
                  <c:v>127.74267664152779</c:v>
                </c:pt>
                <c:pt idx="113">
                  <c:v>124.3641187618518</c:v>
                </c:pt>
                <c:pt idx="114">
                  <c:v>123.60674457503949</c:v>
                </c:pt>
                <c:pt idx="115">
                  <c:v>123.60674457503949</c:v>
                </c:pt>
                <c:pt idx="116">
                  <c:v>126.41992154227682</c:v>
                </c:pt>
                <c:pt idx="117">
                  <c:v>126.779891702893</c:v>
                </c:pt>
                <c:pt idx="118">
                  <c:v>123.55138628337296</c:v>
                </c:pt>
                <c:pt idx="119">
                  <c:v>122.42728151601609</c:v>
                </c:pt>
                <c:pt idx="120">
                  <c:v>123.95863117273132</c:v>
                </c:pt>
                <c:pt idx="121">
                  <c:v>124.32682961333357</c:v>
                </c:pt>
                <c:pt idx="122">
                  <c:v>123.79631898373393</c:v>
                </c:pt>
                <c:pt idx="123">
                  <c:v>124.23096391135221</c:v>
                </c:pt>
                <c:pt idx="124">
                  <c:v>121.43912259009926</c:v>
                </c:pt>
                <c:pt idx="125">
                  <c:v>125.37583234888875</c:v>
                </c:pt>
                <c:pt idx="126">
                  <c:v>125.77360850640275</c:v>
                </c:pt>
                <c:pt idx="127">
                  <c:v>127.78253625917264</c:v>
                </c:pt>
                <c:pt idx="128">
                  <c:v>125.92765106076025</c:v>
                </c:pt>
                <c:pt idx="129">
                  <c:v>125.11728921297784</c:v>
                </c:pt>
                <c:pt idx="130">
                  <c:v>125.77709553105268</c:v>
                </c:pt>
                <c:pt idx="131">
                  <c:v>129.18669209525581</c:v>
                </c:pt>
                <c:pt idx="132">
                  <c:v>129.52510608201712</c:v>
                </c:pt>
                <c:pt idx="133">
                  <c:v>129.59340634529329</c:v>
                </c:pt>
                <c:pt idx="134">
                  <c:v>129.66917684709188</c:v>
                </c:pt>
                <c:pt idx="135">
                  <c:v>129.7359816805411</c:v>
                </c:pt>
                <c:pt idx="136">
                  <c:v>132.452727856378</c:v>
                </c:pt>
                <c:pt idx="137">
                  <c:v>134.47057992284346</c:v>
                </c:pt>
                <c:pt idx="138">
                  <c:v>135.98297145065632</c:v>
                </c:pt>
                <c:pt idx="139">
                  <c:v>136.44940622393636</c:v>
                </c:pt>
                <c:pt idx="140">
                  <c:v>136.90190666533144</c:v>
                </c:pt>
                <c:pt idx="141">
                  <c:v>136.26809455743947</c:v>
                </c:pt>
                <c:pt idx="142">
                  <c:v>135.63476484177224</c:v>
                </c:pt>
                <c:pt idx="143">
                  <c:v>134.88699721142373</c:v>
                </c:pt>
                <c:pt idx="144">
                  <c:v>135.16165233970153</c:v>
                </c:pt>
                <c:pt idx="145">
                  <c:v>132.92671555931815</c:v>
                </c:pt>
                <c:pt idx="146">
                  <c:v>131.88575504414678</c:v>
                </c:pt>
                <c:pt idx="147">
                  <c:v>131.44924944782602</c:v>
                </c:pt>
                <c:pt idx="148">
                  <c:v>130.64555843033531</c:v>
                </c:pt>
                <c:pt idx="149">
                  <c:v>129.98391901332721</c:v>
                </c:pt>
                <c:pt idx="150">
                  <c:v>127.31815511269618</c:v>
                </c:pt>
                <c:pt idx="151">
                  <c:v>129.08731869129753</c:v>
                </c:pt>
                <c:pt idx="152">
                  <c:v>127.90371392856855</c:v>
                </c:pt>
                <c:pt idx="153">
                  <c:v>128.69877006648719</c:v>
                </c:pt>
                <c:pt idx="154">
                  <c:v>129.34451801294222</c:v>
                </c:pt>
                <c:pt idx="155">
                  <c:v>126.26228858874808</c:v>
                </c:pt>
                <c:pt idx="156">
                  <c:v>126.8756402515251</c:v>
                </c:pt>
                <c:pt idx="157">
                  <c:v>125.35994087227894</c:v>
                </c:pt>
                <c:pt idx="158">
                  <c:v>124.28038185047797</c:v>
                </c:pt>
                <c:pt idx="159">
                  <c:v>122.04479728348122</c:v>
                </c:pt>
                <c:pt idx="160">
                  <c:v>122.91832533055891</c:v>
                </c:pt>
                <c:pt idx="161">
                  <c:v>122.17265956805355</c:v>
                </c:pt>
                <c:pt idx="162">
                  <c:v>121.9603988006095</c:v>
                </c:pt>
                <c:pt idx="163">
                  <c:v>120.10182672700367</c:v>
                </c:pt>
                <c:pt idx="164">
                  <c:v>122.22220843935655</c:v>
                </c:pt>
                <c:pt idx="165">
                  <c:v>122.42490399287732</c:v>
                </c:pt>
                <c:pt idx="166">
                  <c:v>121.4323759489988</c:v>
                </c:pt>
                <c:pt idx="167">
                  <c:v>122.53920408293916</c:v>
                </c:pt>
                <c:pt idx="168">
                  <c:v>121.69384791258291</c:v>
                </c:pt>
                <c:pt idx="169">
                  <c:v>121.11176234253251</c:v>
                </c:pt>
                <c:pt idx="170">
                  <c:v>120.64248833121593</c:v>
                </c:pt>
                <c:pt idx="171">
                  <c:v>119.76320599725651</c:v>
                </c:pt>
                <c:pt idx="172">
                  <c:v>118.66745917227999</c:v>
                </c:pt>
                <c:pt idx="173">
                  <c:v>120.04585510487864</c:v>
                </c:pt>
                <c:pt idx="174">
                  <c:v>117.38095951873142</c:v>
                </c:pt>
                <c:pt idx="175">
                  <c:v>116.47715083464684</c:v>
                </c:pt>
                <c:pt idx="176">
                  <c:v>116.23567760127986</c:v>
                </c:pt>
                <c:pt idx="177">
                  <c:v>117.024345450588</c:v>
                </c:pt>
                <c:pt idx="178">
                  <c:v>116.20159293573036</c:v>
                </c:pt>
                <c:pt idx="179">
                  <c:v>118.18491240057644</c:v>
                </c:pt>
                <c:pt idx="180">
                  <c:v>117.93366722241362</c:v>
                </c:pt>
                <c:pt idx="181">
                  <c:v>117.43919150458932</c:v>
                </c:pt>
                <c:pt idx="182">
                  <c:v>116.91085854152821</c:v>
                </c:pt>
                <c:pt idx="183">
                  <c:v>116.0876580906007</c:v>
                </c:pt>
                <c:pt idx="184">
                  <c:v>115.96610829594349</c:v>
                </c:pt>
                <c:pt idx="185">
                  <c:v>116.00474125267129</c:v>
                </c:pt>
                <c:pt idx="186">
                  <c:v>117.40835267060568</c:v>
                </c:pt>
                <c:pt idx="187">
                  <c:v>118.0206430668543</c:v>
                </c:pt>
                <c:pt idx="188">
                  <c:v>117.50226812030459</c:v>
                </c:pt>
                <c:pt idx="189">
                  <c:v>118.5246288590635</c:v>
                </c:pt>
                <c:pt idx="190">
                  <c:v>119.42390991718338</c:v>
                </c:pt>
                <c:pt idx="191">
                  <c:v>119.36203239867258</c:v>
                </c:pt>
                <c:pt idx="192">
                  <c:v>118.54800434696699</c:v>
                </c:pt>
                <c:pt idx="193">
                  <c:v>118.31679234911951</c:v>
                </c:pt>
                <c:pt idx="194">
                  <c:v>119.07415964348954</c:v>
                </c:pt>
                <c:pt idx="195">
                  <c:v>119.95807985826391</c:v>
                </c:pt>
                <c:pt idx="196">
                  <c:v>118.83982585381106</c:v>
                </c:pt>
                <c:pt idx="197">
                  <c:v>118.54563372232725</c:v>
                </c:pt>
                <c:pt idx="198">
                  <c:v>117.6034263821566</c:v>
                </c:pt>
                <c:pt idx="199">
                  <c:v>119.0428039550697</c:v>
                </c:pt>
                <c:pt idx="200">
                  <c:v>122.5741088158764</c:v>
                </c:pt>
                <c:pt idx="201">
                  <c:v>121.10811681593624</c:v>
                </c:pt>
                <c:pt idx="202">
                  <c:v>121.72973122091084</c:v>
                </c:pt>
                <c:pt idx="203">
                  <c:v>121.2954377472835</c:v>
                </c:pt>
                <c:pt idx="204">
                  <c:v>119.78924155603657</c:v>
                </c:pt>
                <c:pt idx="205">
                  <c:v>119.7126165306954</c:v>
                </c:pt>
                <c:pt idx="206">
                  <c:v>119.47642896475674</c:v>
                </c:pt>
                <c:pt idx="207">
                  <c:v>119.44493545171741</c:v>
                </c:pt>
                <c:pt idx="208">
                  <c:v>122.35441227817805</c:v>
                </c:pt>
                <c:pt idx="209">
                  <c:v>121.78659871517559</c:v>
                </c:pt>
                <c:pt idx="210">
                  <c:v>119.93856353238482</c:v>
                </c:pt>
                <c:pt idx="211">
                  <c:v>120.82927862929901</c:v>
                </c:pt>
                <c:pt idx="212">
                  <c:v>121.67711569125856</c:v>
                </c:pt>
                <c:pt idx="213">
                  <c:v>119.8306379521055</c:v>
                </c:pt>
                <c:pt idx="214">
                  <c:v>122.08653824715546</c:v>
                </c:pt>
                <c:pt idx="215">
                  <c:v>122.66550891781716</c:v>
                </c:pt>
                <c:pt idx="216">
                  <c:v>122.66636344741636</c:v>
                </c:pt>
                <c:pt idx="217">
                  <c:v>122.59381810591336</c:v>
                </c:pt>
                <c:pt idx="218">
                  <c:v>122.47749195881704</c:v>
                </c:pt>
                <c:pt idx="219">
                  <c:v>120.97530653909855</c:v>
                </c:pt>
                <c:pt idx="220">
                  <c:v>118.88519856525362</c:v>
                </c:pt>
                <c:pt idx="221">
                  <c:v>118.65537862271184</c:v>
                </c:pt>
                <c:pt idx="222">
                  <c:v>115.68844852918386</c:v>
                </c:pt>
                <c:pt idx="223">
                  <c:v>115.42411665629297</c:v>
                </c:pt>
                <c:pt idx="224">
                  <c:v>115.15527094232201</c:v>
                </c:pt>
                <c:pt idx="225">
                  <c:v>115.04035752180165</c:v>
                </c:pt>
                <c:pt idx="226">
                  <c:v>114.9365529739577</c:v>
                </c:pt>
                <c:pt idx="227">
                  <c:v>114.62733078790565</c:v>
                </c:pt>
                <c:pt idx="228">
                  <c:v>115.65787157166781</c:v>
                </c:pt>
                <c:pt idx="229">
                  <c:v>115.72463506257654</c:v>
                </c:pt>
                <c:pt idx="230">
                  <c:v>117.86411272845125</c:v>
                </c:pt>
                <c:pt idx="231">
                  <c:v>118.46709978724415</c:v>
                </c:pt>
                <c:pt idx="232">
                  <c:v>120.30714788918954</c:v>
                </c:pt>
                <c:pt idx="233">
                  <c:v>120.31366711603384</c:v>
                </c:pt>
                <c:pt idx="234">
                  <c:v>120.69210612088536</c:v>
                </c:pt>
                <c:pt idx="235">
                  <c:v>121.05680375195311</c:v>
                </c:pt>
                <c:pt idx="236">
                  <c:v>122.26565846222927</c:v>
                </c:pt>
                <c:pt idx="237">
                  <c:v>123.85322093415354</c:v>
                </c:pt>
                <c:pt idx="238">
                  <c:v>127.63148455235572</c:v>
                </c:pt>
                <c:pt idx="239">
                  <c:v>127.61979681143227</c:v>
                </c:pt>
                <c:pt idx="240">
                  <c:v>127.59155601634448</c:v>
                </c:pt>
                <c:pt idx="241">
                  <c:v>129.12122418363049</c:v>
                </c:pt>
                <c:pt idx="242">
                  <c:v>127.92364374041937</c:v>
                </c:pt>
                <c:pt idx="243">
                  <c:v>129.74265251688951</c:v>
                </c:pt>
                <c:pt idx="244">
                  <c:v>129.01099688496453</c:v>
                </c:pt>
                <c:pt idx="245">
                  <c:v>127.83532407565583</c:v>
                </c:pt>
                <c:pt idx="246">
                  <c:v>128.52567290114851</c:v>
                </c:pt>
                <c:pt idx="247">
                  <c:v>127.86756185738749</c:v>
                </c:pt>
                <c:pt idx="248">
                  <c:v>128.17379319589895</c:v>
                </c:pt>
                <c:pt idx="249">
                  <c:v>127.6480789490606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45922</c:v>
                </c:pt>
                <c:pt idx="1">
                  <c:v>45923</c:v>
                </c:pt>
                <c:pt idx="2">
                  <c:v>45924</c:v>
                </c:pt>
                <c:pt idx="3">
                  <c:v>45926</c:v>
                </c:pt>
                <c:pt idx="4">
                  <c:v>45929</c:v>
                </c:pt>
                <c:pt idx="5">
                  <c:v>45930</c:v>
                </c:pt>
                <c:pt idx="6">
                  <c:v>45931</c:v>
                </c:pt>
                <c:pt idx="7">
                  <c:v>45932</c:v>
                </c:pt>
                <c:pt idx="8">
                  <c:v>45933</c:v>
                </c:pt>
                <c:pt idx="9">
                  <c:v>45936</c:v>
                </c:pt>
                <c:pt idx="10">
                  <c:v>45937</c:v>
                </c:pt>
                <c:pt idx="11">
                  <c:v>45938</c:v>
                </c:pt>
                <c:pt idx="12">
                  <c:v>45939</c:v>
                </c:pt>
                <c:pt idx="13">
                  <c:v>45940</c:v>
                </c:pt>
                <c:pt idx="14">
                  <c:v>45943</c:v>
                </c:pt>
                <c:pt idx="15">
                  <c:v>45944</c:v>
                </c:pt>
                <c:pt idx="16">
                  <c:v>45945</c:v>
                </c:pt>
                <c:pt idx="17">
                  <c:v>45946</c:v>
                </c:pt>
                <c:pt idx="18">
                  <c:v>45947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45957</c:v>
                </c:pt>
                <c:pt idx="25">
                  <c:v>45958</c:v>
                </c:pt>
                <c:pt idx="26">
                  <c:v>45959</c:v>
                </c:pt>
                <c:pt idx="27">
                  <c:v>45960</c:v>
                </c:pt>
                <c:pt idx="28">
                  <c:v>45961</c:v>
                </c:pt>
                <c:pt idx="29">
                  <c:v>45964</c:v>
                </c:pt>
                <c:pt idx="30">
                  <c:v>45965</c:v>
                </c:pt>
                <c:pt idx="31">
                  <c:v>45966</c:v>
                </c:pt>
                <c:pt idx="32">
                  <c:v>45967</c:v>
                </c:pt>
                <c:pt idx="33">
                  <c:v>45968</c:v>
                </c:pt>
                <c:pt idx="34">
                  <c:v>45971</c:v>
                </c:pt>
                <c:pt idx="35">
                  <c:v>45972</c:v>
                </c:pt>
                <c:pt idx="36">
                  <c:v>45973</c:v>
                </c:pt>
                <c:pt idx="37">
                  <c:v>45974</c:v>
                </c:pt>
                <c:pt idx="38">
                  <c:v>45975</c:v>
                </c:pt>
                <c:pt idx="39">
                  <c:v>45978</c:v>
                </c:pt>
                <c:pt idx="40">
                  <c:v>45979</c:v>
                </c:pt>
                <c:pt idx="41">
                  <c:v>45980</c:v>
                </c:pt>
                <c:pt idx="42">
                  <c:v>45981</c:v>
                </c:pt>
                <c:pt idx="43">
                  <c:v>45982</c:v>
                </c:pt>
                <c:pt idx="44">
                  <c:v>45985</c:v>
                </c:pt>
                <c:pt idx="45">
                  <c:v>45986</c:v>
                </c:pt>
                <c:pt idx="46">
                  <c:v>45987</c:v>
                </c:pt>
                <c:pt idx="47">
                  <c:v>45988</c:v>
                </c:pt>
                <c:pt idx="48">
                  <c:v>45989</c:v>
                </c:pt>
                <c:pt idx="49">
                  <c:v>45992</c:v>
                </c:pt>
                <c:pt idx="50">
                  <c:v>45993</c:v>
                </c:pt>
                <c:pt idx="51">
                  <c:v>45994</c:v>
                </c:pt>
                <c:pt idx="52">
                  <c:v>45995</c:v>
                </c:pt>
                <c:pt idx="53">
                  <c:v>45996</c:v>
                </c:pt>
                <c:pt idx="54">
                  <c:v>45999</c:v>
                </c:pt>
                <c:pt idx="55">
                  <c:v>46000</c:v>
                </c:pt>
                <c:pt idx="56">
                  <c:v>46001</c:v>
                </c:pt>
                <c:pt idx="57">
                  <c:v>46002</c:v>
                </c:pt>
                <c:pt idx="58">
                  <c:v>46003</c:v>
                </c:pt>
                <c:pt idx="59">
                  <c:v>46006</c:v>
                </c:pt>
                <c:pt idx="60">
                  <c:v>46007</c:v>
                </c:pt>
                <c:pt idx="61">
                  <c:v>46008</c:v>
                </c:pt>
                <c:pt idx="62">
                  <c:v>46009</c:v>
                </c:pt>
                <c:pt idx="63">
                  <c:v>46010</c:v>
                </c:pt>
                <c:pt idx="64">
                  <c:v>46013</c:v>
                </c:pt>
                <c:pt idx="65">
                  <c:v>46014</c:v>
                </c:pt>
                <c:pt idx="66">
                  <c:v>46015</c:v>
                </c:pt>
                <c:pt idx="67">
                  <c:v>46017</c:v>
                </c:pt>
                <c:pt idx="68">
                  <c:v>46020</c:v>
                </c:pt>
                <c:pt idx="69">
                  <c:v>46021</c:v>
                </c:pt>
                <c:pt idx="70">
                  <c:v>46022</c:v>
                </c:pt>
                <c:pt idx="71">
                  <c:v>46024</c:v>
                </c:pt>
                <c:pt idx="72">
                  <c:v>46027</c:v>
                </c:pt>
                <c:pt idx="73">
                  <c:v>46028</c:v>
                </c:pt>
                <c:pt idx="74">
                  <c:v>46029</c:v>
                </c:pt>
                <c:pt idx="75">
                  <c:v>46030</c:v>
                </c:pt>
                <c:pt idx="76">
                  <c:v>46031</c:v>
                </c:pt>
                <c:pt idx="77">
                  <c:v>46034</c:v>
                </c:pt>
                <c:pt idx="78">
                  <c:v>46035</c:v>
                </c:pt>
                <c:pt idx="79">
                  <c:v>46036</c:v>
                </c:pt>
                <c:pt idx="80">
                  <c:v>46037</c:v>
                </c:pt>
                <c:pt idx="81">
                  <c:v>46038</c:v>
                </c:pt>
                <c:pt idx="82">
                  <c:v>46041</c:v>
                </c:pt>
                <c:pt idx="83">
                  <c:v>46042</c:v>
                </c:pt>
                <c:pt idx="84">
                  <c:v>46043</c:v>
                </c:pt>
                <c:pt idx="85">
                  <c:v>46044</c:v>
                </c:pt>
                <c:pt idx="86">
                  <c:v>46045</c:v>
                </c:pt>
                <c:pt idx="87">
                  <c:v>46048</c:v>
                </c:pt>
                <c:pt idx="88">
                  <c:v>46049</c:v>
                </c:pt>
                <c:pt idx="89">
                  <c:v>46050</c:v>
                </c:pt>
                <c:pt idx="90">
                  <c:v>46051</c:v>
                </c:pt>
                <c:pt idx="91">
                  <c:v>46052</c:v>
                </c:pt>
                <c:pt idx="92">
                  <c:v>46055</c:v>
                </c:pt>
                <c:pt idx="93">
                  <c:v>46056</c:v>
                </c:pt>
                <c:pt idx="94">
                  <c:v>46057</c:v>
                </c:pt>
                <c:pt idx="95">
                  <c:v>46058</c:v>
                </c:pt>
                <c:pt idx="96">
                  <c:v>46059</c:v>
                </c:pt>
                <c:pt idx="97">
                  <c:v>46062</c:v>
                </c:pt>
                <c:pt idx="98">
                  <c:v>46063</c:v>
                </c:pt>
                <c:pt idx="99">
                  <c:v>46064</c:v>
                </c:pt>
                <c:pt idx="100">
                  <c:v>46065</c:v>
                </c:pt>
                <c:pt idx="101">
                  <c:v>46066</c:v>
                </c:pt>
                <c:pt idx="102">
                  <c:v>46071</c:v>
                </c:pt>
                <c:pt idx="103">
                  <c:v>46072</c:v>
                </c:pt>
                <c:pt idx="104">
                  <c:v>46073</c:v>
                </c:pt>
                <c:pt idx="105">
                  <c:v>46076</c:v>
                </c:pt>
                <c:pt idx="106">
                  <c:v>46077</c:v>
                </c:pt>
                <c:pt idx="107">
                  <c:v>46078</c:v>
                </c:pt>
                <c:pt idx="108">
                  <c:v>46079</c:v>
                </c:pt>
                <c:pt idx="109">
                  <c:v>46080</c:v>
                </c:pt>
                <c:pt idx="110">
                  <c:v>46083</c:v>
                </c:pt>
                <c:pt idx="111">
                  <c:v>46084</c:v>
                </c:pt>
                <c:pt idx="112">
                  <c:v>46085</c:v>
                </c:pt>
                <c:pt idx="113">
                  <c:v>46086</c:v>
                </c:pt>
                <c:pt idx="114">
                  <c:v>46087</c:v>
                </c:pt>
                <c:pt idx="115">
                  <c:v>46090</c:v>
                </c:pt>
                <c:pt idx="116">
                  <c:v>46091</c:v>
                </c:pt>
                <c:pt idx="117">
                  <c:v>46092</c:v>
                </c:pt>
                <c:pt idx="118">
                  <c:v>46093</c:v>
                </c:pt>
                <c:pt idx="119">
                  <c:v>46094</c:v>
                </c:pt>
                <c:pt idx="120">
                  <c:v>46097</c:v>
                </c:pt>
                <c:pt idx="121">
                  <c:v>46098</c:v>
                </c:pt>
                <c:pt idx="122">
                  <c:v>46099</c:v>
                </c:pt>
                <c:pt idx="123">
                  <c:v>46100</c:v>
                </c:pt>
                <c:pt idx="124">
                  <c:v>46101</c:v>
                </c:pt>
                <c:pt idx="125">
                  <c:v>46104</c:v>
                </c:pt>
                <c:pt idx="126">
                  <c:v>46105</c:v>
                </c:pt>
                <c:pt idx="127">
                  <c:v>46106</c:v>
                </c:pt>
                <c:pt idx="128">
                  <c:v>46107</c:v>
                </c:pt>
                <c:pt idx="129">
                  <c:v>46108</c:v>
                </c:pt>
                <c:pt idx="130">
                  <c:v>46111</c:v>
                </c:pt>
                <c:pt idx="131">
                  <c:v>46112</c:v>
                </c:pt>
                <c:pt idx="132">
                  <c:v>46113</c:v>
                </c:pt>
                <c:pt idx="133">
                  <c:v>46114</c:v>
                </c:pt>
                <c:pt idx="134">
                  <c:v>46118</c:v>
                </c:pt>
                <c:pt idx="135">
                  <c:v>46119</c:v>
                </c:pt>
                <c:pt idx="136">
                  <c:v>46120</c:v>
                </c:pt>
                <c:pt idx="137">
                  <c:v>46121</c:v>
                </c:pt>
                <c:pt idx="138">
                  <c:v>46122</c:v>
                </c:pt>
                <c:pt idx="139">
                  <c:v>46125</c:v>
                </c:pt>
                <c:pt idx="140">
                  <c:v>46126</c:v>
                </c:pt>
                <c:pt idx="141">
                  <c:v>46127</c:v>
                </c:pt>
                <c:pt idx="142">
                  <c:v>46128</c:v>
                </c:pt>
                <c:pt idx="143">
                  <c:v>46129</c:v>
                </c:pt>
                <c:pt idx="144">
                  <c:v>46132</c:v>
                </c:pt>
                <c:pt idx="145">
                  <c:v>46134</c:v>
                </c:pt>
                <c:pt idx="146">
                  <c:v>46135</c:v>
                </c:pt>
                <c:pt idx="147">
                  <c:v>46136</c:v>
                </c:pt>
                <c:pt idx="148">
                  <c:v>46139</c:v>
                </c:pt>
                <c:pt idx="149">
                  <c:v>46140</c:v>
                </c:pt>
                <c:pt idx="150">
                  <c:v>46141</c:v>
                </c:pt>
                <c:pt idx="151">
                  <c:v>46142</c:v>
                </c:pt>
                <c:pt idx="152">
                  <c:v>46146</c:v>
                </c:pt>
                <c:pt idx="153">
                  <c:v>46147</c:v>
                </c:pt>
                <c:pt idx="154">
                  <c:v>46148</c:v>
                </c:pt>
                <c:pt idx="155">
                  <c:v>46149</c:v>
                </c:pt>
                <c:pt idx="156">
                  <c:v>46150</c:v>
                </c:pt>
                <c:pt idx="157">
                  <c:v>46153</c:v>
                </c:pt>
                <c:pt idx="158">
                  <c:v>46154</c:v>
                </c:pt>
                <c:pt idx="159">
                  <c:v>46155</c:v>
                </c:pt>
                <c:pt idx="160">
                  <c:v>46156</c:v>
                </c:pt>
                <c:pt idx="161">
                  <c:v>46157</c:v>
                </c:pt>
                <c:pt idx="162">
                  <c:v>46160</c:v>
                </c:pt>
                <c:pt idx="163">
                  <c:v>46161</c:v>
                </c:pt>
                <c:pt idx="164">
                  <c:v>46162</c:v>
                </c:pt>
                <c:pt idx="165">
                  <c:v>46163</c:v>
                </c:pt>
                <c:pt idx="166">
                  <c:v>46164</c:v>
                </c:pt>
                <c:pt idx="167">
                  <c:v>46167</c:v>
                </c:pt>
                <c:pt idx="168">
                  <c:v>46168</c:v>
                </c:pt>
                <c:pt idx="169">
                  <c:v>46169</c:v>
                </c:pt>
                <c:pt idx="170">
                  <c:v>46170</c:v>
                </c:pt>
                <c:pt idx="171">
                  <c:v>46171</c:v>
                </c:pt>
                <c:pt idx="172">
                  <c:v>46174</c:v>
                </c:pt>
                <c:pt idx="173">
                  <c:v>46175</c:v>
                </c:pt>
                <c:pt idx="174">
                  <c:v>46176</c:v>
                </c:pt>
                <c:pt idx="175">
                  <c:v>46178</c:v>
                </c:pt>
                <c:pt idx="176">
                  <c:v>46181</c:v>
                </c:pt>
                <c:pt idx="177">
                  <c:v>46182</c:v>
                </c:pt>
                <c:pt idx="178">
                  <c:v>46183</c:v>
                </c:pt>
                <c:pt idx="179">
                  <c:v>46184</c:v>
                </c:pt>
                <c:pt idx="180">
                  <c:v>46185</c:v>
                </c:pt>
                <c:pt idx="181">
                  <c:v>46188</c:v>
                </c:pt>
                <c:pt idx="182">
                  <c:v>46189</c:v>
                </c:pt>
                <c:pt idx="183">
                  <c:v>46190</c:v>
                </c:pt>
                <c:pt idx="184">
                  <c:v>46191</c:v>
                </c:pt>
                <c:pt idx="185">
                  <c:v>46192</c:v>
                </c:pt>
                <c:pt idx="186">
                  <c:v>46195</c:v>
                </c:pt>
                <c:pt idx="187">
                  <c:v>46196</c:v>
                </c:pt>
                <c:pt idx="188">
                  <c:v>46197</c:v>
                </c:pt>
                <c:pt idx="189">
                  <c:v>46198</c:v>
                </c:pt>
                <c:pt idx="190">
                  <c:v>46199</c:v>
                </c:pt>
                <c:pt idx="191">
                  <c:v>46202</c:v>
                </c:pt>
                <c:pt idx="192">
                  <c:v>46203</c:v>
                </c:pt>
                <c:pt idx="193">
                  <c:v>46204</c:v>
                </c:pt>
                <c:pt idx="194">
                  <c:v>46205</c:v>
                </c:pt>
                <c:pt idx="195">
                  <c:v>46206</c:v>
                </c:pt>
                <c:pt idx="196">
                  <c:v>46209</c:v>
                </c:pt>
                <c:pt idx="197">
                  <c:v>46210</c:v>
                </c:pt>
                <c:pt idx="198">
                  <c:v>46211</c:v>
                </c:pt>
                <c:pt idx="199">
                  <c:v>46212</c:v>
                </c:pt>
                <c:pt idx="200">
                  <c:v>46213</c:v>
                </c:pt>
                <c:pt idx="201">
                  <c:v>46216</c:v>
                </c:pt>
                <c:pt idx="202">
                  <c:v>46217</c:v>
                </c:pt>
                <c:pt idx="203">
                  <c:v>46218</c:v>
                </c:pt>
                <c:pt idx="204">
                  <c:v>46219</c:v>
                </c:pt>
                <c:pt idx="205">
                  <c:v>46220</c:v>
                </c:pt>
                <c:pt idx="206">
                  <c:v>46223</c:v>
                </c:pt>
                <c:pt idx="207">
                  <c:v>46224</c:v>
                </c:pt>
                <c:pt idx="208">
                  <c:v>46225</c:v>
                </c:pt>
                <c:pt idx="209">
                  <c:v>46226</c:v>
                </c:pt>
                <c:pt idx="210">
                  <c:v>46227</c:v>
                </c:pt>
                <c:pt idx="211">
                  <c:v>46230</c:v>
                </c:pt>
                <c:pt idx="212">
                  <c:v>46231</c:v>
                </c:pt>
                <c:pt idx="213">
                  <c:v>46232</c:v>
                </c:pt>
                <c:pt idx="214">
                  <c:v>46233</c:v>
                </c:pt>
                <c:pt idx="215">
                  <c:v>46234</c:v>
                </c:pt>
                <c:pt idx="216">
                  <c:v>46237</c:v>
                </c:pt>
                <c:pt idx="217">
                  <c:v>46238</c:v>
                </c:pt>
                <c:pt idx="218">
                  <c:v>46239</c:v>
                </c:pt>
                <c:pt idx="219">
                  <c:v>46240</c:v>
                </c:pt>
                <c:pt idx="220">
                  <c:v>46241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46251</c:v>
                </c:pt>
                <c:pt idx="227">
                  <c:v>46252</c:v>
                </c:pt>
                <c:pt idx="228">
                  <c:v>46253</c:v>
                </c:pt>
                <c:pt idx="229">
                  <c:v>46254</c:v>
                </c:pt>
                <c:pt idx="230">
                  <c:v>46255</c:v>
                </c:pt>
                <c:pt idx="231">
                  <c:v>46258</c:v>
                </c:pt>
                <c:pt idx="232">
                  <c:v>46259</c:v>
                </c:pt>
                <c:pt idx="233">
                  <c:v>46260</c:v>
                </c:pt>
                <c:pt idx="234">
                  <c:v>46261</c:v>
                </c:pt>
                <c:pt idx="235">
                  <c:v>46262</c:v>
                </c:pt>
                <c:pt idx="236">
                  <c:v>46265</c:v>
                </c:pt>
                <c:pt idx="237">
                  <c:v>46266</c:v>
                </c:pt>
                <c:pt idx="238">
                  <c:v>46267</c:v>
                </c:pt>
                <c:pt idx="239">
                  <c:v>46268</c:v>
                </c:pt>
                <c:pt idx="240">
                  <c:v>46269</c:v>
                </c:pt>
                <c:pt idx="241">
                  <c:v>46273</c:v>
                </c:pt>
                <c:pt idx="242">
                  <c:v>46274</c:v>
                </c:pt>
                <c:pt idx="243">
                  <c:v>46275</c:v>
                </c:pt>
                <c:pt idx="244">
                  <c:v>46276</c:v>
                </c:pt>
                <c:pt idx="245">
                  <c:v>46279</c:v>
                </c:pt>
                <c:pt idx="246">
                  <c:v>46280</c:v>
                </c:pt>
                <c:pt idx="247">
                  <c:v>46281</c:v>
                </c:pt>
                <c:pt idx="248">
                  <c:v>46282</c:v>
                </c:pt>
                <c:pt idx="249">
                  <c:v>46283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100.38870455069279</c:v>
                </c:pt>
                <c:pt idx="2">
                  <c:v>100.43536395393021</c:v>
                </c:pt>
                <c:pt idx="3">
                  <c:v>100.47239998652118</c:v>
                </c:pt>
                <c:pt idx="4">
                  <c:v>100.25543144544363</c:v>
                </c:pt>
                <c:pt idx="5">
                  <c:v>100.19889288792926</c:v>
                </c:pt>
                <c:pt idx="6">
                  <c:v>100.31240836139416</c:v>
                </c:pt>
                <c:pt idx="7">
                  <c:v>100.10130393546171</c:v>
                </c:pt>
                <c:pt idx="8">
                  <c:v>100.10121700880964</c:v>
                </c:pt>
                <c:pt idx="9">
                  <c:v>100.12877404043992</c:v>
                </c:pt>
                <c:pt idx="10">
                  <c:v>99.870361677595113</c:v>
                </c:pt>
                <c:pt idx="11">
                  <c:v>99.98038758533491</c:v>
                </c:pt>
                <c:pt idx="12">
                  <c:v>100.02612916529795</c:v>
                </c:pt>
                <c:pt idx="13">
                  <c:v>99.822785121968067</c:v>
                </c:pt>
                <c:pt idx="14">
                  <c:v>99.712875106622803</c:v>
                </c:pt>
                <c:pt idx="15">
                  <c:v>99.728670987531515</c:v>
                </c:pt>
                <c:pt idx="16">
                  <c:v>99.997227309917946</c:v>
                </c:pt>
                <c:pt idx="17">
                  <c:v>99.88792801153474</c:v>
                </c:pt>
                <c:pt idx="18">
                  <c:v>99.783780472298062</c:v>
                </c:pt>
                <c:pt idx="19">
                  <c:v>100.07838497713365</c:v>
                </c:pt>
                <c:pt idx="20">
                  <c:v>100.2147295927623</c:v>
                </c:pt>
                <c:pt idx="21">
                  <c:v>100.60737172482551</c:v>
                </c:pt>
                <c:pt idx="22">
                  <c:v>100.89553048099546</c:v>
                </c:pt>
                <c:pt idx="23">
                  <c:v>101.31879920714873</c:v>
                </c:pt>
                <c:pt idx="24">
                  <c:v>101.38074656093529</c:v>
                </c:pt>
                <c:pt idx="25">
                  <c:v>101.22743239275857</c:v>
                </c:pt>
                <c:pt idx="26">
                  <c:v>101.1360982928264</c:v>
                </c:pt>
                <c:pt idx="27">
                  <c:v>101.03515702352549</c:v>
                </c:pt>
                <c:pt idx="28">
                  <c:v>101.24650952968396</c:v>
                </c:pt>
                <c:pt idx="29">
                  <c:v>101.19982958795791</c:v>
                </c:pt>
                <c:pt idx="30">
                  <c:v>101.11093410693736</c:v>
                </c:pt>
                <c:pt idx="31">
                  <c:v>101.27096722098842</c:v>
                </c:pt>
                <c:pt idx="32">
                  <c:v>101.5045191792576</c:v>
                </c:pt>
                <c:pt idx="33">
                  <c:v>101.69394151701979</c:v>
                </c:pt>
                <c:pt idx="34">
                  <c:v>101.88554627223138</c:v>
                </c:pt>
                <c:pt idx="35">
                  <c:v>102.38432074423321</c:v>
                </c:pt>
                <c:pt idx="36">
                  <c:v>102.67324891102847</c:v>
                </c:pt>
                <c:pt idx="37">
                  <c:v>102.55142036952803</c:v>
                </c:pt>
                <c:pt idx="38">
                  <c:v>102.7002735073517</c:v>
                </c:pt>
                <c:pt idx="39">
                  <c:v>102.52664978111679</c:v>
                </c:pt>
                <c:pt idx="40">
                  <c:v>102.57470477760009</c:v>
                </c:pt>
                <c:pt idx="41">
                  <c:v>102.81720993975073</c:v>
                </c:pt>
                <c:pt idx="42">
                  <c:v>102.81720993975073</c:v>
                </c:pt>
                <c:pt idx="43">
                  <c:v>102.85036413913831</c:v>
                </c:pt>
                <c:pt idx="44">
                  <c:v>102.89109609335821</c:v>
                </c:pt>
                <c:pt idx="45">
                  <c:v>103.20284978895559</c:v>
                </c:pt>
                <c:pt idx="46">
                  <c:v>103.39162936618247</c:v>
                </c:pt>
                <c:pt idx="47">
                  <c:v>103.39953956205305</c:v>
                </c:pt>
                <c:pt idx="48">
                  <c:v>103.31314301483528</c:v>
                </c:pt>
                <c:pt idx="49">
                  <c:v>103.2131189861983</c:v>
                </c:pt>
                <c:pt idx="50">
                  <c:v>103.64591326329652</c:v>
                </c:pt>
                <c:pt idx="51">
                  <c:v>103.94958105595872</c:v>
                </c:pt>
                <c:pt idx="52">
                  <c:v>104.19293012636442</c:v>
                </c:pt>
                <c:pt idx="53">
                  <c:v>103.07296546959829</c:v>
                </c:pt>
                <c:pt idx="54">
                  <c:v>103.14305523364611</c:v>
                </c:pt>
                <c:pt idx="55">
                  <c:v>102.81883368088424</c:v>
                </c:pt>
                <c:pt idx="56">
                  <c:v>102.7597475151145</c:v>
                </c:pt>
                <c:pt idx="57">
                  <c:v>103.25014935746374</c:v>
                </c:pt>
                <c:pt idx="58">
                  <c:v>103.48281678364201</c:v>
                </c:pt>
                <c:pt idx="59">
                  <c:v>103.62485318531461</c:v>
                </c:pt>
                <c:pt idx="60">
                  <c:v>103.31258319683835</c:v>
                </c:pt>
                <c:pt idx="61">
                  <c:v>102.47736022726249</c:v>
                </c:pt>
                <c:pt idx="62">
                  <c:v>102.58442807476152</c:v>
                </c:pt>
                <c:pt idx="63">
                  <c:v>103.01233076651924</c:v>
                </c:pt>
                <c:pt idx="64">
                  <c:v>102.73353546612769</c:v>
                </c:pt>
                <c:pt idx="65">
                  <c:v>102.90325856850184</c:v>
                </c:pt>
                <c:pt idx="66">
                  <c:v>102.90325856850184</c:v>
                </c:pt>
                <c:pt idx="67">
                  <c:v>103.25587042703759</c:v>
                </c:pt>
                <c:pt idx="68">
                  <c:v>103.47791810104722</c:v>
                </c:pt>
                <c:pt idx="69">
                  <c:v>103.58148787906293</c:v>
                </c:pt>
                <c:pt idx="70">
                  <c:v>103.58148787906293</c:v>
                </c:pt>
                <c:pt idx="71">
                  <c:v>103.82836330203978</c:v>
                </c:pt>
                <c:pt idx="72">
                  <c:v>103.59722005534715</c:v>
                </c:pt>
                <c:pt idx="73">
                  <c:v>103.33723876382821</c:v>
                </c:pt>
                <c:pt idx="74">
                  <c:v>103.33071854107266</c:v>
                </c:pt>
                <c:pt idx="75">
                  <c:v>103.43767659298926</c:v>
                </c:pt>
                <c:pt idx="76">
                  <c:v>103.26997594913618</c:v>
                </c:pt>
                <c:pt idx="77">
                  <c:v>103.28353474725998</c:v>
                </c:pt>
                <c:pt idx="78">
                  <c:v>103.27345615189988</c:v>
                </c:pt>
                <c:pt idx="79">
                  <c:v>102.83607115183747</c:v>
                </c:pt>
                <c:pt idx="80">
                  <c:v>102.93479102175525</c:v>
                </c:pt>
                <c:pt idx="81">
                  <c:v>102.8686133219183</c:v>
                </c:pt>
                <c:pt idx="82">
                  <c:v>102.8619155265678</c:v>
                </c:pt>
                <c:pt idx="83">
                  <c:v>102.80098574602192</c:v>
                </c:pt>
                <c:pt idx="84">
                  <c:v>102.99529853332857</c:v>
                </c:pt>
                <c:pt idx="85">
                  <c:v>103.33487773214705</c:v>
                </c:pt>
                <c:pt idx="86">
                  <c:v>103.70106676751722</c:v>
                </c:pt>
                <c:pt idx="87">
                  <c:v>103.70106676751722</c:v>
                </c:pt>
                <c:pt idx="88">
                  <c:v>104.19382323871791</c:v>
                </c:pt>
                <c:pt idx="89">
                  <c:v>104.39080346370852</c:v>
                </c:pt>
                <c:pt idx="90">
                  <c:v>104.66433648552177</c:v>
                </c:pt>
                <c:pt idx="91">
                  <c:v>104.66424695772012</c:v>
                </c:pt>
                <c:pt idx="92">
                  <c:v>104.52490495858966</c:v>
                </c:pt>
                <c:pt idx="93">
                  <c:v>104.55576879870584</c:v>
                </c:pt>
                <c:pt idx="94">
                  <c:v>104.44910264638099</c:v>
                </c:pt>
                <c:pt idx="95">
                  <c:v>104.47325930464544</c:v>
                </c:pt>
                <c:pt idx="96">
                  <c:v>104.34685637681248</c:v>
                </c:pt>
                <c:pt idx="97">
                  <c:v>104.40850157941782</c:v>
                </c:pt>
                <c:pt idx="98">
                  <c:v>104.4899388584418</c:v>
                </c:pt>
                <c:pt idx="99">
                  <c:v>104.62939125341998</c:v>
                </c:pt>
                <c:pt idx="100">
                  <c:v>104.83745525329877</c:v>
                </c:pt>
                <c:pt idx="101">
                  <c:v>105.10816667517921</c:v>
                </c:pt>
                <c:pt idx="102">
                  <c:v>105.31973894316617</c:v>
                </c:pt>
                <c:pt idx="103">
                  <c:v>105.23132060831205</c:v>
                </c:pt>
                <c:pt idx="104">
                  <c:v>105.53395868118899</c:v>
                </c:pt>
                <c:pt idx="105">
                  <c:v>105.60062376701191</c:v>
                </c:pt>
                <c:pt idx="106">
                  <c:v>105.90334095720728</c:v>
                </c:pt>
                <c:pt idx="107">
                  <c:v>106.15031406453167</c:v>
                </c:pt>
                <c:pt idx="108">
                  <c:v>106.68731215867946</c:v>
                </c:pt>
                <c:pt idx="109">
                  <c:v>106.54183181732829</c:v>
                </c:pt>
                <c:pt idx="110">
                  <c:v>106.66043620451848</c:v>
                </c:pt>
                <c:pt idx="111">
                  <c:v>106.25555027313553</c:v>
                </c:pt>
                <c:pt idx="112">
                  <c:v>106.22116587124273</c:v>
                </c:pt>
                <c:pt idx="113">
                  <c:v>105.51789076829243</c:v>
                </c:pt>
                <c:pt idx="114">
                  <c:v>105.23599451509774</c:v>
                </c:pt>
                <c:pt idx="115">
                  <c:v>105.60825295045522</c:v>
                </c:pt>
                <c:pt idx="116">
                  <c:v>106.01051422188316</c:v>
                </c:pt>
                <c:pt idx="117">
                  <c:v>106.00702602735228</c:v>
                </c:pt>
                <c:pt idx="118">
                  <c:v>105.53726518365735</c:v>
                </c:pt>
                <c:pt idx="119">
                  <c:v>104.25693294149288</c:v>
                </c:pt>
                <c:pt idx="120">
                  <c:v>105.88072280240604</c:v>
                </c:pt>
                <c:pt idx="121">
                  <c:v>106.04018694147209</c:v>
                </c:pt>
                <c:pt idx="122">
                  <c:v>106.07564188707443</c:v>
                </c:pt>
                <c:pt idx="123">
                  <c:v>106.18674507091089</c:v>
                </c:pt>
                <c:pt idx="124">
                  <c:v>105.81326868552192</c:v>
                </c:pt>
                <c:pt idx="125">
                  <c:v>106.05917210834001</c:v>
                </c:pt>
                <c:pt idx="126">
                  <c:v>105.84533067868513</c:v>
                </c:pt>
                <c:pt idx="127">
                  <c:v>105.98091456988021</c:v>
                </c:pt>
                <c:pt idx="128">
                  <c:v>105.68680547222259</c:v>
                </c:pt>
                <c:pt idx="129">
                  <c:v>105.89721331971752</c:v>
                </c:pt>
                <c:pt idx="130">
                  <c:v>106.0894149151702</c:v>
                </c:pt>
                <c:pt idx="131">
                  <c:v>106.71865941243786</c:v>
                </c:pt>
                <c:pt idx="132">
                  <c:v>106.97524670988086</c:v>
                </c:pt>
                <c:pt idx="133">
                  <c:v>107.01223814040723</c:v>
                </c:pt>
                <c:pt idx="134">
                  <c:v>107.15923805921022</c:v>
                </c:pt>
                <c:pt idx="135">
                  <c:v>107.14975727510857</c:v>
                </c:pt>
                <c:pt idx="136">
                  <c:v>107.78864785305929</c:v>
                </c:pt>
                <c:pt idx="137">
                  <c:v>107.99414713123714</c:v>
                </c:pt>
                <c:pt idx="138">
                  <c:v>108.40283628461107</c:v>
                </c:pt>
                <c:pt idx="139">
                  <c:v>108.68599119406244</c:v>
                </c:pt>
                <c:pt idx="140">
                  <c:v>108.82127785389764</c:v>
                </c:pt>
                <c:pt idx="141">
                  <c:v>108.91187782350229</c:v>
                </c:pt>
                <c:pt idx="142">
                  <c:v>108.91784139436604</c:v>
                </c:pt>
                <c:pt idx="143">
                  <c:v>109.05437495232032</c:v>
                </c:pt>
                <c:pt idx="144">
                  <c:v>109.25017355509901</c:v>
                </c:pt>
                <c:pt idx="145">
                  <c:v>109.05047200978777</c:v>
                </c:pt>
                <c:pt idx="146">
                  <c:v>108.63126554952036</c:v>
                </c:pt>
                <c:pt idx="147">
                  <c:v>108.79265162032726</c:v>
                </c:pt>
                <c:pt idx="148">
                  <c:v>108.71347387518682</c:v>
                </c:pt>
                <c:pt idx="149">
                  <c:v>108.67870993497077</c:v>
                </c:pt>
                <c:pt idx="150">
                  <c:v>108.26484022148658</c:v>
                </c:pt>
                <c:pt idx="151">
                  <c:v>108.65500750097783</c:v>
                </c:pt>
                <c:pt idx="152">
                  <c:v>108.41008595915585</c:v>
                </c:pt>
                <c:pt idx="153">
                  <c:v>108.59144781698313</c:v>
                </c:pt>
                <c:pt idx="154">
                  <c:v>108.9152658973148</c:v>
                </c:pt>
                <c:pt idx="155">
                  <c:v>108.93141828283775</c:v>
                </c:pt>
                <c:pt idx="156">
                  <c:v>109.15804254415261</c:v>
                </c:pt>
                <c:pt idx="157">
                  <c:v>109.01394895684676</c:v>
                </c:pt>
                <c:pt idx="158">
                  <c:v>108.91897946203514</c:v>
                </c:pt>
                <c:pt idx="159">
                  <c:v>108.37099547743519</c:v>
                </c:pt>
                <c:pt idx="160">
                  <c:v>108.6678352348351</c:v>
                </c:pt>
                <c:pt idx="161">
                  <c:v>108.20320208082582</c:v>
                </c:pt>
                <c:pt idx="162">
                  <c:v>108.3678553779196</c:v>
                </c:pt>
                <c:pt idx="163">
                  <c:v>108.07544916813868</c:v>
                </c:pt>
                <c:pt idx="164">
                  <c:v>108.26211311625647</c:v>
                </c:pt>
                <c:pt idx="165">
                  <c:v>108.40642966680565</c:v>
                </c:pt>
                <c:pt idx="166">
                  <c:v>108.49036163069579</c:v>
                </c:pt>
                <c:pt idx="167">
                  <c:v>108.64728322845167</c:v>
                </c:pt>
                <c:pt idx="168">
                  <c:v>108.76948479363155</c:v>
                </c:pt>
                <c:pt idx="169">
                  <c:v>108.9770176528931</c:v>
                </c:pt>
                <c:pt idx="170">
                  <c:v>109.06960880248955</c:v>
                </c:pt>
                <c:pt idx="171">
                  <c:v>108.99405726581575</c:v>
                </c:pt>
                <c:pt idx="172">
                  <c:v>108.72709915563338</c:v>
                </c:pt>
                <c:pt idx="173">
                  <c:v>108.5097139715991</c:v>
                </c:pt>
                <c:pt idx="174">
                  <c:v>107.79944500715929</c:v>
                </c:pt>
                <c:pt idx="175">
                  <c:v>106.83773157694817</c:v>
                </c:pt>
                <c:pt idx="176">
                  <c:v>106.491991884943</c:v>
                </c:pt>
                <c:pt idx="177">
                  <c:v>106.55941615922657</c:v>
                </c:pt>
                <c:pt idx="178">
                  <c:v>107.00683994293684</c:v>
                </c:pt>
                <c:pt idx="179">
                  <c:v>108.51000059238734</c:v>
                </c:pt>
                <c:pt idx="180">
                  <c:v>108.8693608156813</c:v>
                </c:pt>
                <c:pt idx="181">
                  <c:v>108.71261599605162</c:v>
                </c:pt>
                <c:pt idx="182">
                  <c:v>108.38111931043495</c:v>
                </c:pt>
                <c:pt idx="183">
                  <c:v>107.86676591811491</c:v>
                </c:pt>
                <c:pt idx="184">
                  <c:v>107.73577912917388</c:v>
                </c:pt>
                <c:pt idx="185">
                  <c:v>107.29979839677922</c:v>
                </c:pt>
                <c:pt idx="186">
                  <c:v>107.58763940664046</c:v>
                </c:pt>
                <c:pt idx="187">
                  <c:v>107.63327962415984</c:v>
                </c:pt>
                <c:pt idx="188">
                  <c:v>107.78724871707132</c:v>
                </c:pt>
                <c:pt idx="189">
                  <c:v>108.00998796730778</c:v>
                </c:pt>
                <c:pt idx="190">
                  <c:v>107.78380944416109</c:v>
                </c:pt>
                <c:pt idx="191">
                  <c:v>107.76531757765768</c:v>
                </c:pt>
                <c:pt idx="192">
                  <c:v>107.85640238506333</c:v>
                </c:pt>
                <c:pt idx="193">
                  <c:v>107.50619631328216</c:v>
                </c:pt>
                <c:pt idx="194">
                  <c:v>107.3968308562487</c:v>
                </c:pt>
                <c:pt idx="195">
                  <c:v>107.98956591247341</c:v>
                </c:pt>
                <c:pt idx="196">
                  <c:v>108.35381466093192</c:v>
                </c:pt>
                <c:pt idx="197">
                  <c:v>108.56519296084275</c:v>
                </c:pt>
                <c:pt idx="198">
                  <c:v>108.56003538147695</c:v>
                </c:pt>
                <c:pt idx="199">
                  <c:v>108.76702322340027</c:v>
                </c:pt>
                <c:pt idx="200">
                  <c:v>108.99847220521094</c:v>
                </c:pt>
                <c:pt idx="201">
                  <c:v>108.75723419719021</c:v>
                </c:pt>
                <c:pt idx="202">
                  <c:v>109.08769257687408</c:v>
                </c:pt>
                <c:pt idx="203">
                  <c:v>109.19460534407145</c:v>
                </c:pt>
                <c:pt idx="204">
                  <c:v>109.26611931989531</c:v>
                </c:pt>
                <c:pt idx="205">
                  <c:v>108.99103174046505</c:v>
                </c:pt>
                <c:pt idx="206">
                  <c:v>108.93559821837422</c:v>
                </c:pt>
                <c:pt idx="207">
                  <c:v>108.64768744827104</c:v>
                </c:pt>
                <c:pt idx="208">
                  <c:v>108.31479380998417</c:v>
                </c:pt>
                <c:pt idx="209">
                  <c:v>108.33245762229798</c:v>
                </c:pt>
                <c:pt idx="210">
                  <c:v>108.68678967635947</c:v>
                </c:pt>
                <c:pt idx="211">
                  <c:v>108.70483050235136</c:v>
                </c:pt>
                <c:pt idx="212">
                  <c:v>108.50183680797403</c:v>
                </c:pt>
                <c:pt idx="213">
                  <c:v>107.96714951154208</c:v>
                </c:pt>
                <c:pt idx="214">
                  <c:v>108.47700150272624</c:v>
                </c:pt>
                <c:pt idx="215">
                  <c:v>108.90381198825958</c:v>
                </c:pt>
                <c:pt idx="216">
                  <c:v>109.24799229110066</c:v>
                </c:pt>
                <c:pt idx="217">
                  <c:v>109.2343543933133</c:v>
                </c:pt>
                <c:pt idx="218">
                  <c:v>109.30938665343668</c:v>
                </c:pt>
                <c:pt idx="219">
                  <c:v>109.17328812303472</c:v>
                </c:pt>
                <c:pt idx="220">
                  <c:v>109.61361592953772</c:v>
                </c:pt>
                <c:pt idx="221">
                  <c:v>109.45396360142011</c:v>
                </c:pt>
                <c:pt idx="222">
                  <c:v>109.53778758817856</c:v>
                </c:pt>
                <c:pt idx="223">
                  <c:v>109.65188844976453</c:v>
                </c:pt>
                <c:pt idx="224">
                  <c:v>109.63316826470984</c:v>
                </c:pt>
                <c:pt idx="225">
                  <c:v>109.6127175148409</c:v>
                </c:pt>
                <c:pt idx="226">
                  <c:v>110.02244130193648</c:v>
                </c:pt>
                <c:pt idx="227">
                  <c:v>110.01272257149918</c:v>
                </c:pt>
                <c:pt idx="228">
                  <c:v>110.37072078109345</c:v>
                </c:pt>
                <c:pt idx="229">
                  <c:v>110.59578687142968</c:v>
                </c:pt>
                <c:pt idx="230">
                  <c:v>110.68274423120157</c:v>
                </c:pt>
                <c:pt idx="231">
                  <c:v>110.69093382702214</c:v>
                </c:pt>
                <c:pt idx="232">
                  <c:v>110.9025959464832</c:v>
                </c:pt>
                <c:pt idx="233">
                  <c:v>110.87482286643025</c:v>
                </c:pt>
                <c:pt idx="234">
                  <c:v>111.08145376825279</c:v>
                </c:pt>
                <c:pt idx="235">
                  <c:v>110.85670613630467</c:v>
                </c:pt>
                <c:pt idx="236">
                  <c:v>110.6219673476395</c:v>
                </c:pt>
                <c:pt idx="237">
                  <c:v>110.76409514852904</c:v>
                </c:pt>
                <c:pt idx="238">
                  <c:v>111.12916302958726</c:v>
                </c:pt>
                <c:pt idx="239">
                  <c:v>111.55196367828786</c:v>
                </c:pt>
                <c:pt idx="240">
                  <c:v>111.6187783125559</c:v>
                </c:pt>
                <c:pt idx="241">
                  <c:v>112.1047502559575</c:v>
                </c:pt>
                <c:pt idx="242">
                  <c:v>111.87671462383571</c:v>
                </c:pt>
                <c:pt idx="243">
                  <c:v>112.3619065636952</c:v>
                </c:pt>
                <c:pt idx="244">
                  <c:v>112.63939206169687</c:v>
                </c:pt>
                <c:pt idx="245">
                  <c:v>112.45003199851543</c:v>
                </c:pt>
                <c:pt idx="246">
                  <c:v>112.20109551760576</c:v>
                </c:pt>
                <c:pt idx="247">
                  <c:v>112.44809420093924</c:v>
                </c:pt>
                <c:pt idx="248">
                  <c:v>112.79786978835241</c:v>
                </c:pt>
                <c:pt idx="249">
                  <c:v>112.74851833066941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BE07405-282C-4D92-8AC3-FEFF8AF7966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EC426FE-E583-498C-99EF-E1D53AED225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AD9933-6BF0-4146-B74F-397C1EB590F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333316AA-E538-4C5D-ABE9-E9146D6E0CB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D96B874-2938-4783-A1A0-C3588E9009C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B30C705-8E37-4B21-9878-B872398DB25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CD91D5CA-65F2-49FC-8AF8-56D9CBC9200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91322CB8-3316-4F73-9A44-88F5BAD76CE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0BF7ADFD-CFAD-4DCB-9328-1B8008A8A95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408344A7-7558-4429-8F13-1246B7A2A48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DAE137FD-9F28-4C0F-AE52-EA9F085D6F3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7E3121E-E2CD-4236-9A94-787D91EDD77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955BA763-8D4F-468B-BCBB-4740436EED9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69D39094-26CC-4C5E-911F-57EEC495CD3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BE4C54B7-1EF3-47D7-88F7-61F07FB7790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5460ADE1-6B72-4B70-B235-75C0DA0256A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8FCAA833-95B8-45A8-B02F-F1A9509C001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18302548-8975-4C0C-A1C1-D19D0FB6667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108C2348-F74C-426F-B831-EA9260D8F6C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Escritórios!$G$9:$G$27</c:f>
              <c:numCache>
                <c:formatCode>#,##0.00\x</c:formatCode>
                <c:ptCount val="19"/>
                <c:pt idx="0">
                  <c:v>1.0944418322232858</c:v>
                </c:pt>
                <c:pt idx="1">
                  <c:v>0.76339149259108519</c:v>
                </c:pt>
                <c:pt idx="2">
                  <c:v>0.60608967090842969</c:v>
                </c:pt>
                <c:pt idx="3">
                  <c:v>0.64241573319755108</c:v>
                </c:pt>
                <c:pt idx="4">
                  <c:v>0.63057929418636205</c:v>
                </c:pt>
                <c:pt idx="5">
                  <c:v>0.7696221786301306</c:v>
                </c:pt>
                <c:pt idx="6">
                  <c:v>0.77044772969023634</c:v>
                </c:pt>
                <c:pt idx="7">
                  <c:v>0.69476762989086793</c:v>
                </c:pt>
                <c:pt idx="8">
                  <c:v>0.63006308026928415</c:v>
                </c:pt>
                <c:pt idx="9">
                  <c:v>0.86478280018854226</c:v>
                </c:pt>
                <c:pt idx="10">
                  <c:v>0.59416421662130658</c:v>
                </c:pt>
                <c:pt idx="11">
                  <c:v>0.60407816128023784</c:v>
                </c:pt>
                <c:pt idx="12">
                  <c:v>0.63596087670319879</c:v>
                </c:pt>
                <c:pt idx="13">
                  <c:v>0.43648699805355201</c:v>
                </c:pt>
                <c:pt idx="14">
                  <c:v>0.51375380670695592</c:v>
                </c:pt>
                <c:pt idx="15">
                  <c:v>0.56217122002552766</c:v>
                </c:pt>
                <c:pt idx="16">
                  <c:v>0.36757817464262904</c:v>
                </c:pt>
                <c:pt idx="17">
                  <c:v>0.38919508518065282</c:v>
                </c:pt>
                <c:pt idx="18">
                  <c:v>0.30304053480620446</c:v>
                </c:pt>
              </c:numCache>
            </c:numRef>
          </c:xVal>
          <c:yVal>
            <c:numRef>
              <c:f>Escritórios!$K$9:$K$27</c:f>
              <c:numCache>
                <c:formatCode>0.0%</c:formatCode>
                <c:ptCount val="19"/>
                <c:pt idx="0">
                  <c:v>2.8800000000000006E-2</c:v>
                </c:pt>
                <c:pt idx="1">
                  <c:v>0.11380753138075314</c:v>
                </c:pt>
                <c:pt idx="2">
                  <c:v>0.11070110701107011</c:v>
                </c:pt>
                <c:pt idx="3">
                  <c:v>6.5973254086181266E-2</c:v>
                </c:pt>
                <c:pt idx="4">
                  <c:v>0.16666666666666663</c:v>
                </c:pt>
                <c:pt idx="5">
                  <c:v>0.13844378925778747</c:v>
                </c:pt>
                <c:pt idx="6">
                  <c:v>8.7931034482758602E-2</c:v>
                </c:pt>
                <c:pt idx="7">
                  <c:v>0.11763818716537215</c:v>
                </c:pt>
                <c:pt idx="8">
                  <c:v>0.15929203539823011</c:v>
                </c:pt>
                <c:pt idx="9">
                  <c:v>6.9618320610687026E-2</c:v>
                </c:pt>
                <c:pt idx="10">
                  <c:v>9.9518991542475413E-2</c:v>
                </c:pt>
                <c:pt idx="11">
                  <c:v>0.14334470989761094</c:v>
                </c:pt>
                <c:pt idx="12">
                  <c:v>0.11650485436893206</c:v>
                </c:pt>
                <c:pt idx="13">
                  <c:v>0.11748251748251749</c:v>
                </c:pt>
                <c:pt idx="14">
                  <c:v>0.11855421686746989</c:v>
                </c:pt>
                <c:pt idx="15">
                  <c:v>0.11016393442622952</c:v>
                </c:pt>
                <c:pt idx="16">
                  <c:v>0.16348773841961856</c:v>
                </c:pt>
                <c:pt idx="17">
                  <c:v>8.5714285714285729E-2</c:v>
                </c:pt>
                <c:pt idx="18">
                  <c:v>6.7994670861490553E-2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Escritórios!$C$9:$C$27</c15:f>
                <c15:dlblRangeCache>
                  <c:ptCount val="19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CBOP11</c:v>
                  </c:pt>
                  <c:pt idx="18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698CD90-C5D5-49C4-BF51-808AC9A06C1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1CB29965-7F7D-4582-B91E-F4B2C98D223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C64BB108-1274-405D-BEEF-8C700B7B1B5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72069180-6E9F-49BD-AEF6-3DC6C2D008C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942253C-5233-406B-BA56-FDD8F7806ED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6FDFA208-270E-4A82-88EF-80915B8D669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18184D2-5D3A-4F95-8BB5-C9010718B7C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4F4024F-B3AB-4DFE-A576-BFA044FF4AE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462BD3D-1946-4DBC-9DAB-2AE67DE3F49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6899FE57-8252-4A82-B8AC-C6C565AB5E6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DFB78842-1493-47E1-85F2-DCA38339690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4B4B107B-97D0-4C33-A9A1-B30173D3729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3CDB051D-6658-44BD-918F-69D9EB7BB5F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0AA4FFA5-FD66-4C49-BB14-0E95C2A83CD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41460153-BAA2-4E8C-B260-231F5774602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5D97BF58-6A11-4992-9E20-6F4D30D99DD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0.71025023056880499</c:v>
                </c:pt>
                <c:pt idx="1">
                  <c:v>0.89096713139355965</c:v>
                </c:pt>
                <c:pt idx="2">
                  <c:v>0.94857995755596436</c:v>
                </c:pt>
                <c:pt idx="3">
                  <c:v>0.96044395813071537</c:v>
                </c:pt>
                <c:pt idx="4">
                  <c:v>0.8236381057192127</c:v>
                </c:pt>
                <c:pt idx="5">
                  <c:v>0.88861301745728349</c:v>
                </c:pt>
                <c:pt idx="6">
                  <c:v>0.85894613815990284</c:v>
                </c:pt>
                <c:pt idx="7">
                  <c:v>0.80172549930325143</c:v>
                </c:pt>
                <c:pt idx="8">
                  <c:v>0.71529740909480066</c:v>
                </c:pt>
                <c:pt idx="9">
                  <c:v>0.80417216316980888</c:v>
                </c:pt>
                <c:pt idx="10">
                  <c:v>0.82825624562697653</c:v>
                </c:pt>
                <c:pt idx="11">
                  <c:v>0.7805842649191348</c:v>
                </c:pt>
                <c:pt idx="12">
                  <c:v>0.67582187068505339</c:v>
                </c:pt>
                <c:pt idx="13">
                  <c:v>0.66735652021087832</c:v>
                </c:pt>
                <c:pt idx="14">
                  <c:v>0.82203258541698587</c:v>
                </c:pt>
                <c:pt idx="15">
                  <c:v>0.85676206436301161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7.826767545003914E-2</c:v>
                </c:pt>
                <c:pt idx="1">
                  <c:v>9.4877686173525946E-2</c:v>
                </c:pt>
                <c:pt idx="2">
                  <c:v>9.6047430830039526E-2</c:v>
                </c:pt>
                <c:pt idx="3">
                  <c:v>9.9074578114499129E-2</c:v>
                </c:pt>
                <c:pt idx="4">
                  <c:v>0.13333333333333336</c:v>
                </c:pt>
                <c:pt idx="5">
                  <c:v>0.10581782987557639</c:v>
                </c:pt>
                <c:pt idx="6">
                  <c:v>0.13756735068210477</c:v>
                </c:pt>
                <c:pt idx="7">
                  <c:v>9.8969072164948463E-2</c:v>
                </c:pt>
                <c:pt idx="8">
                  <c:v>0.11434379367297673</c:v>
                </c:pt>
                <c:pt idx="9">
                  <c:v>0.11323959611210724</c:v>
                </c:pt>
                <c:pt idx="10">
                  <c:v>0.10930904243663377</c:v>
                </c:pt>
                <c:pt idx="11">
                  <c:v>9.3405405405405387E-2</c:v>
                </c:pt>
                <c:pt idx="12">
                  <c:v>0.10193050193050193</c:v>
                </c:pt>
                <c:pt idx="13">
                  <c:v>0.15339233038348082</c:v>
                </c:pt>
                <c:pt idx="14">
                  <c:v>9.3798853569567464E-2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6E5F2CD-51AA-446C-AEC2-DCD1AA45E4C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8CAE93D-4CD0-4123-8B04-7DFD8C05BA1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2BCD150-0311-4D55-8045-583031C935A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890BC385-BAE9-48C8-9713-AE89C3560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0C783DF-7B0E-4175-84CC-762E784295F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6D28890-EDA5-4BF6-83E4-5C9C18F3F4F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5AD0097-1AAB-47E4-87EA-24AB3493A90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F266486-A0C7-4B49-AF76-8BF10A58E05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82FA391-AA0C-469F-95EE-D1BD2C6F6A9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8A5C1205-4A13-499A-8E78-4190AE70778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3960456-E0BA-4236-B317-61C111AA268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6613983-D618-4FE7-B2AB-998FDBDA9CC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2292D185-D44B-4B3C-80F8-97141B8420E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0.90378089136516071</c:v>
                </c:pt>
                <c:pt idx="1">
                  <c:v>0.92268781686115431</c:v>
                </c:pt>
                <c:pt idx="2">
                  <c:v>0.88999986435380518</c:v>
                </c:pt>
                <c:pt idx="3">
                  <c:v>0.88957352288406533</c:v>
                </c:pt>
                <c:pt idx="4">
                  <c:v>0.86459658432267816</c:v>
                </c:pt>
                <c:pt idx="5">
                  <c:v>0.85015087646518606</c:v>
                </c:pt>
                <c:pt idx="6">
                  <c:v>0.85209988044057816</c:v>
                </c:pt>
                <c:pt idx="7">
                  <c:v>0.5284874389596026</c:v>
                </c:pt>
                <c:pt idx="8">
                  <c:v>0.68261108939033677</c:v>
                </c:pt>
                <c:pt idx="9">
                  <c:v>0.95120822661450033</c:v>
                </c:pt>
                <c:pt idx="10">
                  <c:v>0.6842677175225359</c:v>
                </c:pt>
                <c:pt idx="11">
                  <c:v>0.72956155390717858</c:v>
                </c:pt>
                <c:pt idx="12">
                  <c:v>0.42411168332046556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5.7775637939335579E-2</c:v>
                </c:pt>
                <c:pt idx="1">
                  <c:v>0.10955961331982701</c:v>
                </c:pt>
                <c:pt idx="2">
                  <c:v>0.1126530612244898</c:v>
                </c:pt>
                <c:pt idx="3">
                  <c:v>9.8149951314508266E-2</c:v>
                </c:pt>
                <c:pt idx="4">
                  <c:v>0.11635799476452585</c:v>
                </c:pt>
                <c:pt idx="5">
                  <c:v>0.13469387755102041</c:v>
                </c:pt>
                <c:pt idx="6">
                  <c:v>0.10676156583629892</c:v>
                </c:pt>
                <c:pt idx="7">
                  <c:v>6.9902912621359226E-2</c:v>
                </c:pt>
                <c:pt idx="8">
                  <c:v>8.7301587301587311E-2</c:v>
                </c:pt>
                <c:pt idx="9">
                  <c:v>6.2940693579357804E-2</c:v>
                </c:pt>
                <c:pt idx="10">
                  <c:v>0.1200500208420175</c:v>
                </c:pt>
                <c:pt idx="11">
                  <c:v>0.12705719875704916</c:v>
                </c:pt>
                <c:pt idx="12">
                  <c:v>0.11707317073170732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5DAB1E74-109D-4259-ACBB-4857AF1802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B7CC1FA-5A84-4EAE-BC58-29C45C7F558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B1884809-D6E8-4875-8FA8-F9D39FB293E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65487F1-666F-4DC4-A82B-7FD1800C510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716062F-0F3C-4667-BE91-55123E29A6B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094547F-ECE6-4C54-9B0F-7DA07185997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207146C-4EF8-4EE7-A45B-B087B98E851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CE56F8B-8377-4AED-A7B1-FA14427822D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3399254-4590-4B9C-B61D-EFF475F28A2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D892833-E37C-4D26-A0C7-E6329652FEB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3EB12E77-BBC9-4E31-BE1A-F02021DD3C8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78C9339-05E3-49E2-8412-17C182E25E3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DEAE3AD-2A2C-4BBC-A41B-42AAD586B72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5761F709-1B53-47BC-9B27-E0F58072E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51F0BB07-D5CD-41A1-8313-E1DE7928990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46EE89C-7B03-49E2-A3F8-FE0288D0661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02FD1B42-4A35-449E-ADCA-5D6C39249A6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A2884EB4-9CB1-46C3-8F86-E76A040A36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F1116670-7792-4084-A289-580AD8711B8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6EBC2F1E-61F8-47DF-83D0-E9B9764EBE5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1.0448642688237442</c:v>
                </c:pt>
                <c:pt idx="1">
                  <c:v>0.96161976830858298</c:v>
                </c:pt>
                <c:pt idx="2">
                  <c:v>0.98270321279241535</c:v>
                </c:pt>
                <c:pt idx="3">
                  <c:v>0.96017024972001974</c:v>
                </c:pt>
                <c:pt idx="4">
                  <c:v>0.88227628473094399</c:v>
                </c:pt>
                <c:pt idx="5">
                  <c:v>1.0199546926121037</c:v>
                </c:pt>
                <c:pt idx="6">
                  <c:v>0.87219235486249258</c:v>
                </c:pt>
                <c:pt idx="7">
                  <c:v>1.0350754772445152</c:v>
                </c:pt>
                <c:pt idx="8">
                  <c:v>1.0094911410490421</c:v>
                </c:pt>
                <c:pt idx="9">
                  <c:v>0.96812872639755621</c:v>
                </c:pt>
                <c:pt idx="10">
                  <c:v>0.98667559117417236</c:v>
                </c:pt>
                <c:pt idx="11">
                  <c:v>0.78010906468447472</c:v>
                </c:pt>
                <c:pt idx="12">
                  <c:v>0.75175114915901253</c:v>
                </c:pt>
                <c:pt idx="13">
                  <c:v>0.83889237968572838</c:v>
                </c:pt>
                <c:pt idx="14">
                  <c:v>0.81651059195257136</c:v>
                </c:pt>
                <c:pt idx="15">
                  <c:v>0.70861495627238358</c:v>
                </c:pt>
                <c:pt idx="16">
                  <c:v>0.8138438196041986</c:v>
                </c:pt>
                <c:pt idx="17">
                  <c:v>0.76752165024832641</c:v>
                </c:pt>
                <c:pt idx="18">
                  <c:v>0.82735548228462064</c:v>
                </c:pt>
                <c:pt idx="19">
                  <c:v>0.61788215229565879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0.12868332711988492</c:v>
                </c:pt>
                <c:pt idx="1">
                  <c:v>8.6859688195991089E-2</c:v>
                </c:pt>
                <c:pt idx="2">
                  <c:v>0.1318681318681319</c:v>
                </c:pt>
                <c:pt idx="3">
                  <c:v>0.11368421052631579</c:v>
                </c:pt>
                <c:pt idx="4">
                  <c:v>0.14438502673584383</c:v>
                </c:pt>
                <c:pt idx="5">
                  <c:v>0.14048780487804874</c:v>
                </c:pt>
                <c:pt idx="6">
                  <c:v>0.11567002222512747</c:v>
                </c:pt>
                <c:pt idx="7">
                  <c:v>0.11907386990012871</c:v>
                </c:pt>
                <c:pt idx="8">
                  <c:v>0.12644889357218125</c:v>
                </c:pt>
                <c:pt idx="9">
                  <c:v>0.12668918919092417</c:v>
                </c:pt>
                <c:pt idx="10">
                  <c:v>0.1613236814879998</c:v>
                </c:pt>
                <c:pt idx="11">
                  <c:v>0.13190436932797267</c:v>
                </c:pt>
                <c:pt idx="12">
                  <c:v>0.15557476231633535</c:v>
                </c:pt>
                <c:pt idx="13">
                  <c:v>0.14540270848182466</c:v>
                </c:pt>
                <c:pt idx="14">
                  <c:v>0.14634146341463414</c:v>
                </c:pt>
                <c:pt idx="15">
                  <c:v>0.20198928844682482</c:v>
                </c:pt>
                <c:pt idx="16">
                  <c:v>0.14289580514208389</c:v>
                </c:pt>
                <c:pt idx="17">
                  <c:v>0.15665796344647523</c:v>
                </c:pt>
                <c:pt idx="18">
                  <c:v>0.14463007159904537</c:v>
                </c:pt>
                <c:pt idx="19">
                  <c:v>0.14314115308151093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9C33505-CB24-4749-BBAC-A43E98420FE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C6C1741-433E-4418-8241-5BE4E12DD00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46EE758D-5B8F-4293-8143-9BF4386C163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0B2087DB-AEDA-4531-84C4-5758B07A79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A7DD1258-C37A-4D8D-AA9F-0D2D290C82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E954E9ED-C5AB-47E8-9A7D-DDC885FF5A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F73CBD4B-6912-4B2C-8067-FCD9812AA3D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371347AA-D62B-4F4C-A766-F1EA24ABBE6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A2CDA9F-AF4A-4753-9059-C241B8B558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0.79222556617247231</c:v>
                </c:pt>
                <c:pt idx="1">
                  <c:v>0.88661761779484571</c:v>
                </c:pt>
                <c:pt idx="2">
                  <c:v>0.91226621052077406</c:v>
                </c:pt>
                <c:pt idx="3">
                  <c:v>0.855393998207853</c:v>
                </c:pt>
                <c:pt idx="4">
                  <c:v>0.79683629687261759</c:v>
                </c:pt>
                <c:pt idx="5">
                  <c:v>0.81237547743251304</c:v>
                </c:pt>
                <c:pt idx="6">
                  <c:v>0.73465325732731468</c:v>
                </c:pt>
                <c:pt idx="7">
                  <c:v>0.8325160637217569</c:v>
                </c:pt>
                <c:pt idx="8">
                  <c:v>0.84928272506491265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0.13694721825962911</c:v>
                </c:pt>
                <c:pt idx="1">
                  <c:v>0.12432012432012433</c:v>
                </c:pt>
                <c:pt idx="2">
                  <c:v>0.11741950164978951</c:v>
                </c:pt>
                <c:pt idx="3">
                  <c:v>0.17915492957746482</c:v>
                </c:pt>
                <c:pt idx="4">
                  <c:v>0.13953488372093026</c:v>
                </c:pt>
                <c:pt idx="5">
                  <c:v>0.13130699088145897</c:v>
                </c:pt>
                <c:pt idx="6">
                  <c:v>0.13939980638915778</c:v>
                </c:pt>
                <c:pt idx="7">
                  <c:v>0.11446740858505565</c:v>
                </c:pt>
                <c:pt idx="8">
                  <c:v>0.13145539906103287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91BB4298-1522-46A0-9D9A-F7E0AAD11BE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1605BF08-4E11-4D6D-A8B4-B007CF18DA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10C47B3E-C19E-4534-AB4F-52116BB392C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0F7C46C1-93C9-4AED-9AC3-BC7DC56243D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BB82C23-A69F-49A3-9AEA-A25179C675D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2EFB4BD-59E7-419A-89ED-FF2F5328609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9B5C57C-1349-4239-B068-7FF09D0E214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28F25B36-8235-4DBA-9D53-E752CEA62BC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BC15C707-A4B7-49B6-AEDF-B95889E8F3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C4E9B6AB-B0F8-4A80-81B0-D74AB9F6D83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994E7D2A-3421-4284-B61B-4A97C4D5587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3D85BC8-61EA-47F6-97A9-696117BDB4D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0.76799497957244323</c:v>
                </c:pt>
                <c:pt idx="1">
                  <c:v>0.91692180147938518</c:v>
                </c:pt>
                <c:pt idx="2">
                  <c:v>0.93152780477295716</c:v>
                </c:pt>
                <c:pt idx="3">
                  <c:v>0.89033898461980954</c:v>
                </c:pt>
                <c:pt idx="4">
                  <c:v>0.86577982496936423</c:v>
                </c:pt>
                <c:pt idx="5">
                  <c:v>0.96295509745190411</c:v>
                </c:pt>
                <c:pt idx="6">
                  <c:v>0.40972714796590604</c:v>
                </c:pt>
                <c:pt idx="7">
                  <c:v>0.82937278574364837</c:v>
                </c:pt>
                <c:pt idx="8">
                  <c:v>0.41824383728192061</c:v>
                </c:pt>
                <c:pt idx="9">
                  <c:v>0.63698674781547104</c:v>
                </c:pt>
                <c:pt idx="10">
                  <c:v>0.61952625120627858</c:v>
                </c:pt>
                <c:pt idx="11">
                  <c:v>2.7755503488545753E-2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0.15040431266846363</c:v>
                </c:pt>
                <c:pt idx="1">
                  <c:v>0.10576569959603378</c:v>
                </c:pt>
                <c:pt idx="2">
                  <c:v>0.10120481927463615</c:v>
                </c:pt>
                <c:pt idx="3">
                  <c:v>9.994739610872333E-2</c:v>
                </c:pt>
                <c:pt idx="4">
                  <c:v>0.14466130884041334</c:v>
                </c:pt>
                <c:pt idx="5">
                  <c:v>8.380952380952382E-2</c:v>
                </c:pt>
                <c:pt idx="6">
                  <c:v>9.0474993717014313E-2</c:v>
                </c:pt>
                <c:pt idx="7">
                  <c:v>0.12217194570302996</c:v>
                </c:pt>
                <c:pt idx="8">
                  <c:v>0.18834080718105162</c:v>
                </c:pt>
                <c:pt idx="9">
                  <c:v>8.383233532848948E-2</c:v>
                </c:pt>
                <c:pt idx="10">
                  <c:v>9.4244882193897261E-2</c:v>
                </c:pt>
                <c:pt idx="11">
                  <c:v>7.1287128712871295E-2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HSLG11</c:v>
                </c:pt>
                <c:pt idx="4">
                  <c:v>NEWL11</c:v>
                </c:pt>
                <c:pt idx="5">
                  <c:v>VILG11</c:v>
                </c:pt>
                <c:pt idx="6">
                  <c:v>XPLG11</c:v>
                </c:pt>
                <c:pt idx="7">
                  <c:v>TRBL11</c:v>
                </c:pt>
                <c:pt idx="8">
                  <c:v>BRCO11</c:v>
                </c:pt>
                <c:pt idx="9">
                  <c:v>LVBI11</c:v>
                </c:pt>
                <c:pt idx="10">
                  <c:v>BTLG11</c:v>
                </c:pt>
                <c:pt idx="11">
                  <c:v>HGLG11</c:v>
                </c:pt>
                <c:pt idx="12">
                  <c:v>RBRL11</c:v>
                </c:pt>
                <c:pt idx="13">
                  <c:v>HLOG11</c:v>
                </c:pt>
                <c:pt idx="14">
                  <c:v>FIIB11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0.15339233038348082</c:v>
                </c:pt>
                <c:pt idx="1">
                  <c:v>0.13756735068210477</c:v>
                </c:pt>
                <c:pt idx="2">
                  <c:v>0.13333333333333336</c:v>
                </c:pt>
                <c:pt idx="3">
                  <c:v>0.11434379367297673</c:v>
                </c:pt>
                <c:pt idx="4">
                  <c:v>0.11323959611210724</c:v>
                </c:pt>
                <c:pt idx="5">
                  <c:v>0.10930904243663377</c:v>
                </c:pt>
                <c:pt idx="6">
                  <c:v>0.10581782987557639</c:v>
                </c:pt>
                <c:pt idx="7">
                  <c:v>0.10193050193050193</c:v>
                </c:pt>
                <c:pt idx="8">
                  <c:v>9.9074578114499129E-2</c:v>
                </c:pt>
                <c:pt idx="9">
                  <c:v>9.8969072164948463E-2</c:v>
                </c:pt>
                <c:pt idx="10">
                  <c:v>9.6047430830039526E-2</c:v>
                </c:pt>
                <c:pt idx="11">
                  <c:v>9.4877686173525946E-2</c:v>
                </c:pt>
                <c:pt idx="12">
                  <c:v>9.3798853569567464E-2</c:v>
                </c:pt>
                <c:pt idx="13">
                  <c:v>9.3405405405405387E-2</c:v>
                </c:pt>
                <c:pt idx="14">
                  <c:v>7.826767545003914E-2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HSLG11</c:v>
              </c:pt>
              <c:pt idx="4">
                <c:v>NEWL11</c:v>
              </c:pt>
              <c:pt idx="5">
                <c:v>VILG11</c:v>
              </c:pt>
              <c:pt idx="6">
                <c:v>XPLG11</c:v>
              </c:pt>
              <c:pt idx="7">
                <c:v>TRBL11</c:v>
              </c:pt>
              <c:pt idx="8">
                <c:v>BRCO11</c:v>
              </c:pt>
              <c:pt idx="9">
                <c:v>LVBI11</c:v>
              </c:pt>
              <c:pt idx="10">
                <c:v>BTLG11</c:v>
              </c:pt>
              <c:pt idx="11">
                <c:v>HGLG11</c:v>
              </c:pt>
              <c:pt idx="12">
                <c:v>RBRL11</c:v>
              </c:pt>
              <c:pt idx="13">
                <c:v>HLOG11</c:v>
              </c:pt>
              <c:pt idx="14">
                <c:v>FIIB11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0.1033256235645182</c:v>
                </c:pt>
                <c:pt idx="1">
                  <c:v>0.1033256235645182</c:v>
                </c:pt>
                <c:pt idx="2">
                  <c:v>0.1033256235645182</c:v>
                </c:pt>
                <c:pt idx="3">
                  <c:v>0.1033256235645182</c:v>
                </c:pt>
                <c:pt idx="4">
                  <c:v>0.1033256235645182</c:v>
                </c:pt>
                <c:pt idx="5">
                  <c:v>0.1033256235645182</c:v>
                </c:pt>
                <c:pt idx="6">
                  <c:v>0.1033256235645182</c:v>
                </c:pt>
                <c:pt idx="7">
                  <c:v>0.1033256235645182</c:v>
                </c:pt>
                <c:pt idx="8">
                  <c:v>0.1033256235645182</c:v>
                </c:pt>
                <c:pt idx="9">
                  <c:v>0.1033256235645182</c:v>
                </c:pt>
                <c:pt idx="10">
                  <c:v>0.1033256235645182</c:v>
                </c:pt>
                <c:pt idx="11">
                  <c:v>0.1033256235645182</c:v>
                </c:pt>
                <c:pt idx="12">
                  <c:v>0.1033256235645182</c:v>
                </c:pt>
                <c:pt idx="13">
                  <c:v>0.1033256235645182</c:v>
                </c:pt>
                <c:pt idx="14">
                  <c:v>0.1033256235645182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Escritórios!$W$9:$W$27</c15:sqref>
                  </c15:fullRef>
                </c:ext>
              </c:extLst>
              <c:f>Escritórios!$W$9:$W$25</c:f>
              <c:strCache>
                <c:ptCount val="17"/>
                <c:pt idx="0">
                  <c:v>VGRI11</c:v>
                </c:pt>
                <c:pt idx="1">
                  <c:v>RECT11</c:v>
                </c:pt>
                <c:pt idx="2">
                  <c:v>SPTW11</c:v>
                </c:pt>
                <c:pt idx="3">
                  <c:v>CEOC11</c:v>
                </c:pt>
                <c:pt idx="4">
                  <c:v>GTWR11</c:v>
                </c:pt>
                <c:pt idx="5">
                  <c:v>BRCR11</c:v>
                </c:pt>
                <c:pt idx="6">
                  <c:v>RCRB11</c:v>
                </c:pt>
                <c:pt idx="7">
                  <c:v>VINO11</c:v>
                </c:pt>
                <c:pt idx="8">
                  <c:v>RNGO11</c:v>
                </c:pt>
                <c:pt idx="9">
                  <c:v>TEPP11</c:v>
                </c:pt>
                <c:pt idx="10">
                  <c:v>KORE11</c:v>
                </c:pt>
                <c:pt idx="11">
                  <c:v>JSRE11</c:v>
                </c:pt>
                <c:pt idx="12">
                  <c:v>HGRE11</c:v>
                </c:pt>
                <c:pt idx="13">
                  <c:v>CBOP11</c:v>
                </c:pt>
                <c:pt idx="14">
                  <c:v>AIEC11</c:v>
                </c:pt>
                <c:pt idx="15">
                  <c:v>ALMI11</c:v>
                </c:pt>
                <c:pt idx="16">
                  <c:v>PVBI11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Escritórios!$X$9:$X$27</c15:sqref>
                  </c15:fullRef>
                </c:ext>
              </c:extLst>
              <c:f>Escritórios!$X$9:$X$25</c:f>
              <c:numCache>
                <c:formatCode>0%</c:formatCode>
                <c:ptCount val="17"/>
                <c:pt idx="0">
                  <c:v>0.16666666666666663</c:v>
                </c:pt>
                <c:pt idx="1">
                  <c:v>0.16348773841961856</c:v>
                </c:pt>
                <c:pt idx="2">
                  <c:v>0.15929203539823011</c:v>
                </c:pt>
                <c:pt idx="3">
                  <c:v>0.14334470989761094</c:v>
                </c:pt>
                <c:pt idx="4">
                  <c:v>0.13844378925778747</c:v>
                </c:pt>
                <c:pt idx="5">
                  <c:v>0.11855421686746989</c:v>
                </c:pt>
                <c:pt idx="6">
                  <c:v>0.11763818716537215</c:v>
                </c:pt>
                <c:pt idx="7">
                  <c:v>0.11748251748251749</c:v>
                </c:pt>
                <c:pt idx="8">
                  <c:v>0.11650485436893206</c:v>
                </c:pt>
                <c:pt idx="9">
                  <c:v>0.11380753138075314</c:v>
                </c:pt>
                <c:pt idx="10">
                  <c:v>0.11070110701107011</c:v>
                </c:pt>
                <c:pt idx="11">
                  <c:v>9.9518991542475413E-2</c:v>
                </c:pt>
                <c:pt idx="12">
                  <c:v>8.7931034482758602E-2</c:v>
                </c:pt>
                <c:pt idx="13">
                  <c:v>8.5714285714285729E-2</c:v>
                </c:pt>
                <c:pt idx="14">
                  <c:v>6.9618320610687026E-2</c:v>
                </c:pt>
                <c:pt idx="15">
                  <c:v>6.7994670861490553E-2</c:v>
                </c:pt>
                <c:pt idx="16">
                  <c:v>6.5973254086181266E-2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VGRI11</c:v>
              </c:pt>
              <c:pt idx="1">
                <c:v>RECT11</c:v>
              </c:pt>
              <c:pt idx="2">
                <c:v>SPTW11</c:v>
              </c:pt>
              <c:pt idx="3">
                <c:v>CEOC11</c:v>
              </c:pt>
              <c:pt idx="4">
                <c:v>GTWR11</c:v>
              </c:pt>
              <c:pt idx="5">
                <c:v>BRCR11</c:v>
              </c:pt>
              <c:pt idx="6">
                <c:v>RCRB11</c:v>
              </c:pt>
              <c:pt idx="7">
                <c:v>VINO11</c:v>
              </c:pt>
              <c:pt idx="8">
                <c:v>RNGO11</c:v>
              </c:pt>
              <c:pt idx="9">
                <c:v>TEPP11</c:v>
              </c:pt>
              <c:pt idx="10">
                <c:v>KORE11</c:v>
              </c:pt>
              <c:pt idx="11">
                <c:v>JSRE11</c:v>
              </c:pt>
              <c:pt idx="12">
                <c:v>HGRE11</c:v>
              </c:pt>
              <c:pt idx="13">
                <c:v>CBOP11</c:v>
              </c:pt>
              <c:pt idx="14">
                <c:v>AIEC11</c:v>
              </c:pt>
              <c:pt idx="15">
                <c:v>ALMI11</c:v>
              </c:pt>
              <c:pt idx="16">
                <c:v>PVBI11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Escritórios!$R$9:$R$27</c15:sqref>
                  </c15:fullRef>
                </c:ext>
              </c:extLst>
              <c:f>Escritórios!$R$9:$R$25</c:f>
              <c:numCache>
                <c:formatCode>0.0%</c:formatCode>
                <c:ptCount val="17"/>
                <c:pt idx="0">
                  <c:v>0.10283307361561767</c:v>
                </c:pt>
                <c:pt idx="1">
                  <c:v>0.10283307361561767</c:v>
                </c:pt>
                <c:pt idx="2">
                  <c:v>0.10283307361561767</c:v>
                </c:pt>
                <c:pt idx="3">
                  <c:v>0.10283307361561767</c:v>
                </c:pt>
                <c:pt idx="4">
                  <c:v>0.10283307361561767</c:v>
                </c:pt>
                <c:pt idx="5">
                  <c:v>0.10283307361561767</c:v>
                </c:pt>
                <c:pt idx="6">
                  <c:v>0.10283307361561767</c:v>
                </c:pt>
                <c:pt idx="7">
                  <c:v>0.10283307361561767</c:v>
                </c:pt>
                <c:pt idx="8">
                  <c:v>0.10283307361561767</c:v>
                </c:pt>
                <c:pt idx="9">
                  <c:v>0.10283307361561767</c:v>
                </c:pt>
                <c:pt idx="10">
                  <c:v>0.10283307361561767</c:v>
                </c:pt>
                <c:pt idx="11">
                  <c:v>0.10283307361561767</c:v>
                </c:pt>
                <c:pt idx="12">
                  <c:v>0.10283307361561767</c:v>
                </c:pt>
                <c:pt idx="13">
                  <c:v>0.10283307361561767</c:v>
                </c:pt>
                <c:pt idx="14">
                  <c:v>0.10283307361561767</c:v>
                </c:pt>
                <c:pt idx="15">
                  <c:v>0.10283307361561767</c:v>
                </c:pt>
                <c:pt idx="16">
                  <c:v>0.10283307361561767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FIGS11</c:v>
                </c:pt>
                <c:pt idx="3">
                  <c:v>GZIT11</c:v>
                </c:pt>
                <c:pt idx="4">
                  <c:v>PMLL11</c:v>
                </c:pt>
                <c:pt idx="5">
                  <c:v>XPML11</c:v>
                </c:pt>
                <c:pt idx="6">
                  <c:v>HGBS11</c:v>
                </c:pt>
                <c:pt idx="7">
                  <c:v>HSML11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0.13469387755102041</c:v>
                </c:pt>
                <c:pt idx="1">
                  <c:v>0.12705719875704916</c:v>
                </c:pt>
                <c:pt idx="2">
                  <c:v>0.1200500208420175</c:v>
                </c:pt>
                <c:pt idx="3">
                  <c:v>0.11707317073170732</c:v>
                </c:pt>
                <c:pt idx="4">
                  <c:v>0.11635799476452585</c:v>
                </c:pt>
                <c:pt idx="5">
                  <c:v>0.1126530612244898</c:v>
                </c:pt>
                <c:pt idx="6">
                  <c:v>0.10955961331982701</c:v>
                </c:pt>
                <c:pt idx="7">
                  <c:v>0.10676156583629892</c:v>
                </c:pt>
                <c:pt idx="8">
                  <c:v>9.8149951314508266E-2</c:v>
                </c:pt>
                <c:pt idx="9">
                  <c:v>8.7301587301587311E-2</c:v>
                </c:pt>
                <c:pt idx="10">
                  <c:v>6.9902912621359226E-2</c:v>
                </c:pt>
                <c:pt idx="11">
                  <c:v>6.2940693579357804E-2</c:v>
                </c:pt>
                <c:pt idx="12">
                  <c:v>5.7775637939335579E-2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0.10736909269653221</c:v>
                </c:pt>
                <c:pt idx="1">
                  <c:v>0.10736909269653221</c:v>
                </c:pt>
                <c:pt idx="2">
                  <c:v>0.10736909269653221</c:v>
                </c:pt>
                <c:pt idx="3">
                  <c:v>0.10736909269653221</c:v>
                </c:pt>
                <c:pt idx="4">
                  <c:v>0.10736909269653221</c:v>
                </c:pt>
                <c:pt idx="5">
                  <c:v>0.10736909269653221</c:v>
                </c:pt>
                <c:pt idx="6">
                  <c:v>0.10736909269653221</c:v>
                </c:pt>
                <c:pt idx="7">
                  <c:v>0.10736909269653221</c:v>
                </c:pt>
                <c:pt idx="8">
                  <c:v>0.10736909269653221</c:v>
                </c:pt>
                <c:pt idx="9">
                  <c:v>0.10736909269653221</c:v>
                </c:pt>
                <c:pt idx="10">
                  <c:v>0.10736909269653221</c:v>
                </c:pt>
                <c:pt idx="11">
                  <c:v>0.10736909269653221</c:v>
                </c:pt>
                <c:pt idx="12">
                  <c:v>0.10736909269653221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SNFF11</c:v>
                </c:pt>
                <c:pt idx="1">
                  <c:v>KISU11</c:v>
                </c:pt>
                <c:pt idx="2">
                  <c:v>PSEC11</c:v>
                </c:pt>
                <c:pt idx="3">
                  <c:v>JSAF11</c:v>
                </c:pt>
                <c:pt idx="4">
                  <c:v>XPSF11</c:v>
                </c:pt>
                <c:pt idx="5">
                  <c:v>RBFM11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0.17915492957746482</c:v>
                </c:pt>
                <c:pt idx="1">
                  <c:v>0.13953488372093026</c:v>
                </c:pt>
                <c:pt idx="2">
                  <c:v>0.13939980638915778</c:v>
                </c:pt>
                <c:pt idx="3">
                  <c:v>0.13694721825962911</c:v>
                </c:pt>
                <c:pt idx="4">
                  <c:v>0.13145539906103287</c:v>
                </c:pt>
                <c:pt idx="5">
                  <c:v>0.13130699088145897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13,0%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SNFF11</c:v>
              </c:pt>
              <c:pt idx="1">
                <c:v>KISU11</c:v>
              </c:pt>
              <c:pt idx="2">
                <c:v>PSEC11</c:v>
              </c:pt>
              <c:pt idx="3">
                <c:v>JSAF11</c:v>
              </c:pt>
              <c:pt idx="4">
                <c:v>XPSF11</c:v>
              </c:pt>
              <c:pt idx="5">
                <c:v>RBFM11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0.13048199739543284</c:v>
                </c:pt>
                <c:pt idx="1">
                  <c:v>0.13048199739543284</c:v>
                </c:pt>
                <c:pt idx="2">
                  <c:v>0.13048199739543284</c:v>
                </c:pt>
                <c:pt idx="3">
                  <c:v>0.13048199739543284</c:v>
                </c:pt>
                <c:pt idx="4">
                  <c:v>0.13048199739543284</c:v>
                </c:pt>
                <c:pt idx="5">
                  <c:v>0.13048199739543284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VGIA11</c:v>
                </c:pt>
                <c:pt idx="2">
                  <c:v>CRAA11</c:v>
                </c:pt>
                <c:pt idx="3">
                  <c:v>KNCA11</c:v>
                </c:pt>
                <c:pt idx="4">
                  <c:v>FGAA11</c:v>
                </c:pt>
                <c:pt idx="5">
                  <c:v>EGAF11</c:v>
                </c:pt>
                <c:pt idx="6">
                  <c:v>RZAG11</c:v>
                </c:pt>
                <c:pt idx="7">
                  <c:v>OIAG11</c:v>
                </c:pt>
                <c:pt idx="8">
                  <c:v>RURA11</c:v>
                </c:pt>
                <c:pt idx="9">
                  <c:v>XPCA11</c:v>
                </c:pt>
                <c:pt idx="10">
                  <c:v>CPTR11</c:v>
                </c:pt>
                <c:pt idx="11">
                  <c:v>LSAG11</c:v>
                </c:pt>
                <c:pt idx="12">
                  <c:v>PLCA11</c:v>
                </c:pt>
                <c:pt idx="13">
                  <c:v>FZDA11</c:v>
                </c:pt>
                <c:pt idx="14">
                  <c:v>DCRA11</c:v>
                </c:pt>
                <c:pt idx="15">
                  <c:v>GCRA11</c:v>
                </c:pt>
                <c:pt idx="16">
                  <c:v>VCRA11</c:v>
                </c:pt>
                <c:pt idx="17">
                  <c:v>JGPX11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0.96368012164886463</c:v>
                </c:pt>
                <c:pt idx="1">
                  <c:v>0.91249494100774931</c:v>
                </c:pt>
                <c:pt idx="2">
                  <c:v>0.90124495044619923</c:v>
                </c:pt>
                <c:pt idx="3">
                  <c:v>0.86636019665787167</c:v>
                </c:pt>
                <c:pt idx="4">
                  <c:v>0.85064590624391978</c:v>
                </c:pt>
                <c:pt idx="5">
                  <c:v>0.84825047239310114</c:v>
                </c:pt>
                <c:pt idx="6">
                  <c:v>0.82496581611991415</c:v>
                </c:pt>
                <c:pt idx="7">
                  <c:v>0.82060803035400043</c:v>
                </c:pt>
                <c:pt idx="8">
                  <c:v>0.78367994344856762</c:v>
                </c:pt>
                <c:pt idx="9">
                  <c:v>0.76854598016271058</c:v>
                </c:pt>
                <c:pt idx="10">
                  <c:v>0.73636125435847954</c:v>
                </c:pt>
                <c:pt idx="11">
                  <c:v>0.73605461585638066</c:v>
                </c:pt>
                <c:pt idx="12">
                  <c:v>0.73241744777759821</c:v>
                </c:pt>
                <c:pt idx="13">
                  <c:v>0.69068990507360317</c:v>
                </c:pt>
                <c:pt idx="14">
                  <c:v>0.63465542334955793</c:v>
                </c:pt>
                <c:pt idx="15">
                  <c:v>0.58149215361234941</c:v>
                </c:pt>
                <c:pt idx="16">
                  <c:v>0.54597864072841806</c:v>
                </c:pt>
                <c:pt idx="17">
                  <c:v>0.53801876785416236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VGIA11</c:v>
              </c:pt>
              <c:pt idx="2">
                <c:v>CRAA11</c:v>
              </c:pt>
              <c:pt idx="3">
                <c:v>KNCA11</c:v>
              </c:pt>
              <c:pt idx="4">
                <c:v>FGAA11</c:v>
              </c:pt>
              <c:pt idx="5">
                <c:v>EGAF11</c:v>
              </c:pt>
              <c:pt idx="6">
                <c:v>RZAG11</c:v>
              </c:pt>
              <c:pt idx="7">
                <c:v>OIAG11</c:v>
              </c:pt>
              <c:pt idx="8">
                <c:v>RURA11</c:v>
              </c:pt>
              <c:pt idx="9">
                <c:v>XPCA11</c:v>
              </c:pt>
              <c:pt idx="10">
                <c:v>CPTR11</c:v>
              </c:pt>
              <c:pt idx="11">
                <c:v>LSAG11</c:v>
              </c:pt>
              <c:pt idx="12">
                <c:v>PLCA11</c:v>
              </c:pt>
              <c:pt idx="13">
                <c:v>FZDA11</c:v>
              </c:pt>
              <c:pt idx="14">
                <c:v>DCRA11</c:v>
              </c:pt>
              <c:pt idx="15">
                <c:v>GCRA11</c:v>
              </c:pt>
              <c:pt idx="16">
                <c:v>VCRA11</c:v>
              </c:pt>
              <c:pt idx="17">
                <c:v>JGPX11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0.81854687727926156</c:v>
                </c:pt>
                <c:pt idx="1">
                  <c:v>0.81854687727926156</c:v>
                </c:pt>
                <c:pt idx="2">
                  <c:v>0.81854687727926156</c:v>
                </c:pt>
                <c:pt idx="3">
                  <c:v>0.81854687727926156</c:v>
                </c:pt>
                <c:pt idx="4">
                  <c:v>0.81854687727926156</c:v>
                </c:pt>
                <c:pt idx="5">
                  <c:v>0.81854687727926156</c:v>
                </c:pt>
                <c:pt idx="6">
                  <c:v>0.81854687727926156</c:v>
                </c:pt>
                <c:pt idx="7">
                  <c:v>0.81854687727926156</c:v>
                </c:pt>
                <c:pt idx="8">
                  <c:v>0.81854687727926156</c:v>
                </c:pt>
                <c:pt idx="9">
                  <c:v>0.81854687727926156</c:v>
                </c:pt>
                <c:pt idx="10">
                  <c:v>0.81854687727926156</c:v>
                </c:pt>
                <c:pt idx="11">
                  <c:v>0.81854687727926156</c:v>
                </c:pt>
                <c:pt idx="12">
                  <c:v>0.81854687727926156</c:v>
                </c:pt>
                <c:pt idx="13">
                  <c:v>0.81854687727926156</c:v>
                </c:pt>
                <c:pt idx="14">
                  <c:v>0.81854687727926156</c:v>
                </c:pt>
                <c:pt idx="15">
                  <c:v>0.81854687727926156</c:v>
                </c:pt>
                <c:pt idx="16">
                  <c:v>0.81854687727926156</c:v>
                </c:pt>
                <c:pt idx="17">
                  <c:v>0.81854687727926156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VCRA11</c:v>
                </c:pt>
                <c:pt idx="1">
                  <c:v>EGAF11</c:v>
                </c:pt>
                <c:pt idx="2">
                  <c:v>JGPX11</c:v>
                </c:pt>
                <c:pt idx="3">
                  <c:v>RZAG11</c:v>
                </c:pt>
                <c:pt idx="4">
                  <c:v>PLCA11</c:v>
                </c:pt>
                <c:pt idx="5">
                  <c:v>DCRA11</c:v>
                </c:pt>
                <c:pt idx="6">
                  <c:v>GCRA11</c:v>
                </c:pt>
                <c:pt idx="7">
                  <c:v>LSAG11</c:v>
                </c:pt>
                <c:pt idx="8">
                  <c:v>CPTR11</c:v>
                </c:pt>
                <c:pt idx="9">
                  <c:v>OIAG11</c:v>
                </c:pt>
                <c:pt idx="10">
                  <c:v>VGIA11</c:v>
                </c:pt>
                <c:pt idx="11">
                  <c:v>FGAA11</c:v>
                </c:pt>
                <c:pt idx="12">
                  <c:v>XPCA11</c:v>
                </c:pt>
                <c:pt idx="13">
                  <c:v>RURA11</c:v>
                </c:pt>
                <c:pt idx="14">
                  <c:v>SNAG11</c:v>
                </c:pt>
                <c:pt idx="15">
                  <c:v>HGAG11</c:v>
                </c:pt>
                <c:pt idx="16">
                  <c:v>CRAA11</c:v>
                </c:pt>
                <c:pt idx="17">
                  <c:v>KNCA11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0.20618556701030927</c:v>
                </c:pt>
                <c:pt idx="1">
                  <c:v>0.18692033293697979</c:v>
                </c:pt>
                <c:pt idx="2">
                  <c:v>0.1862992431593247</c:v>
                </c:pt>
                <c:pt idx="3">
                  <c:v>0.18137847642079807</c:v>
                </c:pt>
                <c:pt idx="4">
                  <c:v>0.17746478873239438</c:v>
                </c:pt>
                <c:pt idx="5">
                  <c:v>0.17589576547231273</c:v>
                </c:pt>
                <c:pt idx="6">
                  <c:v>0.17369093231162197</c:v>
                </c:pt>
                <c:pt idx="7">
                  <c:v>0.17302938753089814</c:v>
                </c:pt>
                <c:pt idx="8">
                  <c:v>0.17142857142857143</c:v>
                </c:pt>
                <c:pt idx="9">
                  <c:v>0.16458852867830426</c:v>
                </c:pt>
                <c:pt idx="10">
                  <c:v>0.16400911161731208</c:v>
                </c:pt>
                <c:pt idx="11">
                  <c:v>0.16336633663366337</c:v>
                </c:pt>
                <c:pt idx="12">
                  <c:v>0.1623815967523681</c:v>
                </c:pt>
                <c:pt idx="13">
                  <c:v>0.15613382899628253</c:v>
                </c:pt>
                <c:pt idx="14">
                  <c:v>0.14754098360655737</c:v>
                </c:pt>
                <c:pt idx="15">
                  <c:v>0.13333333333333333</c:v>
                </c:pt>
                <c:pt idx="16">
                  <c:v>0.12528849324101549</c:v>
                </c:pt>
                <c:pt idx="17">
                  <c:v>0.11759280608715703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VCRA11</c:v>
              </c:pt>
              <c:pt idx="1">
                <c:v>EGAF11</c:v>
              </c:pt>
              <c:pt idx="2">
                <c:v>JGPX11</c:v>
              </c:pt>
              <c:pt idx="3">
                <c:v>RZAG11</c:v>
              </c:pt>
              <c:pt idx="4">
                <c:v>PLCA11</c:v>
              </c:pt>
              <c:pt idx="5">
                <c:v>DCRA11</c:v>
              </c:pt>
              <c:pt idx="6">
                <c:v>GCRA11</c:v>
              </c:pt>
              <c:pt idx="7">
                <c:v>LSAG11</c:v>
              </c:pt>
              <c:pt idx="8">
                <c:v>CPTR11</c:v>
              </c:pt>
              <c:pt idx="9">
                <c:v>OIAG11</c:v>
              </c:pt>
              <c:pt idx="10">
                <c:v>VGIA11</c:v>
              </c:pt>
              <c:pt idx="11">
                <c:v>FGAA11</c:v>
              </c:pt>
              <c:pt idx="12">
                <c:v>XPCA11</c:v>
              </c:pt>
              <c:pt idx="13">
                <c:v>RURA11</c:v>
              </c:pt>
              <c:pt idx="14">
                <c:v>SNAG11</c:v>
              </c:pt>
              <c:pt idx="15">
                <c:v>HGAG11</c:v>
              </c:pt>
              <c:pt idx="16">
                <c:v>CRAA11</c:v>
              </c:pt>
              <c:pt idx="17">
                <c:v>KNCA11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0.15613305704995808</c:v>
                </c:pt>
                <c:pt idx="1">
                  <c:v>0.15613305704995808</c:v>
                </c:pt>
                <c:pt idx="2">
                  <c:v>0.15613305704995808</c:v>
                </c:pt>
                <c:pt idx="3">
                  <c:v>0.15613305704995808</c:v>
                </c:pt>
                <c:pt idx="4">
                  <c:v>0.15613305704995808</c:v>
                </c:pt>
                <c:pt idx="5">
                  <c:v>0.15613305704995808</c:v>
                </c:pt>
                <c:pt idx="6">
                  <c:v>0.15613305704995808</c:v>
                </c:pt>
                <c:pt idx="7">
                  <c:v>0.15613305704995808</c:v>
                </c:pt>
                <c:pt idx="8">
                  <c:v>0.15613305704995808</c:v>
                </c:pt>
                <c:pt idx="9">
                  <c:v>0.15613305704995808</c:v>
                </c:pt>
                <c:pt idx="10">
                  <c:v>0.15613305704995808</c:v>
                </c:pt>
                <c:pt idx="11">
                  <c:v>0.15613305704995808</c:v>
                </c:pt>
                <c:pt idx="12">
                  <c:v>0.15613305704995808</c:v>
                </c:pt>
                <c:pt idx="13">
                  <c:v>0.15613305704995808</c:v>
                </c:pt>
                <c:pt idx="14">
                  <c:v>0.15613305704995808</c:v>
                </c:pt>
                <c:pt idx="15">
                  <c:v>0.15613305704995808</c:v>
                </c:pt>
                <c:pt idx="16">
                  <c:v>0.15613305704995808</c:v>
                </c:pt>
                <c:pt idx="17">
                  <c:v>0.15613305704995808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94A89CDF-B22F-435E-BD2B-95FF1A53D0A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F8D67A85-7C5A-4B5E-A806-A96B50D6FC0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017F1F3E-5C74-4973-A3BF-9528BDCF930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A6C3DC22-E1CE-4AEC-843B-FA64C3E6398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FBBA0EC4-08BA-4EA0-B1E0-E7939AC1CBB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A7DF3DD5-A512-4C37-BA91-1CD51259CF3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052693E6-B686-42D7-B883-248D33865D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E13FE803-17D9-46C4-A0ED-6B69CCE463D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AD34A879-1979-41D5-8CC4-F2FED305CEA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89073039-4DE8-426D-BBAE-933FD08B63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23A30880-1E17-4718-AF49-22D6232597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DF495C59-8F66-434B-82DF-3554D66216D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49C582F7-B9B5-4A00-AF73-C2DBBCD3E5A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4DB8B1C0-7AD5-4E35-A7CA-F6DB91E8DD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93E593A-17BD-4414-9433-CE2F621F551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347F812-910B-46EB-BEC1-D48ECB6830C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DCA3E7D-9FCA-4973-9EED-2030DD4CDD2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400369C6-7861-436E-85EF-EB7888E8404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7769B0E5-2C40-4CA1-822F-316D02AA998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0.96368012164886463</c:v>
                </c:pt>
                <c:pt idx="1">
                  <c:v>0.91249494100774931</c:v>
                </c:pt>
                <c:pt idx="2">
                  <c:v>0.90124495044619923</c:v>
                </c:pt>
                <c:pt idx="3">
                  <c:v>0.86636019665787167</c:v>
                </c:pt>
                <c:pt idx="4">
                  <c:v>0.85064590624391978</c:v>
                </c:pt>
                <c:pt idx="5">
                  <c:v>0.84825047239310114</c:v>
                </c:pt>
                <c:pt idx="6">
                  <c:v>0.82496581611991415</c:v>
                </c:pt>
                <c:pt idx="7">
                  <c:v>0.82060803035400043</c:v>
                </c:pt>
                <c:pt idx="8">
                  <c:v>0.78367994344856762</c:v>
                </c:pt>
                <c:pt idx="9">
                  <c:v>0.76854598016271058</c:v>
                </c:pt>
                <c:pt idx="10">
                  <c:v>0.73636125435847954</c:v>
                </c:pt>
                <c:pt idx="11">
                  <c:v>0.73605461585638066</c:v>
                </c:pt>
                <c:pt idx="12">
                  <c:v>0.73241744777759821</c:v>
                </c:pt>
                <c:pt idx="13">
                  <c:v>0.69068990507360317</c:v>
                </c:pt>
                <c:pt idx="14">
                  <c:v>0.63465542334955793</c:v>
                </c:pt>
                <c:pt idx="15">
                  <c:v>0.58149215361234941</c:v>
                </c:pt>
                <c:pt idx="16">
                  <c:v>0.54597864072841806</c:v>
                </c:pt>
                <c:pt idx="17">
                  <c:v>0.53801876785416236</c:v>
                </c:pt>
                <c:pt idx="18">
                  <c:v>0.45811528308680044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0.20618556701030927</c:v>
                </c:pt>
                <c:pt idx="1">
                  <c:v>0.18692033293697979</c:v>
                </c:pt>
                <c:pt idx="2">
                  <c:v>0.1862992431593247</c:v>
                </c:pt>
                <c:pt idx="3">
                  <c:v>0.18137847642079807</c:v>
                </c:pt>
                <c:pt idx="4">
                  <c:v>0.17746478873239438</c:v>
                </c:pt>
                <c:pt idx="5">
                  <c:v>0.17589576547231273</c:v>
                </c:pt>
                <c:pt idx="6">
                  <c:v>0.17369093231162197</c:v>
                </c:pt>
                <c:pt idx="7">
                  <c:v>0.17302938753089814</c:v>
                </c:pt>
                <c:pt idx="8">
                  <c:v>0.17142857142857143</c:v>
                </c:pt>
                <c:pt idx="9">
                  <c:v>0.16458852867830426</c:v>
                </c:pt>
                <c:pt idx="10">
                  <c:v>0.16400911161731208</c:v>
                </c:pt>
                <c:pt idx="11">
                  <c:v>0.16336633663366337</c:v>
                </c:pt>
                <c:pt idx="12">
                  <c:v>0.1623815967523681</c:v>
                </c:pt>
                <c:pt idx="13">
                  <c:v>0.15613382899628253</c:v>
                </c:pt>
                <c:pt idx="14">
                  <c:v>0.14754098360655737</c:v>
                </c:pt>
                <c:pt idx="15">
                  <c:v>0.13333333333333333</c:v>
                </c:pt>
                <c:pt idx="16">
                  <c:v>0.12528849324101549</c:v>
                </c:pt>
                <c:pt idx="17">
                  <c:v>0.11759280608715703</c:v>
                </c:pt>
                <c:pt idx="18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VGIA11</c:v>
                  </c:pt>
                  <c:pt idx="2">
                    <c:v>CRAA11</c:v>
                  </c:pt>
                  <c:pt idx="3">
                    <c:v>KNCA11</c:v>
                  </c:pt>
                  <c:pt idx="4">
                    <c:v>FGAA11</c:v>
                  </c:pt>
                  <c:pt idx="5">
                    <c:v>EGAF11</c:v>
                  </c:pt>
                  <c:pt idx="6">
                    <c:v>RZAG11</c:v>
                  </c:pt>
                  <c:pt idx="7">
                    <c:v>OIAG11</c:v>
                  </c:pt>
                  <c:pt idx="8">
                    <c:v>RURA11</c:v>
                  </c:pt>
                  <c:pt idx="9">
                    <c:v>XPCA11</c:v>
                  </c:pt>
                  <c:pt idx="10">
                    <c:v>CPTR11</c:v>
                  </c:pt>
                  <c:pt idx="11">
                    <c:v>LSAG11</c:v>
                  </c:pt>
                  <c:pt idx="12">
                    <c:v>PLCA11</c:v>
                  </c:pt>
                  <c:pt idx="13">
                    <c:v>FZDA11</c:v>
                  </c:pt>
                  <c:pt idx="14">
                    <c:v>DCRA11</c:v>
                  </c:pt>
                  <c:pt idx="15">
                    <c:v>GCRA11</c:v>
                  </c:pt>
                  <c:pt idx="16">
                    <c:v>VCRA11</c:v>
                  </c:pt>
                  <c:pt idx="17">
                    <c:v>JGPX11</c:v>
                  </c:pt>
                  <c:pt idx="18">
                    <c:v>HGAG11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0.76799497957244323</c:v>
                </c:pt>
                <c:pt idx="1">
                  <c:v>0.91692180147938518</c:v>
                </c:pt>
                <c:pt idx="2">
                  <c:v>0.93152780477295716</c:v>
                </c:pt>
                <c:pt idx="3">
                  <c:v>0.89033898461980954</c:v>
                </c:pt>
                <c:pt idx="4">
                  <c:v>0.86577982496936423</c:v>
                </c:pt>
                <c:pt idx="5">
                  <c:v>0.96295509745190411</c:v>
                </c:pt>
                <c:pt idx="6">
                  <c:v>0.40972714796590604</c:v>
                </c:pt>
                <c:pt idx="7">
                  <c:v>0.82937278574364837</c:v>
                </c:pt>
                <c:pt idx="8">
                  <c:v>0.41824383728192061</c:v>
                </c:pt>
                <c:pt idx="9">
                  <c:v>0.63698674781547104</c:v>
                </c:pt>
                <c:pt idx="10">
                  <c:v>0.61952625120627858</c:v>
                </c:pt>
                <c:pt idx="11">
                  <c:v>2.7755503488545753E-2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0.15040431266846363</c:v>
                </c:pt>
                <c:pt idx="1">
                  <c:v>0.10576569959603378</c:v>
                </c:pt>
                <c:pt idx="2">
                  <c:v>0.10120481927463615</c:v>
                </c:pt>
                <c:pt idx="3">
                  <c:v>9.994739610872333E-2</c:v>
                </c:pt>
                <c:pt idx="4">
                  <c:v>0.14466130884041334</c:v>
                </c:pt>
                <c:pt idx="5">
                  <c:v>8.380952380952382E-2</c:v>
                </c:pt>
                <c:pt idx="6">
                  <c:v>9.0474993717014313E-2</c:v>
                </c:pt>
                <c:pt idx="7">
                  <c:v>0.12217194570302996</c:v>
                </c:pt>
                <c:pt idx="8">
                  <c:v>0.18834080718105162</c:v>
                </c:pt>
                <c:pt idx="9">
                  <c:v>8.383233532848948E-2</c:v>
                </c:pt>
                <c:pt idx="10">
                  <c:v>9.4244882193897261E-2</c:v>
                </c:pt>
                <c:pt idx="11">
                  <c:v>7.1287128712871295E-2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0.76799497957244323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0.15040431266846363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0.91692180147938518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0.10576569959603378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0.93152780477295716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0.10120481927463615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0.89033898461980954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9.994739610872333E-2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0.86577982496936423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0.14466130884041334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0.96295509745190411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8.380952380952382E-2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0.40972714796590604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9.0474993717014313E-2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0.82937278574364837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0.12217194570302996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0.41824383728192061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0.18834080718105162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0.63698674781547104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8.383233532848948E-2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0.61952625120627858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9.4244882193897261E-2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2.7755503488545753E-2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7.1287128712871295E-2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18/09/2026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264718" y="179295"/>
          <a:ext cx="468000" cy="434382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1429476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96216" y="287655"/>
          <a:ext cx="452760" cy="43480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12483" y="317500"/>
          <a:ext cx="450855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29529" y="296333"/>
          <a:ext cx="456570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70654" y="168088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13915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16298" y="134469"/>
          <a:ext cx="4299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45933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1240" y="134471"/>
          <a:ext cx="4680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49561" y="134471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al%20Estate/FIIs/Resumo%20Semanal/Planilhas/One%20Pager.xlsx" TargetMode="External"/><Relationship Id="rId1" Type="http://schemas.openxmlformats.org/officeDocument/2006/relationships/externalLinkPath" Target="/Equities/Modelos/Real%20Estate/FIIs/Resumo%20Semanal/Planilhas/One%20Pa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ue"/>
      <sheetName val="Sheet3"/>
      <sheetName val="Cotação Diária"/>
      <sheetName val="Sheet4"/>
      <sheetName val="Série Histórica"/>
      <sheetName val="Fechamento Base 100"/>
      <sheetName val="XPFI"/>
      <sheetName val="Sheet1"/>
      <sheetName val="XPFT"/>
      <sheetName val="XPFP"/>
      <sheetName val="Database"/>
      <sheetName val="Sheet2"/>
      <sheetName val="Cotação IBOV e IFIX"/>
      <sheetName val="Cotação 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    </cell>
        </row>
      </sheetData>
      <sheetData sheetId="9">
        <row r="2">
          <cell r="B2" t="str">
    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6" zoomScale="30" zoomScaleNormal="30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615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297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296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298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377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85" zoomScaleNormal="85" workbookViewId="0">
      <selection activeCell="F9" sqref="F9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18/09/2026</v>
      </c>
      <c r="C4" s="62" t="s">
        <v>616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4" t="s">
        <v>219</v>
      </c>
      <c r="C6" s="204"/>
      <c r="D6" s="204"/>
      <c r="E6" s="204"/>
      <c r="G6" s="204" t="s">
        <v>252</v>
      </c>
      <c r="H6" s="204"/>
      <c r="I6" s="204"/>
      <c r="J6" s="204"/>
      <c r="L6" s="204" t="s">
        <v>149</v>
      </c>
      <c r="M6" s="204"/>
      <c r="N6" s="204"/>
      <c r="O6" s="204"/>
      <c r="Q6" s="203" t="s">
        <v>255</v>
      </c>
      <c r="R6" s="203"/>
      <c r="S6" s="203"/>
      <c r="T6" s="203"/>
      <c r="V6" s="203" t="s">
        <v>147</v>
      </c>
      <c r="W6" s="203"/>
      <c r="X6" s="203"/>
      <c r="Y6" s="203"/>
      <c r="AA6" s="203" t="s">
        <v>153</v>
      </c>
      <c r="AB6" s="203"/>
      <c r="AC6" s="203"/>
      <c r="AD6" s="203"/>
      <c r="AF6" s="203" t="s">
        <v>148</v>
      </c>
      <c r="AG6" s="203"/>
      <c r="AH6" s="203"/>
      <c r="AI6" s="203"/>
    </row>
    <row r="7" spans="2:35" ht="4.5" hidden="1" customHeight="1" x14ac:dyDescent="0.3"/>
    <row r="8" spans="2:35" ht="11.25" customHeight="1" x14ac:dyDescent="0.3">
      <c r="B8" s="205" t="s">
        <v>341</v>
      </c>
      <c r="C8" s="205"/>
      <c r="D8" s="205"/>
      <c r="E8" s="205"/>
      <c r="G8" s="205" t="s">
        <v>274</v>
      </c>
      <c r="H8" s="205"/>
      <c r="I8" s="205"/>
      <c r="J8" s="205"/>
      <c r="L8" s="205" t="s">
        <v>275</v>
      </c>
      <c r="M8" s="205"/>
      <c r="N8" s="205"/>
      <c r="O8" s="205"/>
      <c r="Q8" s="203"/>
      <c r="R8" s="203"/>
      <c r="S8" s="203"/>
      <c r="T8" s="203"/>
      <c r="V8" s="203"/>
      <c r="W8" s="203"/>
      <c r="X8" s="203"/>
      <c r="Y8" s="203"/>
      <c r="AA8" s="203"/>
      <c r="AB8" s="203"/>
      <c r="AC8" s="203"/>
      <c r="AD8" s="203"/>
      <c r="AF8" s="203"/>
      <c r="AG8" s="203"/>
      <c r="AH8" s="203"/>
      <c r="AI8" s="203"/>
    </row>
    <row r="9" spans="2:35" ht="11.25" customHeight="1" x14ac:dyDescent="0.3">
      <c r="B9" s="205"/>
      <c r="C9" s="205"/>
      <c r="D9" s="205"/>
      <c r="E9" s="205"/>
      <c r="G9" s="205"/>
      <c r="H9" s="205"/>
      <c r="I9" s="205"/>
      <c r="J9" s="205"/>
      <c r="L9" s="205"/>
      <c r="M9" s="205"/>
      <c r="N9" s="205"/>
      <c r="O9" s="205"/>
      <c r="Q9" s="203"/>
      <c r="R9" s="203"/>
      <c r="S9" s="203"/>
      <c r="T9" s="203"/>
      <c r="V9" s="203"/>
      <c r="W9" s="203"/>
      <c r="X9" s="203"/>
      <c r="Y9" s="203"/>
      <c r="AA9" s="203"/>
      <c r="AB9" s="203"/>
      <c r="AC9" s="203"/>
      <c r="AD9" s="203"/>
      <c r="AF9" s="203"/>
      <c r="AG9" s="203"/>
      <c r="AH9" s="203"/>
      <c r="AI9" s="203"/>
    </row>
    <row r="26" spans="2:35" ht="11.25" customHeight="1" x14ac:dyDescent="0.3">
      <c r="B26" s="205" t="s">
        <v>257</v>
      </c>
      <c r="C26" s="205"/>
      <c r="D26" s="205"/>
      <c r="E26" s="205"/>
      <c r="G26" s="205" t="s">
        <v>256</v>
      </c>
      <c r="H26" s="205"/>
      <c r="I26" s="205"/>
      <c r="J26" s="205"/>
      <c r="L26" s="205" t="s">
        <v>258</v>
      </c>
      <c r="M26" s="205"/>
      <c r="N26" s="205"/>
      <c r="O26" s="205"/>
      <c r="Q26" s="203"/>
      <c r="R26" s="203"/>
      <c r="S26" s="203"/>
      <c r="T26" s="203"/>
      <c r="V26" s="203"/>
      <c r="W26" s="203"/>
      <c r="X26" s="203"/>
      <c r="Y26" s="203"/>
      <c r="AA26" s="203"/>
      <c r="AB26" s="203"/>
      <c r="AC26" s="203"/>
      <c r="AD26" s="203"/>
      <c r="AF26" s="203"/>
      <c r="AG26" s="203"/>
      <c r="AH26" s="203"/>
      <c r="AI26" s="203"/>
    </row>
    <row r="27" spans="2:35" ht="11.25" customHeight="1" x14ac:dyDescent="0.3">
      <c r="B27" s="205"/>
      <c r="C27" s="205"/>
      <c r="D27" s="205"/>
      <c r="E27" s="205"/>
      <c r="G27" s="205"/>
      <c r="H27" s="205"/>
      <c r="I27" s="205"/>
      <c r="J27" s="205"/>
      <c r="L27" s="205"/>
      <c r="M27" s="205"/>
      <c r="N27" s="205"/>
      <c r="O27" s="205"/>
      <c r="Q27" s="203"/>
      <c r="R27" s="203"/>
      <c r="S27" s="203"/>
      <c r="T27" s="203"/>
      <c r="V27" s="203"/>
      <c r="W27" s="203"/>
      <c r="X27" s="203"/>
      <c r="Y27" s="203"/>
      <c r="AA27" s="203"/>
      <c r="AB27" s="203"/>
      <c r="AC27" s="203"/>
      <c r="AD27" s="203"/>
      <c r="AF27" s="203"/>
      <c r="AG27" s="203"/>
      <c r="AH27" s="203"/>
      <c r="AI27" s="203"/>
    </row>
    <row r="44" spans="2:35" ht="11.25" customHeight="1" x14ac:dyDescent="0.3">
      <c r="B44" s="205" t="s">
        <v>259</v>
      </c>
      <c r="C44" s="205"/>
      <c r="D44" s="205"/>
      <c r="E44" s="205"/>
      <c r="G44" s="205" t="s">
        <v>260</v>
      </c>
      <c r="H44" s="205"/>
      <c r="I44" s="205"/>
      <c r="J44" s="205"/>
      <c r="L44" s="205" t="s">
        <v>261</v>
      </c>
      <c r="M44" s="205"/>
      <c r="N44" s="205"/>
      <c r="O44" s="205"/>
      <c r="Q44" s="203"/>
      <c r="R44" s="203"/>
      <c r="S44" s="203"/>
      <c r="T44" s="203"/>
      <c r="V44" s="203"/>
      <c r="W44" s="203"/>
      <c r="X44" s="203"/>
      <c r="Y44" s="203"/>
      <c r="AA44" s="203"/>
      <c r="AB44" s="203"/>
      <c r="AC44" s="203"/>
      <c r="AD44" s="203"/>
      <c r="AF44" s="203"/>
      <c r="AG44" s="203"/>
      <c r="AH44" s="203"/>
      <c r="AI44" s="203"/>
    </row>
    <row r="45" spans="2:35" ht="11.25" customHeight="1" x14ac:dyDescent="0.3">
      <c r="B45" s="205"/>
      <c r="C45" s="205"/>
      <c r="D45" s="205"/>
      <c r="E45" s="205"/>
      <c r="G45" s="205"/>
      <c r="H45" s="205"/>
      <c r="I45" s="205"/>
      <c r="J45" s="205"/>
      <c r="L45" s="205"/>
      <c r="M45" s="205"/>
      <c r="N45" s="205"/>
      <c r="O45" s="205"/>
      <c r="Q45" s="203"/>
      <c r="R45" s="203"/>
      <c r="S45" s="203"/>
      <c r="T45" s="203"/>
      <c r="V45" s="203"/>
      <c r="W45" s="203"/>
      <c r="X45" s="203"/>
      <c r="Y45" s="203"/>
      <c r="AA45" s="203"/>
      <c r="AB45" s="203"/>
      <c r="AC45" s="203"/>
      <c r="AD45" s="203"/>
      <c r="AF45" s="203"/>
      <c r="AG45" s="203"/>
      <c r="AH45" s="203"/>
      <c r="AI45" s="203"/>
    </row>
    <row r="61" spans="2:35" ht="12.9" customHeight="1" x14ac:dyDescent="0.3"/>
    <row r="62" spans="2:35" ht="11.25" customHeight="1" x14ac:dyDescent="0.3">
      <c r="B62" s="205" t="s">
        <v>263</v>
      </c>
      <c r="C62" s="205"/>
      <c r="D62" s="205"/>
      <c r="E62" s="205"/>
      <c r="G62" s="205" t="s">
        <v>264</v>
      </c>
      <c r="H62" s="205"/>
      <c r="I62" s="205"/>
      <c r="J62" s="205"/>
      <c r="L62" s="205" t="s">
        <v>262</v>
      </c>
      <c r="M62" s="205"/>
      <c r="N62" s="205"/>
      <c r="O62" s="205"/>
      <c r="Q62" s="203"/>
      <c r="R62" s="203"/>
      <c r="S62" s="203"/>
      <c r="T62" s="203"/>
      <c r="V62" s="203"/>
      <c r="W62" s="203"/>
      <c r="X62" s="203"/>
      <c r="Y62" s="203"/>
      <c r="AA62" s="203"/>
      <c r="AB62" s="203"/>
      <c r="AC62" s="203"/>
      <c r="AD62" s="203"/>
      <c r="AF62" s="203"/>
      <c r="AG62" s="203"/>
      <c r="AH62" s="203"/>
      <c r="AI62" s="203"/>
    </row>
    <row r="63" spans="2:35" ht="11.25" customHeight="1" x14ac:dyDescent="0.3">
      <c r="B63" s="205"/>
      <c r="C63" s="205"/>
      <c r="D63" s="205"/>
      <c r="E63" s="205"/>
      <c r="G63" s="205"/>
      <c r="H63" s="205"/>
      <c r="I63" s="205"/>
      <c r="J63" s="205"/>
      <c r="L63" s="205"/>
      <c r="M63" s="205"/>
      <c r="N63" s="205"/>
      <c r="O63" s="205"/>
      <c r="Q63" s="203"/>
      <c r="R63" s="203"/>
      <c r="S63" s="203"/>
      <c r="T63" s="203"/>
      <c r="V63" s="203"/>
      <c r="W63" s="203"/>
      <c r="X63" s="203"/>
      <c r="Y63" s="203"/>
      <c r="AA63" s="203"/>
      <c r="AB63" s="203"/>
      <c r="AC63" s="203"/>
      <c r="AD63" s="203"/>
      <c r="AF63" s="203"/>
      <c r="AG63" s="203"/>
      <c r="AH63" s="203"/>
      <c r="AI63" s="203"/>
    </row>
    <row r="80" spans="2:35" ht="11.25" customHeight="1" x14ac:dyDescent="0.3">
      <c r="B80" s="205" t="s">
        <v>265</v>
      </c>
      <c r="C80" s="205"/>
      <c r="D80" s="205"/>
      <c r="E80" s="205"/>
      <c r="G80" s="205" t="s">
        <v>266</v>
      </c>
      <c r="H80" s="205"/>
      <c r="I80" s="205"/>
      <c r="J80" s="205"/>
      <c r="L80" s="205" t="s">
        <v>267</v>
      </c>
      <c r="M80" s="205"/>
      <c r="N80" s="205"/>
      <c r="O80" s="205"/>
      <c r="Q80" s="203"/>
      <c r="R80" s="203"/>
      <c r="S80" s="203"/>
      <c r="T80" s="203"/>
      <c r="V80" s="203"/>
      <c r="W80" s="203"/>
      <c r="X80" s="203"/>
      <c r="Y80" s="203"/>
      <c r="AA80" s="203"/>
      <c r="AB80" s="203"/>
      <c r="AC80" s="203"/>
      <c r="AD80" s="203"/>
      <c r="AF80" s="203"/>
      <c r="AG80" s="203"/>
      <c r="AH80" s="203"/>
      <c r="AI80" s="203"/>
    </row>
    <row r="81" spans="2:35" ht="11.25" customHeight="1" x14ac:dyDescent="0.3">
      <c r="B81" s="205"/>
      <c r="C81" s="205"/>
      <c r="D81" s="205"/>
      <c r="E81" s="205"/>
      <c r="G81" s="205"/>
      <c r="H81" s="205"/>
      <c r="I81" s="205"/>
      <c r="J81" s="205"/>
      <c r="L81" s="205"/>
      <c r="M81" s="205"/>
      <c r="N81" s="205"/>
      <c r="O81" s="205"/>
      <c r="Q81" s="203"/>
      <c r="R81" s="203"/>
      <c r="S81" s="203"/>
      <c r="T81" s="203"/>
      <c r="V81" s="203"/>
      <c r="W81" s="203"/>
      <c r="X81" s="203"/>
      <c r="Y81" s="203"/>
      <c r="AA81" s="203"/>
      <c r="AB81" s="203"/>
      <c r="AC81" s="203"/>
      <c r="AD81" s="203"/>
      <c r="AF81" s="203"/>
      <c r="AG81" s="203"/>
      <c r="AH81" s="203"/>
      <c r="AI81" s="203"/>
    </row>
    <row r="98" spans="2:35" ht="11.25" customHeight="1" x14ac:dyDescent="0.3">
      <c r="B98" s="205" t="s">
        <v>268</v>
      </c>
      <c r="C98" s="205"/>
      <c r="D98" s="205"/>
      <c r="E98" s="205"/>
      <c r="G98" s="205" t="s">
        <v>269</v>
      </c>
      <c r="H98" s="205"/>
      <c r="I98" s="205"/>
      <c r="J98" s="205"/>
      <c r="L98" s="205" t="s">
        <v>270</v>
      </c>
      <c r="M98" s="205"/>
      <c r="N98" s="205"/>
      <c r="O98" s="205"/>
      <c r="Q98" s="203"/>
      <c r="R98" s="203"/>
      <c r="S98" s="203"/>
      <c r="T98" s="203"/>
      <c r="V98" s="203"/>
      <c r="W98" s="203"/>
      <c r="X98" s="203"/>
      <c r="Y98" s="203"/>
      <c r="AA98" s="203"/>
      <c r="AB98" s="203"/>
      <c r="AC98" s="203"/>
      <c r="AD98" s="203"/>
      <c r="AF98" s="203"/>
      <c r="AG98" s="203"/>
      <c r="AH98" s="203"/>
      <c r="AI98" s="203"/>
    </row>
    <row r="99" spans="2:35" ht="11.25" customHeight="1" x14ac:dyDescent="0.3">
      <c r="B99" s="205"/>
      <c r="C99" s="205"/>
      <c r="D99" s="205"/>
      <c r="E99" s="205"/>
      <c r="G99" s="205"/>
      <c r="H99" s="205"/>
      <c r="I99" s="205"/>
      <c r="J99" s="205"/>
      <c r="L99" s="205"/>
      <c r="M99" s="205"/>
      <c r="N99" s="205"/>
      <c r="O99" s="205"/>
      <c r="Q99" s="203"/>
      <c r="R99" s="203"/>
      <c r="S99" s="203"/>
      <c r="T99" s="203"/>
      <c r="V99" s="203"/>
      <c r="W99" s="203"/>
      <c r="X99" s="203"/>
      <c r="Y99" s="203"/>
      <c r="AA99" s="203"/>
      <c r="AB99" s="203"/>
      <c r="AC99" s="203"/>
      <c r="AD99" s="203"/>
      <c r="AF99" s="203"/>
      <c r="AG99" s="203"/>
      <c r="AH99" s="203"/>
      <c r="AI99" s="203"/>
    </row>
    <row r="116" spans="2:35" ht="11.25" customHeight="1" x14ac:dyDescent="0.3">
      <c r="B116" s="205" t="s">
        <v>271</v>
      </c>
      <c r="C116" s="205"/>
      <c r="D116" s="205"/>
      <c r="E116" s="205"/>
      <c r="G116" s="205" t="s">
        <v>272</v>
      </c>
      <c r="H116" s="205"/>
      <c r="I116" s="205"/>
      <c r="J116" s="205"/>
      <c r="L116" s="205" t="s">
        <v>273</v>
      </c>
      <c r="M116" s="205"/>
      <c r="N116" s="205"/>
      <c r="O116" s="205"/>
      <c r="Q116" s="203"/>
      <c r="R116" s="203"/>
      <c r="S116" s="203"/>
      <c r="T116" s="203"/>
      <c r="V116" s="203"/>
      <c r="W116" s="203"/>
      <c r="X116" s="203"/>
      <c r="Y116" s="203"/>
      <c r="AA116" s="203"/>
      <c r="AB116" s="203"/>
      <c r="AC116" s="203"/>
      <c r="AD116" s="203"/>
      <c r="AF116" s="203"/>
      <c r="AG116" s="203"/>
      <c r="AH116" s="203"/>
      <c r="AI116" s="203"/>
    </row>
    <row r="117" spans="2:35" ht="11.25" customHeight="1" x14ac:dyDescent="0.3">
      <c r="B117" s="205"/>
      <c r="C117" s="205"/>
      <c r="D117" s="205"/>
      <c r="E117" s="205"/>
      <c r="G117" s="205"/>
      <c r="H117" s="205"/>
      <c r="I117" s="205"/>
      <c r="J117" s="205"/>
      <c r="L117" s="205"/>
      <c r="M117" s="205"/>
      <c r="N117" s="205"/>
      <c r="O117" s="205"/>
      <c r="Q117" s="203"/>
      <c r="R117" s="203"/>
      <c r="S117" s="203"/>
      <c r="T117" s="203"/>
      <c r="V117" s="203"/>
      <c r="W117" s="203"/>
      <c r="X117" s="203"/>
      <c r="Y117" s="203"/>
      <c r="AA117" s="203"/>
      <c r="AB117" s="203"/>
      <c r="AC117" s="203"/>
      <c r="AD117" s="203"/>
      <c r="AF117" s="203"/>
      <c r="AG117" s="203"/>
      <c r="AH117" s="203"/>
      <c r="AI117" s="203"/>
    </row>
    <row r="134" spans="2:15" ht="11.4" customHeight="1" x14ac:dyDescent="0.3">
      <c r="B134" s="205" t="s">
        <v>607</v>
      </c>
      <c r="C134" s="205"/>
      <c r="D134" s="205"/>
      <c r="E134" s="205"/>
      <c r="G134" s="205" t="s">
        <v>602</v>
      </c>
      <c r="H134" s="205"/>
      <c r="I134" s="205"/>
      <c r="J134" s="205"/>
      <c r="L134" s="205" t="s">
        <v>603</v>
      </c>
      <c r="M134" s="205"/>
      <c r="N134" s="205"/>
      <c r="O134" s="205"/>
    </row>
    <row r="135" spans="2:15" ht="10.8" customHeight="1" x14ac:dyDescent="0.3">
      <c r="B135" s="205"/>
      <c r="C135" s="205"/>
      <c r="D135" s="205"/>
      <c r="E135" s="205"/>
      <c r="G135" s="205"/>
      <c r="H135" s="205"/>
      <c r="I135" s="205"/>
      <c r="J135" s="205"/>
      <c r="L135" s="205"/>
      <c r="M135" s="205"/>
      <c r="N135" s="205"/>
      <c r="O135" s="205"/>
    </row>
  </sheetData>
  <mergeCells count="59"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V6:Y6"/>
    <mergeCell ref="B6:E6"/>
    <mergeCell ref="G6:J6"/>
    <mergeCell ref="L6:O6"/>
    <mergeCell ref="Q6:T6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40"/>
  <sheetViews>
    <sheetView showGridLines="0" zoomScale="90" zoomScaleNormal="90" workbookViewId="0">
      <pane xSplit="2" ySplit="6" topLeftCell="K112" activePane="bottomRight" state="frozen"/>
      <selection pane="topRight" activeCell="C1" sqref="C1"/>
      <selection pane="bottomLeft" activeCell="A7" sqref="A7"/>
      <selection pane="bottomRight" activeCell="M117" sqref="M117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299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212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146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218</v>
      </c>
      <c r="K6" s="58" t="s">
        <v>240</v>
      </c>
      <c r="L6" s="56" t="s">
        <v>217</v>
      </c>
      <c r="M6" s="56" t="s">
        <v>282</v>
      </c>
      <c r="N6" s="56" t="s">
        <v>216</v>
      </c>
      <c r="O6" s="56" t="s">
        <v>283</v>
      </c>
      <c r="P6" s="56" t="s">
        <v>219</v>
      </c>
      <c r="Q6" s="56" t="s">
        <v>11</v>
      </c>
      <c r="R6" s="1"/>
      <c r="S6" s="56" t="s">
        <v>6</v>
      </c>
      <c r="T6" s="56" t="s">
        <v>284</v>
      </c>
      <c r="U6" s="56" t="s">
        <v>608</v>
      </c>
      <c r="V6" s="56" t="s">
        <v>8</v>
      </c>
      <c r="W6" s="56" t="s">
        <v>9</v>
      </c>
      <c r="Y6" s="56" t="s">
        <v>213</v>
      </c>
      <c r="Z6" s="56" t="s">
        <v>214</v>
      </c>
      <c r="AA6" s="56" t="s">
        <v>215</v>
      </c>
    </row>
    <row r="7" spans="2:27" ht="16.2" customHeight="1" x14ac:dyDescent="0.3">
      <c r="B7" s="127" t="s">
        <v>439</v>
      </c>
      <c r="C7" s="66" t="s">
        <v>449</v>
      </c>
      <c r="D7" s="66" t="s">
        <v>151</v>
      </c>
      <c r="E7" s="66" t="s">
        <v>163</v>
      </c>
      <c r="F7" s="66" t="s">
        <v>163</v>
      </c>
      <c r="G7" s="70">
        <v>2.7700000000000003E-3</v>
      </c>
      <c r="H7" s="7" t="s">
        <v>207</v>
      </c>
      <c r="J7" s="7">
        <v>87.1</v>
      </c>
      <c r="K7" s="13">
        <v>100.60294487</v>
      </c>
      <c r="L7" s="15">
        <v>1386604.9990000001</v>
      </c>
      <c r="M7" s="15">
        <v>1601567.6954000001</v>
      </c>
      <c r="N7" s="13">
        <v>932.11269727000001</v>
      </c>
      <c r="O7" s="15">
        <v>15919.69</v>
      </c>
      <c r="P7" s="15">
        <v>1</v>
      </c>
      <c r="Q7" s="8">
        <v>9.3100000000000006E-3</v>
      </c>
      <c r="S7" s="17">
        <v>0.86577982495990913</v>
      </c>
      <c r="T7" s="10">
        <v>12.6</v>
      </c>
      <c r="U7" s="10">
        <v>1.05</v>
      </c>
      <c r="V7" s="8">
        <v>0.13589301121</v>
      </c>
      <c r="W7" s="8">
        <v>0.14466130884041334</v>
      </c>
      <c r="Y7" s="8">
        <v>-8.5372794546999999E-3</v>
      </c>
      <c r="Z7" s="8">
        <v>-4.3337596638999998E-2</v>
      </c>
      <c r="AA7" s="8">
        <v>7.2069607822000004E-2</v>
      </c>
    </row>
    <row r="8" spans="2:27" ht="16.2" customHeight="1" x14ac:dyDescent="0.3">
      <c r="B8" s="5" t="s">
        <v>67</v>
      </c>
      <c r="C8" s="65" t="s">
        <v>132</v>
      </c>
      <c r="D8" s="65" t="s">
        <v>151</v>
      </c>
      <c r="E8" s="65" t="s">
        <v>163</v>
      </c>
      <c r="F8" s="65" t="s">
        <v>207</v>
      </c>
      <c r="G8" s="68">
        <v>6.0000000000000001E-3</v>
      </c>
      <c r="H8" s="1" t="s">
        <v>207</v>
      </c>
      <c r="J8" s="1">
        <v>102.5</v>
      </c>
      <c r="K8" s="12">
        <v>104.04259235000001</v>
      </c>
      <c r="L8" s="14">
        <v>162975</v>
      </c>
      <c r="M8" s="14">
        <v>165427.72184000001</v>
      </c>
      <c r="N8" s="12">
        <v>78.894648181999997</v>
      </c>
      <c r="O8" s="14">
        <v>1590</v>
      </c>
      <c r="P8" s="14">
        <v>0</v>
      </c>
      <c r="Q8" s="6" t="s">
        <v>207</v>
      </c>
      <c r="S8" s="16">
        <v>0.98517345334100559</v>
      </c>
      <c r="T8" s="9">
        <v>14.75</v>
      </c>
      <c r="U8" s="9">
        <v>1.05</v>
      </c>
      <c r="V8" s="6">
        <v>0.14868951613</v>
      </c>
      <c r="W8" s="6">
        <v>0.12292682926829269</v>
      </c>
      <c r="Y8" s="6">
        <v>1.4248961013000001E-2</v>
      </c>
      <c r="Z8" s="6">
        <v>0.11348927984</v>
      </c>
      <c r="AA8" s="6">
        <v>0.19378048936</v>
      </c>
    </row>
    <row r="9" spans="2:27" ht="16.2" customHeight="1" x14ac:dyDescent="0.3">
      <c r="B9" s="127" t="s">
        <v>339</v>
      </c>
      <c r="C9" s="66" t="s">
        <v>504</v>
      </c>
      <c r="D9" s="66" t="s">
        <v>505</v>
      </c>
      <c r="E9" s="66" t="s">
        <v>161</v>
      </c>
      <c r="F9" s="66" t="s">
        <v>162</v>
      </c>
      <c r="G9" s="70">
        <v>1.0999999999999999E-2</v>
      </c>
      <c r="H9" s="7" t="s">
        <v>207</v>
      </c>
      <c r="J9" s="7">
        <v>84.57</v>
      </c>
      <c r="K9" s="13">
        <v>117.03653746000001</v>
      </c>
      <c r="L9" s="15">
        <v>505959.98352000001</v>
      </c>
      <c r="M9" s="15">
        <v>700198.70597999997</v>
      </c>
      <c r="N9" s="13">
        <v>556.26854727</v>
      </c>
      <c r="O9" s="15">
        <v>5982.7359999999999</v>
      </c>
      <c r="P9" s="15">
        <v>0</v>
      </c>
      <c r="Q9" s="8" t="s">
        <v>207</v>
      </c>
      <c r="S9" s="17">
        <v>0.72259485657548428</v>
      </c>
      <c r="T9" s="10">
        <v>10.8</v>
      </c>
      <c r="U9" s="10">
        <v>1</v>
      </c>
      <c r="V9" s="8">
        <v>0.13505064399</v>
      </c>
      <c r="W9" s="8">
        <v>0.14189428875487764</v>
      </c>
      <c r="Y9" s="8">
        <v>5.7521570589000003E-2</v>
      </c>
      <c r="Z9" s="8">
        <v>0.10108365278000001</v>
      </c>
      <c r="AA9" s="8">
        <v>0.19839662114000001</v>
      </c>
    </row>
    <row r="10" spans="2:27" ht="16.2" customHeight="1" x14ac:dyDescent="0.3">
      <c r="B10" s="5" t="s">
        <v>16</v>
      </c>
      <c r="C10" s="65" t="s">
        <v>476</v>
      </c>
      <c r="D10" s="65" t="s">
        <v>149</v>
      </c>
      <c r="E10" s="65" t="s">
        <v>477</v>
      </c>
      <c r="F10" s="65" t="s">
        <v>477</v>
      </c>
      <c r="G10" s="68">
        <v>6.0000000000000001E-3</v>
      </c>
      <c r="H10" s="1" t="s">
        <v>207</v>
      </c>
      <c r="J10" s="1">
        <v>147.97999999999999</v>
      </c>
      <c r="K10" s="12">
        <v>166.08917971</v>
      </c>
      <c r="L10" s="14">
        <v>6745344.3717999998</v>
      </c>
      <c r="M10" s="14">
        <v>7570811.6878000004</v>
      </c>
      <c r="N10" s="12">
        <v>21252.419102</v>
      </c>
      <c r="O10" s="14">
        <v>45582.811000000002</v>
      </c>
      <c r="P10" s="14">
        <v>1</v>
      </c>
      <c r="Q10" s="6">
        <v>4.5380000000000004E-2</v>
      </c>
      <c r="S10" s="16">
        <v>0.89096713138315486</v>
      </c>
      <c r="T10" s="9">
        <v>13.34</v>
      </c>
      <c r="U10" s="9">
        <v>1.17</v>
      </c>
      <c r="V10" s="6">
        <v>8.4036789718999999E-2</v>
      </c>
      <c r="W10" s="6">
        <v>9.4877686173807277E-2</v>
      </c>
      <c r="Y10" s="6">
        <v>5.5038390964999998E-3</v>
      </c>
      <c r="Z10" s="6">
        <v>2.7121892489999997E-3</v>
      </c>
      <c r="AA10" s="6">
        <v>1.5942348733E-2</v>
      </c>
    </row>
    <row r="11" spans="2:27" s="7" customFormat="1" ht="16.2" customHeight="1" x14ac:dyDescent="0.3">
      <c r="B11" s="127" t="s">
        <v>29</v>
      </c>
      <c r="C11" s="66" t="s">
        <v>92</v>
      </c>
      <c r="D11" s="66" t="s">
        <v>149</v>
      </c>
      <c r="E11" s="66" t="s">
        <v>161</v>
      </c>
      <c r="F11" s="66" t="s">
        <v>162</v>
      </c>
      <c r="G11" s="70">
        <v>8.9999999999999993E-3</v>
      </c>
      <c r="H11" s="7" t="s">
        <v>207</v>
      </c>
      <c r="I11" s="1"/>
      <c r="J11" s="7">
        <v>101.2</v>
      </c>
      <c r="K11" s="13">
        <v>106.68578773</v>
      </c>
      <c r="L11" s="15">
        <v>7179154.4132000003</v>
      </c>
      <c r="M11" s="15">
        <v>7568317.6267999997</v>
      </c>
      <c r="N11" s="13">
        <v>18813.365409999999</v>
      </c>
      <c r="O11" s="15">
        <v>70940.260999999999</v>
      </c>
      <c r="P11" s="15">
        <v>1</v>
      </c>
      <c r="Q11" s="8">
        <v>4.761E-2</v>
      </c>
      <c r="R11" s="1"/>
      <c r="S11" s="17">
        <v>0.9485799575864462</v>
      </c>
      <c r="T11" s="10">
        <v>9.6199999999999992</v>
      </c>
      <c r="U11" s="10">
        <v>0.81</v>
      </c>
      <c r="V11" s="8">
        <v>9.3798751950000009E-2</v>
      </c>
      <c r="W11" s="8">
        <v>9.6047430830039526E-2</v>
      </c>
      <c r="X11" s="1"/>
      <c r="Y11" s="8">
        <v>2.9504762888E-2</v>
      </c>
      <c r="Z11" s="8">
        <v>6.0837910646999997E-2</v>
      </c>
      <c r="AA11" s="8">
        <v>8.6465572359999993E-2</v>
      </c>
    </row>
    <row r="12" spans="2:27" ht="16.2" customHeight="1" x14ac:dyDescent="0.3">
      <c r="B12" s="5" t="s">
        <v>31</v>
      </c>
      <c r="C12" s="65" t="s">
        <v>94</v>
      </c>
      <c r="D12" s="65" t="s">
        <v>149</v>
      </c>
      <c r="E12" s="65" t="s">
        <v>161</v>
      </c>
      <c r="F12" s="65" t="s">
        <v>174</v>
      </c>
      <c r="G12" s="68">
        <v>1.3000000000000001E-2</v>
      </c>
      <c r="H12" s="1" t="s">
        <v>207</v>
      </c>
      <c r="J12" s="1">
        <v>97</v>
      </c>
      <c r="K12" s="12">
        <v>120.98904186</v>
      </c>
      <c r="L12" s="14">
        <v>1563500.8049999999</v>
      </c>
      <c r="M12" s="14">
        <v>1950169.7356</v>
      </c>
      <c r="N12" s="12">
        <v>3875.9476881999999</v>
      </c>
      <c r="O12" s="14">
        <v>16118.565000000001</v>
      </c>
      <c r="P12" s="14">
        <v>1</v>
      </c>
      <c r="Q12" s="6">
        <v>1.057E-2</v>
      </c>
      <c r="S12" s="16">
        <v>0.80172549934101944</v>
      </c>
      <c r="T12" s="9">
        <v>9.0500000000000007</v>
      </c>
      <c r="U12" s="9">
        <v>0.8</v>
      </c>
      <c r="V12" s="6">
        <v>8.4240901051999995E-2</v>
      </c>
      <c r="W12" s="6">
        <v>9.8969072164948463E-2</v>
      </c>
      <c r="Y12" s="6">
        <v>-1.6825461180000001E-2</v>
      </c>
      <c r="Z12" s="6">
        <v>-7.9110051725999997E-2</v>
      </c>
      <c r="AA12" s="6">
        <v>-1.7628294761000002E-2</v>
      </c>
    </row>
    <row r="13" spans="2:27" s="7" customFormat="1" ht="16.2" customHeight="1" x14ac:dyDescent="0.3">
      <c r="B13" s="127" t="s">
        <v>40</v>
      </c>
      <c r="C13" s="66" t="s">
        <v>101</v>
      </c>
      <c r="D13" s="66" t="s">
        <v>149</v>
      </c>
      <c r="E13" s="66" t="s">
        <v>180</v>
      </c>
      <c r="F13" s="66" t="s">
        <v>181</v>
      </c>
      <c r="G13" s="70">
        <v>1.1000000000000001E-2</v>
      </c>
      <c r="H13" s="7" t="s">
        <v>207</v>
      </c>
      <c r="I13" s="1"/>
      <c r="J13" s="7">
        <v>9</v>
      </c>
      <c r="K13" s="13">
        <v>10.927129205</v>
      </c>
      <c r="L13" s="15">
        <v>3111385.1129999999</v>
      </c>
      <c r="M13" s="15">
        <v>3777611.9043000001</v>
      </c>
      <c r="N13" s="13">
        <v>15794.29124</v>
      </c>
      <c r="O13" s="15">
        <v>345709.45699999999</v>
      </c>
      <c r="P13" s="15">
        <v>1</v>
      </c>
      <c r="Q13" s="8">
        <v>2.1160000000000002E-2</v>
      </c>
      <c r="R13" s="1"/>
      <c r="S13" s="17">
        <v>0.82363810577821384</v>
      </c>
      <c r="T13" s="10">
        <v>1.2</v>
      </c>
      <c r="U13" s="10">
        <v>0.1</v>
      </c>
      <c r="V13" s="8">
        <v>0.12145748986999999</v>
      </c>
      <c r="W13" s="8">
        <v>0.13333333333333336</v>
      </c>
      <c r="X13" s="1"/>
      <c r="Y13" s="8">
        <v>-3.4062323230000004E-3</v>
      </c>
      <c r="Z13" s="8">
        <v>-4.7315328647999999E-3</v>
      </c>
      <c r="AA13" s="8">
        <v>2.7799966133999997E-2</v>
      </c>
    </row>
    <row r="14" spans="2:27" s="7" customFormat="1" ht="16.2" customHeight="1" x14ac:dyDescent="0.3">
      <c r="B14" s="5" t="s">
        <v>440</v>
      </c>
      <c r="C14" s="65" t="s">
        <v>448</v>
      </c>
      <c r="D14" s="65" t="s">
        <v>149</v>
      </c>
      <c r="E14" s="65" t="s">
        <v>175</v>
      </c>
      <c r="F14" s="65" t="s">
        <v>310</v>
      </c>
      <c r="G14" s="68">
        <v>8.3999999999999995E-3</v>
      </c>
      <c r="H14" s="1" t="s">
        <v>207</v>
      </c>
      <c r="I14" s="1"/>
      <c r="J14" s="1">
        <v>51.8</v>
      </c>
      <c r="K14" s="12">
        <v>76.647415905000003</v>
      </c>
      <c r="L14" s="14">
        <v>400884.9656</v>
      </c>
      <c r="M14" s="14">
        <v>593181.40324999997</v>
      </c>
      <c r="N14" s="12">
        <v>1304.5593577</v>
      </c>
      <c r="O14" s="14">
        <v>7739.0919999999996</v>
      </c>
      <c r="P14" s="14">
        <v>1</v>
      </c>
      <c r="Q14" s="6">
        <v>2.5800000000000003E-3</v>
      </c>
      <c r="R14" s="1"/>
      <c r="S14" s="16">
        <v>0.67582187068384758</v>
      </c>
      <c r="T14" s="9">
        <v>9.84</v>
      </c>
      <c r="U14" s="9">
        <v>0.44</v>
      </c>
      <c r="V14" s="6">
        <v>0.15643879173</v>
      </c>
      <c r="W14" s="6">
        <v>0.10193050193050195</v>
      </c>
      <c r="X14" s="1"/>
      <c r="Y14" s="6">
        <v>4.7310958348999996E-2</v>
      </c>
      <c r="Z14" s="6">
        <v>-0.15291533715</v>
      </c>
      <c r="AA14" s="6">
        <v>-4.2919387882000004E-2</v>
      </c>
    </row>
    <row r="15" spans="2:27" s="7" customFormat="1" ht="16.2" customHeight="1" x14ac:dyDescent="0.3">
      <c r="B15" s="127" t="s">
        <v>59</v>
      </c>
      <c r="C15" s="66" t="s">
        <v>123</v>
      </c>
      <c r="D15" s="66" t="s">
        <v>149</v>
      </c>
      <c r="E15" s="66" t="s">
        <v>196</v>
      </c>
      <c r="F15" s="66" t="s">
        <v>196</v>
      </c>
      <c r="G15" s="70">
        <v>3.5999999999999999E-3</v>
      </c>
      <c r="H15" s="7" t="s">
        <v>207</v>
      </c>
      <c r="I15" s="1"/>
      <c r="J15" s="7">
        <v>421.63</v>
      </c>
      <c r="K15" s="13">
        <v>593.63585093999995</v>
      </c>
      <c r="L15" s="15">
        <v>288816.55</v>
      </c>
      <c r="M15" s="15">
        <v>406640.55789</v>
      </c>
      <c r="N15" s="13">
        <v>231.29597090999999</v>
      </c>
      <c r="O15" s="15" t="e">
        <v>#N/A</v>
      </c>
      <c r="P15" s="15">
        <v>0</v>
      </c>
      <c r="Q15" s="8" t="s">
        <v>207</v>
      </c>
      <c r="R15" s="1"/>
      <c r="S15" s="17">
        <v>0.71025023056199321</v>
      </c>
      <c r="T15" s="10">
        <v>36.81</v>
      </c>
      <c r="U15" s="10">
        <v>2.75</v>
      </c>
      <c r="V15" s="8">
        <v>7.2603550296000005E-2</v>
      </c>
      <c r="W15" s="8">
        <v>7.826767545003914E-2</v>
      </c>
      <c r="X15" s="1"/>
      <c r="Y15" s="8">
        <v>1.0497303773999999E-2</v>
      </c>
      <c r="Z15" s="8">
        <v>-6.8212050482000006E-2</v>
      </c>
      <c r="AA15" s="8">
        <v>-0.10023510641</v>
      </c>
    </row>
    <row r="16" spans="2:27" s="7" customFormat="1" ht="16.2" customHeight="1" x14ac:dyDescent="0.3">
      <c r="B16" s="5" t="s">
        <v>640</v>
      </c>
      <c r="C16" s="65" t="s">
        <v>295</v>
      </c>
      <c r="D16" s="65" t="s">
        <v>149</v>
      </c>
      <c r="E16" s="65" t="s">
        <v>307</v>
      </c>
      <c r="F16" s="65" t="s">
        <v>308</v>
      </c>
      <c r="G16" s="68">
        <v>0.01</v>
      </c>
      <c r="H16" s="1" t="s">
        <v>207</v>
      </c>
      <c r="I16" s="1"/>
      <c r="J16" s="1">
        <v>23.51</v>
      </c>
      <c r="K16" s="12">
        <v>27.440524012000001</v>
      </c>
      <c r="L16" s="14">
        <v>58025.007254999997</v>
      </c>
      <c r="M16" s="14">
        <v>67725.929600000003</v>
      </c>
      <c r="N16" s="12">
        <v>24.461191818</v>
      </c>
      <c r="O16" s="14">
        <v>2468.09899</v>
      </c>
      <c r="P16" s="14">
        <v>0</v>
      </c>
      <c r="Q16" s="6" t="s">
        <v>207</v>
      </c>
      <c r="R16" s="1"/>
      <c r="S16" s="16">
        <v>0.85676206437307301</v>
      </c>
      <c r="T16" s="9">
        <v>0</v>
      </c>
      <c r="U16" s="9">
        <v>0</v>
      </c>
      <c r="V16" s="6">
        <v>0</v>
      </c>
      <c r="W16" s="6">
        <v>0</v>
      </c>
      <c r="X16" s="1"/>
      <c r="Y16" s="6">
        <v>-5.96E-2</v>
      </c>
      <c r="Z16" s="6">
        <v>-2.0416666665999998E-2</v>
      </c>
      <c r="AA16" s="6">
        <v>-4.4859797754000005E-3</v>
      </c>
    </row>
    <row r="17" spans="2:27" ht="16.2" customHeight="1" x14ac:dyDescent="0.3">
      <c r="B17" s="127" t="s">
        <v>32</v>
      </c>
      <c r="C17" s="66" t="s">
        <v>95</v>
      </c>
      <c r="D17" s="66" t="s">
        <v>149</v>
      </c>
      <c r="E17" s="66" t="s">
        <v>168</v>
      </c>
      <c r="F17" s="66" t="s">
        <v>169</v>
      </c>
      <c r="G17" s="70">
        <v>9.4999999999999998E-3</v>
      </c>
      <c r="H17" s="7" t="s">
        <v>309</v>
      </c>
      <c r="J17" s="7">
        <v>90.02</v>
      </c>
      <c r="K17" s="13">
        <v>108.68617106000001</v>
      </c>
      <c r="L17" s="15">
        <v>1350065.5878999999</v>
      </c>
      <c r="M17" s="15">
        <v>1630009.5471999999</v>
      </c>
      <c r="N17" s="13">
        <v>2370.3773004999998</v>
      </c>
      <c r="O17" s="15">
        <v>14997.396000000001</v>
      </c>
      <c r="P17" s="15">
        <v>1</v>
      </c>
      <c r="Q17" s="8">
        <v>9.2200000000000008E-3</v>
      </c>
      <c r="S17" s="17">
        <v>0.82825624568469358</v>
      </c>
      <c r="T17" s="10">
        <v>9.44</v>
      </c>
      <c r="U17" s="10">
        <v>0.82</v>
      </c>
      <c r="V17" s="8">
        <v>0.10795974382000001</v>
      </c>
      <c r="W17" s="8">
        <v>0.10930904243501445</v>
      </c>
      <c r="Y17" s="8">
        <v>-4.1524701874999993E-2</v>
      </c>
      <c r="Z17" s="8">
        <v>-2.5251055163999999E-2</v>
      </c>
      <c r="AA17" s="8">
        <v>0.13576246799</v>
      </c>
    </row>
    <row r="18" spans="2:27" s="7" customFormat="1" ht="16.2" customHeight="1" x14ac:dyDescent="0.3">
      <c r="B18" s="5" t="s">
        <v>27</v>
      </c>
      <c r="C18" s="65" t="s">
        <v>90</v>
      </c>
      <c r="D18" s="65" t="s">
        <v>149</v>
      </c>
      <c r="E18" s="65" t="s">
        <v>170</v>
      </c>
      <c r="F18" s="65" t="s">
        <v>171</v>
      </c>
      <c r="G18" s="68">
        <v>0.01</v>
      </c>
      <c r="H18" s="1" t="s">
        <v>304</v>
      </c>
      <c r="I18" s="1"/>
      <c r="J18" s="1">
        <v>110.22</v>
      </c>
      <c r="K18" s="12">
        <v>114.75942876000001</v>
      </c>
      <c r="L18" s="14">
        <v>1986308.0167</v>
      </c>
      <c r="M18" s="14">
        <v>2068114.4380000001</v>
      </c>
      <c r="N18" s="12">
        <v>5826.3942518000003</v>
      </c>
      <c r="O18" s="14">
        <v>18021.303</v>
      </c>
      <c r="P18" s="14">
        <v>1</v>
      </c>
      <c r="Q18" s="6">
        <v>1.333E-2</v>
      </c>
      <c r="R18" s="1"/>
      <c r="S18" s="16">
        <v>0.96044395820849315</v>
      </c>
      <c r="T18" s="9">
        <v>10.96</v>
      </c>
      <c r="U18" s="9">
        <v>0.91</v>
      </c>
      <c r="V18" s="6">
        <v>9.7318415912000009E-2</v>
      </c>
      <c r="W18" s="6">
        <v>9.9074578116494283E-2</v>
      </c>
      <c r="X18" s="1"/>
      <c r="Y18" s="6">
        <v>-2.4946921443000002E-2</v>
      </c>
      <c r="Z18" s="6">
        <v>4.1924368343000005E-3</v>
      </c>
      <c r="AA18" s="6">
        <v>7.5020912422E-2</v>
      </c>
    </row>
    <row r="19" spans="2:27" ht="16.2" customHeight="1" x14ac:dyDescent="0.3">
      <c r="B19" s="127" t="s">
        <v>17</v>
      </c>
      <c r="C19" s="66" t="s">
        <v>82</v>
      </c>
      <c r="D19" s="66" t="s">
        <v>149</v>
      </c>
      <c r="E19" s="66" t="s">
        <v>159</v>
      </c>
      <c r="F19" s="66" t="s">
        <v>160</v>
      </c>
      <c r="G19" s="70">
        <v>8.5000000000000006E-3</v>
      </c>
      <c r="H19" s="7" t="s">
        <v>300</v>
      </c>
      <c r="J19" s="7">
        <v>92.99</v>
      </c>
      <c r="K19" s="13">
        <v>104.64622751</v>
      </c>
      <c r="L19" s="15">
        <v>4778765.2030999996</v>
      </c>
      <c r="M19" s="15">
        <v>5377779.8762999997</v>
      </c>
      <c r="N19" s="13">
        <v>9607.7068273000004</v>
      </c>
      <c r="O19" s="15">
        <v>51390.097893999999</v>
      </c>
      <c r="P19" s="15">
        <v>1</v>
      </c>
      <c r="Q19" s="8">
        <v>3.1800000000000002E-2</v>
      </c>
      <c r="S19" s="17">
        <v>0.8886130175224316</v>
      </c>
      <c r="T19" s="10">
        <v>9.84</v>
      </c>
      <c r="U19" s="10">
        <v>0.82</v>
      </c>
      <c r="V19" s="8">
        <v>9.7774244833000012E-2</v>
      </c>
      <c r="W19" s="8">
        <v>0.10581782987418002</v>
      </c>
      <c r="Y19" s="8">
        <v>2.2767267926999998E-2</v>
      </c>
      <c r="Z19" s="8">
        <v>-5.2658094177999999E-2</v>
      </c>
      <c r="AA19" s="8">
        <v>2.0408405852999998E-2</v>
      </c>
    </row>
    <row r="20" spans="2:27" s="7" customFormat="1" ht="16.2" customHeight="1" x14ac:dyDescent="0.3">
      <c r="B20" s="5" t="s">
        <v>229</v>
      </c>
      <c r="C20" s="65" t="s">
        <v>293</v>
      </c>
      <c r="D20" s="65" t="s">
        <v>149</v>
      </c>
      <c r="E20" s="65" t="s">
        <v>306</v>
      </c>
      <c r="F20" s="65" t="s">
        <v>164</v>
      </c>
      <c r="G20" s="68">
        <v>8.0000000000000002E-3</v>
      </c>
      <c r="H20" s="1" t="s">
        <v>207</v>
      </c>
      <c r="I20" s="1"/>
      <c r="J20" s="1">
        <v>9.25</v>
      </c>
      <c r="K20" s="12">
        <v>11.850097953000001</v>
      </c>
      <c r="L20" s="14">
        <v>393125</v>
      </c>
      <c r="M20" s="14">
        <v>503629.16301000002</v>
      </c>
      <c r="N20" s="12">
        <v>50.461997727000004</v>
      </c>
      <c r="O20" s="14" t="e">
        <v>#N/A</v>
      </c>
      <c r="P20" s="14">
        <v>0</v>
      </c>
      <c r="Q20" s="6" t="s">
        <v>207</v>
      </c>
      <c r="R20" s="1"/>
      <c r="S20" s="16">
        <v>0.78058426493075928</v>
      </c>
      <c r="T20" s="9">
        <v>0.94899999999999995</v>
      </c>
      <c r="U20" s="9">
        <v>7.1999999999999995E-2</v>
      </c>
      <c r="V20" s="6">
        <v>0.10933179723</v>
      </c>
      <c r="W20" s="6">
        <v>9.3405405405405387E-2</v>
      </c>
      <c r="X20" s="1"/>
      <c r="Y20" s="6">
        <v>-8.361921097300001E-3</v>
      </c>
      <c r="Z20" s="6">
        <v>8.3372029156000005E-2</v>
      </c>
      <c r="AA20" s="6">
        <v>0.18171559040000002</v>
      </c>
    </row>
    <row r="21" spans="2:27" ht="16.2" customHeight="1" x14ac:dyDescent="0.3">
      <c r="B21" s="127" t="s">
        <v>233</v>
      </c>
      <c r="C21" s="66" t="s">
        <v>311</v>
      </c>
      <c r="D21" s="66" t="s">
        <v>149</v>
      </c>
      <c r="E21" s="66" t="s">
        <v>187</v>
      </c>
      <c r="F21" s="66" t="s">
        <v>313</v>
      </c>
      <c r="G21" s="70">
        <v>9.4999999999999998E-3</v>
      </c>
      <c r="H21" s="7" t="s">
        <v>312</v>
      </c>
      <c r="J21" s="7">
        <v>105.97</v>
      </c>
      <c r="K21" s="13">
        <v>131.77526512</v>
      </c>
      <c r="L21" s="15">
        <v>297796.15220999997</v>
      </c>
      <c r="M21" s="15">
        <v>370313.9276</v>
      </c>
      <c r="N21" s="13">
        <v>675.35026045999996</v>
      </c>
      <c r="O21" s="15" t="e">
        <v>#N/A</v>
      </c>
      <c r="P21" s="15">
        <v>0</v>
      </c>
      <c r="Q21" s="8" t="s">
        <v>207</v>
      </c>
      <c r="S21" s="17">
        <v>0.80417216314077866</v>
      </c>
      <c r="T21" s="10">
        <v>11.93</v>
      </c>
      <c r="U21" s="10">
        <v>1</v>
      </c>
      <c r="V21" s="8">
        <v>0.11430487687999999</v>
      </c>
      <c r="W21" s="8">
        <v>0.1132395961121072</v>
      </c>
      <c r="Y21" s="8">
        <v>1.8942307692000001E-2</v>
      </c>
      <c r="Z21" s="8">
        <v>1.9632618896E-3</v>
      </c>
      <c r="AA21" s="8">
        <v>0.13359280761</v>
      </c>
    </row>
    <row r="22" spans="2:27" s="7" customFormat="1" ht="16.2" customHeight="1" x14ac:dyDescent="0.3">
      <c r="B22" s="5" t="s">
        <v>234</v>
      </c>
      <c r="C22" s="65" t="s">
        <v>290</v>
      </c>
      <c r="D22" s="65" t="s">
        <v>149</v>
      </c>
      <c r="E22" s="65" t="s">
        <v>168</v>
      </c>
      <c r="F22" s="65" t="s">
        <v>179</v>
      </c>
      <c r="G22" s="68">
        <v>1.18E-2</v>
      </c>
      <c r="H22" s="1" t="s">
        <v>305</v>
      </c>
      <c r="I22" s="1"/>
      <c r="J22" s="1">
        <v>76.760000000000005</v>
      </c>
      <c r="K22" s="12">
        <v>93.378293467000006</v>
      </c>
      <c r="L22" s="14">
        <v>513296.80660000001</v>
      </c>
      <c r="M22" s="14">
        <v>624423.91665000003</v>
      </c>
      <c r="N22" s="12">
        <v>1628.8578523000001</v>
      </c>
      <c r="O22" s="14">
        <v>6687.0349999999999</v>
      </c>
      <c r="P22" s="14">
        <v>1</v>
      </c>
      <c r="Q22" s="6">
        <v>3.4200000000000003E-3</v>
      </c>
      <c r="R22" s="1"/>
      <c r="S22" s="16">
        <v>0.82203258541158797</v>
      </c>
      <c r="T22" s="9">
        <v>8.25</v>
      </c>
      <c r="U22" s="9">
        <v>0.6</v>
      </c>
      <c r="V22" s="6">
        <v>9.8331346841999998E-2</v>
      </c>
      <c r="W22" s="6">
        <v>9.3798853569567464E-2</v>
      </c>
      <c r="X22" s="1"/>
      <c r="Y22" s="6">
        <v>6.7593880388999994E-2</v>
      </c>
      <c r="Z22" s="6">
        <v>-0.10795916399</v>
      </c>
      <c r="AA22" s="6">
        <v>9.7257968154999992E-3</v>
      </c>
    </row>
    <row r="23" spans="2:27" ht="16.2" customHeight="1" x14ac:dyDescent="0.3">
      <c r="B23" s="127" t="s">
        <v>340</v>
      </c>
      <c r="C23" s="66" t="s">
        <v>464</v>
      </c>
      <c r="D23" s="66" t="s">
        <v>149</v>
      </c>
      <c r="E23" s="66" t="s">
        <v>159</v>
      </c>
      <c r="F23" s="66" t="s">
        <v>465</v>
      </c>
      <c r="G23" s="70">
        <v>9.4999999999999998E-3</v>
      </c>
      <c r="H23" s="7" t="s">
        <v>300</v>
      </c>
      <c r="J23" s="7">
        <v>30.51</v>
      </c>
      <c r="K23" s="13">
        <v>45.717692231999997</v>
      </c>
      <c r="L23" s="15">
        <v>142573.23000000001</v>
      </c>
      <c r="M23" s="15">
        <v>213638.7758</v>
      </c>
      <c r="N23" s="13">
        <v>131.61296863999999</v>
      </c>
      <c r="O23" s="15">
        <v>4673</v>
      </c>
      <c r="P23" s="15">
        <v>0</v>
      </c>
      <c r="Q23" s="8" t="s">
        <v>207</v>
      </c>
      <c r="S23" s="17">
        <v>0.66735652021045355</v>
      </c>
      <c r="T23" s="10">
        <v>4.6859000000000002</v>
      </c>
      <c r="U23" s="10">
        <v>0.39</v>
      </c>
      <c r="V23" s="8">
        <v>0.13859509020999999</v>
      </c>
      <c r="W23" s="8">
        <v>0.1533923303834808</v>
      </c>
      <c r="Y23" s="8">
        <v>-5.2404305889999996E-2</v>
      </c>
      <c r="Z23" s="8">
        <v>-2.0059357198000002E-2</v>
      </c>
      <c r="AA23" s="8">
        <v>4.0077654872000004E-2</v>
      </c>
    </row>
    <row r="24" spans="2:27" s="7" customFormat="1" ht="16.2" customHeight="1" x14ac:dyDescent="0.3">
      <c r="B24" s="5" t="s">
        <v>231</v>
      </c>
      <c r="C24" s="65" t="s">
        <v>475</v>
      </c>
      <c r="D24" s="65" t="s">
        <v>149</v>
      </c>
      <c r="E24" s="65" t="s">
        <v>168</v>
      </c>
      <c r="F24" s="65" t="s">
        <v>173</v>
      </c>
      <c r="G24" s="68">
        <v>8.5000000000000006E-3</v>
      </c>
      <c r="H24" s="1" t="s">
        <v>300</v>
      </c>
      <c r="I24" s="1"/>
      <c r="J24" s="1">
        <v>78.709999999999994</v>
      </c>
      <c r="K24" s="12">
        <v>110.03814497</v>
      </c>
      <c r="L24" s="14">
        <v>996473.87357000005</v>
      </c>
      <c r="M24" s="14">
        <v>1393090.2879000001</v>
      </c>
      <c r="N24" s="12">
        <v>1155.7187704999999</v>
      </c>
      <c r="O24" s="14">
        <v>12660.066999999999</v>
      </c>
      <c r="P24" s="14">
        <v>1</v>
      </c>
      <c r="Q24" s="6">
        <v>6.7400000000000003E-3</v>
      </c>
      <c r="R24" s="1"/>
      <c r="S24" s="16">
        <v>0.71529740910716832</v>
      </c>
      <c r="T24" s="9">
        <v>8.69</v>
      </c>
      <c r="U24" s="9">
        <v>0.75</v>
      </c>
      <c r="V24" s="6">
        <v>0.10186379088000001</v>
      </c>
      <c r="W24" s="6">
        <v>0.11434379367297676</v>
      </c>
      <c r="X24" s="1"/>
      <c r="Y24" s="6">
        <v>5.7500638885999997E-3</v>
      </c>
      <c r="Z24" s="6">
        <v>-8.1703825374000005E-2</v>
      </c>
      <c r="AA24" s="6">
        <v>1.6852276784999998E-2</v>
      </c>
    </row>
    <row r="25" spans="2:27" ht="16.2" customHeight="1" x14ac:dyDescent="0.3">
      <c r="B25" s="127" t="s">
        <v>389</v>
      </c>
      <c r="C25" s="66" t="s">
        <v>509</v>
      </c>
      <c r="D25" s="66" t="s">
        <v>149</v>
      </c>
      <c r="E25" s="66" t="s">
        <v>161</v>
      </c>
      <c r="F25" s="66" t="s">
        <v>347</v>
      </c>
      <c r="G25" s="70">
        <v>0.01</v>
      </c>
      <c r="H25" s="7" t="s">
        <v>510</v>
      </c>
      <c r="J25" s="7">
        <v>87.23</v>
      </c>
      <c r="K25" s="13">
        <v>101.55467976</v>
      </c>
      <c r="L25" s="15">
        <v>369422.71366000001</v>
      </c>
      <c r="M25" s="15">
        <v>430088.33412000001</v>
      </c>
      <c r="N25" s="13">
        <v>519.93904772999997</v>
      </c>
      <c r="O25" s="15">
        <v>4235.0420000000004</v>
      </c>
      <c r="P25" s="15">
        <v>1</v>
      </c>
      <c r="Q25" s="8">
        <v>2.49E-3</v>
      </c>
      <c r="S25" s="17">
        <v>0.85894613823948907</v>
      </c>
      <c r="T25" s="10">
        <v>14.05</v>
      </c>
      <c r="U25" s="10">
        <v>1</v>
      </c>
      <c r="V25" s="8">
        <v>0.15588594251999999</v>
      </c>
      <c r="W25" s="8">
        <v>0.13756735068210477</v>
      </c>
      <c r="Y25" s="8">
        <v>-3.530617824E-2</v>
      </c>
      <c r="Z25" s="8">
        <v>0.11491779632</v>
      </c>
      <c r="AA25" s="8">
        <v>0.12740263165999999</v>
      </c>
    </row>
    <row r="26" spans="2:27" s="7" customFormat="1" ht="16.2" customHeight="1" x14ac:dyDescent="0.3">
      <c r="B26" s="5" t="s">
        <v>56</v>
      </c>
      <c r="C26" s="65" t="s">
        <v>119</v>
      </c>
      <c r="D26" s="65" t="s">
        <v>156</v>
      </c>
      <c r="E26" s="65" t="s">
        <v>161</v>
      </c>
      <c r="F26" s="65" t="s">
        <v>207</v>
      </c>
      <c r="G26" s="68">
        <v>3.0000000000000001E-3</v>
      </c>
      <c r="H26" s="1" t="s">
        <v>207</v>
      </c>
      <c r="I26" s="1"/>
      <c r="J26" s="1">
        <v>123.83</v>
      </c>
      <c r="K26" s="12">
        <v>125.65829527</v>
      </c>
      <c r="L26" s="14">
        <v>430186.65830000001</v>
      </c>
      <c r="M26" s="14">
        <v>436538.17437000002</v>
      </c>
      <c r="N26" s="12">
        <v>141.77756500000001</v>
      </c>
      <c r="O26" s="14">
        <v>3474.01</v>
      </c>
      <c r="P26" s="14">
        <v>0</v>
      </c>
      <c r="Q26" s="6" t="s">
        <v>207</v>
      </c>
      <c r="R26" s="1"/>
      <c r="S26" s="16">
        <v>0.98545026202948582</v>
      </c>
      <c r="T26" s="9">
        <v>11.057915065</v>
      </c>
      <c r="U26" s="9">
        <v>0.93</v>
      </c>
      <c r="V26" s="6">
        <v>8.7998687450000002E-2</v>
      </c>
      <c r="W26" s="6">
        <v>9.012355648873456E-2</v>
      </c>
      <c r="X26" s="1"/>
      <c r="Y26" s="6">
        <v>2.5082781456E-2</v>
      </c>
      <c r="Z26" s="6">
        <v>4.3371864959999999E-2</v>
      </c>
      <c r="AA26" s="6">
        <v>7.7031912024000004E-2</v>
      </c>
    </row>
    <row r="27" spans="2:27" s="7" customFormat="1" ht="16.2" customHeight="1" x14ac:dyDescent="0.3">
      <c r="B27" s="127" t="s">
        <v>221</v>
      </c>
      <c r="C27" s="66" t="s">
        <v>288</v>
      </c>
      <c r="D27" s="66" t="s">
        <v>153</v>
      </c>
      <c r="E27" s="66" t="s">
        <v>318</v>
      </c>
      <c r="F27" s="66" t="s">
        <v>319</v>
      </c>
      <c r="G27" s="70">
        <v>9.1999999999999998E-3</v>
      </c>
      <c r="H27" s="7" t="s">
        <v>317</v>
      </c>
      <c r="I27" s="1"/>
      <c r="J27" s="7">
        <v>77.22</v>
      </c>
      <c r="K27" s="13">
        <v>87.095043512000004</v>
      </c>
      <c r="L27" s="15">
        <v>541664.70929999999</v>
      </c>
      <c r="M27" s="15">
        <v>610933.84389000002</v>
      </c>
      <c r="N27" s="13">
        <v>942.48593455000002</v>
      </c>
      <c r="O27" s="15">
        <v>7014.5649999999996</v>
      </c>
      <c r="P27" s="15">
        <v>1</v>
      </c>
      <c r="Q27" s="8">
        <v>3.6600000000000001E-3</v>
      </c>
      <c r="R27" s="1"/>
      <c r="S27" s="17">
        <v>0.88661761779085146</v>
      </c>
      <c r="T27" s="10">
        <v>9.6</v>
      </c>
      <c r="U27" s="10">
        <v>0.8</v>
      </c>
      <c r="V27" s="8">
        <v>0.11725906925</v>
      </c>
      <c r="W27" s="8">
        <v>0.12432012432012433</v>
      </c>
      <c r="X27" s="1"/>
      <c r="Y27" s="8">
        <v>6.3860289319999999E-3</v>
      </c>
      <c r="Z27" s="8">
        <v>-3.2280172253999997E-2</v>
      </c>
      <c r="AA27" s="8">
        <v>6.0438530801999998E-2</v>
      </c>
    </row>
    <row r="28" spans="2:27" s="7" customFormat="1" ht="16.2" customHeight="1" x14ac:dyDescent="0.3">
      <c r="B28" s="5" t="s">
        <v>55</v>
      </c>
      <c r="C28" s="65" t="s">
        <v>117</v>
      </c>
      <c r="D28" s="65" t="s">
        <v>153</v>
      </c>
      <c r="E28" s="65" t="s">
        <v>192</v>
      </c>
      <c r="F28" s="65" t="s">
        <v>192</v>
      </c>
      <c r="G28" s="68">
        <v>5.0000000000000001E-3</v>
      </c>
      <c r="H28" s="1" t="s">
        <v>320</v>
      </c>
      <c r="I28" s="1"/>
      <c r="J28" s="1">
        <v>87.89</v>
      </c>
      <c r="K28" s="12">
        <v>96.342491902999996</v>
      </c>
      <c r="L28" s="14">
        <v>326866.24982000003</v>
      </c>
      <c r="M28" s="14">
        <v>358301.3884</v>
      </c>
      <c r="N28" s="12">
        <v>204.15125681999999</v>
      </c>
      <c r="O28" s="14">
        <v>3719.038</v>
      </c>
      <c r="P28" s="14">
        <v>0</v>
      </c>
      <c r="Q28" s="6" t="s">
        <v>207</v>
      </c>
      <c r="R28" s="1"/>
      <c r="S28" s="16">
        <v>0.91226621051581092</v>
      </c>
      <c r="T28" s="9">
        <v>10.41</v>
      </c>
      <c r="U28" s="9">
        <v>0.86</v>
      </c>
      <c r="V28" s="6">
        <v>0.12104651161999999</v>
      </c>
      <c r="W28" s="6">
        <v>0.11741950164978951</v>
      </c>
      <c r="X28" s="1"/>
      <c r="Y28" s="6">
        <v>-4.5305244083999998E-3</v>
      </c>
      <c r="Z28" s="6">
        <v>7.8168657979000009E-2</v>
      </c>
      <c r="AA28" s="6">
        <v>0.14713884605999999</v>
      </c>
    </row>
    <row r="29" spans="2:27" ht="16.2" customHeight="1" x14ac:dyDescent="0.3">
      <c r="B29" s="127" t="s">
        <v>22</v>
      </c>
      <c r="C29" s="66" t="s">
        <v>87</v>
      </c>
      <c r="D29" s="66" t="s">
        <v>153</v>
      </c>
      <c r="E29" s="66" t="s">
        <v>164</v>
      </c>
      <c r="F29" s="66" t="s">
        <v>167</v>
      </c>
      <c r="G29" s="70">
        <v>6.0000000000000001E-3</v>
      </c>
      <c r="H29" s="7" t="s">
        <v>303</v>
      </c>
      <c r="J29" s="7">
        <v>6.29</v>
      </c>
      <c r="K29" s="13">
        <v>7.5554097680999996</v>
      </c>
      <c r="L29" s="15">
        <v>1370150.7</v>
      </c>
      <c r="M29" s="15">
        <v>1645794.9098</v>
      </c>
      <c r="N29" s="13">
        <v>1633.2500209</v>
      </c>
      <c r="O29" s="15">
        <v>217830</v>
      </c>
      <c r="P29" s="15">
        <v>1</v>
      </c>
      <c r="Q29" s="8">
        <v>9.5700000000000004E-3</v>
      </c>
      <c r="S29" s="17">
        <v>0.83251606372923181</v>
      </c>
      <c r="T29" s="10">
        <v>0.70399999999999996</v>
      </c>
      <c r="U29" s="10">
        <v>0.06</v>
      </c>
      <c r="V29" s="8">
        <v>0.11578947367999999</v>
      </c>
      <c r="W29" s="8">
        <v>0.11446740858505564</v>
      </c>
      <c r="Y29" s="8">
        <v>-6.3191153239999997E-3</v>
      </c>
      <c r="Z29" s="8">
        <v>2.7894897655999999E-2</v>
      </c>
      <c r="AA29" s="8">
        <v>0.15166240362</v>
      </c>
    </row>
    <row r="30" spans="2:27" s="7" customFormat="1" ht="16.2" customHeight="1" x14ac:dyDescent="0.3">
      <c r="B30" s="5" t="s">
        <v>64</v>
      </c>
      <c r="C30" s="65" t="s">
        <v>128</v>
      </c>
      <c r="D30" s="65" t="s">
        <v>153</v>
      </c>
      <c r="E30" s="65" t="s">
        <v>184</v>
      </c>
      <c r="F30" s="65" t="s">
        <v>160</v>
      </c>
      <c r="G30" s="68">
        <v>0.01</v>
      </c>
      <c r="H30" s="1" t="s">
        <v>352</v>
      </c>
      <c r="I30" s="1"/>
      <c r="J30" s="1">
        <v>6.39</v>
      </c>
      <c r="K30" s="12">
        <v>7.5239962046000004</v>
      </c>
      <c r="L30" s="14">
        <v>276700.67460000003</v>
      </c>
      <c r="M30" s="14">
        <v>325805.13701000001</v>
      </c>
      <c r="N30" s="12">
        <v>1148.2595377</v>
      </c>
      <c r="O30" s="14">
        <v>43302.14</v>
      </c>
      <c r="P30" s="14">
        <v>1</v>
      </c>
      <c r="Q30" s="6">
        <v>1.8699999999999999E-3</v>
      </c>
      <c r="R30" s="1"/>
      <c r="S30" s="16">
        <v>0.84928272506215496</v>
      </c>
      <c r="T30" s="9">
        <v>0.83</v>
      </c>
      <c r="U30" s="9">
        <v>7.0000000000000007E-2</v>
      </c>
      <c r="V30" s="6">
        <v>0.13070866141000001</v>
      </c>
      <c r="W30" s="6">
        <v>0.13145539906103287</v>
      </c>
      <c r="X30" s="1"/>
      <c r="Y30" s="6">
        <v>-3.1201248056999999E-3</v>
      </c>
      <c r="Z30" s="6">
        <v>6.9045239346000001E-2</v>
      </c>
      <c r="AA30" s="6">
        <v>0.14371229004</v>
      </c>
    </row>
    <row r="31" spans="2:27" ht="16.2" customHeight="1" x14ac:dyDescent="0.3">
      <c r="B31" s="127" t="s">
        <v>641</v>
      </c>
      <c r="C31" s="66" t="s">
        <v>294</v>
      </c>
      <c r="D31" s="66" t="s">
        <v>153</v>
      </c>
      <c r="E31" s="66" t="s">
        <v>168</v>
      </c>
      <c r="F31" s="66" t="s">
        <v>175</v>
      </c>
      <c r="G31" s="70">
        <v>8.0000000000000002E-3</v>
      </c>
      <c r="H31" s="7" t="s">
        <v>352</v>
      </c>
      <c r="J31" s="7">
        <v>9.8699999999999992</v>
      </c>
      <c r="K31" s="13">
        <v>12.149554330000001</v>
      </c>
      <c r="L31" s="15">
        <v>185023.76024999999</v>
      </c>
      <c r="M31" s="15">
        <v>227756.45670000001</v>
      </c>
      <c r="N31" s="13">
        <v>320.81022454999999</v>
      </c>
      <c r="O31" s="15" t="e">
        <v>#N/A</v>
      </c>
      <c r="P31" s="15">
        <v>0</v>
      </c>
      <c r="Q31" s="8" t="s">
        <v>207</v>
      </c>
      <c r="S31" s="17">
        <v>0.81237547747975691</v>
      </c>
      <c r="T31" s="10">
        <v>1.3720000000000001</v>
      </c>
      <c r="U31" s="10">
        <v>0.108</v>
      </c>
      <c r="V31" s="8">
        <v>0.13649025069000001</v>
      </c>
      <c r="W31" s="8">
        <v>0.13130699088145897</v>
      </c>
      <c r="Y31" s="8">
        <v>2.8449502132999998E-3</v>
      </c>
      <c r="Z31" s="8">
        <v>7.9257414108999998E-3</v>
      </c>
      <c r="AA31" s="8">
        <v>0.11921373099</v>
      </c>
    </row>
    <row r="32" spans="2:27" s="7" customFormat="1" ht="16.2" customHeight="1" x14ac:dyDescent="0.3">
      <c r="B32" s="5" t="s">
        <v>639</v>
      </c>
      <c r="C32" s="65"/>
      <c r="D32" s="65" t="s">
        <v>153</v>
      </c>
      <c r="E32" s="65" t="s">
        <v>168</v>
      </c>
      <c r="F32" s="65" t="s">
        <v>177</v>
      </c>
      <c r="G32" s="68">
        <v>0.01</v>
      </c>
      <c r="H32" s="1" t="s">
        <v>352</v>
      </c>
      <c r="I32" s="1"/>
      <c r="J32" s="1">
        <v>51.65</v>
      </c>
      <c r="K32" s="12">
        <v>70.305275973999997</v>
      </c>
      <c r="L32" s="14">
        <v>950327.8737</v>
      </c>
      <c r="M32" s="14">
        <v>1293573.348</v>
      </c>
      <c r="N32" s="12">
        <v>1561.9185591</v>
      </c>
      <c r="O32" s="14">
        <v>18399.378000000001</v>
      </c>
      <c r="P32" s="14">
        <v>1</v>
      </c>
      <c r="Q32" s="6">
        <v>6.4400000000000004E-3</v>
      </c>
      <c r="R32" s="1"/>
      <c r="S32" s="16">
        <v>0.73465325730462938</v>
      </c>
      <c r="T32" s="9">
        <v>7.5</v>
      </c>
      <c r="U32" s="9">
        <v>0.6</v>
      </c>
      <c r="V32" s="6">
        <v>0.11727912431</v>
      </c>
      <c r="W32" s="6">
        <v>0.13939980638915778</v>
      </c>
      <c r="X32" s="1"/>
      <c r="Y32" s="6">
        <v>1.5667992582000002E-2</v>
      </c>
      <c r="Z32" s="6">
        <v>-0.12174381997</v>
      </c>
      <c r="AA32" s="6">
        <v>-8.3623839044999995E-2</v>
      </c>
    </row>
    <row r="33" spans="2:27" ht="16.2" customHeight="1" x14ac:dyDescent="0.3">
      <c r="B33" s="127" t="s">
        <v>392</v>
      </c>
      <c r="C33" s="66" t="s">
        <v>489</v>
      </c>
      <c r="D33" s="66" t="s">
        <v>153</v>
      </c>
      <c r="E33" s="66" t="s">
        <v>490</v>
      </c>
      <c r="F33" s="66" t="s">
        <v>488</v>
      </c>
      <c r="G33" s="70">
        <v>0.01</v>
      </c>
      <c r="H33" s="7" t="s">
        <v>491</v>
      </c>
      <c r="J33" s="7">
        <v>7.01</v>
      </c>
      <c r="K33" s="13">
        <v>8.84849</v>
      </c>
      <c r="L33" s="15">
        <v>543438.26289999997</v>
      </c>
      <c r="M33" s="15">
        <v>685964.05633000005</v>
      </c>
      <c r="N33" s="13">
        <v>1518.3786414000001</v>
      </c>
      <c r="O33" s="15">
        <v>77523.289999999994</v>
      </c>
      <c r="P33" s="15">
        <v>1</v>
      </c>
      <c r="Q33" s="8">
        <v>3.6700000000000001E-3</v>
      </c>
      <c r="S33" s="17">
        <v>0.79222556617004702</v>
      </c>
      <c r="T33" s="10">
        <v>0.97</v>
      </c>
      <c r="U33" s="10">
        <v>0.08</v>
      </c>
      <c r="V33" s="8">
        <v>0.12483912483</v>
      </c>
      <c r="W33" s="8">
        <v>0.13694721825962911</v>
      </c>
      <c r="Y33" s="8">
        <v>7.1839080465000002E-3</v>
      </c>
      <c r="Z33" s="8">
        <v>-8.1770437600000006E-3</v>
      </c>
      <c r="AA33" s="8">
        <v>2.5832575869999999E-2</v>
      </c>
    </row>
    <row r="34" spans="2:27" s="7" customFormat="1" ht="16.2" customHeight="1" x14ac:dyDescent="0.3">
      <c r="B34" s="5" t="s">
        <v>383</v>
      </c>
      <c r="C34" s="65" t="s">
        <v>517</v>
      </c>
      <c r="D34" s="65" t="s">
        <v>153</v>
      </c>
      <c r="E34" s="65" t="s">
        <v>161</v>
      </c>
      <c r="F34" s="65" t="s">
        <v>494</v>
      </c>
      <c r="G34" s="68">
        <v>7.7999999999999996E-3</v>
      </c>
      <c r="H34" s="1" t="s">
        <v>518</v>
      </c>
      <c r="I34" s="1"/>
      <c r="J34" s="1">
        <v>71</v>
      </c>
      <c r="K34" s="12">
        <v>83.002686655000005</v>
      </c>
      <c r="L34" s="14">
        <v>285465.08500000002</v>
      </c>
      <c r="M34" s="14">
        <v>333723.50705999997</v>
      </c>
      <c r="N34" s="12">
        <v>307.48944863999998</v>
      </c>
      <c r="O34" s="14">
        <v>4020.6350000000002</v>
      </c>
      <c r="P34" s="14">
        <v>1</v>
      </c>
      <c r="Q34" s="6">
        <v>1.91E-3</v>
      </c>
      <c r="R34" s="1"/>
      <c r="S34" s="16">
        <v>0.85539399821009321</v>
      </c>
      <c r="T34" s="9">
        <v>10.58</v>
      </c>
      <c r="U34" s="9">
        <v>1.06</v>
      </c>
      <c r="V34" s="6">
        <v>0.14899309956000001</v>
      </c>
      <c r="W34" s="6">
        <v>0.17915492957746479</v>
      </c>
      <c r="X34" s="1"/>
      <c r="Y34" s="6">
        <v>1.5058957239E-2</v>
      </c>
      <c r="Z34" s="6">
        <v>2.8920731788999999E-2</v>
      </c>
      <c r="AA34" s="6">
        <v>0.15443895639999999</v>
      </c>
    </row>
    <row r="35" spans="2:27" ht="16.2" customHeight="1" x14ac:dyDescent="0.3">
      <c r="B35" s="127" t="s">
        <v>335</v>
      </c>
      <c r="C35" s="66" t="s">
        <v>527</v>
      </c>
      <c r="D35" s="66" t="s">
        <v>153</v>
      </c>
      <c r="E35" s="66" t="s">
        <v>168</v>
      </c>
      <c r="F35" s="66" t="s">
        <v>528</v>
      </c>
      <c r="G35" s="70">
        <v>6.0000000000000001E-3</v>
      </c>
      <c r="H35" s="7" t="s">
        <v>207</v>
      </c>
      <c r="J35" s="7">
        <v>6.02</v>
      </c>
      <c r="K35" s="13">
        <v>7.5548767338999996</v>
      </c>
      <c r="L35" s="15">
        <v>358455.88533999998</v>
      </c>
      <c r="M35" s="15">
        <v>449848.84191000002</v>
      </c>
      <c r="N35" s="13">
        <v>401.37220817999997</v>
      </c>
      <c r="O35" s="15">
        <v>59544.167000000001</v>
      </c>
      <c r="P35" s="15">
        <v>1</v>
      </c>
      <c r="Q35" s="8">
        <v>2.3899999999999998E-3</v>
      </c>
      <c r="S35" s="17">
        <v>0.79683629687659219</v>
      </c>
      <c r="T35" s="10">
        <v>0.84</v>
      </c>
      <c r="U35" s="10">
        <v>7.0000000000000007E-2</v>
      </c>
      <c r="V35" s="8">
        <v>0.12407680944999999</v>
      </c>
      <c r="W35" s="8">
        <v>0.13953488372093026</v>
      </c>
      <c r="Y35" s="8">
        <v>1.0086820797000001E-2</v>
      </c>
      <c r="Z35" s="8">
        <v>-5.1201835408000003E-2</v>
      </c>
      <c r="AA35" s="8">
        <v>7.5651878305999995E-3</v>
      </c>
    </row>
    <row r="36" spans="2:27" s="7" customFormat="1" ht="16.2" customHeight="1" x14ac:dyDescent="0.3">
      <c r="B36" s="5" t="s">
        <v>14</v>
      </c>
      <c r="C36" s="65" t="s">
        <v>80</v>
      </c>
      <c r="D36" s="65" t="s">
        <v>155</v>
      </c>
      <c r="E36" s="65" t="s">
        <v>157</v>
      </c>
      <c r="F36" s="65" t="s">
        <v>158</v>
      </c>
      <c r="G36" s="68">
        <v>1.2500000000000001E-2</v>
      </c>
      <c r="H36" s="1" t="s">
        <v>207</v>
      </c>
      <c r="I36" s="1"/>
      <c r="J36" s="1">
        <v>157.5</v>
      </c>
      <c r="K36" s="12">
        <v>163.55902825999999</v>
      </c>
      <c r="L36" s="14">
        <v>4442137.4024999999</v>
      </c>
      <c r="M36" s="14">
        <v>4613026.5203999998</v>
      </c>
      <c r="N36" s="12">
        <v>7789.5068527000003</v>
      </c>
      <c r="O36" s="14">
        <v>28204.046999999999</v>
      </c>
      <c r="P36" s="14">
        <v>1</v>
      </c>
      <c r="Q36" s="6">
        <v>3.0099999999999998E-2</v>
      </c>
      <c r="R36" s="1"/>
      <c r="S36" s="16">
        <v>0.96295509746873575</v>
      </c>
      <c r="T36" s="9">
        <v>13.11</v>
      </c>
      <c r="U36" s="9">
        <v>1.1000000000000001</v>
      </c>
      <c r="V36" s="6">
        <v>8.8372093023000003E-2</v>
      </c>
      <c r="W36" s="6">
        <v>8.380952380952382E-2</v>
      </c>
      <c r="X36" s="1"/>
      <c r="Y36" s="6">
        <v>7.0332480827000003E-3</v>
      </c>
      <c r="Z36" s="6">
        <v>9.0637474565000001E-2</v>
      </c>
      <c r="AA36" s="6">
        <v>0.15376175414000001</v>
      </c>
    </row>
    <row r="37" spans="2:27" ht="16.2" customHeight="1" x14ac:dyDescent="0.3">
      <c r="B37" s="127" t="s">
        <v>25</v>
      </c>
      <c r="C37" s="66" t="s">
        <v>478</v>
      </c>
      <c r="D37" s="66" t="s">
        <v>155</v>
      </c>
      <c r="E37" s="66" t="s">
        <v>477</v>
      </c>
      <c r="F37" s="66" t="s">
        <v>477</v>
      </c>
      <c r="G37" s="70">
        <v>7.0000000000000001E-3</v>
      </c>
      <c r="H37" s="7" t="s">
        <v>301</v>
      </c>
      <c r="J37" s="7">
        <v>114.06</v>
      </c>
      <c r="K37" s="13">
        <v>128.10850919999999</v>
      </c>
      <c r="L37" s="15">
        <v>2832589.3081999999</v>
      </c>
      <c r="M37" s="15">
        <v>3181472.8514999999</v>
      </c>
      <c r="N37" s="13">
        <v>10100.000610999999</v>
      </c>
      <c r="O37" s="15">
        <v>24834.204000000002</v>
      </c>
      <c r="P37" s="15">
        <v>1</v>
      </c>
      <c r="Q37" s="8">
        <v>1.9009999999999999E-2</v>
      </c>
      <c r="S37" s="17">
        <v>0.89033898460196903</v>
      </c>
      <c r="T37" s="10">
        <v>11.9</v>
      </c>
      <c r="U37" s="10">
        <v>0.95</v>
      </c>
      <c r="V37" s="8">
        <v>9.5199999999999993E-2</v>
      </c>
      <c r="W37" s="8">
        <v>9.9947396107311931E-2</v>
      </c>
      <c r="Y37" s="8">
        <v>-2.7976919037E-3</v>
      </c>
      <c r="Z37" s="8">
        <v>-2.8000226278000001E-2</v>
      </c>
      <c r="AA37" s="8">
        <v>3.0102310465999998E-3</v>
      </c>
    </row>
    <row r="38" spans="2:27" s="7" customFormat="1" ht="16.2" customHeight="1" x14ac:dyDescent="0.3">
      <c r="B38" s="5" t="s">
        <v>43</v>
      </c>
      <c r="C38" s="65" t="s">
        <v>104</v>
      </c>
      <c r="D38" s="65" t="s">
        <v>155</v>
      </c>
      <c r="E38" s="65" t="s">
        <v>168</v>
      </c>
      <c r="F38" s="65" t="s">
        <v>179</v>
      </c>
      <c r="G38" s="68">
        <v>1.18E-2</v>
      </c>
      <c r="H38" s="1" t="s">
        <v>344</v>
      </c>
      <c r="I38" s="1"/>
      <c r="J38" s="1">
        <v>50.1</v>
      </c>
      <c r="K38" s="12">
        <v>78.651557779000001</v>
      </c>
      <c r="L38" s="14">
        <v>610177.26560000004</v>
      </c>
      <c r="M38" s="14">
        <v>957912.02515999996</v>
      </c>
      <c r="N38" s="12">
        <v>708.72883136999997</v>
      </c>
      <c r="O38" s="14">
        <v>12179.186938000001</v>
      </c>
      <c r="P38" s="14">
        <v>1</v>
      </c>
      <c r="Q38" s="6">
        <v>4.0999999999999995E-3</v>
      </c>
      <c r="R38" s="1"/>
      <c r="S38" s="16">
        <v>0.6369867478120913</v>
      </c>
      <c r="T38" s="9">
        <v>4.7</v>
      </c>
      <c r="U38" s="9">
        <v>0.35</v>
      </c>
      <c r="V38" s="6">
        <v>9.1796875E-2</v>
      </c>
      <c r="W38" s="6">
        <v>8.3832335329341298E-2</v>
      </c>
      <c r="X38" s="1"/>
      <c r="Y38" s="6">
        <v>0.1045512242</v>
      </c>
      <c r="Z38" s="6">
        <v>-3.8364654901000002E-2</v>
      </c>
      <c r="AA38" s="6">
        <v>7.3389895774999991E-2</v>
      </c>
    </row>
    <row r="39" spans="2:27" ht="16.2" customHeight="1" x14ac:dyDescent="0.3">
      <c r="B39" s="127" t="s">
        <v>52</v>
      </c>
      <c r="C39" s="66" t="s">
        <v>114</v>
      </c>
      <c r="D39" s="66" t="s">
        <v>155</v>
      </c>
      <c r="E39" s="66" t="s">
        <v>161</v>
      </c>
      <c r="F39" s="66" t="s">
        <v>189</v>
      </c>
      <c r="G39" s="70">
        <v>9.4999999999999998E-3</v>
      </c>
      <c r="H39" s="7" t="s">
        <v>207</v>
      </c>
      <c r="J39" s="7">
        <v>9.9600000000000009</v>
      </c>
      <c r="K39" s="13">
        <v>10.692112408</v>
      </c>
      <c r="L39" s="15">
        <v>1637428.99</v>
      </c>
      <c r="M39" s="15">
        <v>1757788.6366999999</v>
      </c>
      <c r="N39" s="13">
        <v>3208.4430136000001</v>
      </c>
      <c r="O39" s="15">
        <v>164400.50099999999</v>
      </c>
      <c r="P39" s="15">
        <v>1</v>
      </c>
      <c r="Q39" s="8">
        <v>1.103E-2</v>
      </c>
      <c r="S39" s="17">
        <v>0.93152780479073327</v>
      </c>
      <c r="T39" s="10">
        <v>1.0045999999999999</v>
      </c>
      <c r="U39" s="10">
        <v>8.4000000000000005E-2</v>
      </c>
      <c r="V39" s="8">
        <v>9.4684260132E-2</v>
      </c>
      <c r="W39" s="8">
        <v>0.10120481927710842</v>
      </c>
      <c r="Y39" s="8">
        <v>-3.9999999990000005E-3</v>
      </c>
      <c r="Z39" s="8">
        <v>-1.2058333086E-2</v>
      </c>
      <c r="AA39" s="8">
        <v>3.4922244998999999E-2</v>
      </c>
    </row>
    <row r="40" spans="2:27" s="7" customFormat="1" ht="16.2" customHeight="1" x14ac:dyDescent="0.3">
      <c r="B40" s="5" t="s">
        <v>54</v>
      </c>
      <c r="C40" s="65" t="s">
        <v>116</v>
      </c>
      <c r="D40" s="65" t="s">
        <v>155</v>
      </c>
      <c r="E40" s="65" t="s">
        <v>168</v>
      </c>
      <c r="F40" s="65" t="s">
        <v>191</v>
      </c>
      <c r="G40" s="68">
        <v>0.01</v>
      </c>
      <c r="H40" s="1" t="s">
        <v>350</v>
      </c>
      <c r="I40" s="1"/>
      <c r="J40" s="1">
        <v>74.2</v>
      </c>
      <c r="K40" s="12">
        <v>96.615214907999999</v>
      </c>
      <c r="L40" s="14">
        <v>4632358.0142000001</v>
      </c>
      <c r="M40" s="14">
        <v>6031755.5939999996</v>
      </c>
      <c r="N40" s="12">
        <v>45928.548935999999</v>
      </c>
      <c r="O40" s="14">
        <v>62430.701000000001</v>
      </c>
      <c r="P40" s="14">
        <v>1</v>
      </c>
      <c r="Q40" s="6">
        <v>3.0710000000000001E-2</v>
      </c>
      <c r="R40" s="1"/>
      <c r="S40" s="16">
        <v>0.76799497957599683</v>
      </c>
      <c r="T40" s="9">
        <v>11.8</v>
      </c>
      <c r="U40" s="9">
        <v>0.93</v>
      </c>
      <c r="V40" s="6">
        <v>0.121474161</v>
      </c>
      <c r="W40" s="6">
        <v>0.1504043126684636</v>
      </c>
      <c r="X40" s="1"/>
      <c r="Y40" s="6">
        <v>-5.3209136149000004E-2</v>
      </c>
      <c r="Z40" s="6">
        <v>-0.16364043372000001</v>
      </c>
      <c r="AA40" s="6">
        <v>-0.13260633471</v>
      </c>
    </row>
    <row r="41" spans="2:27" ht="16.2" customHeight="1" x14ac:dyDescent="0.3">
      <c r="B41" s="127" t="s">
        <v>68</v>
      </c>
      <c r="C41" s="66" t="s">
        <v>133</v>
      </c>
      <c r="D41" s="66" t="s">
        <v>155</v>
      </c>
      <c r="E41" s="66" t="s">
        <v>204</v>
      </c>
      <c r="F41" s="66" t="s">
        <v>204</v>
      </c>
      <c r="G41" s="70">
        <v>0.02</v>
      </c>
      <c r="H41" s="7" t="s">
        <v>207</v>
      </c>
      <c r="J41" s="7">
        <v>155.34</v>
      </c>
      <c r="K41" s="13">
        <v>250.73998026000001</v>
      </c>
      <c r="L41" s="15">
        <v>214473.27780000001</v>
      </c>
      <c r="M41" s="15">
        <v>346189.16855</v>
      </c>
      <c r="N41" s="13">
        <v>58.139595454999998</v>
      </c>
      <c r="O41" s="15">
        <v>1380.67</v>
      </c>
      <c r="P41" s="15">
        <v>0</v>
      </c>
      <c r="Q41" s="8" t="s">
        <v>207</v>
      </c>
      <c r="S41" s="17">
        <v>0.6195262512141988</v>
      </c>
      <c r="T41" s="10">
        <v>14.1</v>
      </c>
      <c r="U41" s="10">
        <v>1.22</v>
      </c>
      <c r="V41" s="8">
        <v>9.8947368421000007E-2</v>
      </c>
      <c r="W41" s="8">
        <v>9.4244882193897261E-2</v>
      </c>
      <c r="Y41" s="8">
        <v>1.3364463874000001E-2</v>
      </c>
      <c r="Z41" s="8">
        <v>4.5724046258000001E-2</v>
      </c>
      <c r="AA41" s="8">
        <v>0.19471546028999998</v>
      </c>
    </row>
    <row r="42" spans="2:27" s="7" customFormat="1" ht="16.2" customHeight="1" x14ac:dyDescent="0.3">
      <c r="B42" s="5" t="s">
        <v>223</v>
      </c>
      <c r="C42" s="65" t="s">
        <v>243</v>
      </c>
      <c r="D42" s="65" t="s">
        <v>155</v>
      </c>
      <c r="E42" s="65" t="s">
        <v>184</v>
      </c>
      <c r="F42" s="65" t="s">
        <v>211</v>
      </c>
      <c r="G42" s="68">
        <v>0.01</v>
      </c>
      <c r="H42" s="1" t="s">
        <v>354</v>
      </c>
      <c r="I42" s="1"/>
      <c r="J42" s="1">
        <v>1.01</v>
      </c>
      <c r="K42" s="12">
        <v>36.389179552000002</v>
      </c>
      <c r="L42" s="14">
        <v>5900.3530369999999</v>
      </c>
      <c r="M42" s="14">
        <v>212583.17434</v>
      </c>
      <c r="N42" s="12">
        <v>17.652251364000001</v>
      </c>
      <c r="O42" s="14" t="e">
        <v>#N/A</v>
      </c>
      <c r="P42" s="14">
        <v>0</v>
      </c>
      <c r="Q42" s="6" t="s">
        <v>207</v>
      </c>
      <c r="R42" s="1"/>
      <c r="S42" s="16">
        <v>2.7755503488522289E-2</v>
      </c>
      <c r="T42" s="9">
        <v>8.6099999999999996E-2</v>
      </c>
      <c r="U42" s="9">
        <v>6.0000000000000001E-3</v>
      </c>
      <c r="V42" s="6">
        <v>2.7420382166000002E-2</v>
      </c>
      <c r="W42" s="6">
        <v>7.1287128712871295E-2</v>
      </c>
      <c r="X42" s="1"/>
      <c r="Y42" s="6">
        <v>-1.3781943981E-2</v>
      </c>
      <c r="Z42" s="6">
        <v>-0.47588958017000005</v>
      </c>
      <c r="AA42" s="6">
        <v>-0.66066344373000008</v>
      </c>
    </row>
    <row r="43" spans="2:27" ht="16.2" customHeight="1" x14ac:dyDescent="0.3">
      <c r="B43" s="127" t="s">
        <v>444</v>
      </c>
      <c r="C43" s="66" t="s">
        <v>466</v>
      </c>
      <c r="D43" s="66" t="s">
        <v>155</v>
      </c>
      <c r="E43" s="66" t="s">
        <v>157</v>
      </c>
      <c r="F43" s="66" t="s">
        <v>158</v>
      </c>
      <c r="G43" s="70">
        <v>1.2E-2</v>
      </c>
      <c r="H43" s="7" t="s">
        <v>207</v>
      </c>
      <c r="J43" s="7">
        <v>91.99</v>
      </c>
      <c r="K43" s="13">
        <v>98.945379940999999</v>
      </c>
      <c r="L43" s="15">
        <v>1808820.9876999999</v>
      </c>
      <c r="M43" s="15">
        <v>1945586.2579000001</v>
      </c>
      <c r="N43" s="13">
        <v>5173.5843032000002</v>
      </c>
      <c r="O43" s="15">
        <v>19663.235000000001</v>
      </c>
      <c r="P43" s="15">
        <v>1</v>
      </c>
      <c r="Q43" s="8">
        <v>1.225E-2</v>
      </c>
      <c r="S43" s="17">
        <v>0.92970485387849922</v>
      </c>
      <c r="T43" s="10">
        <v>12</v>
      </c>
      <c r="U43" s="10">
        <v>1</v>
      </c>
      <c r="V43" s="8">
        <v>0.13003901170000001</v>
      </c>
      <c r="W43" s="8">
        <v>0.13044896184367866</v>
      </c>
      <c r="Y43" s="8">
        <v>6.2349595264E-3</v>
      </c>
      <c r="Z43" s="8">
        <v>5.0292236620999999E-2</v>
      </c>
      <c r="AA43" s="8">
        <v>0.12962696584</v>
      </c>
    </row>
    <row r="44" spans="2:27" s="7" customFormat="1" ht="16.2" customHeight="1" x14ac:dyDescent="0.3">
      <c r="B44" s="5" t="s">
        <v>453</v>
      </c>
      <c r="C44" s="65" t="s">
        <v>468</v>
      </c>
      <c r="D44" s="65" t="s">
        <v>155</v>
      </c>
      <c r="E44" s="65" t="s">
        <v>471</v>
      </c>
      <c r="F44" s="65" t="s">
        <v>469</v>
      </c>
      <c r="G44" s="68">
        <v>9.4000000000000004E-3</v>
      </c>
      <c r="H44" s="1" t="s">
        <v>300</v>
      </c>
      <c r="I44" s="1"/>
      <c r="J44" s="1">
        <v>8.43</v>
      </c>
      <c r="K44" s="12">
        <v>9.0740657614</v>
      </c>
      <c r="L44" s="14">
        <v>2437841.6723000002</v>
      </c>
      <c r="M44" s="14">
        <v>2624096.7557000001</v>
      </c>
      <c r="N44" s="12">
        <v>5913.8889585999996</v>
      </c>
      <c r="O44" s="14">
        <v>289186.43800000002</v>
      </c>
      <c r="P44" s="14">
        <v>1</v>
      </c>
      <c r="Q44" s="6">
        <v>1.6379999999999999E-2</v>
      </c>
      <c r="R44" s="1"/>
      <c r="S44" s="16">
        <v>0.92902125923091938</v>
      </c>
      <c r="T44" s="9">
        <v>0.996</v>
      </c>
      <c r="U44" s="9">
        <v>8.3000000000000004E-2</v>
      </c>
      <c r="V44" s="6">
        <v>0.10981256889999999</v>
      </c>
      <c r="W44" s="6">
        <v>0.11814946619217082</v>
      </c>
      <c r="X44" s="1"/>
      <c r="Y44" s="6">
        <v>8.7351920538000002E-3</v>
      </c>
      <c r="Z44" s="6">
        <v>1.631723438E-2</v>
      </c>
      <c r="AA44" s="6">
        <v>4.3429212565000007E-2</v>
      </c>
    </row>
    <row r="45" spans="2:27" ht="16.2" customHeight="1" x14ac:dyDescent="0.3">
      <c r="B45" s="127" t="s">
        <v>456</v>
      </c>
      <c r="C45" s="66" t="s">
        <v>499</v>
      </c>
      <c r="D45" s="66" t="s">
        <v>155</v>
      </c>
      <c r="E45" s="66" t="s">
        <v>157</v>
      </c>
      <c r="F45" s="66" t="s">
        <v>500</v>
      </c>
      <c r="G45" s="70">
        <v>1.2E-2</v>
      </c>
      <c r="H45" s="7" t="s">
        <v>207</v>
      </c>
      <c r="J45" s="7">
        <v>76.41</v>
      </c>
      <c r="K45" s="13">
        <v>87.585000077000004</v>
      </c>
      <c r="L45" s="15">
        <v>477562.5</v>
      </c>
      <c r="M45" s="15">
        <v>547406.25048000005</v>
      </c>
      <c r="N45" s="13">
        <v>936.40069635999998</v>
      </c>
      <c r="O45" s="15">
        <v>6250</v>
      </c>
      <c r="P45" s="15">
        <v>1</v>
      </c>
      <c r="Q45" s="8">
        <v>3.2600000000000003E-3</v>
      </c>
      <c r="S45" s="17">
        <v>0.87240965842124163</v>
      </c>
      <c r="T45" s="10">
        <v>10.46</v>
      </c>
      <c r="U45" s="10">
        <v>0.8</v>
      </c>
      <c r="V45" s="8">
        <v>0.13173803526</v>
      </c>
      <c r="W45" s="8">
        <v>0.12563800549666276</v>
      </c>
      <c r="Y45" s="8">
        <v>-1.0233160622E-2</v>
      </c>
      <c r="Z45" s="8">
        <v>2.0193002503000001E-2</v>
      </c>
      <c r="AA45" s="8">
        <v>9.3137860167E-2</v>
      </c>
    </row>
    <row r="46" spans="2:27" s="7" customFormat="1" ht="16.2" customHeight="1" x14ac:dyDescent="0.3">
      <c r="B46" s="5" t="s">
        <v>402</v>
      </c>
      <c r="C46" s="65" t="s">
        <v>513</v>
      </c>
      <c r="D46" s="65" t="s">
        <v>155</v>
      </c>
      <c r="E46" s="65" t="s">
        <v>161</v>
      </c>
      <c r="F46" s="65" t="s">
        <v>514</v>
      </c>
      <c r="G46" s="68">
        <v>1.5E-3</v>
      </c>
      <c r="H46" s="1" t="s">
        <v>515</v>
      </c>
      <c r="I46" s="1"/>
      <c r="J46" s="1">
        <v>8.61</v>
      </c>
      <c r="K46" s="12">
        <v>10.515684714000001</v>
      </c>
      <c r="L46" s="14">
        <v>583732.62633</v>
      </c>
      <c r="M46" s="14">
        <v>712932.43388999999</v>
      </c>
      <c r="N46" s="12">
        <v>151.97742454999999</v>
      </c>
      <c r="O46" s="14">
        <v>67797.053</v>
      </c>
      <c r="P46" s="14">
        <v>0</v>
      </c>
      <c r="Q46" s="6" t="s">
        <v>207</v>
      </c>
      <c r="R46" s="1"/>
      <c r="S46" s="16">
        <v>0.81877692553268755</v>
      </c>
      <c r="T46" s="9">
        <v>1.0319999989999999</v>
      </c>
      <c r="U46" s="9">
        <v>8.5999999999999993E-2</v>
      </c>
      <c r="V46" s="6">
        <v>0.11740614323000001</v>
      </c>
      <c r="W46" s="6">
        <v>0.11986062717770037</v>
      </c>
      <c r="X46" s="1"/>
      <c r="Y46" s="6">
        <v>1.4220894401999999E-2</v>
      </c>
      <c r="Z46" s="6">
        <v>3.7157706350999999E-2</v>
      </c>
      <c r="AA46" s="6">
        <v>0.10044513601000001</v>
      </c>
    </row>
    <row r="47" spans="2:27" ht="16.2" customHeight="1" x14ac:dyDescent="0.3">
      <c r="B47" s="127" t="s">
        <v>42</v>
      </c>
      <c r="C47" s="66" t="s">
        <v>103</v>
      </c>
      <c r="D47" s="66" t="s">
        <v>155</v>
      </c>
      <c r="E47" s="66" t="s">
        <v>184</v>
      </c>
      <c r="F47" s="66" t="s">
        <v>185</v>
      </c>
      <c r="G47" s="70">
        <v>1.4999999999999999E-2</v>
      </c>
      <c r="H47" s="7" t="s">
        <v>323</v>
      </c>
      <c r="J47" s="7">
        <v>44.6</v>
      </c>
      <c r="K47" s="13">
        <v>106.63635904</v>
      </c>
      <c r="L47" s="15">
        <v>1051131.389</v>
      </c>
      <c r="M47" s="15">
        <v>2513202.3363000001</v>
      </c>
      <c r="N47" s="13">
        <v>3622.5193731999998</v>
      </c>
      <c r="O47" s="15">
        <v>23567.968364</v>
      </c>
      <c r="P47" s="15">
        <v>1</v>
      </c>
      <c r="Q47" s="8">
        <v>7.0399999999999994E-3</v>
      </c>
      <c r="S47" s="17">
        <v>0.41824383729446585</v>
      </c>
      <c r="T47" s="10">
        <v>9.73</v>
      </c>
      <c r="U47" s="10">
        <v>0.7</v>
      </c>
      <c r="V47" s="8">
        <v>0.11247254652000001</v>
      </c>
      <c r="W47" s="8">
        <v>0.18834080717488785</v>
      </c>
      <c r="Y47" s="8">
        <v>-2.3428946793000002E-2</v>
      </c>
      <c r="Z47" s="8">
        <v>-0.46733910815000002</v>
      </c>
      <c r="AA47" s="8">
        <v>-0.40696125077</v>
      </c>
    </row>
    <row r="48" spans="2:27" s="7" customFormat="1" ht="16.2" customHeight="1" x14ac:dyDescent="0.3">
      <c r="B48" s="5" t="s">
        <v>62</v>
      </c>
      <c r="C48" s="65" t="s">
        <v>126</v>
      </c>
      <c r="D48" s="65" t="s">
        <v>329</v>
      </c>
      <c r="E48" s="65" t="s">
        <v>161</v>
      </c>
      <c r="F48" s="65" t="s">
        <v>162</v>
      </c>
      <c r="G48" s="68">
        <v>2.5000000000000001E-2</v>
      </c>
      <c r="H48" s="1" t="s">
        <v>381</v>
      </c>
      <c r="I48" s="1"/>
      <c r="J48" s="1">
        <v>180.79</v>
      </c>
      <c r="K48" s="12">
        <v>252.59583531000001</v>
      </c>
      <c r="L48" s="14">
        <v>233813.17593999999</v>
      </c>
      <c r="M48" s="14">
        <v>326678.65746999998</v>
      </c>
      <c r="N48" s="12">
        <v>95.816194999999993</v>
      </c>
      <c r="O48" s="14">
        <v>1293.2860000000001</v>
      </c>
      <c r="P48" s="14">
        <v>0</v>
      </c>
      <c r="Q48" s="6" t="s">
        <v>207</v>
      </c>
      <c r="R48" s="1"/>
      <c r="S48" s="16">
        <v>0.71572834832420806</v>
      </c>
      <c r="T48" s="9">
        <v>32.908445385</v>
      </c>
      <c r="U48" s="9">
        <v>1.805478447</v>
      </c>
      <c r="V48" s="6">
        <v>0.16244666495000001</v>
      </c>
      <c r="W48" s="6">
        <v>0.11983926856573926</v>
      </c>
      <c r="X48" s="1"/>
      <c r="Y48" s="6">
        <v>6.1568996238000002E-2</v>
      </c>
      <c r="Z48" s="6">
        <v>1.0098442324000001E-2</v>
      </c>
      <c r="AA48" s="6">
        <v>0.14696850271</v>
      </c>
    </row>
    <row r="49" spans="2:27" ht="16.2" customHeight="1" x14ac:dyDescent="0.3">
      <c r="B49" s="127" t="s">
        <v>73</v>
      </c>
      <c r="C49" s="66" t="s">
        <v>138</v>
      </c>
      <c r="D49" s="66" t="s">
        <v>328</v>
      </c>
      <c r="E49" s="66" t="s">
        <v>161</v>
      </c>
      <c r="F49" s="66" t="s">
        <v>209</v>
      </c>
      <c r="G49" s="70">
        <v>0.01</v>
      </c>
      <c r="H49" s="7" t="s">
        <v>353</v>
      </c>
      <c r="J49" s="7">
        <v>136.15</v>
      </c>
      <c r="K49" s="13">
        <v>148.4859448</v>
      </c>
      <c r="L49" s="15">
        <v>393213.99810000003</v>
      </c>
      <c r="M49" s="15">
        <v>428841.36625999998</v>
      </c>
      <c r="N49" s="13">
        <v>303.99535272999998</v>
      </c>
      <c r="O49" s="15">
        <v>2888.0940000000001</v>
      </c>
      <c r="P49" s="15">
        <v>1</v>
      </c>
      <c r="Q49" s="8">
        <v>2.64E-3</v>
      </c>
      <c r="S49" s="17">
        <v>0.91692180147679547</v>
      </c>
      <c r="T49" s="10">
        <v>17.32</v>
      </c>
      <c r="U49" s="10">
        <v>1.2</v>
      </c>
      <c r="V49" s="8">
        <v>0.12461328153000001</v>
      </c>
      <c r="W49" s="8">
        <v>0.10576569959603377</v>
      </c>
      <c r="Y49" s="8">
        <v>2.7249963168000002E-3</v>
      </c>
      <c r="Z49" s="8">
        <v>-1.1584766204000001E-2</v>
      </c>
      <c r="AA49" s="8">
        <v>0.10912774444000001</v>
      </c>
    </row>
    <row r="50" spans="2:27" s="7" customFormat="1" ht="16.2" customHeight="1" x14ac:dyDescent="0.3">
      <c r="B50" s="5" t="s">
        <v>21</v>
      </c>
      <c r="C50" s="65" t="s">
        <v>86</v>
      </c>
      <c r="D50" s="65" t="s">
        <v>150</v>
      </c>
      <c r="E50" s="65" t="s">
        <v>165</v>
      </c>
      <c r="F50" s="65" t="s">
        <v>166</v>
      </c>
      <c r="G50" s="68">
        <v>0.01</v>
      </c>
      <c r="H50" s="1" t="s">
        <v>302</v>
      </c>
      <c r="I50" s="1"/>
      <c r="J50" s="1">
        <v>60.29</v>
      </c>
      <c r="K50" s="12">
        <v>101.47026413</v>
      </c>
      <c r="L50" s="14">
        <v>1252062.2050999999</v>
      </c>
      <c r="M50" s="14">
        <v>2107266.2574999998</v>
      </c>
      <c r="N50" s="12">
        <v>2627.1830163999998</v>
      </c>
      <c r="O50" s="14">
        <v>20767.328000000001</v>
      </c>
      <c r="P50" s="14">
        <v>1</v>
      </c>
      <c r="Q50" s="6">
        <v>8.3800000000000003E-3</v>
      </c>
      <c r="R50" s="1"/>
      <c r="S50" s="16">
        <v>0.59416421664930963</v>
      </c>
      <c r="T50" s="9">
        <v>5.8</v>
      </c>
      <c r="U50" s="9">
        <v>0.5</v>
      </c>
      <c r="V50" s="6">
        <v>9.3563477980000004E-2</v>
      </c>
      <c r="W50" s="6">
        <v>9.9518991540885726E-2</v>
      </c>
      <c r="X50" s="1"/>
      <c r="Y50" s="6">
        <v>0</v>
      </c>
      <c r="Z50" s="6">
        <v>-2.8836444074E-2</v>
      </c>
      <c r="AA50" s="6">
        <v>6.5361885861000002E-2</v>
      </c>
    </row>
    <row r="51" spans="2:27" ht="16.2" customHeight="1" x14ac:dyDescent="0.3">
      <c r="B51" s="127" t="s">
        <v>18</v>
      </c>
      <c r="C51" s="66" t="s">
        <v>83</v>
      </c>
      <c r="D51" s="66" t="s">
        <v>150</v>
      </c>
      <c r="E51" s="66" t="s">
        <v>161</v>
      </c>
      <c r="F51" s="66" t="s">
        <v>162</v>
      </c>
      <c r="G51" s="70">
        <v>1.0999999999999999E-2</v>
      </c>
      <c r="H51" s="7" t="s">
        <v>207</v>
      </c>
      <c r="J51" s="7">
        <v>41.5</v>
      </c>
      <c r="K51" s="13">
        <v>80.777990270999993</v>
      </c>
      <c r="L51" s="15">
        <v>1105485.3829999999</v>
      </c>
      <c r="M51" s="15">
        <v>2151780.4219999998</v>
      </c>
      <c r="N51" s="13">
        <v>1379.7137227000001</v>
      </c>
      <c r="O51" s="15">
        <v>26638.202000000001</v>
      </c>
      <c r="P51" s="15">
        <v>1</v>
      </c>
      <c r="Q51" s="8">
        <v>7.4700000000000001E-3</v>
      </c>
      <c r="S51" s="17">
        <v>0.51375380670864335</v>
      </c>
      <c r="T51" s="10">
        <v>4.92</v>
      </c>
      <c r="U51" s="10">
        <v>0.41</v>
      </c>
      <c r="V51" s="8">
        <v>0.11447184737</v>
      </c>
      <c r="W51" s="8">
        <v>0.11855421686746988</v>
      </c>
      <c r="Y51" s="8">
        <v>4.2932369679000007E-2</v>
      </c>
      <c r="Z51" s="8">
        <v>-1.9462509701999999E-2</v>
      </c>
      <c r="AA51" s="8">
        <v>7.9193059258999998E-2</v>
      </c>
    </row>
    <row r="52" spans="2:27" s="7" customFormat="1" ht="16.2" customHeight="1" x14ac:dyDescent="0.3">
      <c r="B52" s="5" t="s">
        <v>24</v>
      </c>
      <c r="C52" s="65" t="s">
        <v>479</v>
      </c>
      <c r="D52" s="65" t="s">
        <v>150</v>
      </c>
      <c r="E52" s="65" t="s">
        <v>477</v>
      </c>
      <c r="F52" s="65" t="s">
        <v>477</v>
      </c>
      <c r="G52" s="68">
        <v>0.01</v>
      </c>
      <c r="H52" s="1" t="s">
        <v>207</v>
      </c>
      <c r="I52" s="1"/>
      <c r="J52" s="1">
        <v>116</v>
      </c>
      <c r="K52" s="12">
        <v>150.56180391000001</v>
      </c>
      <c r="L52" s="14">
        <v>1370860.9720000001</v>
      </c>
      <c r="M52" s="14">
        <v>1779304.3177</v>
      </c>
      <c r="N52" s="12">
        <v>2388.2409776999998</v>
      </c>
      <c r="O52" s="14">
        <v>11817.767</v>
      </c>
      <c r="P52" s="14">
        <v>1</v>
      </c>
      <c r="Q52" s="6">
        <v>9.2200000000000008E-3</v>
      </c>
      <c r="R52" s="1"/>
      <c r="S52" s="16">
        <v>0.77044772968674236</v>
      </c>
      <c r="T52" s="9">
        <v>11.5</v>
      </c>
      <c r="U52" s="9">
        <v>0.85</v>
      </c>
      <c r="V52" s="6">
        <v>9.7722637661000006E-2</v>
      </c>
      <c r="W52" s="6">
        <v>8.7931034482758616E-2</v>
      </c>
      <c r="X52" s="1"/>
      <c r="Y52" s="6">
        <v>-1.3773167828E-2</v>
      </c>
      <c r="Z52" s="6">
        <v>4.9808781604999998E-3</v>
      </c>
      <c r="AA52" s="6">
        <v>8.1873703207999998E-2</v>
      </c>
    </row>
    <row r="53" spans="2:27" ht="16.2" customHeight="1" x14ac:dyDescent="0.3">
      <c r="B53" s="127" t="s">
        <v>30</v>
      </c>
      <c r="C53" s="66" t="s">
        <v>93</v>
      </c>
      <c r="D53" s="66" t="s">
        <v>150</v>
      </c>
      <c r="E53" s="66" t="s">
        <v>163</v>
      </c>
      <c r="F53" s="66" t="s">
        <v>163</v>
      </c>
      <c r="G53" s="70">
        <v>5.0000000000000001E-3</v>
      </c>
      <c r="H53" s="7" t="s">
        <v>207</v>
      </c>
      <c r="J53" s="7">
        <v>78.010000000000005</v>
      </c>
      <c r="K53" s="13">
        <v>101.36142404</v>
      </c>
      <c r="L53" s="15">
        <v>936120</v>
      </c>
      <c r="M53" s="15">
        <v>1216337.0885000001</v>
      </c>
      <c r="N53" s="13">
        <v>755.22402999999997</v>
      </c>
      <c r="O53" s="15">
        <v>12000</v>
      </c>
      <c r="P53" s="15">
        <v>1</v>
      </c>
      <c r="Q53" s="8">
        <v>6.3299999999999997E-3</v>
      </c>
      <c r="S53" s="17">
        <v>0.76962217864278537</v>
      </c>
      <c r="T53" s="10">
        <v>10.8</v>
      </c>
      <c r="U53" s="10">
        <v>0.9</v>
      </c>
      <c r="V53" s="8">
        <v>0.13957094855999999</v>
      </c>
      <c r="W53" s="8">
        <v>0.13844378925778747</v>
      </c>
      <c r="Y53" s="8">
        <v>3.9897039895999999E-3</v>
      </c>
      <c r="Z53" s="8">
        <v>3.6724017009E-2</v>
      </c>
      <c r="AA53" s="8">
        <v>0.15148439760000001</v>
      </c>
    </row>
    <row r="54" spans="2:27" s="7" customFormat="1" ht="16.2" customHeight="1" x14ac:dyDescent="0.3">
      <c r="B54" s="5" t="s">
        <v>37</v>
      </c>
      <c r="C54" s="65" t="s">
        <v>99</v>
      </c>
      <c r="D54" s="65" t="s">
        <v>150</v>
      </c>
      <c r="E54" s="65" t="s">
        <v>161</v>
      </c>
      <c r="F54" s="65" t="s">
        <v>177</v>
      </c>
      <c r="G54" s="68">
        <v>0.01</v>
      </c>
      <c r="H54" s="1" t="s">
        <v>207</v>
      </c>
      <c r="I54" s="1"/>
      <c r="J54" s="1">
        <v>67.3</v>
      </c>
      <c r="K54" s="12">
        <v>104.76082157</v>
      </c>
      <c r="L54" s="14">
        <v>1825853.5090999999</v>
      </c>
      <c r="M54" s="14">
        <v>2842168.1082000001</v>
      </c>
      <c r="N54" s="12">
        <v>3770.1467582</v>
      </c>
      <c r="O54" s="14">
        <v>27130.066999999999</v>
      </c>
      <c r="P54" s="14">
        <v>1</v>
      </c>
      <c r="Q54" s="6">
        <v>1.221E-2</v>
      </c>
      <c r="R54" s="1"/>
      <c r="S54" s="16">
        <v>0.64241573320452527</v>
      </c>
      <c r="T54" s="9">
        <v>5.07</v>
      </c>
      <c r="U54" s="9">
        <v>0.37</v>
      </c>
      <c r="V54" s="6">
        <v>6.7599999999999993E-2</v>
      </c>
      <c r="W54" s="6">
        <v>6.5973254086181279E-2</v>
      </c>
      <c r="X54" s="1"/>
      <c r="Y54" s="6">
        <v>-1.2182592102000001E-2</v>
      </c>
      <c r="Z54" s="6">
        <v>-0.13781284259999999</v>
      </c>
      <c r="AA54" s="6">
        <v>-4.0651805367999998E-2</v>
      </c>
    </row>
    <row r="55" spans="2:27" ht="16.2" customHeight="1" x14ac:dyDescent="0.3">
      <c r="B55" s="127" t="s">
        <v>48</v>
      </c>
      <c r="C55" s="66" t="s">
        <v>110</v>
      </c>
      <c r="D55" s="66" t="s">
        <v>150</v>
      </c>
      <c r="E55" s="66" t="s">
        <v>168</v>
      </c>
      <c r="F55" s="66" t="s">
        <v>178</v>
      </c>
      <c r="G55" s="70">
        <v>1.17E-2</v>
      </c>
      <c r="H55" s="7" t="s">
        <v>207</v>
      </c>
      <c r="J55" s="7">
        <v>33.03</v>
      </c>
      <c r="K55" s="13">
        <v>89.858436323000006</v>
      </c>
      <c r="L55" s="15">
        <v>282191.57378999999</v>
      </c>
      <c r="M55" s="15">
        <v>767704.92171999998</v>
      </c>
      <c r="N55" s="13">
        <v>384.18056273000002</v>
      </c>
      <c r="O55" s="15" t="e">
        <v>#N/A</v>
      </c>
      <c r="P55" s="15">
        <v>0</v>
      </c>
      <c r="Q55" s="8" t="s">
        <v>207</v>
      </c>
      <c r="S55" s="17">
        <v>0.36757817464430659</v>
      </c>
      <c r="T55" s="10">
        <v>5.32</v>
      </c>
      <c r="U55" s="10">
        <v>0.45</v>
      </c>
      <c r="V55" s="8">
        <v>0.15856929954999999</v>
      </c>
      <c r="W55" s="8">
        <v>0.16348773841961853</v>
      </c>
      <c r="Y55" s="8">
        <v>3.7132642950000003E-2</v>
      </c>
      <c r="Z55" s="8">
        <v>-4.0166081375999994E-2</v>
      </c>
      <c r="AA55" s="8">
        <v>0.13914074788</v>
      </c>
    </row>
    <row r="56" spans="2:27" s="7" customFormat="1" ht="16.2" customHeight="1" x14ac:dyDescent="0.3">
      <c r="B56" s="5" t="s">
        <v>49</v>
      </c>
      <c r="C56" s="65" t="s">
        <v>111</v>
      </c>
      <c r="D56" s="65" t="s">
        <v>150</v>
      </c>
      <c r="E56" s="65" t="s">
        <v>175</v>
      </c>
      <c r="F56" s="65" t="s">
        <v>175</v>
      </c>
      <c r="G56" s="68">
        <v>6.9999999999999993E-3</v>
      </c>
      <c r="H56" s="1" t="s">
        <v>207</v>
      </c>
      <c r="I56" s="1"/>
      <c r="J56" s="1">
        <v>132.61000000000001</v>
      </c>
      <c r="K56" s="12">
        <v>190.86957176999999</v>
      </c>
      <c r="L56" s="14">
        <v>489423.06394999998</v>
      </c>
      <c r="M56" s="14">
        <v>704441.37419999996</v>
      </c>
      <c r="N56" s="12">
        <v>739.06705954999995</v>
      </c>
      <c r="O56" s="14">
        <v>3690.6950000000002</v>
      </c>
      <c r="P56" s="14">
        <v>1</v>
      </c>
      <c r="Q56" s="6">
        <v>3.3E-3</v>
      </c>
      <c r="R56" s="1"/>
      <c r="S56" s="16">
        <v>0.69476762990696372</v>
      </c>
      <c r="T56" s="9">
        <v>12.8</v>
      </c>
      <c r="U56" s="9">
        <v>1.3</v>
      </c>
      <c r="V56" s="6">
        <v>0.10199203187</v>
      </c>
      <c r="W56" s="6">
        <v>0.11763818716537214</v>
      </c>
      <c r="X56" s="1"/>
      <c r="Y56" s="6">
        <v>1.2290076335999999E-2</v>
      </c>
      <c r="Z56" s="6">
        <v>1.1286258043E-2</v>
      </c>
      <c r="AA56" s="6">
        <v>0.16075603519000001</v>
      </c>
    </row>
    <row r="57" spans="2:27" ht="16.2" customHeight="1" x14ac:dyDescent="0.3">
      <c r="B57" s="127" t="s">
        <v>60</v>
      </c>
      <c r="C57" s="66" t="s">
        <v>480</v>
      </c>
      <c r="D57" s="66" t="s">
        <v>150</v>
      </c>
      <c r="E57" s="66" t="s">
        <v>477</v>
      </c>
      <c r="F57" s="66" t="s">
        <v>477</v>
      </c>
      <c r="G57" s="70">
        <v>6.3E-3</v>
      </c>
      <c r="H57" s="7" t="s">
        <v>207</v>
      </c>
      <c r="J57" s="7" t="e">
        <v>#N/A</v>
      </c>
      <c r="K57" s="13" t="e">
        <v>#N/A</v>
      </c>
      <c r="L57" s="15" t="e">
        <v>#N/A</v>
      </c>
      <c r="M57" s="15" t="e">
        <v>#N/A</v>
      </c>
      <c r="N57" s="13" t="e">
        <v>#N/A</v>
      </c>
      <c r="O57" s="15" t="e">
        <v>#N/A</v>
      </c>
      <c r="P57" s="15">
        <v>0</v>
      </c>
      <c r="Q57" s="8" t="s">
        <v>207</v>
      </c>
      <c r="S57" s="17" t="e">
        <v>#N/A</v>
      </c>
      <c r="T57" s="10" t="s">
        <v>207</v>
      </c>
      <c r="U57" s="10" t="e">
        <v>#N/A</v>
      </c>
      <c r="V57" s="8" t="s">
        <v>207</v>
      </c>
      <c r="W57" s="8" t="s">
        <v>207</v>
      </c>
      <c r="Y57" s="8" t="s">
        <v>207</v>
      </c>
      <c r="Z57" s="8" t="s">
        <v>207</v>
      </c>
      <c r="AA57" s="8" t="s">
        <v>207</v>
      </c>
    </row>
    <row r="58" spans="2:27" ht="16.2" customHeight="1" x14ac:dyDescent="0.3">
      <c r="B58" s="5" t="s">
        <v>63</v>
      </c>
      <c r="C58" s="65" t="s">
        <v>127</v>
      </c>
      <c r="D58" s="65" t="s">
        <v>150</v>
      </c>
      <c r="E58" s="65" t="s">
        <v>168</v>
      </c>
      <c r="F58" s="65" t="s">
        <v>200</v>
      </c>
      <c r="G58" s="68">
        <v>0.01</v>
      </c>
      <c r="H58" s="1" t="s">
        <v>207</v>
      </c>
      <c r="J58" s="1">
        <v>7.17</v>
      </c>
      <c r="K58" s="12">
        <v>9.3922974903000007</v>
      </c>
      <c r="L58" s="14">
        <v>385485.66447000002</v>
      </c>
      <c r="M58" s="14">
        <v>504964.58004999999</v>
      </c>
      <c r="N58" s="12">
        <v>3742.2301023</v>
      </c>
      <c r="O58" s="14">
        <v>53763.690999999999</v>
      </c>
      <c r="P58" s="14">
        <v>1</v>
      </c>
      <c r="Q58" s="6">
        <v>2.7200000000000002E-3</v>
      </c>
      <c r="S58" s="16">
        <v>0.76339149259325489</v>
      </c>
      <c r="T58" s="9">
        <v>1.169</v>
      </c>
      <c r="U58" s="9">
        <v>6.8000000000000005E-2</v>
      </c>
      <c r="V58" s="6">
        <v>0.14347079036999999</v>
      </c>
      <c r="W58" s="6">
        <v>0.11380753138075314</v>
      </c>
      <c r="Y58" s="6">
        <v>-6.0534591195000001E-2</v>
      </c>
      <c r="Z58" s="6">
        <v>-7.6743909538999996E-2</v>
      </c>
      <c r="AA58" s="6">
        <v>1.0289213767E-2</v>
      </c>
    </row>
    <row r="59" spans="2:27" s="7" customFormat="1" ht="16.2" customHeight="1" x14ac:dyDescent="0.3">
      <c r="B59" s="127" t="s">
        <v>65</v>
      </c>
      <c r="C59" s="66" t="s">
        <v>130</v>
      </c>
      <c r="D59" s="66" t="s">
        <v>150</v>
      </c>
      <c r="E59" s="66" t="s">
        <v>201</v>
      </c>
      <c r="F59" s="66" t="s">
        <v>190</v>
      </c>
      <c r="G59" s="70">
        <v>1.175E-2</v>
      </c>
      <c r="H59" s="7" t="s">
        <v>207</v>
      </c>
      <c r="I59" s="1"/>
      <c r="J59" s="7">
        <v>37.5</v>
      </c>
      <c r="K59" s="13">
        <v>34.264041171999999</v>
      </c>
      <c r="L59" s="15">
        <v>130403.77499999999</v>
      </c>
      <c r="M59" s="15">
        <v>119150.94175</v>
      </c>
      <c r="N59" s="13">
        <v>13.293831363000001</v>
      </c>
      <c r="O59" s="15" t="e">
        <v>#N/A</v>
      </c>
      <c r="P59" s="15">
        <v>0</v>
      </c>
      <c r="Q59" s="8" t="s">
        <v>207</v>
      </c>
      <c r="R59" s="1"/>
      <c r="S59" s="17">
        <v>1.0944418322332736</v>
      </c>
      <c r="T59" s="10">
        <v>0.68</v>
      </c>
      <c r="U59" s="10">
        <v>0.09</v>
      </c>
      <c r="V59" s="8">
        <v>1.7329255860999999E-2</v>
      </c>
      <c r="W59" s="8">
        <v>2.8800000000000003E-2</v>
      </c>
      <c r="X59" s="1"/>
      <c r="Y59" s="8">
        <v>-4.6529366895E-2</v>
      </c>
      <c r="Z59" s="8">
        <v>-9.3649456259000008E-2</v>
      </c>
      <c r="AA59" s="8">
        <v>-2.7983565478000003E-2</v>
      </c>
    </row>
    <row r="60" spans="2:27" s="7" customFormat="1" ht="16.2" customHeight="1" x14ac:dyDescent="0.3">
      <c r="B60" s="5" t="s">
        <v>70</v>
      </c>
      <c r="C60" s="65" t="s">
        <v>135</v>
      </c>
      <c r="D60" s="65" t="s">
        <v>150</v>
      </c>
      <c r="E60" s="65" t="s">
        <v>175</v>
      </c>
      <c r="F60" s="65" t="s">
        <v>175</v>
      </c>
      <c r="G60" s="68">
        <v>2E-3</v>
      </c>
      <c r="H60" s="1" t="s">
        <v>207</v>
      </c>
      <c r="I60" s="1"/>
      <c r="J60" s="1">
        <v>53.56</v>
      </c>
      <c r="K60" s="12">
        <v>84.219017179000005</v>
      </c>
      <c r="L60" s="14">
        <v>143326.56</v>
      </c>
      <c r="M60" s="14">
        <v>225370.08997</v>
      </c>
      <c r="N60" s="12">
        <v>41.897720454999998</v>
      </c>
      <c r="O60" s="14" t="e">
        <v>#N/A</v>
      </c>
      <c r="P60" s="14">
        <v>0</v>
      </c>
      <c r="Q60" s="6" t="s">
        <v>207</v>
      </c>
      <c r="R60" s="1"/>
      <c r="S60" s="16">
        <v>0.63596087670036572</v>
      </c>
      <c r="T60" s="9">
        <v>5.15</v>
      </c>
      <c r="U60" s="9">
        <v>0.52</v>
      </c>
      <c r="V60" s="6">
        <v>0.10295881646999999</v>
      </c>
      <c r="W60" s="6">
        <v>0.11650485436893204</v>
      </c>
      <c r="X60" s="1"/>
      <c r="Y60" s="6">
        <v>3.0396306272000004E-2</v>
      </c>
      <c r="Z60" s="6">
        <v>0.13541876891999999</v>
      </c>
      <c r="AA60" s="6">
        <v>0.18275867546000002</v>
      </c>
    </row>
    <row r="61" spans="2:27" ht="16.2" customHeight="1" x14ac:dyDescent="0.3">
      <c r="B61" s="127" t="s">
        <v>459</v>
      </c>
      <c r="C61" s="66" t="s">
        <v>139</v>
      </c>
      <c r="D61" s="66" t="s">
        <v>150</v>
      </c>
      <c r="E61" s="66" t="s">
        <v>161</v>
      </c>
      <c r="F61" s="66" t="s">
        <v>162</v>
      </c>
      <c r="G61" s="70">
        <v>2.5999999999999999E-3</v>
      </c>
      <c r="H61" s="7" t="s">
        <v>207</v>
      </c>
      <c r="J61" s="7">
        <v>701.01</v>
      </c>
      <c r="K61" s="13">
        <v>973.43416523999997</v>
      </c>
      <c r="L61" s="15">
        <v>85900.363379999995</v>
      </c>
      <c r="M61" s="15">
        <v>119282.67574000001</v>
      </c>
      <c r="N61" s="13">
        <v>10.613592727</v>
      </c>
      <c r="O61" s="15">
        <v>122.538</v>
      </c>
      <c r="P61" s="15">
        <v>0</v>
      </c>
      <c r="Q61" s="8" t="s">
        <v>207</v>
      </c>
      <c r="S61" s="17">
        <v>0.72014115081646646</v>
      </c>
      <c r="T61" s="10">
        <v>0</v>
      </c>
      <c r="U61" s="10">
        <v>0</v>
      </c>
      <c r="V61" s="8">
        <v>0</v>
      </c>
      <c r="W61" s="8">
        <v>0</v>
      </c>
      <c r="Y61" s="8">
        <v>-3.3089655172999999E-2</v>
      </c>
      <c r="Z61" s="8">
        <v>-0.34485046728999996</v>
      </c>
      <c r="AA61" s="8">
        <v>-0.16546428570999999</v>
      </c>
    </row>
    <row r="62" spans="2:27" s="7" customFormat="1" ht="16.2" customHeight="1" x14ac:dyDescent="0.3">
      <c r="B62" s="5" t="s">
        <v>72</v>
      </c>
      <c r="C62" s="65" t="s">
        <v>137</v>
      </c>
      <c r="D62" s="65" t="s">
        <v>150</v>
      </c>
      <c r="E62" s="65" t="s">
        <v>197</v>
      </c>
      <c r="F62" s="65" t="s">
        <v>187</v>
      </c>
      <c r="G62" s="68">
        <v>2.5000000000000001E-3</v>
      </c>
      <c r="H62" s="1" t="s">
        <v>207</v>
      </c>
      <c r="I62" s="1"/>
      <c r="J62" s="1">
        <v>33.9</v>
      </c>
      <c r="K62" s="12">
        <v>53.804136540999998</v>
      </c>
      <c r="L62" s="14">
        <v>60952.2</v>
      </c>
      <c r="M62" s="14">
        <v>96739.837499999994</v>
      </c>
      <c r="N62" s="12">
        <v>108.69963817999999</v>
      </c>
      <c r="O62" s="14" t="e">
        <v>#N/A</v>
      </c>
      <c r="P62" s="14">
        <v>0</v>
      </c>
      <c r="Q62" s="6" t="s">
        <v>207</v>
      </c>
      <c r="R62" s="1"/>
      <c r="S62" s="16">
        <v>0.63006308026460778</v>
      </c>
      <c r="T62" s="9">
        <v>5.89</v>
      </c>
      <c r="U62" s="9">
        <v>0.45</v>
      </c>
      <c r="V62" s="6">
        <v>0.16833380966</v>
      </c>
      <c r="W62" s="6">
        <v>0.15929203539823011</v>
      </c>
      <c r="X62" s="1"/>
      <c r="Y62" s="6">
        <v>0.25277161861999997</v>
      </c>
      <c r="Z62" s="6">
        <v>3.5899410772000005E-2</v>
      </c>
      <c r="AA62" s="6">
        <v>0.13543988987</v>
      </c>
    </row>
    <row r="63" spans="2:27" ht="16.2" customHeight="1" x14ac:dyDescent="0.3">
      <c r="B63" s="127" t="s">
        <v>75</v>
      </c>
      <c r="C63" s="66" t="s">
        <v>141</v>
      </c>
      <c r="D63" s="66" t="s">
        <v>150</v>
      </c>
      <c r="E63" s="66" t="s">
        <v>210</v>
      </c>
      <c r="F63" s="66" t="s">
        <v>162</v>
      </c>
      <c r="G63" s="70">
        <v>1.3999999999999999E-2</v>
      </c>
      <c r="H63" s="7" t="s">
        <v>207</v>
      </c>
      <c r="J63" s="7">
        <v>622.99</v>
      </c>
      <c r="K63" s="13">
        <v>2055.7975863000001</v>
      </c>
      <c r="L63" s="15">
        <v>69262.159230000005</v>
      </c>
      <c r="M63" s="15">
        <v>228557.40825000001</v>
      </c>
      <c r="N63" s="13">
        <v>6.3557590909000004</v>
      </c>
      <c r="O63" s="15">
        <v>111.17700000000001</v>
      </c>
      <c r="P63" s="15">
        <v>0</v>
      </c>
      <c r="Q63" s="8" t="s">
        <v>207</v>
      </c>
      <c r="S63" s="17">
        <v>0.30304053480345305</v>
      </c>
      <c r="T63" s="10">
        <v>37.755402324999999</v>
      </c>
      <c r="U63" s="10">
        <v>3.53</v>
      </c>
      <c r="V63" s="8">
        <v>6.5661569261000002E-2</v>
      </c>
      <c r="W63" s="8">
        <v>6.7994670861490553E-2</v>
      </c>
      <c r="Y63" s="8">
        <v>6.0462661921999998E-2</v>
      </c>
      <c r="Z63" s="8">
        <v>0.10099697793000001</v>
      </c>
      <c r="AA63" s="8">
        <v>0.15154798998999999</v>
      </c>
    </row>
    <row r="64" spans="2:27" s="7" customFormat="1" ht="16.2" customHeight="1" x14ac:dyDescent="0.3">
      <c r="B64" s="5" t="s">
        <v>76</v>
      </c>
      <c r="C64" s="65" t="s">
        <v>142</v>
      </c>
      <c r="D64" s="65" t="s">
        <v>150</v>
      </c>
      <c r="E64" s="65" t="s">
        <v>161</v>
      </c>
      <c r="F64" s="65" t="s">
        <v>206</v>
      </c>
      <c r="G64" s="68">
        <v>1.2E-2</v>
      </c>
      <c r="H64" s="1" t="s">
        <v>207</v>
      </c>
      <c r="I64" s="1"/>
      <c r="J64" s="1">
        <v>41.02</v>
      </c>
      <c r="K64" s="12">
        <v>67.905119948999996</v>
      </c>
      <c r="L64" s="14">
        <v>74479.849919999993</v>
      </c>
      <c r="M64" s="14">
        <v>123295.05467</v>
      </c>
      <c r="N64" s="12">
        <v>32.732546818000003</v>
      </c>
      <c r="O64" s="14">
        <v>1815.6959999999999</v>
      </c>
      <c r="P64" s="14">
        <v>0</v>
      </c>
      <c r="Q64" s="6" t="s">
        <v>207</v>
      </c>
      <c r="R64" s="1"/>
      <c r="S64" s="16">
        <v>0.60407816127573288</v>
      </c>
      <c r="T64" s="9">
        <v>5.5808229259999997</v>
      </c>
      <c r="U64" s="9">
        <v>0.49</v>
      </c>
      <c r="V64" s="6">
        <v>0.12575085457000001</v>
      </c>
      <c r="W64" s="6">
        <v>0.14334470989761092</v>
      </c>
      <c r="X64" s="1"/>
      <c r="Y64" s="6">
        <v>4.7035234737999997E-2</v>
      </c>
      <c r="Z64" s="6">
        <v>-1.8303861460000001E-2</v>
      </c>
      <c r="AA64" s="6">
        <v>5.2681066623000004E-2</v>
      </c>
    </row>
    <row r="65" spans="2:27" s="7" customFormat="1" ht="16.2" customHeight="1" x14ac:dyDescent="0.3">
      <c r="B65" s="127" t="s">
        <v>77</v>
      </c>
      <c r="C65" s="66" t="s">
        <v>143</v>
      </c>
      <c r="D65" s="66" t="s">
        <v>150</v>
      </c>
      <c r="E65" s="66" t="s">
        <v>477</v>
      </c>
      <c r="F65" s="66" t="s">
        <v>477</v>
      </c>
      <c r="G65" s="70">
        <v>3.0000000000000001E-3</v>
      </c>
      <c r="H65" s="7" t="s">
        <v>207</v>
      </c>
      <c r="I65" s="1"/>
      <c r="J65" s="7">
        <v>28</v>
      </c>
      <c r="K65" s="13">
        <v>71.943354544000002</v>
      </c>
      <c r="L65" s="15">
        <v>39620</v>
      </c>
      <c r="M65" s="15">
        <v>101799.84668</v>
      </c>
      <c r="N65" s="13">
        <v>24.447182272999999</v>
      </c>
      <c r="O65" s="15">
        <v>1415</v>
      </c>
      <c r="P65" s="15">
        <v>0</v>
      </c>
      <c r="Q65" s="8" t="s">
        <v>207</v>
      </c>
      <c r="R65" s="1"/>
      <c r="S65" s="17">
        <v>0.38919508518157037</v>
      </c>
      <c r="T65" s="10">
        <v>2.16</v>
      </c>
      <c r="U65" s="10">
        <v>0.2</v>
      </c>
      <c r="V65" s="8">
        <v>8.9219330854999987E-2</v>
      </c>
      <c r="W65" s="8">
        <v>8.5714285714285729E-2</v>
      </c>
      <c r="X65" s="1"/>
      <c r="Y65" s="8">
        <v>7.1942446028999997E-3</v>
      </c>
      <c r="Z65" s="8">
        <v>-0.10823590666999999</v>
      </c>
      <c r="AA65" s="8">
        <v>0.23380743137999999</v>
      </c>
    </row>
    <row r="66" spans="2:27" ht="16.2" customHeight="1" x14ac:dyDescent="0.3">
      <c r="B66" s="5" t="s">
        <v>399</v>
      </c>
      <c r="C66" s="65" t="s">
        <v>144</v>
      </c>
      <c r="D66" s="65" t="s">
        <v>150</v>
      </c>
      <c r="E66" s="65" t="s">
        <v>175</v>
      </c>
      <c r="F66" s="65" t="s">
        <v>175</v>
      </c>
      <c r="G66" s="68">
        <v>3.0000000000000001E-3</v>
      </c>
      <c r="H66" s="1" t="s">
        <v>207</v>
      </c>
      <c r="J66" s="1">
        <v>212.05</v>
      </c>
      <c r="K66" s="12">
        <v>731.27018668999995</v>
      </c>
      <c r="L66" s="14">
        <v>21557.851200000001</v>
      </c>
      <c r="M66" s="14">
        <v>74343.85226</v>
      </c>
      <c r="N66" s="12">
        <v>5.3632154544999997</v>
      </c>
      <c r="O66" s="14" t="e">
        <v>#N/A</v>
      </c>
      <c r="P66" s="14">
        <v>0</v>
      </c>
      <c r="Q66" s="6" t="s">
        <v>207</v>
      </c>
      <c r="S66" s="16">
        <v>0.28997490101410661</v>
      </c>
      <c r="T66" s="9">
        <v>22</v>
      </c>
      <c r="U66" s="9">
        <v>1.45</v>
      </c>
      <c r="V66" s="6">
        <v>0.10476689366</v>
      </c>
      <c r="W66" s="6">
        <v>8.2056118839896233E-2</v>
      </c>
      <c r="Y66" s="6">
        <v>-1.1652295501E-2</v>
      </c>
      <c r="Z66" s="6">
        <v>8.1245437879000001E-2</v>
      </c>
      <c r="AA66" s="6">
        <v>0.11934828201</v>
      </c>
    </row>
    <row r="67" spans="2:27" s="7" customFormat="1" ht="16.2" customHeight="1" x14ac:dyDescent="0.3">
      <c r="B67" s="127" t="s">
        <v>44</v>
      </c>
      <c r="C67" s="66" t="s">
        <v>105</v>
      </c>
      <c r="D67" s="66" t="s">
        <v>150</v>
      </c>
      <c r="E67" s="66" t="s">
        <v>168</v>
      </c>
      <c r="F67" s="66" t="s">
        <v>169</v>
      </c>
      <c r="G67" s="70">
        <v>1.0999999999999999E-2</v>
      </c>
      <c r="H67" s="7" t="s">
        <v>309</v>
      </c>
      <c r="I67" s="1"/>
      <c r="J67" s="7">
        <v>4.29</v>
      </c>
      <c r="K67" s="13">
        <v>9.8284714531000006</v>
      </c>
      <c r="L67" s="15">
        <v>355324.80554999999</v>
      </c>
      <c r="M67" s="15">
        <v>814055.87597000005</v>
      </c>
      <c r="N67" s="13">
        <v>322.406565</v>
      </c>
      <c r="O67" s="15">
        <v>82826.294999999998</v>
      </c>
      <c r="P67" s="15">
        <v>1</v>
      </c>
      <c r="Q67" s="8">
        <v>2.3899999999999998E-3</v>
      </c>
      <c r="R67" s="1"/>
      <c r="S67" s="17">
        <v>0.43648699805165431</v>
      </c>
      <c r="T67" s="10">
        <v>0.53100000000000003</v>
      </c>
      <c r="U67" s="10">
        <v>4.2000000000000003E-2</v>
      </c>
      <c r="V67" s="8">
        <v>0.10514851485</v>
      </c>
      <c r="W67" s="8">
        <v>0.11748251748251748</v>
      </c>
      <c r="X67" s="1"/>
      <c r="Y67" s="8">
        <v>-1.5603487838E-2</v>
      </c>
      <c r="Z67" s="8">
        <v>-9.8624079335999995E-2</v>
      </c>
      <c r="AA67" s="8">
        <v>-5.5153164315999995E-2</v>
      </c>
    </row>
    <row r="68" spans="2:27" ht="16.2" customHeight="1" x14ac:dyDescent="0.3">
      <c r="B68" s="5" t="s">
        <v>462</v>
      </c>
      <c r="C68" s="65" t="s">
        <v>122</v>
      </c>
      <c r="D68" s="65" t="s">
        <v>150</v>
      </c>
      <c r="E68" s="65" t="s">
        <v>184</v>
      </c>
      <c r="F68" s="65" t="s">
        <v>160</v>
      </c>
      <c r="G68" s="68">
        <v>9.4999999999999998E-3</v>
      </c>
      <c r="H68" s="1" t="s">
        <v>316</v>
      </c>
      <c r="J68" s="1" t="e">
        <v>#N/A</v>
      </c>
      <c r="K68" s="12" t="e">
        <v>#N/A</v>
      </c>
      <c r="L68" s="14" t="e">
        <v>#N/A</v>
      </c>
      <c r="M68" s="14" t="e">
        <v>#N/A</v>
      </c>
      <c r="N68" s="12" t="e">
        <v>#N/A</v>
      </c>
      <c r="O68" s="14" t="e">
        <v>#N/A</v>
      </c>
      <c r="P68" s="14">
        <v>0</v>
      </c>
      <c r="Q68" s="6" t="s">
        <v>207</v>
      </c>
      <c r="S68" s="16" t="e">
        <v>#N/A</v>
      </c>
      <c r="T68" s="9" t="s">
        <v>207</v>
      </c>
      <c r="U68" s="9" t="e">
        <v>#N/A</v>
      </c>
      <c r="V68" s="6" t="s">
        <v>207</v>
      </c>
      <c r="W68" s="6" t="s">
        <v>207</v>
      </c>
      <c r="Y68" s="6" t="s">
        <v>207</v>
      </c>
      <c r="Z68" s="6" t="s">
        <v>207</v>
      </c>
      <c r="AA68" s="6" t="s">
        <v>207</v>
      </c>
    </row>
    <row r="69" spans="2:27" s="7" customFormat="1" ht="16.2" customHeight="1" x14ac:dyDescent="0.3">
      <c r="B69" s="127" t="s">
        <v>226</v>
      </c>
      <c r="C69" s="66" t="s">
        <v>289</v>
      </c>
      <c r="D69" s="66" t="s">
        <v>150</v>
      </c>
      <c r="E69" s="66" t="s">
        <v>201</v>
      </c>
      <c r="F69" s="66" t="s">
        <v>314</v>
      </c>
      <c r="G69" s="70">
        <v>7.4999999999999997E-3</v>
      </c>
      <c r="H69" s="7" t="s">
        <v>315</v>
      </c>
      <c r="I69" s="1"/>
      <c r="J69" s="7">
        <v>65.5</v>
      </c>
      <c r="K69" s="13">
        <v>75.741561911000005</v>
      </c>
      <c r="L69" s="15">
        <v>316036.64850000001</v>
      </c>
      <c r="M69" s="15">
        <v>365452.05158000003</v>
      </c>
      <c r="N69" s="13">
        <v>633.38969682000004</v>
      </c>
      <c r="O69" s="15">
        <v>4824.9870000000001</v>
      </c>
      <c r="P69" s="15">
        <v>0</v>
      </c>
      <c r="Q69" s="8" t="s">
        <v>207</v>
      </c>
      <c r="R69" s="1"/>
      <c r="S69" s="17">
        <v>0.86478280018790299</v>
      </c>
      <c r="T69" s="10">
        <v>4.2</v>
      </c>
      <c r="U69" s="10">
        <v>0.38</v>
      </c>
      <c r="V69" s="8">
        <v>8.2677165353999993E-2</v>
      </c>
      <c r="W69" s="8">
        <v>6.9618320610687026E-2</v>
      </c>
      <c r="X69" s="1"/>
      <c r="Y69" s="8">
        <v>1.3618074899999999E-2</v>
      </c>
      <c r="Z69" s="8">
        <v>0.30394987938000001</v>
      </c>
      <c r="AA69" s="8">
        <v>0.38662095207999997</v>
      </c>
    </row>
    <row r="70" spans="2:27" ht="16.2" customHeight="1" x14ac:dyDescent="0.3">
      <c r="B70" s="5" t="s">
        <v>445</v>
      </c>
      <c r="C70" s="65" t="s">
        <v>483</v>
      </c>
      <c r="D70" s="65" t="s">
        <v>150</v>
      </c>
      <c r="E70" s="65" t="s">
        <v>157</v>
      </c>
      <c r="F70" s="65" t="s">
        <v>158</v>
      </c>
      <c r="G70" s="68">
        <v>1.06E-2</v>
      </c>
      <c r="H70" s="1" t="s">
        <v>207</v>
      </c>
      <c r="J70" s="1">
        <v>65.040000000000006</v>
      </c>
      <c r="K70" s="12">
        <v>107.31085369</v>
      </c>
      <c r="L70" s="14">
        <v>626010</v>
      </c>
      <c r="M70" s="14">
        <v>1032866.9668000001</v>
      </c>
      <c r="N70" s="12">
        <v>1531.2276105000001</v>
      </c>
      <c r="O70" s="14">
        <v>9625</v>
      </c>
      <c r="P70" s="14">
        <v>1</v>
      </c>
      <c r="Q70" s="6">
        <v>4.2199999999999998E-3</v>
      </c>
      <c r="S70" s="16">
        <v>0.6060896709282344</v>
      </c>
      <c r="T70" s="9">
        <v>9.8000000000000007</v>
      </c>
      <c r="U70" s="9">
        <v>0.6</v>
      </c>
      <c r="V70" s="6">
        <v>0.13920454544999999</v>
      </c>
      <c r="W70" s="6">
        <v>0.11070110701107008</v>
      </c>
      <c r="Y70" s="6">
        <v>3.7037037035999999E-3</v>
      </c>
      <c r="Z70" s="6">
        <v>-4.8205307943E-2</v>
      </c>
      <c r="AA70" s="6">
        <v>6.1748334529999997E-2</v>
      </c>
    </row>
    <row r="71" spans="2:27" s="7" customFormat="1" ht="16.2" customHeight="1" x14ac:dyDescent="0.3">
      <c r="B71" s="127" t="s">
        <v>394</v>
      </c>
      <c r="C71" s="66" t="s">
        <v>497</v>
      </c>
      <c r="D71" s="66" t="s">
        <v>150</v>
      </c>
      <c r="E71" s="66" t="s">
        <v>161</v>
      </c>
      <c r="F71" s="66" t="s">
        <v>498</v>
      </c>
      <c r="G71" s="70">
        <v>1.0500000000000001E-2</v>
      </c>
      <c r="H71" s="7" t="s">
        <v>207</v>
      </c>
      <c r="I71" s="1"/>
      <c r="J71" s="7">
        <v>61</v>
      </c>
      <c r="K71" s="13">
        <v>108.50786705</v>
      </c>
      <c r="L71" s="15">
        <v>708259.53200000001</v>
      </c>
      <c r="M71" s="15">
        <v>1259864.4447999999</v>
      </c>
      <c r="N71" s="13">
        <v>344.83796136000001</v>
      </c>
      <c r="O71" s="15">
        <v>11610.812</v>
      </c>
      <c r="P71" s="15">
        <v>0</v>
      </c>
      <c r="Q71" s="8" t="s">
        <v>207</v>
      </c>
      <c r="R71" s="1"/>
      <c r="S71" s="17">
        <v>0.56217122000832842</v>
      </c>
      <c r="T71" s="10">
        <v>6.65</v>
      </c>
      <c r="U71" s="10">
        <v>0.56000000000000005</v>
      </c>
      <c r="V71" s="8">
        <v>0.12568512567999998</v>
      </c>
      <c r="W71" s="8">
        <v>0.11016393442622952</v>
      </c>
      <c r="X71" s="1"/>
      <c r="Y71" s="8">
        <v>4.3477773166000003E-2</v>
      </c>
      <c r="Z71" s="8">
        <v>0.17971462688999998</v>
      </c>
      <c r="AA71" s="8">
        <v>0.29545928275</v>
      </c>
    </row>
    <row r="72" spans="2:27" ht="16.2" customHeight="1" x14ac:dyDescent="0.3">
      <c r="B72" s="5" t="s">
        <v>458</v>
      </c>
      <c r="C72" s="65" t="s">
        <v>535</v>
      </c>
      <c r="D72" s="65" t="s">
        <v>150</v>
      </c>
      <c r="E72" s="65" t="s">
        <v>471</v>
      </c>
      <c r="F72" s="65" t="s">
        <v>194</v>
      </c>
      <c r="G72" s="68">
        <v>1.2999999999999999E-2</v>
      </c>
      <c r="H72" s="1" t="s">
        <v>207</v>
      </c>
      <c r="J72" s="1">
        <v>5.4</v>
      </c>
      <c r="K72" s="12">
        <v>8.5635542584</v>
      </c>
      <c r="L72" s="14">
        <v>189117.3744</v>
      </c>
      <c r="M72" s="14">
        <v>299910.53645999997</v>
      </c>
      <c r="N72" s="12">
        <v>165.77621318000001</v>
      </c>
      <c r="O72" s="14">
        <v>35021.735999999997</v>
      </c>
      <c r="P72" s="14">
        <v>1</v>
      </c>
      <c r="Q72" s="6">
        <v>1.2800000000000001E-3</v>
      </c>
      <c r="S72" s="16">
        <v>0.63057929418770653</v>
      </c>
      <c r="T72" s="9">
        <v>1.17</v>
      </c>
      <c r="U72" s="9">
        <v>7.4999999999999997E-2</v>
      </c>
      <c r="V72" s="6">
        <v>0.13494809688000001</v>
      </c>
      <c r="W72" s="6">
        <v>0.16666666666666663</v>
      </c>
      <c r="Y72" s="6">
        <v>1.4084507042E-2</v>
      </c>
      <c r="Z72" s="6">
        <v>-0.27415992348000001</v>
      </c>
      <c r="AA72" s="6">
        <v>-0.26931461925</v>
      </c>
    </row>
    <row r="73" spans="2:27" s="7" customFormat="1" ht="16.2" customHeight="1" x14ac:dyDescent="0.3">
      <c r="B73" s="127" t="s">
        <v>237</v>
      </c>
      <c r="C73" s="66" t="s">
        <v>242</v>
      </c>
      <c r="D73" s="66" t="s">
        <v>148</v>
      </c>
      <c r="E73" s="66" t="s">
        <v>348</v>
      </c>
      <c r="F73" s="66" t="s">
        <v>347</v>
      </c>
      <c r="G73" s="70">
        <v>1.2500000000000001E-2</v>
      </c>
      <c r="H73" s="7" t="s">
        <v>349</v>
      </c>
      <c r="I73" s="1"/>
      <c r="J73" s="7">
        <v>84</v>
      </c>
      <c r="K73" s="13">
        <v>97.777856955000004</v>
      </c>
      <c r="L73" s="15">
        <v>1583544.48</v>
      </c>
      <c r="M73" s="15">
        <v>1843280.7815</v>
      </c>
      <c r="N73" s="13">
        <v>2713.2282154999998</v>
      </c>
      <c r="O73" s="15">
        <v>18851.72</v>
      </c>
      <c r="P73" s="15">
        <v>1</v>
      </c>
      <c r="Q73" s="8">
        <v>1.0629999999999999E-2</v>
      </c>
      <c r="R73" s="1"/>
      <c r="S73" s="17">
        <v>0.8590902134279651</v>
      </c>
      <c r="T73" s="10">
        <v>11.65</v>
      </c>
      <c r="U73" s="10">
        <v>0.85</v>
      </c>
      <c r="V73" s="8">
        <v>0.12606860729</v>
      </c>
      <c r="W73" s="8">
        <v>0.12142857142857141</v>
      </c>
      <c r="X73" s="1"/>
      <c r="Y73" s="8">
        <v>-1.4662756597999999E-2</v>
      </c>
      <c r="Z73" s="8">
        <v>-5.8512838867000004E-2</v>
      </c>
      <c r="AA73" s="8">
        <v>3.0864660545999997E-2</v>
      </c>
    </row>
    <row r="74" spans="2:27" ht="16.2" customHeight="1" x14ac:dyDescent="0.3">
      <c r="B74" s="5" t="s">
        <v>463</v>
      </c>
      <c r="C74" s="65" t="s">
        <v>118</v>
      </c>
      <c r="D74" s="65" t="s">
        <v>148</v>
      </c>
      <c r="E74" s="65" t="s">
        <v>161</v>
      </c>
      <c r="F74" s="65" t="s">
        <v>193</v>
      </c>
      <c r="G74" s="68">
        <v>7.4999999999999997E-3</v>
      </c>
      <c r="H74" s="1" t="s">
        <v>207</v>
      </c>
      <c r="J74" s="1" t="e">
        <v>#N/A</v>
      </c>
      <c r="K74" s="12" t="e">
        <v>#N/A</v>
      </c>
      <c r="L74" s="14" t="e">
        <v>#N/A</v>
      </c>
      <c r="M74" s="14" t="e">
        <v>#N/A</v>
      </c>
      <c r="N74" s="12" t="e">
        <v>#N/A</v>
      </c>
      <c r="O74" s="14" t="e">
        <v>#N/A</v>
      </c>
      <c r="P74" s="14">
        <v>0</v>
      </c>
      <c r="Q74" s="6" t="s">
        <v>207</v>
      </c>
      <c r="S74" s="16" t="e">
        <v>#N/A</v>
      </c>
      <c r="T74" s="9" t="s">
        <v>207</v>
      </c>
      <c r="U74" s="9" t="e">
        <v>#N/A</v>
      </c>
      <c r="V74" s="6" t="s">
        <v>207</v>
      </c>
      <c r="W74" s="6" t="s">
        <v>207</v>
      </c>
      <c r="Y74" s="6" t="s">
        <v>207</v>
      </c>
      <c r="Z74" s="6" t="s">
        <v>207</v>
      </c>
      <c r="AA74" s="6" t="s">
        <v>207</v>
      </c>
    </row>
    <row r="75" spans="2:27" s="7" customFormat="1" ht="16.2" customHeight="1" x14ac:dyDescent="0.3">
      <c r="B75" s="127" t="s">
        <v>61</v>
      </c>
      <c r="C75" s="66" t="s">
        <v>125</v>
      </c>
      <c r="D75" s="66" t="s">
        <v>148</v>
      </c>
      <c r="E75" s="66" t="s">
        <v>198</v>
      </c>
      <c r="F75" s="66" t="s">
        <v>199</v>
      </c>
      <c r="G75" s="70">
        <v>0.02</v>
      </c>
      <c r="H75" s="7" t="s">
        <v>351</v>
      </c>
      <c r="I75" s="1"/>
      <c r="J75" s="7">
        <v>39.79</v>
      </c>
      <c r="K75" s="13">
        <v>97.113408758999995</v>
      </c>
      <c r="L75" s="15">
        <v>270572</v>
      </c>
      <c r="M75" s="15">
        <v>660371.17955999996</v>
      </c>
      <c r="N75" s="13">
        <v>836.04984635999995</v>
      </c>
      <c r="O75" s="15">
        <v>6800</v>
      </c>
      <c r="P75" s="15">
        <v>1</v>
      </c>
      <c r="Q75" s="8">
        <v>1.8599999999999999E-3</v>
      </c>
      <c r="R75" s="1"/>
      <c r="S75" s="17">
        <v>0.40972714796516146</v>
      </c>
      <c r="T75" s="10">
        <v>10.77</v>
      </c>
      <c r="U75" s="10">
        <v>0.3</v>
      </c>
      <c r="V75" s="8">
        <v>0.13548874072</v>
      </c>
      <c r="W75" s="8">
        <v>9.0474993717014313E-2</v>
      </c>
      <c r="X75" s="1"/>
      <c r="Y75" s="8">
        <v>0.11425371044</v>
      </c>
      <c r="Z75" s="8">
        <v>-0.41697949686000002</v>
      </c>
      <c r="AA75" s="8">
        <v>-0.41247062809000001</v>
      </c>
    </row>
    <row r="76" spans="2:27" ht="16.2" customHeight="1" x14ac:dyDescent="0.3">
      <c r="B76" s="5" t="s">
        <v>74</v>
      </c>
      <c r="C76" s="65" t="s">
        <v>140</v>
      </c>
      <c r="D76" s="65" t="s">
        <v>148</v>
      </c>
      <c r="E76" s="65" t="s">
        <v>163</v>
      </c>
      <c r="F76" s="65" t="s">
        <v>208</v>
      </c>
      <c r="G76" s="68">
        <v>1.7000000000000001E-3</v>
      </c>
      <c r="H76" s="1" t="s">
        <v>207</v>
      </c>
      <c r="J76" s="1">
        <v>37.1</v>
      </c>
      <c r="K76" s="12">
        <v>71.840149941999996</v>
      </c>
      <c r="L76" s="14">
        <v>68701.260599999994</v>
      </c>
      <c r="M76" s="14">
        <v>133032.5839</v>
      </c>
      <c r="N76" s="12">
        <v>55.555439546000002</v>
      </c>
      <c r="O76" s="14" t="e">
        <v>#N/A</v>
      </c>
      <c r="P76" s="14">
        <v>0</v>
      </c>
      <c r="Q76" s="6" t="s">
        <v>207</v>
      </c>
      <c r="S76" s="16">
        <v>0.51642431189178495</v>
      </c>
      <c r="T76" s="9">
        <v>6.66</v>
      </c>
      <c r="U76" s="9">
        <v>0.55000000000000004</v>
      </c>
      <c r="V76" s="6">
        <v>0.16675012518999999</v>
      </c>
      <c r="W76" s="6">
        <v>0.17789757412398924</v>
      </c>
      <c r="Y76" s="6">
        <v>1.7553483269000001E-2</v>
      </c>
      <c r="Z76" s="6">
        <v>1.0952137551000002E-2</v>
      </c>
      <c r="AA76" s="6">
        <v>9.9529863010999989E-2</v>
      </c>
    </row>
    <row r="77" spans="2:27" s="7" customFormat="1" ht="16.2" customHeight="1" x14ac:dyDescent="0.3">
      <c r="B77" s="127" t="s">
        <v>447</v>
      </c>
      <c r="C77" s="66" t="s">
        <v>493</v>
      </c>
      <c r="D77" s="66" t="s">
        <v>148</v>
      </c>
      <c r="E77" s="66" t="s">
        <v>495</v>
      </c>
      <c r="F77" s="66" t="s">
        <v>494</v>
      </c>
      <c r="G77" s="70">
        <v>1.2E-2</v>
      </c>
      <c r="H77" s="7" t="s">
        <v>496</v>
      </c>
      <c r="I77" s="1"/>
      <c r="J77" s="7">
        <v>7.95</v>
      </c>
      <c r="K77" s="13" t="s">
        <v>207</v>
      </c>
      <c r="L77" s="15">
        <v>879747.55649999995</v>
      </c>
      <c r="M77" s="15" t="s">
        <v>207</v>
      </c>
      <c r="N77" s="13">
        <v>6271.7245564000004</v>
      </c>
      <c r="O77" s="15">
        <v>110660.07</v>
      </c>
      <c r="P77" s="15">
        <v>1</v>
      </c>
      <c r="Q77" s="8">
        <v>5.8999999999999999E-3</v>
      </c>
      <c r="R77" s="1"/>
      <c r="S77" s="17" t="e">
        <v>#VALUE!</v>
      </c>
      <c r="T77" s="10">
        <v>1.2</v>
      </c>
      <c r="U77" s="10">
        <v>0.1</v>
      </c>
      <c r="V77" s="8">
        <v>0.14051522248000001</v>
      </c>
      <c r="W77" s="8">
        <v>0.15094339622641512</v>
      </c>
      <c r="X77" s="1"/>
      <c r="Y77" s="8">
        <v>-2.5377870716999998E-2</v>
      </c>
      <c r="Z77" s="8">
        <v>3.4607458249000002E-2</v>
      </c>
      <c r="AA77" s="8">
        <v>7.3015873706000003E-2</v>
      </c>
    </row>
    <row r="78" spans="2:27" ht="16.2" customHeight="1" x14ac:dyDescent="0.3">
      <c r="B78" s="5" t="s">
        <v>238</v>
      </c>
      <c r="C78" s="65" t="s">
        <v>536</v>
      </c>
      <c r="D78" s="65" t="s">
        <v>147</v>
      </c>
      <c r="E78" s="65" t="s">
        <v>184</v>
      </c>
      <c r="F78" s="65" t="s">
        <v>356</v>
      </c>
      <c r="G78" s="68">
        <v>1.2E-2</v>
      </c>
      <c r="H78" s="1" t="s">
        <v>355</v>
      </c>
      <c r="J78" s="1">
        <v>19.399999999999999</v>
      </c>
      <c r="K78" s="12">
        <v>91.068198510000002</v>
      </c>
      <c r="L78" s="14">
        <v>227637.56299999999</v>
      </c>
      <c r="M78" s="14">
        <v>1068584.6791999999</v>
      </c>
      <c r="N78" s="12">
        <v>305.59834000000001</v>
      </c>
      <c r="O78" s="14">
        <v>11733.895</v>
      </c>
      <c r="P78" s="14">
        <v>1</v>
      </c>
      <c r="Q78" s="6">
        <v>1.5199999999999999E-3</v>
      </c>
      <c r="S78" s="16">
        <v>0.21302716335021962</v>
      </c>
      <c r="T78" s="9">
        <v>3.99</v>
      </c>
      <c r="U78" s="9">
        <v>0.3</v>
      </c>
      <c r="V78" s="6">
        <v>0.10549973558999999</v>
      </c>
      <c r="W78" s="6">
        <v>0.18556701030927836</v>
      </c>
      <c r="Y78" s="6">
        <v>-3.4345445496999999E-2</v>
      </c>
      <c r="Z78" s="6">
        <v>-0.43543052916999997</v>
      </c>
      <c r="AA78" s="6">
        <v>-0.41216847680000002</v>
      </c>
    </row>
    <row r="79" spans="2:27" s="7" customFormat="1" ht="16.2" customHeight="1" x14ac:dyDescent="0.3">
      <c r="B79" s="127" t="s">
        <v>13</v>
      </c>
      <c r="C79" s="66" t="s">
        <v>79</v>
      </c>
      <c r="D79" s="66" t="s">
        <v>147</v>
      </c>
      <c r="E79" s="66" t="s">
        <v>157</v>
      </c>
      <c r="F79" s="66" t="s">
        <v>158</v>
      </c>
      <c r="G79" s="70">
        <v>0.01</v>
      </c>
      <c r="H79" s="7" t="s">
        <v>207</v>
      </c>
      <c r="I79" s="1"/>
      <c r="J79" s="7">
        <v>89.8</v>
      </c>
      <c r="K79" s="13">
        <v>93.384103529000001</v>
      </c>
      <c r="L79" s="15">
        <v>7191021.1028000005</v>
      </c>
      <c r="M79" s="15">
        <v>7478029.6118999999</v>
      </c>
      <c r="N79" s="13">
        <v>8752.3652982000003</v>
      </c>
      <c r="O79" s="15">
        <v>80078.186000000002</v>
      </c>
      <c r="P79" s="15">
        <v>1</v>
      </c>
      <c r="Q79" s="8">
        <v>4.8039999999999999E-2</v>
      </c>
      <c r="R79" s="1"/>
      <c r="S79" s="17">
        <v>0.96161976831648888</v>
      </c>
      <c r="T79" s="10">
        <v>10.11</v>
      </c>
      <c r="U79" s="10">
        <v>0.65</v>
      </c>
      <c r="V79" s="8">
        <v>0.11434064691</v>
      </c>
      <c r="W79" s="8">
        <v>8.6859688195991103E-2</v>
      </c>
      <c r="X79" s="1"/>
      <c r="Y79" s="8">
        <v>-9.2674315974000006E-3</v>
      </c>
      <c r="Z79" s="8">
        <v>8.4062131568999998E-2</v>
      </c>
      <c r="AA79" s="8">
        <v>0.13480261074</v>
      </c>
    </row>
    <row r="80" spans="2:27" ht="16.2" customHeight="1" x14ac:dyDescent="0.3">
      <c r="B80" s="5" t="s">
        <v>15</v>
      </c>
      <c r="C80" s="65" t="s">
        <v>81</v>
      </c>
      <c r="D80" s="65" t="s">
        <v>147</v>
      </c>
      <c r="E80" s="65" t="s">
        <v>157</v>
      </c>
      <c r="F80" s="65" t="s">
        <v>158</v>
      </c>
      <c r="G80" s="68">
        <v>1.0800000000000001E-2</v>
      </c>
      <c r="H80" s="1" t="s">
        <v>207</v>
      </c>
      <c r="J80" s="1">
        <v>107.24</v>
      </c>
      <c r="K80" s="12">
        <v>102.63534049</v>
      </c>
      <c r="L80" s="14">
        <v>11484291.062999999</v>
      </c>
      <c r="M80" s="14">
        <v>10991179.817</v>
      </c>
      <c r="N80" s="12">
        <v>22554.022933</v>
      </c>
      <c r="O80" s="14">
        <v>107089.622</v>
      </c>
      <c r="P80" s="14">
        <v>1</v>
      </c>
      <c r="Q80" s="6">
        <v>7.6310000000000003E-2</v>
      </c>
      <c r="S80" s="16">
        <v>1.044864268857262</v>
      </c>
      <c r="T80" s="9">
        <v>14.14</v>
      </c>
      <c r="U80" s="9">
        <v>1.1499999999999999</v>
      </c>
      <c r="V80" s="6">
        <v>0.13447456015000001</v>
      </c>
      <c r="W80" s="6">
        <v>0.12868332711674749</v>
      </c>
      <c r="Y80" s="6">
        <v>2.8053113891999999E-3</v>
      </c>
      <c r="Z80" s="6">
        <v>9.9090193413000002E-2</v>
      </c>
      <c r="AA80" s="6">
        <v>0.16841360937000002</v>
      </c>
    </row>
    <row r="81" spans="2:27" s="7" customFormat="1" ht="16.2" customHeight="1" x14ac:dyDescent="0.3">
      <c r="B81" s="127" t="s">
        <v>23</v>
      </c>
      <c r="C81" s="66" t="s">
        <v>88</v>
      </c>
      <c r="D81" s="66" t="s">
        <v>147</v>
      </c>
      <c r="E81" s="66" t="s">
        <v>161</v>
      </c>
      <c r="F81" s="66" t="s">
        <v>160</v>
      </c>
      <c r="G81" s="70">
        <v>9.0000000000000011E-3</v>
      </c>
      <c r="H81" s="7" t="s">
        <v>207</v>
      </c>
      <c r="I81" s="1"/>
      <c r="J81" s="7">
        <v>9.1</v>
      </c>
      <c r="K81" s="13">
        <v>9.2601712108999994</v>
      </c>
      <c r="L81" s="15">
        <v>5161577.0843000002</v>
      </c>
      <c r="M81" s="15">
        <v>5252427.1999000004</v>
      </c>
      <c r="N81" s="13">
        <v>20700.218769999999</v>
      </c>
      <c r="O81" s="15">
        <v>567206.27300000004</v>
      </c>
      <c r="P81" s="15">
        <v>1</v>
      </c>
      <c r="Q81" s="8">
        <v>3.4599999999999999E-2</v>
      </c>
      <c r="R81" s="1"/>
      <c r="S81" s="17">
        <v>0.98270321279681472</v>
      </c>
      <c r="T81" s="10">
        <v>1.1950000000000001</v>
      </c>
      <c r="U81" s="10">
        <v>0.1</v>
      </c>
      <c r="V81" s="8">
        <v>0.12281603288</v>
      </c>
      <c r="W81" s="8">
        <v>0.1318681318681319</v>
      </c>
      <c r="X81" s="1"/>
      <c r="Y81" s="8">
        <v>-8.7145969482999991E-3</v>
      </c>
      <c r="Z81" s="8">
        <v>4.7079801173999999E-2</v>
      </c>
      <c r="AA81" s="8">
        <v>5.9109184404999994E-2</v>
      </c>
    </row>
    <row r="82" spans="2:27" s="7" customFormat="1" ht="16.2" customHeight="1" x14ac:dyDescent="0.3">
      <c r="B82" s="5" t="s">
        <v>35</v>
      </c>
      <c r="C82" s="65" t="s">
        <v>97</v>
      </c>
      <c r="D82" s="65" t="s">
        <v>147</v>
      </c>
      <c r="E82" s="65" t="s">
        <v>157</v>
      </c>
      <c r="F82" s="65" t="s">
        <v>158</v>
      </c>
      <c r="G82" s="68">
        <v>1.6E-2</v>
      </c>
      <c r="H82" s="1" t="s">
        <v>207</v>
      </c>
      <c r="I82" s="1"/>
      <c r="J82" s="1">
        <v>95</v>
      </c>
      <c r="K82" s="12">
        <v>98.940786832000001</v>
      </c>
      <c r="L82" s="14">
        <v>2961442.8849999998</v>
      </c>
      <c r="M82" s="14">
        <v>3084289.36</v>
      </c>
      <c r="N82" s="12">
        <v>4754.8871286000003</v>
      </c>
      <c r="O82" s="14">
        <v>31173.082999999999</v>
      </c>
      <c r="P82" s="14">
        <v>1</v>
      </c>
      <c r="Q82" s="6">
        <v>1.9710000000000002E-2</v>
      </c>
      <c r="R82" s="1"/>
      <c r="S82" s="16">
        <v>0.96017024972025544</v>
      </c>
      <c r="T82" s="9">
        <v>12.68</v>
      </c>
      <c r="U82" s="9">
        <v>0.9</v>
      </c>
      <c r="V82" s="6">
        <v>0.12554455445000001</v>
      </c>
      <c r="W82" s="6">
        <v>0.11368421052631579</v>
      </c>
      <c r="X82" s="1"/>
      <c r="Y82" s="6">
        <v>-1.2268662923000001E-2</v>
      </c>
      <c r="Z82" s="6">
        <v>4.1661769618999998E-2</v>
      </c>
      <c r="AA82" s="6">
        <v>6.831063998100001E-2</v>
      </c>
    </row>
    <row r="83" spans="2:27" ht="16.2" customHeight="1" x14ac:dyDescent="0.3">
      <c r="B83" s="127" t="s">
        <v>39</v>
      </c>
      <c r="C83" s="66" t="s">
        <v>100</v>
      </c>
      <c r="D83" s="66" t="s">
        <v>147</v>
      </c>
      <c r="E83" s="66" t="s">
        <v>168</v>
      </c>
      <c r="F83" s="66" t="s">
        <v>178</v>
      </c>
      <c r="G83" s="70">
        <v>1.2E-2</v>
      </c>
      <c r="H83" s="7" t="s">
        <v>207</v>
      </c>
      <c r="J83" s="7">
        <v>76.489999999999995</v>
      </c>
      <c r="K83" s="13">
        <v>87.698544446</v>
      </c>
      <c r="L83" s="15">
        <v>2022521.8085</v>
      </c>
      <c r="M83" s="15">
        <v>2318894.2178000002</v>
      </c>
      <c r="N83" s="13">
        <v>2902.5690109000002</v>
      </c>
      <c r="O83" s="15">
        <v>26441.65</v>
      </c>
      <c r="P83" s="15">
        <v>1</v>
      </c>
      <c r="Q83" s="8">
        <v>1.3389999999999999E-2</v>
      </c>
      <c r="S83" s="17">
        <v>0.87219235488108227</v>
      </c>
      <c r="T83" s="10">
        <v>10.844099999999999</v>
      </c>
      <c r="U83" s="10">
        <v>0.73729999999999996</v>
      </c>
      <c r="V83" s="8">
        <v>0.13517950635000001</v>
      </c>
      <c r="W83" s="8">
        <v>0.11567002222512747</v>
      </c>
      <c r="Y83" s="8">
        <v>-1.8862262676999999E-2</v>
      </c>
      <c r="Z83" s="8">
        <v>3.5937918987000002E-2</v>
      </c>
      <c r="AA83" s="8">
        <v>9.1107863262999994E-2</v>
      </c>
    </row>
    <row r="84" spans="2:27" s="7" customFormat="1" ht="16.2" customHeight="1" x14ac:dyDescent="0.3">
      <c r="B84" s="5" t="s">
        <v>41</v>
      </c>
      <c r="C84" s="65" t="s">
        <v>102</v>
      </c>
      <c r="D84" s="65" t="s">
        <v>147</v>
      </c>
      <c r="E84" s="65" t="s">
        <v>182</v>
      </c>
      <c r="F84" s="65" t="s">
        <v>183</v>
      </c>
      <c r="G84" s="68">
        <v>1.0500000000000001E-2</v>
      </c>
      <c r="H84" s="1" t="s">
        <v>207</v>
      </c>
      <c r="I84" s="1"/>
      <c r="J84" s="1">
        <v>7.48</v>
      </c>
      <c r="K84" s="12">
        <v>8.4780698853000001</v>
      </c>
      <c r="L84" s="14">
        <v>2719003.5395999998</v>
      </c>
      <c r="M84" s="14">
        <v>3081805.0838000001</v>
      </c>
      <c r="N84" s="12">
        <v>5976.0923209000002</v>
      </c>
      <c r="O84" s="14">
        <v>363503.147</v>
      </c>
      <c r="P84" s="14">
        <v>1</v>
      </c>
      <c r="Q84" s="6">
        <v>1.8069999999999999E-2</v>
      </c>
      <c r="R84" s="1"/>
      <c r="S84" s="16">
        <v>0.88227628472011799</v>
      </c>
      <c r="T84" s="9">
        <v>1.08</v>
      </c>
      <c r="U84" s="9">
        <v>0.09</v>
      </c>
      <c r="V84" s="6">
        <v>0.14457831325000001</v>
      </c>
      <c r="W84" s="6">
        <v>0.14438502673796791</v>
      </c>
      <c r="X84" s="1"/>
      <c r="Y84" s="6">
        <v>1.3517131591000001E-2</v>
      </c>
      <c r="Z84" s="6">
        <v>7.2177576378E-2</v>
      </c>
      <c r="AA84" s="6">
        <v>0.15298730795999999</v>
      </c>
    </row>
    <row r="85" spans="2:27" ht="16.2" customHeight="1" x14ac:dyDescent="0.3">
      <c r="B85" s="127" t="s">
        <v>45</v>
      </c>
      <c r="C85" s="66" t="s">
        <v>106</v>
      </c>
      <c r="D85" s="66" t="s">
        <v>147</v>
      </c>
      <c r="E85" s="66" t="s">
        <v>161</v>
      </c>
      <c r="F85" s="66" t="s">
        <v>179</v>
      </c>
      <c r="G85" s="70">
        <v>1.06E-2</v>
      </c>
      <c r="H85" s="7" t="s">
        <v>378</v>
      </c>
      <c r="J85" s="7">
        <v>69.42</v>
      </c>
      <c r="K85" s="13">
        <v>92.344388268000003</v>
      </c>
      <c r="L85" s="15">
        <v>1131565.0904999999</v>
      </c>
      <c r="M85" s="15">
        <v>1505238.9235</v>
      </c>
      <c r="N85" s="13">
        <v>5072.4889295000003</v>
      </c>
      <c r="O85" s="15">
        <v>16300.275</v>
      </c>
      <c r="P85" s="15">
        <v>1</v>
      </c>
      <c r="Q85" s="8">
        <v>7.7299999999999999E-3</v>
      </c>
      <c r="S85" s="17">
        <v>0.75175114917141139</v>
      </c>
      <c r="T85" s="10">
        <v>9.93</v>
      </c>
      <c r="U85" s="10">
        <v>0.9</v>
      </c>
      <c r="V85" s="8">
        <v>0.11387614678000001</v>
      </c>
      <c r="W85" s="8">
        <v>0.15557476231633535</v>
      </c>
      <c r="Y85" s="8">
        <v>-5.0133763424E-2</v>
      </c>
      <c r="Z85" s="8">
        <v>-0.12854862512000001</v>
      </c>
      <c r="AA85" s="8">
        <v>-0.10078610677000001</v>
      </c>
    </row>
    <row r="86" spans="2:27" ht="16.2" customHeight="1" x14ac:dyDescent="0.3">
      <c r="B86" s="5" t="s">
        <v>78</v>
      </c>
      <c r="C86" s="65" t="s">
        <v>145</v>
      </c>
      <c r="D86" s="65" t="s">
        <v>147</v>
      </c>
      <c r="E86" s="65" t="s">
        <v>184</v>
      </c>
      <c r="F86" s="65" t="s">
        <v>211</v>
      </c>
      <c r="G86" s="68">
        <v>1.1999999999999999E-2</v>
      </c>
      <c r="H86" s="1" t="s">
        <v>207</v>
      </c>
      <c r="J86" s="1">
        <v>12.69</v>
      </c>
      <c r="K86" s="12">
        <v>105.11968727999999</v>
      </c>
      <c r="L86" s="14">
        <v>280248.53485</v>
      </c>
      <c r="M86" s="14">
        <v>2321484.5033</v>
      </c>
      <c r="N86" s="12">
        <v>561.06085863999999</v>
      </c>
      <c r="O86" s="14">
        <v>22084.202904000002</v>
      </c>
      <c r="P86" s="14">
        <v>1</v>
      </c>
      <c r="Q86" s="6">
        <v>1.8799999999999999E-3</v>
      </c>
      <c r="S86" s="16">
        <v>0.12071953720903421</v>
      </c>
      <c r="T86" s="9">
        <v>3.3</v>
      </c>
      <c r="U86" s="9">
        <v>0.21</v>
      </c>
      <c r="V86" s="6">
        <v>0.14738722643999999</v>
      </c>
      <c r="W86" s="6">
        <v>0.19858156028368795</v>
      </c>
      <c r="Y86" s="6">
        <v>-9.3692483942999991E-2</v>
      </c>
      <c r="Z86" s="6">
        <v>-0.30915693767000002</v>
      </c>
      <c r="AA86" s="6">
        <v>-0.32556955938999999</v>
      </c>
    </row>
    <row r="87" spans="2:27" s="7" customFormat="1" ht="16.2" customHeight="1" x14ac:dyDescent="0.3">
      <c r="B87" s="127" t="s">
        <v>220</v>
      </c>
      <c r="C87" s="66" t="s">
        <v>287</v>
      </c>
      <c r="D87" s="66" t="s">
        <v>147</v>
      </c>
      <c r="E87" s="66" t="s">
        <v>318</v>
      </c>
      <c r="F87" s="66" t="s">
        <v>326</v>
      </c>
      <c r="G87" s="70">
        <v>1.6E-2</v>
      </c>
      <c r="H87" s="7" t="s">
        <v>207</v>
      </c>
      <c r="I87" s="1"/>
      <c r="J87" s="7">
        <v>65.349999999999994</v>
      </c>
      <c r="K87" s="13">
        <v>92.222157350000003</v>
      </c>
      <c r="L87" s="15">
        <v>962211.43949999998</v>
      </c>
      <c r="M87" s="15">
        <v>1357876.2782000001</v>
      </c>
      <c r="N87" s="13">
        <v>3743.4762823000001</v>
      </c>
      <c r="O87" s="15">
        <v>14723.97</v>
      </c>
      <c r="P87" s="15">
        <v>1</v>
      </c>
      <c r="Q87" s="8">
        <v>6.5300000000000002E-3</v>
      </c>
      <c r="R87" s="1"/>
      <c r="S87" s="17">
        <v>0.70861495629499061</v>
      </c>
      <c r="T87" s="10">
        <v>11.42</v>
      </c>
      <c r="U87" s="10">
        <v>1.1000000000000001</v>
      </c>
      <c r="V87" s="8">
        <v>0.14648537710999998</v>
      </c>
      <c r="W87" s="8">
        <v>0.20198928844682482</v>
      </c>
      <c r="X87" s="1"/>
      <c r="Y87" s="8">
        <v>-3.8829239594999995E-2</v>
      </c>
      <c r="Z87" s="8">
        <v>-9.7409589172000002E-2</v>
      </c>
      <c r="AA87" s="8">
        <v>-2.6663981177000001E-2</v>
      </c>
    </row>
    <row r="88" spans="2:27" ht="16.2" customHeight="1" x14ac:dyDescent="0.3">
      <c r="B88" s="5" t="s">
        <v>51</v>
      </c>
      <c r="C88" s="65" t="s">
        <v>113</v>
      </c>
      <c r="D88" s="65" t="s">
        <v>147</v>
      </c>
      <c r="E88" s="65" t="s">
        <v>184</v>
      </c>
      <c r="F88" s="65" t="s">
        <v>160</v>
      </c>
      <c r="G88" s="68">
        <v>0.01</v>
      </c>
      <c r="H88" s="1" t="s">
        <v>207</v>
      </c>
      <c r="J88" s="1">
        <v>77.47</v>
      </c>
      <c r="K88" s="12">
        <v>87.609906827000003</v>
      </c>
      <c r="L88" s="14">
        <v>674109.23343000002</v>
      </c>
      <c r="M88" s="14">
        <v>762342.15995999996</v>
      </c>
      <c r="N88" s="12">
        <v>1727.8660781999999</v>
      </c>
      <c r="O88" s="14">
        <v>8701.5519999000007</v>
      </c>
      <c r="P88" s="14">
        <v>1</v>
      </c>
      <c r="Q88" s="6">
        <v>4.5599999999999998E-3</v>
      </c>
      <c r="S88" s="16">
        <v>0.88426072810438094</v>
      </c>
      <c r="T88" s="9">
        <v>10.79</v>
      </c>
      <c r="U88" s="9">
        <v>0.9</v>
      </c>
      <c r="V88" s="6">
        <v>0.13121731728</v>
      </c>
      <c r="W88" s="6">
        <v>0.13940880340777076</v>
      </c>
      <c r="Y88" s="6">
        <v>-9.3350383631000001E-3</v>
      </c>
      <c r="Z88" s="6">
        <v>2.8488723205999999E-2</v>
      </c>
      <c r="AA88" s="6">
        <v>7.2666653568000006E-2</v>
      </c>
    </row>
    <row r="89" spans="2:27" s="7" customFormat="1" ht="16.2" customHeight="1" x14ac:dyDescent="0.3">
      <c r="B89" s="127" t="s">
        <v>58</v>
      </c>
      <c r="C89" s="66" t="s">
        <v>121</v>
      </c>
      <c r="D89" s="66" t="s">
        <v>147</v>
      </c>
      <c r="E89" s="66" t="s">
        <v>168</v>
      </c>
      <c r="F89" s="66" t="s">
        <v>195</v>
      </c>
      <c r="G89" s="70">
        <v>0.01</v>
      </c>
      <c r="H89" s="7" t="s">
        <v>207</v>
      </c>
      <c r="I89" s="1"/>
      <c r="J89" s="7">
        <v>53.69</v>
      </c>
      <c r="K89" s="13">
        <v>84.438172651000002</v>
      </c>
      <c r="L89" s="15">
        <v>335985.20137000002</v>
      </c>
      <c r="M89" s="15">
        <v>528403.36080000002</v>
      </c>
      <c r="N89" s="13">
        <v>373.17392090999999</v>
      </c>
      <c r="O89" s="15">
        <v>6257.8729999999996</v>
      </c>
      <c r="P89" s="15">
        <v>1</v>
      </c>
      <c r="Q89" s="8">
        <v>2.2699999999999999E-3</v>
      </c>
      <c r="R89" s="1"/>
      <c r="S89" s="17">
        <v>0.63584985693510443</v>
      </c>
      <c r="T89" s="10">
        <v>9.5299999999999994</v>
      </c>
      <c r="U89" s="10">
        <v>0.75</v>
      </c>
      <c r="V89" s="8">
        <v>0.14960753532000001</v>
      </c>
      <c r="W89" s="8">
        <v>0.16762898118830322</v>
      </c>
      <c r="X89" s="1"/>
      <c r="Y89" s="8">
        <v>-5.3920704845999999E-2</v>
      </c>
      <c r="Z89" s="8">
        <v>-0.13209021487</v>
      </c>
      <c r="AA89" s="8">
        <v>-2.0051170447E-2</v>
      </c>
    </row>
    <row r="90" spans="2:27" ht="16.2" customHeight="1" x14ac:dyDescent="0.3">
      <c r="B90" s="5" t="s">
        <v>638</v>
      </c>
      <c r="C90" s="65" t="s">
        <v>124</v>
      </c>
      <c r="D90" s="65" t="s">
        <v>147</v>
      </c>
      <c r="E90" s="65" t="s">
        <v>168</v>
      </c>
      <c r="F90" s="65" t="s">
        <v>177</v>
      </c>
      <c r="G90" s="68">
        <v>8.9999999999999993E-3</v>
      </c>
      <c r="H90" s="1" t="s">
        <v>207</v>
      </c>
      <c r="J90" s="1">
        <v>72.78</v>
      </c>
      <c r="K90" s="12">
        <v>93.294647247</v>
      </c>
      <c r="L90" s="14">
        <v>1238112.0355</v>
      </c>
      <c r="M90" s="14">
        <v>1587101.2035999999</v>
      </c>
      <c r="N90" s="12">
        <v>3202.3923309000002</v>
      </c>
      <c r="O90" s="14">
        <v>17011.706999999999</v>
      </c>
      <c r="P90" s="14">
        <v>1</v>
      </c>
      <c r="Q90" s="6">
        <v>8.3299999999999989E-3</v>
      </c>
      <c r="S90" s="16">
        <v>0.78010906464240182</v>
      </c>
      <c r="T90" s="9">
        <v>10.59</v>
      </c>
      <c r="U90" s="9">
        <v>0.8</v>
      </c>
      <c r="V90" s="6">
        <v>0.12691754553999998</v>
      </c>
      <c r="W90" s="6">
        <v>0.13190436933223415</v>
      </c>
      <c r="Y90" s="6">
        <v>-1.6716600795000001E-2</v>
      </c>
      <c r="Z90" s="6">
        <v>-5.0744464288000002E-2</v>
      </c>
      <c r="AA90" s="6">
        <v>-6.3555125470999996E-3</v>
      </c>
    </row>
    <row r="91" spans="2:27" s="7" customFormat="1" ht="16.2" customHeight="1" x14ac:dyDescent="0.3">
      <c r="B91" s="127" t="s">
        <v>232</v>
      </c>
      <c r="C91" s="66" t="s">
        <v>291</v>
      </c>
      <c r="D91" s="66" t="s">
        <v>147</v>
      </c>
      <c r="E91" s="66" t="s">
        <v>318</v>
      </c>
      <c r="F91" s="66" t="s">
        <v>330</v>
      </c>
      <c r="G91" s="70">
        <v>1.2E-2</v>
      </c>
      <c r="H91" s="7" t="s">
        <v>207</v>
      </c>
      <c r="I91" s="1"/>
      <c r="J91" s="7">
        <v>9.07</v>
      </c>
      <c r="K91" s="13">
        <v>8.7626460094999992</v>
      </c>
      <c r="L91" s="15">
        <v>1851687.3647</v>
      </c>
      <c r="M91" s="15">
        <v>1788939.4594000001</v>
      </c>
      <c r="N91" s="13">
        <v>4749.7367591000002</v>
      </c>
      <c r="O91" s="15">
        <v>204155.16699999999</v>
      </c>
      <c r="P91" s="15">
        <v>1</v>
      </c>
      <c r="Q91" s="8">
        <v>1.512E-2</v>
      </c>
      <c r="R91" s="1"/>
      <c r="S91" s="17">
        <v>1.0350754772207829</v>
      </c>
      <c r="T91" s="10">
        <v>1.1499999999999999</v>
      </c>
      <c r="U91" s="10">
        <v>0.09</v>
      </c>
      <c r="V91" s="8">
        <v>0.13188073393999999</v>
      </c>
      <c r="W91" s="8">
        <v>0.11907386990077178</v>
      </c>
      <c r="X91" s="1"/>
      <c r="Y91" s="8">
        <v>2.2099447524000001E-3</v>
      </c>
      <c r="Z91" s="8">
        <v>0.13550055107</v>
      </c>
      <c r="AA91" s="8">
        <v>0.18473756101</v>
      </c>
    </row>
    <row r="92" spans="2:27" ht="16.2" customHeight="1" x14ac:dyDescent="0.3">
      <c r="B92" s="5" t="s">
        <v>228</v>
      </c>
      <c r="C92" s="65" t="s">
        <v>244</v>
      </c>
      <c r="D92" s="65" t="s">
        <v>147</v>
      </c>
      <c r="E92" s="65" t="s">
        <v>184</v>
      </c>
      <c r="F92" s="65" t="s">
        <v>338</v>
      </c>
      <c r="H92" s="1" t="s">
        <v>337</v>
      </c>
      <c r="J92" s="1">
        <v>16.93</v>
      </c>
      <c r="K92" s="12">
        <v>96.438205467000003</v>
      </c>
      <c r="L92" s="14">
        <v>237780.29243999999</v>
      </c>
      <c r="M92" s="14">
        <v>1354465.7235000001</v>
      </c>
      <c r="N92" s="12">
        <v>408.91910545000002</v>
      </c>
      <c r="O92" s="14">
        <v>14044.907999999999</v>
      </c>
      <c r="P92" s="14">
        <v>1</v>
      </c>
      <c r="Q92" s="6">
        <v>1.6000000000000001E-3</v>
      </c>
      <c r="S92" s="16">
        <v>0.17555283114214773</v>
      </c>
      <c r="T92" s="9">
        <v>3.96</v>
      </c>
      <c r="U92" s="9">
        <v>0.3</v>
      </c>
      <c r="V92" s="6">
        <v>0.14803738317000001</v>
      </c>
      <c r="W92" s="6">
        <v>0.212640283520378</v>
      </c>
      <c r="Y92" s="6">
        <v>-2.0992469071000001E-2</v>
      </c>
      <c r="Z92" s="6">
        <v>-0.25522094889000002</v>
      </c>
      <c r="AA92" s="6">
        <v>-0.24367957586</v>
      </c>
    </row>
    <row r="93" spans="2:27" s="7" customFormat="1" ht="16.2" customHeight="1" x14ac:dyDescent="0.3">
      <c r="B93" s="127" t="s">
        <v>69</v>
      </c>
      <c r="C93" s="66" t="s">
        <v>134</v>
      </c>
      <c r="D93" s="66" t="s">
        <v>147</v>
      </c>
      <c r="E93" s="66" t="s">
        <v>170</v>
      </c>
      <c r="F93" s="66" t="s">
        <v>205</v>
      </c>
      <c r="G93" s="70">
        <v>8.0000000000000002E-3</v>
      </c>
      <c r="H93" s="7" t="s">
        <v>334</v>
      </c>
      <c r="I93" s="1"/>
      <c r="J93" s="7">
        <v>8.25</v>
      </c>
      <c r="K93" s="13">
        <v>9.5449612786000007</v>
      </c>
      <c r="L93" s="15">
        <v>307590.9375</v>
      </c>
      <c r="M93" s="15">
        <v>355871.95007000002</v>
      </c>
      <c r="N93" s="13">
        <v>694.85146545999999</v>
      </c>
      <c r="O93" s="15">
        <v>37283.75</v>
      </c>
      <c r="P93" s="15">
        <v>1</v>
      </c>
      <c r="Q93" s="8">
        <v>2.0799999999999998E-3</v>
      </c>
      <c r="R93" s="1"/>
      <c r="S93" s="17">
        <v>0.86433037905524768</v>
      </c>
      <c r="T93" s="10">
        <v>1.1919999999999999</v>
      </c>
      <c r="U93" s="10">
        <v>9.8000000000000004E-2</v>
      </c>
      <c r="V93" s="8">
        <v>0.15050505049999999</v>
      </c>
      <c r="W93" s="8">
        <v>0.14254545454545456</v>
      </c>
      <c r="X93" s="1"/>
      <c r="Y93" s="8">
        <v>-1.1028530328999999E-2</v>
      </c>
      <c r="Z93" s="8">
        <v>0.12654258182</v>
      </c>
      <c r="AA93" s="8">
        <v>0.20374591629000002</v>
      </c>
    </row>
    <row r="94" spans="2:27" s="7" customFormat="1" ht="16.2" customHeight="1" x14ac:dyDescent="0.3">
      <c r="B94" s="5" t="s">
        <v>66</v>
      </c>
      <c r="C94" s="65" t="s">
        <v>131</v>
      </c>
      <c r="D94" s="65" t="s">
        <v>147</v>
      </c>
      <c r="E94" s="65" t="s">
        <v>202</v>
      </c>
      <c r="F94" s="65" t="s">
        <v>203</v>
      </c>
      <c r="G94" s="68">
        <v>1.15E-2</v>
      </c>
      <c r="H94" s="1" t="s">
        <v>332</v>
      </c>
      <c r="I94" s="1"/>
      <c r="J94" s="1">
        <v>68.8</v>
      </c>
      <c r="K94" s="12">
        <v>97.101405765999999</v>
      </c>
      <c r="L94" s="14">
        <v>223764.01920000001</v>
      </c>
      <c r="M94" s="14">
        <v>315811.05849000002</v>
      </c>
      <c r="N94" s="12">
        <v>328.79400955</v>
      </c>
      <c r="O94" s="14">
        <v>3252.384</v>
      </c>
      <c r="P94" s="14">
        <v>1</v>
      </c>
      <c r="Q94" s="6">
        <v>1.49E-3</v>
      </c>
      <c r="R94" s="1"/>
      <c r="S94" s="16">
        <v>0.70853763091543498</v>
      </c>
      <c r="T94" s="9">
        <v>14.18</v>
      </c>
      <c r="U94" s="9">
        <v>1.2</v>
      </c>
      <c r="V94" s="6">
        <v>0.18463541667000002</v>
      </c>
      <c r="W94" s="6">
        <v>0.20930232558139533</v>
      </c>
      <c r="X94" s="1"/>
      <c r="Y94" s="6">
        <v>5.8479532181000002E-3</v>
      </c>
      <c r="Z94" s="6">
        <v>-9.5480695499999997E-3</v>
      </c>
      <c r="AA94" s="6">
        <v>7.1478647507000004E-2</v>
      </c>
    </row>
    <row r="95" spans="2:27" ht="16.2" customHeight="1" x14ac:dyDescent="0.3">
      <c r="B95" s="127" t="s">
        <v>235</v>
      </c>
      <c r="C95" s="66" t="s">
        <v>292</v>
      </c>
      <c r="D95" s="66" t="s">
        <v>147</v>
      </c>
      <c r="E95" s="66" t="s">
        <v>331</v>
      </c>
      <c r="F95" s="66" t="s">
        <v>179</v>
      </c>
      <c r="G95" s="70">
        <v>1.0999999999999999E-2</v>
      </c>
      <c r="H95" s="7" t="s">
        <v>333</v>
      </c>
      <c r="J95" s="7">
        <v>82</v>
      </c>
      <c r="K95" s="13">
        <v>100.42735612</v>
      </c>
      <c r="L95" s="15">
        <v>1047099.9840000001</v>
      </c>
      <c r="M95" s="15">
        <v>1282408.3292</v>
      </c>
      <c r="N95" s="13">
        <v>3587.4557372999998</v>
      </c>
      <c r="O95" s="15">
        <v>12769.512000000001</v>
      </c>
      <c r="P95" s="15">
        <v>1</v>
      </c>
      <c r="Q95" s="8">
        <v>7.0399999999999994E-3</v>
      </c>
      <c r="S95" s="17">
        <v>0.81651059201457743</v>
      </c>
      <c r="T95" s="10">
        <v>13.3</v>
      </c>
      <c r="U95" s="10">
        <v>1</v>
      </c>
      <c r="V95" s="8">
        <v>0.13945685226000001</v>
      </c>
      <c r="W95" s="8">
        <v>0.14634146341463414</v>
      </c>
      <c r="Y95" s="8">
        <v>9.6939086378999995E-3</v>
      </c>
      <c r="Z95" s="8">
        <v>-6.8997444850999998E-2</v>
      </c>
      <c r="AA95" s="8">
        <v>-7.1321475651999998E-3</v>
      </c>
    </row>
    <row r="96" spans="2:27" s="7" customFormat="1" ht="16.2" customHeight="1" x14ac:dyDescent="0.3">
      <c r="B96" s="5" t="s">
        <v>222</v>
      </c>
      <c r="C96" s="65" t="s">
        <v>241</v>
      </c>
      <c r="D96" s="65" t="s">
        <v>147</v>
      </c>
      <c r="E96" s="65" t="s">
        <v>161</v>
      </c>
      <c r="F96" s="65" t="s">
        <v>194</v>
      </c>
      <c r="G96" s="68">
        <v>0.01</v>
      </c>
      <c r="H96" s="1" t="s">
        <v>336</v>
      </c>
      <c r="I96" s="1"/>
      <c r="J96" s="1">
        <v>73.900000000000006</v>
      </c>
      <c r="K96" s="12">
        <v>90.803663086</v>
      </c>
      <c r="L96" s="14">
        <v>871077.55330000003</v>
      </c>
      <c r="M96" s="14">
        <v>1070325.2053</v>
      </c>
      <c r="N96" s="12">
        <v>1517.1008463999999</v>
      </c>
      <c r="O96" s="14">
        <v>11787.246999999999</v>
      </c>
      <c r="P96" s="14">
        <v>1</v>
      </c>
      <c r="Q96" s="6">
        <v>5.79E-3</v>
      </c>
      <c r="R96" s="1"/>
      <c r="S96" s="16">
        <v>0.81384381960460606</v>
      </c>
      <c r="T96" s="9">
        <v>10.36</v>
      </c>
      <c r="U96" s="9">
        <v>0.88</v>
      </c>
      <c r="V96" s="6">
        <v>0.12940294778</v>
      </c>
      <c r="W96" s="6">
        <v>0.14289580514208389</v>
      </c>
      <c r="X96" s="1"/>
      <c r="Y96" s="6">
        <v>6.852497736E-4</v>
      </c>
      <c r="Z96" s="6">
        <v>2.0248559572999997E-2</v>
      </c>
      <c r="AA96" s="6">
        <v>5.3287478568999999E-2</v>
      </c>
    </row>
    <row r="97" spans="2:27" ht="16.2" customHeight="1" x14ac:dyDescent="0.3">
      <c r="B97" s="127" t="s">
        <v>50</v>
      </c>
      <c r="C97" s="66" t="s">
        <v>112</v>
      </c>
      <c r="D97" s="66" t="s">
        <v>147</v>
      </c>
      <c r="E97" s="66" t="s">
        <v>159</v>
      </c>
      <c r="F97" s="66" t="s">
        <v>188</v>
      </c>
      <c r="G97" s="70">
        <v>1.4999999999999999E-2</v>
      </c>
      <c r="H97" s="7" t="s">
        <v>324</v>
      </c>
      <c r="J97" s="7">
        <v>64.959999999999994</v>
      </c>
      <c r="K97" s="13">
        <v>92.860767702000004</v>
      </c>
      <c r="L97" s="15">
        <v>527915.82368000003</v>
      </c>
      <c r="M97" s="15">
        <v>754659.30833000003</v>
      </c>
      <c r="N97" s="13">
        <v>896.94940954000003</v>
      </c>
      <c r="O97" s="15">
        <v>8126.7830000000004</v>
      </c>
      <c r="P97" s="15">
        <v>1</v>
      </c>
      <c r="Q97" s="8">
        <v>3.5299999999999997E-3</v>
      </c>
      <c r="S97" s="17">
        <v>0.69954192289755224</v>
      </c>
      <c r="T97" s="10">
        <v>11.42</v>
      </c>
      <c r="U97" s="10">
        <v>0.95</v>
      </c>
      <c r="V97" s="8">
        <v>0.14773609314</v>
      </c>
      <c r="W97" s="8">
        <v>0.17549261083743842</v>
      </c>
      <c r="Y97" s="8">
        <v>-2.1244538195999998E-2</v>
      </c>
      <c r="Z97" s="8">
        <v>-4.5539436774000006E-2</v>
      </c>
      <c r="AA97" s="8">
        <v>-1.9307159955E-2</v>
      </c>
    </row>
    <row r="98" spans="2:27" s="7" customFormat="1" ht="16.2" customHeight="1" x14ac:dyDescent="0.3">
      <c r="B98" s="5" t="s">
        <v>46</v>
      </c>
      <c r="C98" s="65" t="s">
        <v>107</v>
      </c>
      <c r="D98" s="65" t="s">
        <v>147</v>
      </c>
      <c r="E98" s="65" t="s">
        <v>161</v>
      </c>
      <c r="F98" s="65" t="s">
        <v>186</v>
      </c>
      <c r="G98" s="68">
        <v>0.01</v>
      </c>
      <c r="H98" s="1" t="s">
        <v>322</v>
      </c>
      <c r="I98" s="1"/>
      <c r="J98" s="1">
        <v>94.9</v>
      </c>
      <c r="K98" s="12">
        <v>94.007759096000001</v>
      </c>
      <c r="L98" s="14">
        <v>1609506.2775999999</v>
      </c>
      <c r="M98" s="14">
        <v>1594373.8504999999</v>
      </c>
      <c r="N98" s="12">
        <v>5938.5304108999999</v>
      </c>
      <c r="O98" s="14">
        <v>16960.024000000001</v>
      </c>
      <c r="P98" s="14">
        <v>1</v>
      </c>
      <c r="Q98" s="6">
        <v>1.0780000000000001E-2</v>
      </c>
      <c r="R98" s="1"/>
      <c r="S98" s="16">
        <v>1.0094911410779279</v>
      </c>
      <c r="T98" s="9">
        <v>12</v>
      </c>
      <c r="U98" s="9">
        <v>1</v>
      </c>
      <c r="V98" s="6">
        <v>0.13480116826999999</v>
      </c>
      <c r="W98" s="6">
        <v>0.12644889357218123</v>
      </c>
      <c r="X98" s="1"/>
      <c r="Y98" s="6">
        <v>3.2776942552999997E-3</v>
      </c>
      <c r="Z98" s="6">
        <v>0.14093817506</v>
      </c>
      <c r="AA98" s="6">
        <v>0.21363114391999999</v>
      </c>
    </row>
    <row r="99" spans="2:27" ht="16.2" customHeight="1" x14ac:dyDescent="0.3">
      <c r="B99" s="127" t="s">
        <v>34</v>
      </c>
      <c r="C99" s="66" t="s">
        <v>481</v>
      </c>
      <c r="D99" s="66" t="s">
        <v>147</v>
      </c>
      <c r="E99" s="66" t="s">
        <v>477</v>
      </c>
      <c r="F99" s="66" t="s">
        <v>477</v>
      </c>
      <c r="G99" s="70">
        <v>8.0000000000000002E-3</v>
      </c>
      <c r="H99" s="7" t="s">
        <v>321</v>
      </c>
      <c r="J99" s="7">
        <v>94.72</v>
      </c>
      <c r="K99" s="13">
        <v>97.838228963999995</v>
      </c>
      <c r="L99" s="15">
        <v>1460403.0003</v>
      </c>
      <c r="M99" s="15">
        <v>1508480.1850000001</v>
      </c>
      <c r="N99" s="13">
        <v>3625.8512854999999</v>
      </c>
      <c r="O99" s="15">
        <v>15418.106</v>
      </c>
      <c r="P99" s="15">
        <v>1</v>
      </c>
      <c r="Q99" s="8">
        <v>9.8999999999999991E-3</v>
      </c>
      <c r="S99" s="17">
        <v>0.96812872639847802</v>
      </c>
      <c r="T99" s="10">
        <v>11.75</v>
      </c>
      <c r="U99" s="10">
        <v>1</v>
      </c>
      <c r="V99" s="8">
        <v>0.12548056386000001</v>
      </c>
      <c r="W99" s="8">
        <v>0.1266891891891892</v>
      </c>
      <c r="Y99" s="8">
        <v>4.4538706243000001E-3</v>
      </c>
      <c r="Z99" s="8">
        <v>5.7870025874000003E-2</v>
      </c>
      <c r="AA99" s="8">
        <v>0.14373022871999999</v>
      </c>
    </row>
    <row r="100" spans="2:27" s="7" customFormat="1" ht="16.2" customHeight="1" x14ac:dyDescent="0.3">
      <c r="B100" s="5" t="s">
        <v>57</v>
      </c>
      <c r="C100" s="65" t="s">
        <v>120</v>
      </c>
      <c r="D100" s="65" t="s">
        <v>147</v>
      </c>
      <c r="E100" s="65" t="s">
        <v>161</v>
      </c>
      <c r="F100" s="65" t="s">
        <v>194</v>
      </c>
      <c r="G100" s="68">
        <v>0.01</v>
      </c>
      <c r="H100" s="1" t="s">
        <v>325</v>
      </c>
      <c r="I100" s="1"/>
      <c r="J100" s="1">
        <v>9.67</v>
      </c>
      <c r="K100" s="12">
        <v>9.8005870282000007</v>
      </c>
      <c r="L100" s="14">
        <v>1412799.4453</v>
      </c>
      <c r="M100" s="14">
        <v>1431878.3781999999</v>
      </c>
      <c r="N100" s="12">
        <v>3900.5356081999998</v>
      </c>
      <c r="O100" s="14">
        <v>146101.28700000001</v>
      </c>
      <c r="P100" s="14">
        <v>1</v>
      </c>
      <c r="Q100" s="6">
        <v>9.4699999999999993E-3</v>
      </c>
      <c r="R100" s="1"/>
      <c r="S100" s="16">
        <v>0.98667559118405335</v>
      </c>
      <c r="T100" s="9">
        <v>1.51</v>
      </c>
      <c r="U100" s="9">
        <v>0.13</v>
      </c>
      <c r="V100" s="6">
        <v>0.15583075334999999</v>
      </c>
      <c r="W100" s="6">
        <v>0.16132368148914167</v>
      </c>
      <c r="X100" s="1"/>
      <c r="Y100" s="6">
        <v>2.4334987991E-2</v>
      </c>
      <c r="Z100" s="6">
        <v>0.10456583223999999</v>
      </c>
      <c r="AA100" s="6">
        <v>0.16762841735999998</v>
      </c>
    </row>
    <row r="101" spans="2:27" ht="16.2" customHeight="1" x14ac:dyDescent="0.3">
      <c r="B101" s="127" t="s">
        <v>36</v>
      </c>
      <c r="C101" s="66" t="s">
        <v>98</v>
      </c>
      <c r="D101" s="66" t="s">
        <v>147</v>
      </c>
      <c r="E101" s="66" t="s">
        <v>176</v>
      </c>
      <c r="F101" s="66" t="s">
        <v>176</v>
      </c>
      <c r="G101" s="70">
        <v>0.01</v>
      </c>
      <c r="H101" s="7" t="s">
        <v>327</v>
      </c>
      <c r="J101" s="7">
        <v>70.150000000000006</v>
      </c>
      <c r="K101" s="13">
        <v>83.622168587000004</v>
      </c>
      <c r="L101" s="15">
        <v>1093808.5436</v>
      </c>
      <c r="M101" s="15">
        <v>1303872.3084</v>
      </c>
      <c r="N101" s="13">
        <v>1482.0140805000001</v>
      </c>
      <c r="O101" s="15">
        <v>15592.424000000001</v>
      </c>
      <c r="P101" s="15">
        <v>1</v>
      </c>
      <c r="Q101" s="8">
        <v>7.3800000000000003E-3</v>
      </c>
      <c r="S101" s="17">
        <v>0.83889237968059105</v>
      </c>
      <c r="T101" s="10">
        <v>10.199999999999999</v>
      </c>
      <c r="U101" s="10">
        <v>0.85</v>
      </c>
      <c r="V101" s="8">
        <v>0.13161290321999999</v>
      </c>
      <c r="W101" s="8">
        <v>0.14540270848182463</v>
      </c>
      <c r="Y101" s="8">
        <v>-3.6003847738999999E-2</v>
      </c>
      <c r="Z101" s="8">
        <v>-6.1217569275000001E-2</v>
      </c>
      <c r="AA101" s="8">
        <v>3.3891234996000004E-2</v>
      </c>
    </row>
    <row r="102" spans="2:27" s="7" customFormat="1" ht="16.2" customHeight="1" x14ac:dyDescent="0.3">
      <c r="B102" s="5" t="s">
        <v>385</v>
      </c>
      <c r="C102" s="65" t="s">
        <v>129</v>
      </c>
      <c r="D102" s="65" t="s">
        <v>147</v>
      </c>
      <c r="E102" s="65" t="s">
        <v>161</v>
      </c>
      <c r="F102" s="65" t="s">
        <v>162</v>
      </c>
      <c r="G102" s="68">
        <v>9.4999999999999998E-3</v>
      </c>
      <c r="H102" s="1" t="s">
        <v>207</v>
      </c>
      <c r="I102" s="1"/>
      <c r="J102" s="1">
        <v>8.3800000000000008</v>
      </c>
      <c r="K102" s="12">
        <v>10.128657125</v>
      </c>
      <c r="L102" s="14">
        <v>833987.42136000004</v>
      </c>
      <c r="M102" s="14">
        <v>1008015.8278</v>
      </c>
      <c r="N102" s="12">
        <v>3709.1672272999999</v>
      </c>
      <c r="O102" s="14">
        <v>99521.172000000006</v>
      </c>
      <c r="P102" s="14">
        <v>1</v>
      </c>
      <c r="Q102" s="6">
        <v>5.6399999999999992E-3</v>
      </c>
      <c r="R102" s="1"/>
      <c r="S102" s="16">
        <v>0.82735548223032584</v>
      </c>
      <c r="T102" s="9">
        <v>1.1759999999999999</v>
      </c>
      <c r="U102" s="9">
        <v>0.10100000000000001</v>
      </c>
      <c r="V102" s="6">
        <v>0.12672413793000001</v>
      </c>
      <c r="W102" s="6">
        <v>0.14463007159904537</v>
      </c>
      <c r="X102" s="1"/>
      <c r="Y102" s="6">
        <v>-6.3833274383000002E-2</v>
      </c>
      <c r="Z102" s="6">
        <v>-1.2529128123E-2</v>
      </c>
      <c r="AA102" s="6">
        <v>2.5383176184E-2</v>
      </c>
    </row>
    <row r="103" spans="2:27" ht="16.2" customHeight="1" x14ac:dyDescent="0.3">
      <c r="B103" s="127" t="s">
        <v>446</v>
      </c>
      <c r="C103" s="66" t="s">
        <v>467</v>
      </c>
      <c r="D103" s="66" t="s">
        <v>147</v>
      </c>
      <c r="E103" s="66" t="s">
        <v>157</v>
      </c>
      <c r="F103" s="66" t="s">
        <v>158</v>
      </c>
      <c r="G103" s="70">
        <v>1.4E-2</v>
      </c>
      <c r="H103" s="7" t="s">
        <v>207</v>
      </c>
      <c r="J103" s="7">
        <v>102.5</v>
      </c>
      <c r="K103" s="13">
        <v>100.49465995</v>
      </c>
      <c r="L103" s="15">
        <v>2202184.8250000002</v>
      </c>
      <c r="M103" s="15">
        <v>2159100.6354999999</v>
      </c>
      <c r="N103" s="13">
        <v>4948.8307559000004</v>
      </c>
      <c r="O103" s="15">
        <v>21484.73</v>
      </c>
      <c r="P103" s="15">
        <v>1</v>
      </c>
      <c r="Q103" s="8">
        <v>1.7219999999999999E-2</v>
      </c>
      <c r="S103" s="17">
        <v>1.0199546926274266</v>
      </c>
      <c r="T103" s="10">
        <v>14.57</v>
      </c>
      <c r="U103" s="10">
        <v>1.2</v>
      </c>
      <c r="V103" s="8">
        <v>0.13981383744000001</v>
      </c>
      <c r="W103" s="8">
        <v>0.14048780487804877</v>
      </c>
      <c r="Y103" s="8">
        <v>-1.1240855646000001E-2</v>
      </c>
      <c r="Z103" s="8">
        <v>8.1457211180000003E-2</v>
      </c>
      <c r="AA103" s="8">
        <v>0.13131252926</v>
      </c>
    </row>
    <row r="104" spans="2:27" s="7" customFormat="1" ht="16.2" customHeight="1" x14ac:dyDescent="0.3">
      <c r="B104" s="5" t="s">
        <v>379</v>
      </c>
      <c r="C104" s="65" t="s">
        <v>470</v>
      </c>
      <c r="D104" s="65" t="s">
        <v>147</v>
      </c>
      <c r="E104" s="65" t="s">
        <v>471</v>
      </c>
      <c r="F104" s="65" t="s">
        <v>194</v>
      </c>
      <c r="G104" s="68">
        <v>8.9999999999999993E-3</v>
      </c>
      <c r="H104" s="1" t="s">
        <v>472</v>
      </c>
      <c r="I104" s="1"/>
      <c r="J104" s="1">
        <v>5.03</v>
      </c>
      <c r="K104" s="12">
        <v>8.1407109449000004</v>
      </c>
      <c r="L104" s="14">
        <v>828550.06548999995</v>
      </c>
      <c r="M104" s="14">
        <v>1340951.6077000001</v>
      </c>
      <c r="N104" s="12">
        <v>2097.2138731999999</v>
      </c>
      <c r="O104" s="14">
        <v>164721.68299999999</v>
      </c>
      <c r="P104" s="14">
        <v>1</v>
      </c>
      <c r="Q104" s="6">
        <v>5.6100000000000004E-3</v>
      </c>
      <c r="R104" s="1"/>
      <c r="S104" s="16">
        <v>0.61788215231388344</v>
      </c>
      <c r="T104" s="9">
        <v>0.83</v>
      </c>
      <c r="U104" s="9">
        <v>0.06</v>
      </c>
      <c r="V104" s="6">
        <v>0.10779220779</v>
      </c>
      <c r="W104" s="6">
        <v>0.14314115308151093</v>
      </c>
      <c r="X104" s="1"/>
      <c r="Y104" s="6">
        <v>-6.3314711359999998E-2</v>
      </c>
      <c r="Z104" s="6">
        <v>-0.23577022219999999</v>
      </c>
      <c r="AA104" s="6">
        <v>-0.26093491460000001</v>
      </c>
    </row>
    <row r="105" spans="2:27" ht="16.2" customHeight="1" x14ac:dyDescent="0.3">
      <c r="B105" s="127" t="s">
        <v>455</v>
      </c>
      <c r="C105" s="66" t="s">
        <v>482</v>
      </c>
      <c r="D105" s="66" t="s">
        <v>147</v>
      </c>
      <c r="E105" s="66" t="s">
        <v>161</v>
      </c>
      <c r="F105" s="66" t="s">
        <v>186</v>
      </c>
      <c r="G105" s="70">
        <v>1.2999999999999999E-2</v>
      </c>
      <c r="H105" s="7" t="s">
        <v>300</v>
      </c>
      <c r="J105" s="7">
        <v>7.66</v>
      </c>
      <c r="K105" s="13">
        <v>9.9801744972000002</v>
      </c>
      <c r="L105" s="15">
        <v>854847.73485999997</v>
      </c>
      <c r="M105" s="15">
        <v>1113776.7053</v>
      </c>
      <c r="N105" s="13">
        <v>3029.4870255000001</v>
      </c>
      <c r="O105" s="15">
        <v>111598.921</v>
      </c>
      <c r="P105" s="15">
        <v>1</v>
      </c>
      <c r="Q105" s="8">
        <v>5.8499999999999993E-3</v>
      </c>
      <c r="S105" s="17">
        <v>0.7675216502626343</v>
      </c>
      <c r="T105" s="10">
        <v>1.3</v>
      </c>
      <c r="U105" s="10">
        <v>0.1</v>
      </c>
      <c r="V105" s="8">
        <v>0.14823261117</v>
      </c>
      <c r="W105" s="8">
        <v>0.15665796344647523</v>
      </c>
      <c r="Y105" s="8">
        <v>-5.5166270693000001E-2</v>
      </c>
      <c r="Z105" s="8">
        <v>-7.4145668242999993E-2</v>
      </c>
      <c r="AA105" s="8">
        <v>8.2473762540999987E-3</v>
      </c>
    </row>
    <row r="106" spans="2:27" s="7" customFormat="1" ht="16.2" customHeight="1" x14ac:dyDescent="0.3">
      <c r="B106" s="5" t="s">
        <v>236</v>
      </c>
      <c r="C106" s="65" t="s">
        <v>484</v>
      </c>
      <c r="D106" s="65" t="s">
        <v>147</v>
      </c>
      <c r="E106" s="65" t="s">
        <v>161</v>
      </c>
      <c r="F106" s="65" t="s">
        <v>347</v>
      </c>
      <c r="G106" s="68">
        <v>1.2500000000000001E-2</v>
      </c>
      <c r="H106" s="1" t="s">
        <v>485</v>
      </c>
      <c r="I106" s="1"/>
      <c r="J106" s="1">
        <v>76.8</v>
      </c>
      <c r="K106" s="12">
        <v>88.140112221999999</v>
      </c>
      <c r="L106" s="14">
        <v>676445.56799999997</v>
      </c>
      <c r="M106" s="14">
        <v>776327.97233999998</v>
      </c>
      <c r="N106" s="12">
        <v>1163.9642627000001</v>
      </c>
      <c r="O106" s="14">
        <v>8807.8850000000002</v>
      </c>
      <c r="P106" s="14">
        <v>1</v>
      </c>
      <c r="Q106" s="6">
        <v>4.5799999999999999E-3</v>
      </c>
      <c r="R106" s="1"/>
      <c r="S106" s="16">
        <v>0.8713399389209141</v>
      </c>
      <c r="T106" s="9">
        <v>12.95</v>
      </c>
      <c r="U106" s="9">
        <v>1.05</v>
      </c>
      <c r="V106" s="6">
        <v>0.1593257874</v>
      </c>
      <c r="W106" s="6">
        <v>0.16406250000000003</v>
      </c>
      <c r="X106" s="1"/>
      <c r="Y106" s="6">
        <v>-1.3412853293E-2</v>
      </c>
      <c r="Z106" s="6">
        <v>4.6825239690999998E-2</v>
      </c>
      <c r="AA106" s="6">
        <v>0.10545870088999999</v>
      </c>
    </row>
    <row r="107" spans="2:27" ht="16.2" customHeight="1" x14ac:dyDescent="0.3">
      <c r="B107" s="127" t="s">
        <v>387</v>
      </c>
      <c r="C107" s="66" t="s">
        <v>501</v>
      </c>
      <c r="D107" s="66" t="s">
        <v>147</v>
      </c>
      <c r="E107" s="66" t="s">
        <v>471</v>
      </c>
      <c r="F107" s="66" t="s">
        <v>502</v>
      </c>
      <c r="G107" s="70">
        <v>0.01</v>
      </c>
      <c r="H107" s="7" t="s">
        <v>503</v>
      </c>
      <c r="J107" s="7">
        <v>15.34</v>
      </c>
      <c r="K107" s="13">
        <v>92.591642934000006</v>
      </c>
      <c r="L107" s="15">
        <v>74189.210160000002</v>
      </c>
      <c r="M107" s="15">
        <v>447803.18492000003</v>
      </c>
      <c r="N107" s="13">
        <v>508.07477090999998</v>
      </c>
      <c r="O107" s="15">
        <v>4836.3239999999996</v>
      </c>
      <c r="P107" s="15">
        <v>1</v>
      </c>
      <c r="Q107" s="8">
        <v>5.0000000000000001E-4</v>
      </c>
      <c r="S107" s="17">
        <v>0.16567369920128172</v>
      </c>
      <c r="T107" s="10">
        <v>10.35</v>
      </c>
      <c r="U107" s="10">
        <v>0.04</v>
      </c>
      <c r="V107" s="8">
        <v>0.13265829273999999</v>
      </c>
      <c r="W107" s="8">
        <v>3.1290743155149937E-2</v>
      </c>
      <c r="Y107" s="8">
        <v>-5.0742574258000002E-2</v>
      </c>
      <c r="Z107" s="8">
        <v>-0.77798201774000009</v>
      </c>
      <c r="AA107" s="8">
        <v>-0.76022361779999992</v>
      </c>
    </row>
    <row r="108" spans="2:27" s="7" customFormat="1" ht="16.2" customHeight="1" x14ac:dyDescent="0.3">
      <c r="B108" s="5" t="s">
        <v>380</v>
      </c>
      <c r="C108" s="65" t="s">
        <v>506</v>
      </c>
      <c r="D108" s="65" t="s">
        <v>147</v>
      </c>
      <c r="E108" s="65" t="s">
        <v>161</v>
      </c>
      <c r="F108" s="65" t="s">
        <v>507</v>
      </c>
      <c r="G108" s="68">
        <v>0.01</v>
      </c>
      <c r="H108" s="1" t="s">
        <v>207</v>
      </c>
      <c r="I108" s="1"/>
      <c r="J108" s="1">
        <v>94.15</v>
      </c>
      <c r="K108" s="12">
        <v>95.516126022999998</v>
      </c>
      <c r="L108" s="14">
        <v>497941.55564999999</v>
      </c>
      <c r="M108" s="14">
        <v>505166.73798999999</v>
      </c>
      <c r="N108" s="12">
        <v>885.02913318000003</v>
      </c>
      <c r="O108" s="14">
        <v>5288.8109999999997</v>
      </c>
      <c r="P108" s="14">
        <v>1</v>
      </c>
      <c r="Q108" s="6">
        <v>3.3500000000000001E-3</v>
      </c>
      <c r="R108" s="1"/>
      <c r="S108" s="16">
        <v>0.9856974305818158</v>
      </c>
      <c r="T108" s="9">
        <v>12.05</v>
      </c>
      <c r="U108" s="9">
        <v>1</v>
      </c>
      <c r="V108" s="6">
        <v>0.13005936319</v>
      </c>
      <c r="W108" s="6">
        <v>0.12745618693574085</v>
      </c>
      <c r="X108" s="1"/>
      <c r="Y108" s="6">
        <v>1.4422985201000001E-2</v>
      </c>
      <c r="Z108" s="6">
        <v>8.0941841598999989E-2</v>
      </c>
      <c r="AA108" s="6">
        <v>0.15614922203000001</v>
      </c>
    </row>
    <row r="109" spans="2:27" ht="16.2" customHeight="1" x14ac:dyDescent="0.3">
      <c r="B109" s="127" t="s">
        <v>386</v>
      </c>
      <c r="C109" s="66" t="s">
        <v>508</v>
      </c>
      <c r="D109" s="66" t="s">
        <v>147</v>
      </c>
      <c r="E109" s="66" t="s">
        <v>161</v>
      </c>
      <c r="F109" s="66" t="s">
        <v>494</v>
      </c>
      <c r="G109" s="70">
        <v>8.5000000000000006E-3</v>
      </c>
      <c r="H109" s="7" t="s">
        <v>207</v>
      </c>
      <c r="J109" s="7">
        <v>80.72</v>
      </c>
      <c r="K109" s="13">
        <v>95.379186223999994</v>
      </c>
      <c r="L109" s="15">
        <v>339024</v>
      </c>
      <c r="M109" s="15">
        <v>400592.58214000001</v>
      </c>
      <c r="N109" s="13">
        <v>439.86878590999999</v>
      </c>
      <c r="O109" s="15">
        <v>4200</v>
      </c>
      <c r="P109" s="15">
        <v>1</v>
      </c>
      <c r="Q109" s="8">
        <v>2.2899999999999999E-3</v>
      </c>
      <c r="S109" s="17">
        <v>0.84630623509858227</v>
      </c>
      <c r="T109" s="10">
        <v>12</v>
      </c>
      <c r="U109" s="10">
        <v>1</v>
      </c>
      <c r="V109" s="8">
        <v>0.14407491894999999</v>
      </c>
      <c r="W109" s="8">
        <v>0.14866204162537167</v>
      </c>
      <c r="Y109" s="8">
        <v>2.8669515486E-3</v>
      </c>
      <c r="Z109" s="8">
        <v>5.3227670786999998E-2</v>
      </c>
      <c r="AA109" s="8">
        <v>0.11420541507</v>
      </c>
    </row>
    <row r="110" spans="2:27" s="7" customFormat="1" ht="16.2" customHeight="1" x14ac:dyDescent="0.3">
      <c r="B110" s="5" t="s">
        <v>443</v>
      </c>
      <c r="C110" s="65" t="s">
        <v>511</v>
      </c>
      <c r="D110" s="65" t="s">
        <v>147</v>
      </c>
      <c r="E110" s="65" t="s">
        <v>161</v>
      </c>
      <c r="F110" s="65" t="s">
        <v>511</v>
      </c>
      <c r="G110" s="68">
        <v>1.0500000000000001E-2</v>
      </c>
      <c r="H110" s="1" t="s">
        <v>512</v>
      </c>
      <c r="I110" s="1"/>
      <c r="J110" s="1">
        <v>84.82</v>
      </c>
      <c r="K110" s="12">
        <v>98.772411235999996</v>
      </c>
      <c r="L110" s="14">
        <v>368692.43766</v>
      </c>
      <c r="M110" s="14">
        <v>429340.26257999998</v>
      </c>
      <c r="N110" s="12">
        <v>914.42008499999997</v>
      </c>
      <c r="O110" s="14">
        <v>4346.7629999999999</v>
      </c>
      <c r="P110" s="14">
        <v>1</v>
      </c>
      <c r="Q110" s="6">
        <v>2.47E-3</v>
      </c>
      <c r="R110" s="1"/>
      <c r="S110" s="16">
        <v>0.85874181807040151</v>
      </c>
      <c r="T110" s="9">
        <v>12.01</v>
      </c>
      <c r="U110" s="9">
        <v>0.95</v>
      </c>
      <c r="V110" s="6">
        <v>0.13527821580999999</v>
      </c>
      <c r="W110" s="6">
        <v>0.13440226361707144</v>
      </c>
      <c r="X110" s="1"/>
      <c r="Y110" s="6">
        <v>-1.6680870357999999E-3</v>
      </c>
      <c r="Z110" s="6">
        <v>6.5400805795000003E-2</v>
      </c>
      <c r="AA110" s="6">
        <v>9.2179822906000006E-2</v>
      </c>
    </row>
    <row r="111" spans="2:27" ht="16.2" customHeight="1" x14ac:dyDescent="0.3">
      <c r="B111" s="127" t="s">
        <v>457</v>
      </c>
      <c r="C111" s="66" t="s">
        <v>516</v>
      </c>
      <c r="D111" s="66" t="s">
        <v>147</v>
      </c>
      <c r="E111" s="66" t="s">
        <v>157</v>
      </c>
      <c r="F111" s="66" t="s">
        <v>500</v>
      </c>
      <c r="G111" s="70">
        <v>0.01</v>
      </c>
      <c r="H111" s="7" t="s">
        <v>207</v>
      </c>
      <c r="J111" s="7">
        <v>86.24</v>
      </c>
      <c r="K111" s="13">
        <v>99.832980008000007</v>
      </c>
      <c r="L111" s="15">
        <v>332658.64016000001</v>
      </c>
      <c r="M111" s="15">
        <v>385091.64393000002</v>
      </c>
      <c r="N111" s="13">
        <v>684.86716591000004</v>
      </c>
      <c r="O111" s="15">
        <v>3857.3589999999999</v>
      </c>
      <c r="P111" s="15">
        <v>1</v>
      </c>
      <c r="Q111" s="8">
        <v>2.2500000000000003E-3</v>
      </c>
      <c r="S111" s="17">
        <v>0.86384279015901611</v>
      </c>
      <c r="T111" s="10">
        <v>12.05</v>
      </c>
      <c r="U111" s="10">
        <v>1</v>
      </c>
      <c r="V111" s="8">
        <v>0.13106373722</v>
      </c>
      <c r="W111" s="8">
        <v>0.1391465677179963</v>
      </c>
      <c r="Y111" s="8">
        <v>-5.2307692308000003E-2</v>
      </c>
      <c r="Z111" s="8">
        <v>4.7291488937999997E-2</v>
      </c>
      <c r="AA111" s="8">
        <v>6.7369718049999999E-2</v>
      </c>
    </row>
    <row r="112" spans="2:27" s="7" customFormat="1" ht="16.2" customHeight="1" x14ac:dyDescent="0.3">
      <c r="B112" s="5" t="s">
        <v>388</v>
      </c>
      <c r="C112" s="65" t="s">
        <v>519</v>
      </c>
      <c r="D112" s="65" t="s">
        <v>147</v>
      </c>
      <c r="E112" s="65" t="s">
        <v>157</v>
      </c>
      <c r="F112" s="65" t="s">
        <v>158</v>
      </c>
      <c r="G112" s="68">
        <v>1.2E-2</v>
      </c>
      <c r="H112" s="1" t="s">
        <v>207</v>
      </c>
      <c r="I112" s="1"/>
      <c r="J112" s="1">
        <v>8.43</v>
      </c>
      <c r="K112" s="12">
        <v>9.3787722886000005</v>
      </c>
      <c r="L112" s="14">
        <v>303480</v>
      </c>
      <c r="M112" s="14">
        <v>337635.80239000003</v>
      </c>
      <c r="N112" s="12">
        <v>315.46819455000002</v>
      </c>
      <c r="O112" s="14">
        <v>36000</v>
      </c>
      <c r="P112" s="14">
        <v>1</v>
      </c>
      <c r="Q112" s="6">
        <v>2.0599999999999998E-3</v>
      </c>
      <c r="R112" s="1"/>
      <c r="S112" s="16">
        <v>0.89883832772512839</v>
      </c>
      <c r="T112" s="9">
        <v>1.1599999999999999</v>
      </c>
      <c r="U112" s="9">
        <v>0.09</v>
      </c>
      <c r="V112" s="6">
        <v>0.13567251461999999</v>
      </c>
      <c r="W112" s="6">
        <v>0.12811387900355872</v>
      </c>
      <c r="X112" s="1"/>
      <c r="Y112" s="6">
        <v>-2.0905923346000003E-2</v>
      </c>
      <c r="Z112" s="6">
        <v>6.1173568892999998E-2</v>
      </c>
      <c r="AA112" s="6">
        <v>0.12349829493</v>
      </c>
    </row>
    <row r="113" spans="2:27" ht="16.2" customHeight="1" x14ac:dyDescent="0.3">
      <c r="B113" s="127" t="s">
        <v>391</v>
      </c>
      <c r="C113" s="66" t="s">
        <v>520</v>
      </c>
      <c r="D113" s="66" t="s">
        <v>147</v>
      </c>
      <c r="E113" s="66" t="s">
        <v>522</v>
      </c>
      <c r="F113" s="66" t="s">
        <v>521</v>
      </c>
      <c r="G113" s="70">
        <v>0.01</v>
      </c>
      <c r="H113" s="7" t="s">
        <v>523</v>
      </c>
      <c r="J113" s="7">
        <v>8.24</v>
      </c>
      <c r="K113" s="13">
        <v>9.5059696275000007</v>
      </c>
      <c r="L113" s="15">
        <v>301167.42680000002</v>
      </c>
      <c r="M113" s="15">
        <v>347437.91407</v>
      </c>
      <c r="N113" s="13">
        <v>963.84843545000001</v>
      </c>
      <c r="O113" s="15">
        <v>36549.445</v>
      </c>
      <c r="P113" s="15">
        <v>1</v>
      </c>
      <c r="Q113" s="8">
        <v>2.0499999999999997E-3</v>
      </c>
      <c r="S113" s="17">
        <v>0.86682372476368397</v>
      </c>
      <c r="T113" s="10">
        <v>1.272</v>
      </c>
      <c r="U113" s="10">
        <v>0.106</v>
      </c>
      <c r="V113" s="8">
        <v>0.14722222222</v>
      </c>
      <c r="W113" s="8">
        <v>0.15436893203883495</v>
      </c>
      <c r="Y113" s="8">
        <v>-2.5313461083000002E-2</v>
      </c>
      <c r="Z113" s="8">
        <v>3.660288565E-2</v>
      </c>
      <c r="AA113" s="8">
        <v>0.10200238232</v>
      </c>
    </row>
    <row r="114" spans="2:27" s="7" customFormat="1" ht="16.2" customHeight="1" x14ac:dyDescent="0.3">
      <c r="B114" s="5" t="s">
        <v>412</v>
      </c>
      <c r="C114" s="65" t="s">
        <v>524</v>
      </c>
      <c r="D114" s="65" t="s">
        <v>147</v>
      </c>
      <c r="E114" s="65" t="s">
        <v>471</v>
      </c>
      <c r="F114" s="65" t="s">
        <v>525</v>
      </c>
      <c r="G114" s="68">
        <v>0.01</v>
      </c>
      <c r="H114" s="1" t="s">
        <v>526</v>
      </c>
      <c r="I114" s="1"/>
      <c r="J114" s="1">
        <v>9.18</v>
      </c>
      <c r="K114" s="12">
        <v>9.2439148897999992</v>
      </c>
      <c r="L114" s="14">
        <v>344581.76520000002</v>
      </c>
      <c r="M114" s="14">
        <v>346980.88345000002</v>
      </c>
      <c r="N114" s="12">
        <v>931.16448863999995</v>
      </c>
      <c r="O114" s="14">
        <v>37536.14</v>
      </c>
      <c r="P114" s="14">
        <v>1</v>
      </c>
      <c r="Q114" s="6">
        <v>2.33E-3</v>
      </c>
      <c r="R114" s="1"/>
      <c r="S114" s="16">
        <v>0.99308573363537511</v>
      </c>
      <c r="T114" s="9">
        <v>1.365</v>
      </c>
      <c r="U114" s="9">
        <v>0.12</v>
      </c>
      <c r="V114" s="6">
        <v>0.15493757093999999</v>
      </c>
      <c r="W114" s="6">
        <v>0.15686274509803921</v>
      </c>
      <c r="X114" s="1"/>
      <c r="Y114" s="6">
        <v>1.6611295681000001E-2</v>
      </c>
      <c r="Z114" s="6">
        <v>0.10878111993999999</v>
      </c>
      <c r="AA114" s="6">
        <v>0.20975498372000001</v>
      </c>
    </row>
    <row r="115" spans="2:27" ht="16.2" customHeight="1" x14ac:dyDescent="0.3">
      <c r="B115" s="127" t="s">
        <v>411</v>
      </c>
      <c r="C115" s="66" t="s">
        <v>529</v>
      </c>
      <c r="D115" s="66" t="s">
        <v>147</v>
      </c>
      <c r="E115" s="66" t="s">
        <v>184</v>
      </c>
      <c r="F115" s="66" t="s">
        <v>530</v>
      </c>
      <c r="G115" s="70">
        <v>1.38E-2</v>
      </c>
      <c r="H115" s="7" t="s">
        <v>324</v>
      </c>
      <c r="J115" s="7">
        <v>6.95</v>
      </c>
      <c r="K115" s="13">
        <v>9.7926174578000005</v>
      </c>
      <c r="L115" s="15">
        <v>276343.00880000001</v>
      </c>
      <c r="M115" s="15">
        <v>389369.98162999999</v>
      </c>
      <c r="N115" s="13">
        <v>438.66991909000001</v>
      </c>
      <c r="O115" s="15">
        <v>39761.584000000003</v>
      </c>
      <c r="P115" s="15">
        <v>1</v>
      </c>
      <c r="Q115" s="8">
        <v>1.8599999999999999E-3</v>
      </c>
      <c r="S115" s="17">
        <v>0.70971831892240378</v>
      </c>
      <c r="T115" s="10">
        <v>1.43</v>
      </c>
      <c r="U115" s="10">
        <v>0.115</v>
      </c>
      <c r="V115" s="8">
        <v>0.17003567182000001</v>
      </c>
      <c r="W115" s="8">
        <v>0.19856115107913669</v>
      </c>
      <c r="Y115" s="8">
        <v>-5.0107372944999994E-3</v>
      </c>
      <c r="Z115" s="8">
        <v>-6.9601403143999999E-2</v>
      </c>
      <c r="AA115" s="8">
        <v>-1.3961459214000001E-2</v>
      </c>
    </row>
    <row r="116" spans="2:27" s="7" customFormat="1" ht="16.2" customHeight="1" x14ac:dyDescent="0.3">
      <c r="B116" s="5" t="s">
        <v>390</v>
      </c>
      <c r="C116" s="65" t="s">
        <v>531</v>
      </c>
      <c r="D116" s="65" t="s">
        <v>147</v>
      </c>
      <c r="E116" s="65" t="s">
        <v>533</v>
      </c>
      <c r="F116" s="65" t="s">
        <v>532</v>
      </c>
      <c r="G116" s="68">
        <v>0.01</v>
      </c>
      <c r="H116" s="1" t="s">
        <v>534</v>
      </c>
      <c r="I116" s="1"/>
      <c r="J116" s="1">
        <v>8.6</v>
      </c>
      <c r="K116" s="12">
        <v>9.5243501511000002</v>
      </c>
      <c r="L116" s="14">
        <v>265846.45938000001</v>
      </c>
      <c r="M116" s="14">
        <v>294420.32157999999</v>
      </c>
      <c r="N116" s="12">
        <v>272.51391682000002</v>
      </c>
      <c r="O116" s="14">
        <v>30912.378998</v>
      </c>
      <c r="P116" s="14">
        <v>1</v>
      </c>
      <c r="Q116" s="6">
        <v>1.82E-3</v>
      </c>
      <c r="R116" s="1"/>
      <c r="S116" s="16">
        <v>0.9029487433330825</v>
      </c>
      <c r="T116" s="9">
        <v>1.2</v>
      </c>
      <c r="U116" s="9">
        <v>0.1</v>
      </c>
      <c r="V116" s="6">
        <v>0.13559322033000001</v>
      </c>
      <c r="W116" s="6">
        <v>0.13953488372093026</v>
      </c>
      <c r="X116" s="1"/>
      <c r="Y116" s="6">
        <v>1.0575793185E-2</v>
      </c>
      <c r="Z116" s="6">
        <v>1.3931989912E-2</v>
      </c>
      <c r="AA116" s="6">
        <v>0.10807651668</v>
      </c>
    </row>
    <row r="117" spans="2:27" ht="16.2" customHeight="1" x14ac:dyDescent="0.3">
      <c r="B117" s="127" t="s">
        <v>19</v>
      </c>
      <c r="C117" s="66" t="s">
        <v>84</v>
      </c>
      <c r="D117" s="66" t="s">
        <v>152</v>
      </c>
      <c r="E117" s="66" t="s">
        <v>164</v>
      </c>
      <c r="F117" s="66" t="s">
        <v>164</v>
      </c>
      <c r="G117" s="70">
        <v>6.0000000000000001E-3</v>
      </c>
      <c r="H117" s="7" t="s">
        <v>207</v>
      </c>
      <c r="J117" s="7">
        <v>18.62</v>
      </c>
      <c r="K117" s="13">
        <v>20.180173249999999</v>
      </c>
      <c r="L117" s="15">
        <v>2687903.6181000001</v>
      </c>
      <c r="M117" s="15">
        <v>2913123.5603</v>
      </c>
      <c r="N117" s="13">
        <v>5310.1925131999997</v>
      </c>
      <c r="O117" s="15">
        <v>144355.726</v>
      </c>
      <c r="P117" s="15">
        <v>1</v>
      </c>
      <c r="Q117" s="8">
        <v>1.7979999999999999E-2</v>
      </c>
      <c r="S117" s="17">
        <v>0.92268781686500145</v>
      </c>
      <c r="T117" s="10">
        <v>1.95</v>
      </c>
      <c r="U117" s="10">
        <v>0.17</v>
      </c>
      <c r="V117" s="8">
        <v>9.9795291708999992E-2</v>
      </c>
      <c r="W117" s="8">
        <v>0.10955961331901182</v>
      </c>
      <c r="Y117" s="8">
        <v>5.3995680355000001E-3</v>
      </c>
      <c r="Z117" s="8">
        <v>4.2647732097999998E-3</v>
      </c>
      <c r="AA117" s="8">
        <v>5.1242932791999998E-2</v>
      </c>
    </row>
    <row r="118" spans="2:27" s="7" customFormat="1" ht="16.2" customHeight="1" x14ac:dyDescent="0.3">
      <c r="B118" s="5" t="s">
        <v>26</v>
      </c>
      <c r="C118" s="65" t="s">
        <v>89</v>
      </c>
      <c r="D118" s="65" t="s">
        <v>152</v>
      </c>
      <c r="E118" s="65" t="s">
        <v>168</v>
      </c>
      <c r="F118" s="65" t="s">
        <v>169</v>
      </c>
      <c r="G118" s="68">
        <v>1.2E-2</v>
      </c>
      <c r="H118" s="1" t="s">
        <v>207</v>
      </c>
      <c r="I118" s="1"/>
      <c r="J118" s="1">
        <v>102.7</v>
      </c>
      <c r="K118" s="12">
        <v>115.44857997</v>
      </c>
      <c r="L118" s="14">
        <v>2960701.3280000002</v>
      </c>
      <c r="M118" s="14">
        <v>3328225.5506000002</v>
      </c>
      <c r="N118" s="12">
        <v>6960.0147840999998</v>
      </c>
      <c r="O118" s="14">
        <v>28828.639999999999</v>
      </c>
      <c r="P118" s="14">
        <v>1</v>
      </c>
      <c r="Q118" s="6">
        <v>2.0070000000000001E-2</v>
      </c>
      <c r="R118" s="1"/>
      <c r="S118" s="16">
        <v>0.88957352291978997</v>
      </c>
      <c r="T118" s="9">
        <v>9.9600000000000009</v>
      </c>
      <c r="U118" s="9">
        <v>0.84</v>
      </c>
      <c r="V118" s="6">
        <v>9.3741176470999998E-2</v>
      </c>
      <c r="W118" s="6">
        <v>9.814995131450828E-2</v>
      </c>
      <c r="X118" s="1"/>
      <c r="Y118" s="6">
        <v>7.2577481350999994E-3</v>
      </c>
      <c r="Z118" s="6">
        <v>1.0232552451E-2</v>
      </c>
      <c r="AA118" s="6">
        <v>6.0218622113000005E-2</v>
      </c>
    </row>
    <row r="119" spans="2:27" ht="16.2" customHeight="1" x14ac:dyDescent="0.3">
      <c r="B119" s="127" t="s">
        <v>20</v>
      </c>
      <c r="C119" s="66" t="s">
        <v>85</v>
      </c>
      <c r="D119" s="66" t="s">
        <v>152</v>
      </c>
      <c r="E119" s="66" t="s">
        <v>161</v>
      </c>
      <c r="F119" s="66" t="s">
        <v>160</v>
      </c>
      <c r="G119" s="70">
        <v>7.4999999999999997E-3</v>
      </c>
      <c r="H119" s="7" t="s">
        <v>300</v>
      </c>
      <c r="J119" s="7">
        <v>98</v>
      </c>
      <c r="K119" s="13">
        <v>110.11237633</v>
      </c>
      <c r="L119" s="15">
        <v>6302189.3899999997</v>
      </c>
      <c r="M119" s="15">
        <v>7081112.7533999998</v>
      </c>
      <c r="N119" s="13">
        <v>22955.978458000001</v>
      </c>
      <c r="O119" s="15">
        <v>64308.055</v>
      </c>
      <c r="P119" s="15">
        <v>1</v>
      </c>
      <c r="Q119" s="8">
        <v>4.385E-2</v>
      </c>
      <c r="S119" s="17">
        <v>0.88999986437764311</v>
      </c>
      <c r="T119" s="10">
        <v>11.04</v>
      </c>
      <c r="U119" s="10">
        <v>0.92</v>
      </c>
      <c r="V119" s="8">
        <v>0.10398417632</v>
      </c>
      <c r="W119" s="8">
        <v>0.1126530612244898</v>
      </c>
      <c r="Y119" s="8">
        <v>-3.7422650034999998E-2</v>
      </c>
      <c r="Z119" s="8">
        <v>-2.8507935399000001E-2</v>
      </c>
      <c r="AA119" s="8">
        <v>2.3664851810999997E-2</v>
      </c>
    </row>
    <row r="120" spans="2:27" s="7" customFormat="1" ht="16.2" customHeight="1" x14ac:dyDescent="0.3">
      <c r="B120" s="5" t="s">
        <v>28</v>
      </c>
      <c r="C120" s="65" t="s">
        <v>91</v>
      </c>
      <c r="D120" s="65" t="s">
        <v>152</v>
      </c>
      <c r="E120" s="65" t="s">
        <v>172</v>
      </c>
      <c r="F120" s="65" t="s">
        <v>173</v>
      </c>
      <c r="G120" s="68">
        <v>1.0999999999999999E-2</v>
      </c>
      <c r="H120" s="1" t="s">
        <v>342</v>
      </c>
      <c r="I120" s="1"/>
      <c r="J120" s="1">
        <v>84.3</v>
      </c>
      <c r="K120" s="12">
        <v>98.932064112000006</v>
      </c>
      <c r="L120" s="14">
        <v>1798116.9768000001</v>
      </c>
      <c r="M120" s="14">
        <v>2110218.5531000001</v>
      </c>
      <c r="N120" s="12">
        <v>4780.4272013999998</v>
      </c>
      <c r="O120" s="14">
        <v>21329.975999999999</v>
      </c>
      <c r="P120" s="14">
        <v>1</v>
      </c>
      <c r="Q120" s="6">
        <v>1.2199999999999999E-2</v>
      </c>
      <c r="R120" s="1"/>
      <c r="S120" s="16">
        <v>0.85209988042465989</v>
      </c>
      <c r="T120" s="9">
        <v>8.59</v>
      </c>
      <c r="U120" s="9">
        <v>0.75</v>
      </c>
      <c r="V120" s="6">
        <v>9.9237523104999989E-2</v>
      </c>
      <c r="W120" s="6">
        <v>0.10676156583629894</v>
      </c>
      <c r="X120" s="1"/>
      <c r="Y120" s="6">
        <v>5.0071530768000007E-3</v>
      </c>
      <c r="Z120" s="6">
        <v>-2.1156691041E-2</v>
      </c>
      <c r="AA120" s="6">
        <v>7.1934845849999998E-2</v>
      </c>
    </row>
    <row r="121" spans="2:27" ht="16.2" customHeight="1" x14ac:dyDescent="0.3">
      <c r="B121" s="127" t="s">
        <v>38</v>
      </c>
      <c r="C121" s="66" t="s">
        <v>286</v>
      </c>
      <c r="D121" s="66" t="s">
        <v>152</v>
      </c>
      <c r="E121" s="66" t="s">
        <v>175</v>
      </c>
      <c r="F121" s="66" t="s">
        <v>343</v>
      </c>
      <c r="G121" s="70">
        <v>1E-3</v>
      </c>
      <c r="H121" s="7" t="s">
        <v>207</v>
      </c>
      <c r="J121" s="7">
        <v>75.599999999999994</v>
      </c>
      <c r="K121" s="13">
        <v>110.75120398</v>
      </c>
      <c r="L121" s="15">
        <v>356006.5992</v>
      </c>
      <c r="M121" s="15">
        <v>521536.50114000001</v>
      </c>
      <c r="N121" s="13">
        <v>37.056802726999997</v>
      </c>
      <c r="O121" s="15" t="e">
        <v>#N/A</v>
      </c>
      <c r="P121" s="15">
        <v>0</v>
      </c>
      <c r="Q121" s="8" t="s">
        <v>207</v>
      </c>
      <c r="S121" s="17">
        <v>0.68261108938962156</v>
      </c>
      <c r="T121" s="10">
        <v>7.15</v>
      </c>
      <c r="U121" s="10">
        <v>0.55000000000000004</v>
      </c>
      <c r="V121" s="8">
        <v>8.8271604937999987E-2</v>
      </c>
      <c r="W121" s="8">
        <v>8.7301587301587311E-2</v>
      </c>
      <c r="Y121" s="8">
        <v>2.1621621619000001E-2</v>
      </c>
      <c r="Z121" s="8">
        <v>6.8909687961000001E-3</v>
      </c>
      <c r="AA121" s="8">
        <v>2.3121175827E-2</v>
      </c>
    </row>
    <row r="122" spans="2:27" s="7" customFormat="1" ht="16.2" customHeight="1" x14ac:dyDescent="0.3">
      <c r="B122" s="5" t="s">
        <v>637</v>
      </c>
      <c r="C122" s="65" t="s">
        <v>109</v>
      </c>
      <c r="D122" s="65" t="s">
        <v>152</v>
      </c>
      <c r="E122" s="65" t="s">
        <v>187</v>
      </c>
      <c r="F122" s="65" t="s">
        <v>345</v>
      </c>
      <c r="G122" s="68">
        <v>5.0000000000000001E-3</v>
      </c>
      <c r="H122" s="1" t="s">
        <v>207</v>
      </c>
      <c r="I122" s="1"/>
      <c r="J122" s="1">
        <v>103.13</v>
      </c>
      <c r="K122" s="12">
        <v>119.28106339999999</v>
      </c>
      <c r="L122" s="14">
        <v>1830605.6617000001</v>
      </c>
      <c r="M122" s="14">
        <v>2117294.5797999999</v>
      </c>
      <c r="N122" s="12">
        <v>3110.0766309000001</v>
      </c>
      <c r="O122" s="14">
        <v>17750.467000000001</v>
      </c>
      <c r="P122" s="14">
        <v>1</v>
      </c>
      <c r="Q122" s="6">
        <v>9.689999999999999E-3</v>
      </c>
      <c r="R122" s="1"/>
      <c r="S122" s="16">
        <v>0.86459658440637277</v>
      </c>
      <c r="T122" s="9">
        <v>11.44</v>
      </c>
      <c r="U122" s="9">
        <v>1</v>
      </c>
      <c r="V122" s="6">
        <v>0.11474423269</v>
      </c>
      <c r="W122" s="6">
        <v>0.11635799476389024</v>
      </c>
      <c r="X122" s="1"/>
      <c r="Y122" s="6">
        <v>1.7462509865999998E-2</v>
      </c>
      <c r="Z122" s="6">
        <v>6.5527390544999994E-2</v>
      </c>
      <c r="AA122" s="6">
        <v>0.15361377386</v>
      </c>
    </row>
    <row r="123" spans="2:27" ht="16.2" customHeight="1" x14ac:dyDescent="0.3">
      <c r="B123" s="127" t="s">
        <v>47</v>
      </c>
      <c r="C123" s="66" t="s">
        <v>108</v>
      </c>
      <c r="D123" s="66" t="s">
        <v>152</v>
      </c>
      <c r="E123" s="66" t="s">
        <v>161</v>
      </c>
      <c r="F123" s="66" t="s">
        <v>207</v>
      </c>
      <c r="G123" s="70">
        <v>5.3E-3</v>
      </c>
      <c r="H123" s="7" t="s">
        <v>346</v>
      </c>
      <c r="J123" s="7">
        <v>2479.9699999999998</v>
      </c>
      <c r="K123" s="13">
        <v>2607.1788811000001</v>
      </c>
      <c r="L123" s="15">
        <v>642570.14688000001</v>
      </c>
      <c r="M123" s="15">
        <v>675530.47681999998</v>
      </c>
      <c r="N123" s="13">
        <v>195.07853499999999</v>
      </c>
      <c r="O123" s="15">
        <v>259.10399999999998</v>
      </c>
      <c r="P123" s="15">
        <v>0</v>
      </c>
      <c r="Q123" s="8" t="s">
        <v>207</v>
      </c>
      <c r="S123" s="17">
        <v>0.95120822663064475</v>
      </c>
      <c r="T123" s="10">
        <v>226.99451822</v>
      </c>
      <c r="U123" s="10">
        <v>13.007585988000001</v>
      </c>
      <c r="V123" s="8">
        <v>9.7590076620000007E-2</v>
      </c>
      <c r="W123" s="8">
        <v>6.2940693579357818E-2</v>
      </c>
      <c r="Y123" s="8">
        <v>-8.1080913424000009E-4</v>
      </c>
      <c r="Z123" s="8">
        <v>0.13153138002</v>
      </c>
      <c r="AA123" s="8">
        <v>0.16846584362000003</v>
      </c>
    </row>
    <row r="124" spans="2:27" s="7" customFormat="1" ht="16.2" customHeight="1" x14ac:dyDescent="0.3">
      <c r="B124" s="5" t="s">
        <v>53</v>
      </c>
      <c r="C124" s="65" t="s">
        <v>115</v>
      </c>
      <c r="D124" s="65" t="s">
        <v>152</v>
      </c>
      <c r="E124" s="65" t="s">
        <v>175</v>
      </c>
      <c r="F124" s="65" t="s">
        <v>207</v>
      </c>
      <c r="G124" s="68">
        <v>2E-3</v>
      </c>
      <c r="H124" s="1" t="s">
        <v>207</v>
      </c>
      <c r="I124" s="1"/>
      <c r="J124" s="1">
        <v>934.65</v>
      </c>
      <c r="K124" s="12">
        <v>1034.1555226</v>
      </c>
      <c r="L124" s="14">
        <v>569155.11750000005</v>
      </c>
      <c r="M124" s="14">
        <v>629749.00546999997</v>
      </c>
      <c r="N124" s="12">
        <v>126.08826227</v>
      </c>
      <c r="O124" s="14" t="e">
        <v>#N/A</v>
      </c>
      <c r="P124" s="14">
        <v>0</v>
      </c>
      <c r="Q124" s="6" t="s">
        <v>207</v>
      </c>
      <c r="R124" s="1"/>
      <c r="S124" s="16">
        <v>0.90378089134037565</v>
      </c>
      <c r="T124" s="9">
        <v>64.5</v>
      </c>
      <c r="U124" s="9">
        <v>4.5</v>
      </c>
      <c r="V124" s="6">
        <v>6.5614795373000009E-2</v>
      </c>
      <c r="W124" s="6">
        <v>5.7775637939335579E-2</v>
      </c>
      <c r="X124" s="1"/>
      <c r="Y124" s="6">
        <v>-4.9669547533999998E-2</v>
      </c>
      <c r="Z124" s="6">
        <v>4.5984442764000003E-2</v>
      </c>
      <c r="AA124" s="6">
        <v>1.9424603924999999E-2</v>
      </c>
    </row>
    <row r="125" spans="2:27" ht="16.2" customHeight="1" x14ac:dyDescent="0.3">
      <c r="B125" s="127" t="s">
        <v>71</v>
      </c>
      <c r="C125" s="66" t="s">
        <v>136</v>
      </c>
      <c r="D125" s="66" t="s">
        <v>152</v>
      </c>
      <c r="E125" s="66" t="s">
        <v>164</v>
      </c>
      <c r="F125" s="66" t="s">
        <v>207</v>
      </c>
      <c r="G125" s="70">
        <v>5.0000000000000001E-3</v>
      </c>
      <c r="H125" s="7" t="s">
        <v>207</v>
      </c>
      <c r="J125" s="7">
        <v>47.98</v>
      </c>
      <c r="K125" s="13">
        <v>70.118754358000004</v>
      </c>
      <c r="L125" s="15">
        <v>136743</v>
      </c>
      <c r="M125" s="15">
        <v>199838.44992000001</v>
      </c>
      <c r="N125" s="13">
        <v>240.55221773</v>
      </c>
      <c r="O125" s="15" t="e">
        <v>#N/A</v>
      </c>
      <c r="P125" s="15">
        <v>0</v>
      </c>
      <c r="Q125" s="8" t="s">
        <v>207</v>
      </c>
      <c r="S125" s="17">
        <v>0.68426771752150861</v>
      </c>
      <c r="T125" s="10">
        <v>5.78</v>
      </c>
      <c r="U125" s="10">
        <v>0.48</v>
      </c>
      <c r="V125" s="8">
        <v>0.12046686119</v>
      </c>
      <c r="W125" s="8">
        <v>0.1200500208420175</v>
      </c>
      <c r="Y125" s="8">
        <v>6.9254984245999997E-3</v>
      </c>
      <c r="Z125" s="8">
        <v>0.11346829211999999</v>
      </c>
      <c r="AA125" s="8">
        <v>0.12446652455000001</v>
      </c>
    </row>
    <row r="126" spans="2:27" s="7" customFormat="1" ht="16.2" customHeight="1" x14ac:dyDescent="0.3">
      <c r="B126" s="5" t="s">
        <v>442</v>
      </c>
      <c r="C126" s="65" t="s">
        <v>451</v>
      </c>
      <c r="D126" s="65" t="s">
        <v>152</v>
      </c>
      <c r="E126" s="65" t="s">
        <v>161</v>
      </c>
      <c r="F126" s="65" t="s">
        <v>183</v>
      </c>
      <c r="G126" s="68">
        <v>9.1999999999999998E-3</v>
      </c>
      <c r="H126" s="1" t="s">
        <v>452</v>
      </c>
      <c r="I126" s="1"/>
      <c r="J126" s="1">
        <v>9.8000000000000007</v>
      </c>
      <c r="K126" s="12">
        <v>11.527365637000001</v>
      </c>
      <c r="L126" s="14">
        <v>1207005.6712</v>
      </c>
      <c r="M126" s="14">
        <v>1419754.6631</v>
      </c>
      <c r="N126" s="12">
        <v>3771.3266822999999</v>
      </c>
      <c r="O126" s="14">
        <v>123163.844</v>
      </c>
      <c r="P126" s="14">
        <v>1</v>
      </c>
      <c r="Q126" s="6">
        <v>8.0300000000000007E-3</v>
      </c>
      <c r="R126" s="1"/>
      <c r="S126" s="16">
        <v>0.85015087649726473</v>
      </c>
      <c r="T126" s="9">
        <v>1.36</v>
      </c>
      <c r="U126" s="9">
        <v>0.11</v>
      </c>
      <c r="V126" s="6">
        <v>0.1390593047</v>
      </c>
      <c r="W126" s="6">
        <v>0.13469387755102041</v>
      </c>
      <c r="X126" s="1"/>
      <c r="Y126" s="6">
        <v>3.0420340764999998E-2</v>
      </c>
      <c r="Z126" s="6">
        <v>-2.5418860633999996E-2</v>
      </c>
      <c r="AA126" s="6">
        <v>0.14368284114999999</v>
      </c>
    </row>
    <row r="127" spans="2:27" ht="16.2" customHeight="1" x14ac:dyDescent="0.3">
      <c r="B127" s="127" t="s">
        <v>454</v>
      </c>
      <c r="C127" s="66" t="s">
        <v>473</v>
      </c>
      <c r="D127" s="66" t="s">
        <v>152</v>
      </c>
      <c r="E127" s="66" t="s">
        <v>161</v>
      </c>
      <c r="F127" s="66" t="s">
        <v>474</v>
      </c>
      <c r="G127" s="70">
        <v>9.5999999999999992E-3</v>
      </c>
      <c r="H127" s="7" t="s">
        <v>300</v>
      </c>
      <c r="J127" s="7">
        <v>36.9</v>
      </c>
      <c r="K127" s="13">
        <v>87.005384317999997</v>
      </c>
      <c r="L127" s="15">
        <v>859690.14839999995</v>
      </c>
      <c r="M127" s="15">
        <v>2027037.1749</v>
      </c>
      <c r="N127" s="13">
        <v>322.87118591000001</v>
      </c>
      <c r="O127" s="15">
        <v>23297.835999999999</v>
      </c>
      <c r="P127" s="15">
        <v>1</v>
      </c>
      <c r="Q127" s="8">
        <v>5.3700000000000006E-3</v>
      </c>
      <c r="S127" s="17">
        <v>0.42411168330838567</v>
      </c>
      <c r="T127" s="10">
        <v>6.78</v>
      </c>
      <c r="U127" s="10">
        <v>0.36</v>
      </c>
      <c r="V127" s="8">
        <v>0.14894551845000001</v>
      </c>
      <c r="W127" s="8">
        <v>0.11707317073170732</v>
      </c>
      <c r="Y127" s="8">
        <v>4.5325779038000003E-2</v>
      </c>
      <c r="Z127" s="8">
        <v>-0.13678974939999999</v>
      </c>
      <c r="AA127" s="8">
        <v>-5.6522494970999995E-2</v>
      </c>
    </row>
    <row r="128" spans="2:27" s="7" customFormat="1" ht="16.2" customHeight="1" x14ac:dyDescent="0.3">
      <c r="B128" s="5" t="s">
        <v>450</v>
      </c>
      <c r="C128" s="65" t="s">
        <v>486</v>
      </c>
      <c r="D128" s="65" t="s">
        <v>152</v>
      </c>
      <c r="E128" s="65" t="s">
        <v>487</v>
      </c>
      <c r="F128" s="65" t="s">
        <v>487</v>
      </c>
      <c r="G128" s="68">
        <v>8.0000000000000002E-3</v>
      </c>
      <c r="H128" s="1" t="s">
        <v>207</v>
      </c>
      <c r="I128" s="1"/>
      <c r="J128" s="1">
        <v>5.15</v>
      </c>
      <c r="K128" s="12">
        <v>9.7447916835000008</v>
      </c>
      <c r="L128" s="14">
        <v>510473.11910000001</v>
      </c>
      <c r="M128" s="14">
        <v>965913.43799000001</v>
      </c>
      <c r="N128" s="12">
        <v>716.49759045999997</v>
      </c>
      <c r="O128" s="14">
        <v>99120.994000000006</v>
      </c>
      <c r="P128" s="14">
        <v>1</v>
      </c>
      <c r="Q128" s="6">
        <v>3.3900000000000002E-3</v>
      </c>
      <c r="R128" s="1"/>
      <c r="S128" s="16">
        <v>0.52848743895880734</v>
      </c>
      <c r="T128" s="9">
        <v>0.77</v>
      </c>
      <c r="U128" s="9">
        <v>0.03</v>
      </c>
      <c r="V128" s="6">
        <v>0.10953058321</v>
      </c>
      <c r="W128" s="6">
        <v>6.9902912621359212E-2</v>
      </c>
      <c r="X128" s="1"/>
      <c r="Y128" s="6">
        <v>6.1855670102999999E-2</v>
      </c>
      <c r="Z128" s="6">
        <v>-0.23454322461999999</v>
      </c>
      <c r="AA128" s="6">
        <v>-0.18073216001999998</v>
      </c>
    </row>
    <row r="129" spans="2:27" ht="16.2" customHeight="1" x14ac:dyDescent="0.3">
      <c r="B129" s="127" t="s">
        <v>227</v>
      </c>
      <c r="C129" s="66" t="s">
        <v>492</v>
      </c>
      <c r="D129" s="66" t="s">
        <v>152</v>
      </c>
      <c r="E129" s="66" t="s">
        <v>161</v>
      </c>
      <c r="F129" s="66" t="s">
        <v>162</v>
      </c>
      <c r="G129" s="70">
        <v>0.01</v>
      </c>
      <c r="H129" s="7" t="s">
        <v>207</v>
      </c>
      <c r="J129" s="7">
        <v>86.89</v>
      </c>
      <c r="K129" s="13">
        <v>119.09892939</v>
      </c>
      <c r="L129" s="15">
        <v>646613.22305000003</v>
      </c>
      <c r="M129" s="15">
        <v>886303.86234999995</v>
      </c>
      <c r="N129" s="13">
        <v>512.03513226999996</v>
      </c>
      <c r="O129" s="15">
        <v>7441.7449999999999</v>
      </c>
      <c r="P129" s="15">
        <v>1</v>
      </c>
      <c r="Q129" s="8">
        <v>4.3499999999999997E-3</v>
      </c>
      <c r="S129" s="17">
        <v>0.72956155395378075</v>
      </c>
      <c r="T129" s="10">
        <v>11.04</v>
      </c>
      <c r="U129" s="10">
        <v>0.92</v>
      </c>
      <c r="V129" s="8">
        <v>0.13801725214999999</v>
      </c>
      <c r="W129" s="8">
        <v>0.12705719875704916</v>
      </c>
      <c r="Y129" s="8">
        <v>2.2235294118000001E-2</v>
      </c>
      <c r="Z129" s="8">
        <v>0.10801753896999999</v>
      </c>
      <c r="AA129" s="8">
        <v>0.23443550992999998</v>
      </c>
    </row>
    <row r="130" spans="2:27" s="7" customFormat="1" ht="16.2" customHeight="1" x14ac:dyDescent="0.3">
      <c r="B130" s="5" t="s">
        <v>33</v>
      </c>
      <c r="C130" s="65" t="s">
        <v>96</v>
      </c>
      <c r="D130" s="65" t="s">
        <v>154</v>
      </c>
      <c r="E130" s="65" t="s">
        <v>175</v>
      </c>
      <c r="F130" s="65" t="s">
        <v>175</v>
      </c>
      <c r="G130" s="68">
        <v>6.5100000000000002E-3</v>
      </c>
      <c r="H130" s="1" t="s">
        <v>207</v>
      </c>
      <c r="I130" s="1"/>
      <c r="J130" s="1">
        <v>8.84</v>
      </c>
      <c r="K130" s="12">
        <v>10.658656941</v>
      </c>
      <c r="L130" s="14">
        <v>1460970.3840999999</v>
      </c>
      <c r="M130" s="14">
        <v>1761536.4395999999</v>
      </c>
      <c r="N130" s="12">
        <v>1692.4815759000001</v>
      </c>
      <c r="O130" s="14">
        <v>165268.14300000001</v>
      </c>
      <c r="P130" s="14">
        <v>1</v>
      </c>
      <c r="Q130" s="6">
        <v>9.7699999999999992E-3</v>
      </c>
      <c r="R130" s="1"/>
      <c r="S130" s="16">
        <v>0.82937278579590223</v>
      </c>
      <c r="T130" s="9">
        <v>1.08</v>
      </c>
      <c r="U130" s="9">
        <v>0.09</v>
      </c>
      <c r="V130" s="6">
        <v>0.11575562701000001</v>
      </c>
      <c r="W130" s="6">
        <v>0.12217194570135748</v>
      </c>
      <c r="X130" s="1"/>
      <c r="Y130" s="6">
        <v>1.6091954023E-2</v>
      </c>
      <c r="Z130" s="6">
        <v>-7.208206386499999E-2</v>
      </c>
      <c r="AA130" s="6">
        <v>6.0950023087999995E-2</v>
      </c>
    </row>
    <row r="131" spans="2:27" s="7" customFormat="1" ht="16.2" customHeight="1" x14ac:dyDescent="0.3">
      <c r="B131" s="127" t="s">
        <v>441</v>
      </c>
      <c r="C131" s="66" t="s">
        <v>617</v>
      </c>
      <c r="D131" s="66" t="s">
        <v>152</v>
      </c>
      <c r="E131" s="66" t="s">
        <v>533</v>
      </c>
      <c r="F131" s="66" t="s">
        <v>183</v>
      </c>
      <c r="G131" s="70">
        <v>7.0000000000000001E-3</v>
      </c>
      <c r="H131" s="7" t="s">
        <v>207</v>
      </c>
      <c r="I131" s="1"/>
      <c r="J131" s="7">
        <v>8.3000000000000007</v>
      </c>
      <c r="K131" s="13">
        <v>10.447958672</v>
      </c>
      <c r="L131" s="15">
        <v>279095.61739999999</v>
      </c>
      <c r="M131" s="15">
        <v>351322.82848000003</v>
      </c>
      <c r="N131" s="13">
        <v>185.77355136</v>
      </c>
      <c r="O131" s="15">
        <v>33625.978000000003</v>
      </c>
      <c r="P131" s="15">
        <v>0</v>
      </c>
      <c r="Q131" s="8" t="s">
        <v>207</v>
      </c>
      <c r="R131" s="1"/>
      <c r="S131" s="17">
        <v>0.79441355585025231</v>
      </c>
      <c r="T131" s="10">
        <v>0.60799999999999998</v>
      </c>
      <c r="U131" s="10">
        <v>6.5000000000000002E-2</v>
      </c>
      <c r="V131" s="8">
        <v>7.6962025316999999E-2</v>
      </c>
      <c r="W131" s="8">
        <v>9.3975903614457831E-2</v>
      </c>
      <c r="X131" s="1"/>
      <c r="Y131" s="8">
        <v>1.8578507825000002E-3</v>
      </c>
      <c r="Z131" s="8">
        <v>9.2337820794999997E-2</v>
      </c>
      <c r="AA131" s="8">
        <v>0.13202838443999998</v>
      </c>
    </row>
    <row r="132" spans="2:27" s="7" customFormat="1" ht="16.2" customHeight="1" x14ac:dyDescent="0.3">
      <c r="B132" s="5" t="s">
        <v>224</v>
      </c>
      <c r="C132" s="65" t="s">
        <v>618</v>
      </c>
      <c r="D132" s="65" t="s">
        <v>150</v>
      </c>
      <c r="E132" s="65" t="s">
        <v>204</v>
      </c>
      <c r="F132" s="65" t="s">
        <v>204</v>
      </c>
      <c r="G132" s="68">
        <v>8.0000000000000002E-3</v>
      </c>
      <c r="H132" s="1" t="s">
        <v>207</v>
      </c>
      <c r="I132" s="1"/>
      <c r="J132" s="1">
        <v>81.77</v>
      </c>
      <c r="K132" s="12">
        <v>97.229959034000004</v>
      </c>
      <c r="L132" s="14">
        <v>578109.64795999997</v>
      </c>
      <c r="M132" s="14">
        <v>687410.75441000005</v>
      </c>
      <c r="N132" s="12">
        <v>1693.1081440999999</v>
      </c>
      <c r="O132" s="14">
        <v>7069.9480000000003</v>
      </c>
      <c r="P132" s="14">
        <v>1</v>
      </c>
      <c r="Q132" s="6">
        <v>3.4699999999999996E-3</v>
      </c>
      <c r="R132" s="1"/>
      <c r="S132" s="16">
        <v>0.84099593183420074</v>
      </c>
      <c r="T132" s="9">
        <v>9.6</v>
      </c>
      <c r="U132" s="9">
        <v>0.8</v>
      </c>
      <c r="V132" s="6">
        <v>0.11417697431000001</v>
      </c>
      <c r="W132" s="6">
        <v>0.11740247034364684</v>
      </c>
      <c r="X132" s="1"/>
      <c r="Y132" s="6">
        <v>5.1066973369999998E-2</v>
      </c>
      <c r="Z132" s="6">
        <v>4.0867885327000003E-2</v>
      </c>
      <c r="AA132" s="6">
        <v>8.9675515603000008E-2</v>
      </c>
    </row>
    <row r="133" spans="2:27" s="7" customFormat="1" ht="16.2" customHeight="1" x14ac:dyDescent="0.3">
      <c r="B133" s="127" t="s">
        <v>225</v>
      </c>
      <c r="C133" s="66" t="s">
        <v>619</v>
      </c>
      <c r="D133" s="66" t="s">
        <v>147</v>
      </c>
      <c r="E133" s="66" t="s">
        <v>170</v>
      </c>
      <c r="F133" s="66" t="s">
        <v>620</v>
      </c>
      <c r="G133" s="70">
        <v>1.03E-2</v>
      </c>
      <c r="H133" s="7" t="s">
        <v>621</v>
      </c>
      <c r="I133" s="1"/>
      <c r="J133" s="7">
        <v>4.71</v>
      </c>
      <c r="K133" s="13">
        <v>8.4942102559000006</v>
      </c>
      <c r="L133" s="15">
        <v>97624.042830000006</v>
      </c>
      <c r="M133" s="15">
        <v>176059.26663</v>
      </c>
      <c r="N133" s="13">
        <v>200.16496090999999</v>
      </c>
      <c r="O133" s="15" t="e">
        <v>#N/A</v>
      </c>
      <c r="P133" s="15">
        <v>0</v>
      </c>
      <c r="Q133" s="8" t="s">
        <v>207</v>
      </c>
      <c r="R133" s="1"/>
      <c r="S133" s="17">
        <v>0.55449533954359997</v>
      </c>
      <c r="T133" s="10">
        <v>0.94</v>
      </c>
      <c r="U133" s="10">
        <v>0.05</v>
      </c>
      <c r="V133" s="8">
        <v>0.1439509954</v>
      </c>
      <c r="W133" s="8">
        <v>0.12738853503184716</v>
      </c>
      <c r="X133" s="1"/>
      <c r="Y133" s="8">
        <v>-1.0504201681000001E-2</v>
      </c>
      <c r="Z133" s="8">
        <v>-0.2275110903</v>
      </c>
      <c r="AA133" s="8">
        <v>-0.15561483358</v>
      </c>
    </row>
    <row r="134" spans="2:27" s="7" customFormat="1" ht="16.2" customHeight="1" x14ac:dyDescent="0.3">
      <c r="B134" s="5" t="s">
        <v>382</v>
      </c>
      <c r="C134" s="65" t="s">
        <v>622</v>
      </c>
      <c r="D134" s="65" t="s">
        <v>505</v>
      </c>
      <c r="E134" s="65" t="s">
        <v>161</v>
      </c>
      <c r="F134" s="65" t="s">
        <v>162</v>
      </c>
      <c r="G134" s="68">
        <v>1.2E-2</v>
      </c>
      <c r="H134" s="1" t="s">
        <v>623</v>
      </c>
      <c r="I134" s="1"/>
      <c r="J134" s="1">
        <v>70.739999999999995</v>
      </c>
      <c r="K134" s="12">
        <v>115.09828690000001</v>
      </c>
      <c r="L134" s="14">
        <v>236202.91146</v>
      </c>
      <c r="M134" s="14">
        <v>384316.51783000003</v>
      </c>
      <c r="N134" s="12">
        <v>198.78192955</v>
      </c>
      <c r="O134" s="14">
        <v>3339.029</v>
      </c>
      <c r="P134" s="14">
        <v>0</v>
      </c>
      <c r="Q134" s="6" t="s">
        <v>207</v>
      </c>
      <c r="R134" s="1"/>
      <c r="S134" s="16">
        <v>0.61460515099986246</v>
      </c>
      <c r="T134" s="9">
        <v>8.8000000000000007</v>
      </c>
      <c r="U134" s="9">
        <v>1</v>
      </c>
      <c r="V134" s="6">
        <v>0.15533980582000001</v>
      </c>
      <c r="W134" s="6">
        <v>0.16963528413910095</v>
      </c>
      <c r="X134" s="1"/>
      <c r="Y134" s="6">
        <v>1.9830028323E-3</v>
      </c>
      <c r="Z134" s="6">
        <v>0.28689095588000002</v>
      </c>
      <c r="AA134" s="6">
        <v>0.42981235707000004</v>
      </c>
    </row>
    <row r="135" spans="2:27" s="7" customFormat="1" ht="16.2" customHeight="1" x14ac:dyDescent="0.3">
      <c r="B135" s="127" t="s">
        <v>230</v>
      </c>
      <c r="C135" s="66" t="s">
        <v>624</v>
      </c>
      <c r="D135" s="66" t="s">
        <v>147</v>
      </c>
      <c r="E135" s="66" t="s">
        <v>168</v>
      </c>
      <c r="F135" s="66" t="s">
        <v>173</v>
      </c>
      <c r="G135" s="70">
        <v>0.01</v>
      </c>
      <c r="H135" s="7" t="s">
        <v>625</v>
      </c>
      <c r="I135" s="1"/>
      <c r="J135" s="7">
        <v>75.900000000000006</v>
      </c>
      <c r="K135" s="13">
        <v>89.231445751999999</v>
      </c>
      <c r="L135" s="15">
        <v>191750.72399999999</v>
      </c>
      <c r="M135" s="15">
        <v>225430.75529</v>
      </c>
      <c r="N135" s="13">
        <v>469.09998999999999</v>
      </c>
      <c r="O135" s="15">
        <v>2526.36</v>
      </c>
      <c r="P135" s="15">
        <v>1</v>
      </c>
      <c r="Q135" s="8">
        <v>1.2900000000000001E-3</v>
      </c>
      <c r="R135" s="1"/>
      <c r="S135" s="17">
        <v>0.85059699930165944</v>
      </c>
      <c r="T135" s="10">
        <v>11.4</v>
      </c>
      <c r="U135" s="10">
        <v>0.95</v>
      </c>
      <c r="V135" s="8">
        <v>0.14262479669</v>
      </c>
      <c r="W135" s="8">
        <v>0.15019762845849799</v>
      </c>
      <c r="X135" s="1"/>
      <c r="Y135" s="8">
        <v>1.6064257028E-2</v>
      </c>
      <c r="Z135" s="8">
        <v>5.1570641735000006E-2</v>
      </c>
      <c r="AA135" s="8">
        <v>9.7061765634999991E-2</v>
      </c>
    </row>
    <row r="136" spans="2:27" s="7" customFormat="1" ht="16.2" customHeight="1" x14ac:dyDescent="0.3">
      <c r="B136" s="5" t="s">
        <v>408</v>
      </c>
      <c r="C136" s="65" t="s">
        <v>626</v>
      </c>
      <c r="D136" s="65" t="s">
        <v>147</v>
      </c>
      <c r="E136" s="65" t="s">
        <v>168</v>
      </c>
      <c r="F136" s="65" t="s">
        <v>528</v>
      </c>
      <c r="G136" s="68">
        <v>1.15E-2</v>
      </c>
      <c r="H136" s="1" t="s">
        <v>627</v>
      </c>
      <c r="I136" s="1"/>
      <c r="J136" s="1">
        <v>53.28</v>
      </c>
      <c r="K136" s="12">
        <v>84.097404987000004</v>
      </c>
      <c r="L136" s="14">
        <v>118427.37407999999</v>
      </c>
      <c r="M136" s="14">
        <v>186926.32957</v>
      </c>
      <c r="N136" s="12">
        <v>386.69304499999998</v>
      </c>
      <c r="O136" s="14" t="e">
        <v>#N/A</v>
      </c>
      <c r="P136" s="14">
        <v>0</v>
      </c>
      <c r="Q136" s="6" t="s">
        <v>207</v>
      </c>
      <c r="R136" s="1"/>
      <c r="S136" s="16">
        <v>0.6335510591347755</v>
      </c>
      <c r="T136" s="9">
        <v>10.82</v>
      </c>
      <c r="U136" s="9">
        <v>0.9</v>
      </c>
      <c r="V136" s="6">
        <v>0.17104015176000001</v>
      </c>
      <c r="W136" s="6">
        <v>0.20270270270270271</v>
      </c>
      <c r="X136" s="1"/>
      <c r="Y136" s="6">
        <v>-1.0584958218E-2</v>
      </c>
      <c r="Z136" s="6">
        <v>-6.6712249229000001E-2</v>
      </c>
      <c r="AA136" s="6">
        <v>2.1975174403999998E-3</v>
      </c>
    </row>
    <row r="137" spans="2:27" s="7" customFormat="1" ht="16.2" customHeight="1" x14ac:dyDescent="0.3">
      <c r="B137" s="127" t="s">
        <v>403</v>
      </c>
      <c r="C137" s="66" t="s">
        <v>628</v>
      </c>
      <c r="D137" s="66" t="s">
        <v>155</v>
      </c>
      <c r="E137" s="66" t="s">
        <v>161</v>
      </c>
      <c r="F137" s="66" t="s">
        <v>179</v>
      </c>
      <c r="G137" s="70">
        <v>1.29E-2</v>
      </c>
      <c r="H137" s="7" t="s">
        <v>629</v>
      </c>
      <c r="I137" s="1"/>
      <c r="J137" s="7">
        <v>7.15</v>
      </c>
      <c r="K137" s="13">
        <v>9.2425116192000001</v>
      </c>
      <c r="L137" s="15">
        <v>1046433.2593</v>
      </c>
      <c r="M137" s="15">
        <v>1352681.3367999999</v>
      </c>
      <c r="N137" s="13">
        <v>2209.8873872999998</v>
      </c>
      <c r="O137" s="15">
        <v>146354.302</v>
      </c>
      <c r="P137" s="15">
        <v>1</v>
      </c>
      <c r="Q137" s="8">
        <v>6.9799999999999992E-3</v>
      </c>
      <c r="R137" s="1"/>
      <c r="S137" s="17">
        <v>0.77359924386212242</v>
      </c>
      <c r="T137" s="10">
        <v>1.08</v>
      </c>
      <c r="U137" s="10">
        <v>0.09</v>
      </c>
      <c r="V137" s="8">
        <v>0.13810741688</v>
      </c>
      <c r="W137" s="8">
        <v>0.15104895104895105</v>
      </c>
      <c r="X137" s="1"/>
      <c r="Y137" s="8">
        <v>-1.2174401622E-2</v>
      </c>
      <c r="Z137" s="8">
        <v>-5.3922878940000002E-2</v>
      </c>
      <c r="AA137" s="8">
        <v>4.5215887183E-2</v>
      </c>
    </row>
    <row r="138" spans="2:27" s="7" customFormat="1" ht="16.2" customHeight="1" x14ac:dyDescent="0.3">
      <c r="B138" s="5" t="s">
        <v>404</v>
      </c>
      <c r="C138" s="65" t="s">
        <v>630</v>
      </c>
      <c r="D138" s="65" t="s">
        <v>147</v>
      </c>
      <c r="E138" s="65" t="s">
        <v>161</v>
      </c>
      <c r="F138" s="65" t="s">
        <v>631</v>
      </c>
      <c r="G138" s="68">
        <v>8.0000000000000002E-3</v>
      </c>
      <c r="H138" s="1" t="s">
        <v>632</v>
      </c>
      <c r="I138" s="1"/>
      <c r="J138" s="1">
        <v>7.45</v>
      </c>
      <c r="K138" s="12">
        <v>9.3539535618999992</v>
      </c>
      <c r="L138" s="14">
        <v>150408.348</v>
      </c>
      <c r="M138" s="14">
        <v>188847.34262000001</v>
      </c>
      <c r="N138" s="12">
        <v>409.85858181999998</v>
      </c>
      <c r="O138" s="14">
        <v>20189.04</v>
      </c>
      <c r="P138" s="14">
        <v>1</v>
      </c>
      <c r="Q138" s="6">
        <v>1.01E-3</v>
      </c>
      <c r="R138" s="1"/>
      <c r="S138" s="16">
        <v>0.79645467028454409</v>
      </c>
      <c r="T138" s="9">
        <v>1.2010000000000001</v>
      </c>
      <c r="U138" s="9">
        <v>0.1</v>
      </c>
      <c r="V138" s="6">
        <v>0.14014002333</v>
      </c>
      <c r="W138" s="6">
        <v>0.16107382550335572</v>
      </c>
      <c r="X138" s="1"/>
      <c r="Y138" s="6">
        <v>9.2868923275000008E-3</v>
      </c>
      <c r="Z138" s="6">
        <v>-0.10214940225999999</v>
      </c>
      <c r="AA138" s="6">
        <v>4.1919014257E-3</v>
      </c>
    </row>
    <row r="139" spans="2:27" s="7" customFormat="1" ht="16.2" customHeight="1" x14ac:dyDescent="0.3">
      <c r="B139" s="127" t="s">
        <v>384</v>
      </c>
      <c r="C139" s="66" t="s">
        <v>633</v>
      </c>
      <c r="D139" s="66" t="s">
        <v>155</v>
      </c>
      <c r="E139" s="66" t="s">
        <v>168</v>
      </c>
      <c r="F139" s="66" t="s">
        <v>169</v>
      </c>
      <c r="G139" s="70">
        <v>8.5000000000000006E-3</v>
      </c>
      <c r="H139" s="7" t="s">
        <v>634</v>
      </c>
      <c r="I139" s="1"/>
      <c r="J139" s="7">
        <v>2.31</v>
      </c>
      <c r="K139" s="13">
        <v>3.6038660825000002</v>
      </c>
      <c r="L139" s="15">
        <v>62245.768199999999</v>
      </c>
      <c r="M139" s="15">
        <v>97110.568310000002</v>
      </c>
      <c r="N139" s="13">
        <v>86.305601818</v>
      </c>
      <c r="O139" s="15">
        <v>26946.22</v>
      </c>
      <c r="P139" s="15">
        <v>0</v>
      </c>
      <c r="Q139" s="8" t="s">
        <v>207</v>
      </c>
      <c r="R139" s="1"/>
      <c r="S139" s="17">
        <v>0.64097831248977877</v>
      </c>
      <c r="T139" s="10">
        <v>0.49669999999999997</v>
      </c>
      <c r="U139" s="10">
        <v>0</v>
      </c>
      <c r="V139" s="8">
        <v>8.8067375887000005E-2</v>
      </c>
      <c r="W139" s="8">
        <v>0</v>
      </c>
      <c r="X139" s="1"/>
      <c r="Y139" s="8">
        <v>8.7336244541999994E-3</v>
      </c>
      <c r="Z139" s="8">
        <v>0.12738240059</v>
      </c>
      <c r="AA139" s="8">
        <v>0.27986939052999998</v>
      </c>
    </row>
    <row r="140" spans="2:27" ht="16.2" customHeight="1" x14ac:dyDescent="0.3">
      <c r="B140" s="183"/>
      <c r="C140" s="105"/>
      <c r="D140" s="184"/>
      <c r="E140" s="184"/>
      <c r="F140" s="184"/>
      <c r="G140" s="106"/>
      <c r="H140" s="105"/>
      <c r="J140" s="107"/>
      <c r="K140" s="107"/>
      <c r="L140" s="105"/>
      <c r="M140" s="105"/>
      <c r="N140" s="105"/>
      <c r="O140" s="105"/>
      <c r="P140" s="105"/>
      <c r="Q140" s="105"/>
      <c r="S140" s="105"/>
      <c r="T140" s="105"/>
      <c r="U140" s="105"/>
      <c r="V140" s="105"/>
      <c r="W140" s="105"/>
      <c r="Y140" s="105"/>
      <c r="Z140" s="105"/>
      <c r="AA140" s="105"/>
    </row>
  </sheetData>
  <autoFilter ref="B6:AB99" xr:uid="{749FD96E-CB39-476A-B2D2-3FD6E9599030}">
    <sortState xmlns:xlrd2="http://schemas.microsoft.com/office/spreadsheetml/2017/richdata2" ref="B7:AB130">
      <sortCondition ref="D6:D99"/>
    </sortState>
  </autoFilter>
  <mergeCells count="4">
    <mergeCell ref="B5:H5"/>
    <mergeCell ref="J5:Q5"/>
    <mergeCell ref="S5:W5"/>
    <mergeCell ref="Y5:AA5"/>
  </mergeCells>
  <conditionalFormatting sqref="Y7:AA139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activeCell="J12" sqref="J12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299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212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635</v>
      </c>
      <c r="D6" s="105"/>
      <c r="E6" s="105"/>
      <c r="F6" s="105"/>
      <c r="G6" s="106"/>
      <c r="I6" s="107"/>
      <c r="J6" s="107"/>
      <c r="K6" s="193">
        <v>406786.55891368416</v>
      </c>
      <c r="L6" s="193">
        <v>496961.83591315785</v>
      </c>
      <c r="M6" s="193">
        <v>721.50467956769785</v>
      </c>
      <c r="N6" s="105"/>
      <c r="O6" s="105"/>
      <c r="P6" s="105"/>
      <c r="R6" s="108">
        <v>0.81854687727926156</v>
      </c>
      <c r="S6" s="105"/>
      <c r="T6" s="105"/>
      <c r="U6" s="109">
        <v>0.15542448401247366</v>
      </c>
      <c r="V6" s="109">
        <v>0.15613305704995808</v>
      </c>
      <c r="X6" s="109">
        <v>-1.5444975533583335E-2</v>
      </c>
      <c r="Y6" s="109">
        <v>-2.1401422278620526E-2</v>
      </c>
      <c r="Z6" s="109">
        <v>8.0595557464894746E-2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218</v>
      </c>
      <c r="J7" s="58" t="s">
        <v>240</v>
      </c>
      <c r="K7" s="56" t="s">
        <v>217</v>
      </c>
      <c r="L7" s="56" t="s">
        <v>282</v>
      </c>
      <c r="M7" s="56" t="s">
        <v>216</v>
      </c>
      <c r="N7" s="56" t="s">
        <v>283</v>
      </c>
      <c r="O7" s="56" t="s">
        <v>219</v>
      </c>
      <c r="P7" s="56" t="s">
        <v>11</v>
      </c>
      <c r="Q7" s="1"/>
      <c r="R7" s="56" t="s">
        <v>6</v>
      </c>
      <c r="S7" s="56" t="s">
        <v>284</v>
      </c>
      <c r="T7" s="56" t="s">
        <v>285</v>
      </c>
      <c r="U7" s="56" t="s">
        <v>8</v>
      </c>
      <c r="V7" s="56" t="s">
        <v>9</v>
      </c>
      <c r="X7" s="56" t="s">
        <v>213</v>
      </c>
      <c r="Y7" s="56" t="s">
        <v>214</v>
      </c>
      <c r="Z7" s="56" t="s">
        <v>215</v>
      </c>
      <c r="AB7" s="111" t="s">
        <v>604</v>
      </c>
      <c r="AC7" s="111" t="s">
        <v>605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18</v>
      </c>
      <c r="B8" s="37">
        <v>4</v>
      </c>
      <c r="C8" s="127" t="s">
        <v>409</v>
      </c>
      <c r="D8" s="66" t="s">
        <v>556</v>
      </c>
      <c r="E8" s="66" t="s">
        <v>318</v>
      </c>
      <c r="F8" s="66" t="s">
        <v>319</v>
      </c>
      <c r="G8" s="70">
        <v>1.2E-2</v>
      </c>
      <c r="I8" s="7">
        <v>86.74</v>
      </c>
      <c r="J8" s="13">
        <v>100.12001975</v>
      </c>
      <c r="K8" s="15">
        <v>1873576.9741</v>
      </c>
      <c r="L8" s="15">
        <v>2162584.3169</v>
      </c>
      <c r="M8" s="13">
        <v>3202.3739068</v>
      </c>
      <c r="N8" s="15" t="e">
        <v>#N/A</v>
      </c>
      <c r="O8" s="15">
        <v>0</v>
      </c>
      <c r="P8" s="8" t="s">
        <v>207</v>
      </c>
      <c r="R8" s="17">
        <v>0.86636019665787167</v>
      </c>
      <c r="S8" s="10">
        <v>12.74</v>
      </c>
      <c r="T8" s="10">
        <v>0.85</v>
      </c>
      <c r="U8" s="8">
        <v>0.13561847988</v>
      </c>
      <c r="V8" s="8">
        <v>0.11759280608715703</v>
      </c>
      <c r="X8" s="8">
        <v>-1.1284623276000001E-2</v>
      </c>
      <c r="Y8" s="8">
        <v>-1.5543963700000002E-2</v>
      </c>
      <c r="Z8" s="8">
        <v>5.6760582109E-2</v>
      </c>
      <c r="AA8" s="59"/>
      <c r="AB8" s="38">
        <v>0.81854687727926156</v>
      </c>
      <c r="AC8" s="112">
        <v>0.15613305704995808</v>
      </c>
      <c r="AD8" s="37">
        <v>1</v>
      </c>
      <c r="AE8" s="37" t="s">
        <v>416</v>
      </c>
      <c r="AF8" s="38">
        <v>0.96368012164886463</v>
      </c>
      <c r="AG8" s="37">
        <v>1</v>
      </c>
      <c r="AH8" s="37" t="s">
        <v>418</v>
      </c>
      <c r="AI8" s="112">
        <v>0.20618556701030927</v>
      </c>
      <c r="AJ8" s="117"/>
    </row>
    <row r="9" spans="1:36" ht="16.2" customHeight="1" x14ac:dyDescent="0.3">
      <c r="A9" s="37">
        <v>15</v>
      </c>
      <c r="B9" s="37">
        <v>1</v>
      </c>
      <c r="C9" s="128" t="s">
        <v>416</v>
      </c>
      <c r="D9" s="119" t="s">
        <v>461</v>
      </c>
      <c r="E9" s="119" t="s">
        <v>495</v>
      </c>
      <c r="F9" s="119" t="s">
        <v>583</v>
      </c>
      <c r="G9" s="120">
        <v>9.1999999999999998E-3</v>
      </c>
      <c r="I9" s="118">
        <v>9.76</v>
      </c>
      <c r="J9" s="121">
        <v>10.127841989</v>
      </c>
      <c r="K9" s="122">
        <v>872990.91040000005</v>
      </c>
      <c r="L9" s="122">
        <v>905892.82773000002</v>
      </c>
      <c r="M9" s="121">
        <v>1687.8830705</v>
      </c>
      <c r="N9" s="122">
        <v>89445.79</v>
      </c>
      <c r="O9" s="122">
        <v>0</v>
      </c>
      <c r="P9" s="123" t="s">
        <v>207</v>
      </c>
      <c r="R9" s="124">
        <v>0.96368012164886463</v>
      </c>
      <c r="S9" s="125">
        <v>1.58</v>
      </c>
      <c r="T9" s="125">
        <v>0.12</v>
      </c>
      <c r="U9" s="123">
        <v>0.16614090431</v>
      </c>
      <c r="V9" s="123">
        <v>0.14754098360655737</v>
      </c>
      <c r="X9" s="6">
        <v>1.3308164226999999E-2</v>
      </c>
      <c r="Y9" s="6">
        <v>-8.5135514719000011E-3</v>
      </c>
      <c r="Z9" s="6">
        <v>0.20565034563000001</v>
      </c>
      <c r="AA9" s="59"/>
      <c r="AB9" s="38">
        <v>0.81854687727926156</v>
      </c>
      <c r="AC9" s="112">
        <v>0.15613305704995808</v>
      </c>
      <c r="AD9" s="37">
        <v>2</v>
      </c>
      <c r="AE9" s="37" t="s">
        <v>417</v>
      </c>
      <c r="AF9" s="38">
        <v>0.91249494100774931</v>
      </c>
      <c r="AG9" s="37">
        <v>2</v>
      </c>
      <c r="AH9" s="37" t="s">
        <v>397</v>
      </c>
      <c r="AI9" s="112">
        <v>0.18692033293697979</v>
      </c>
      <c r="AJ9" s="117"/>
    </row>
    <row r="10" spans="1:36" ht="16.2" customHeight="1" x14ac:dyDescent="0.3">
      <c r="A10" s="37">
        <v>17</v>
      </c>
      <c r="B10" s="37">
        <v>3</v>
      </c>
      <c r="C10" s="127" t="s">
        <v>415</v>
      </c>
      <c r="D10" s="66" t="s">
        <v>571</v>
      </c>
      <c r="E10" s="66" t="s">
        <v>574</v>
      </c>
      <c r="F10" s="66" t="s">
        <v>590</v>
      </c>
      <c r="G10" s="70">
        <v>1.15E-2</v>
      </c>
      <c r="I10" s="7">
        <v>90.99</v>
      </c>
      <c r="J10" s="13">
        <v>100.96034375000001</v>
      </c>
      <c r="K10" s="15">
        <v>215631.37763999999</v>
      </c>
      <c r="L10" s="15">
        <v>239259.45720999999</v>
      </c>
      <c r="M10" s="13">
        <v>480.22575000000001</v>
      </c>
      <c r="N10" s="15">
        <v>2369.8359999999998</v>
      </c>
      <c r="O10" s="15">
        <v>0</v>
      </c>
      <c r="P10" s="8" t="s">
        <v>207</v>
      </c>
      <c r="R10" s="17">
        <v>0.90124495044619923</v>
      </c>
      <c r="S10" s="10">
        <v>14.25</v>
      </c>
      <c r="T10" s="10">
        <v>0.95</v>
      </c>
      <c r="U10" s="8">
        <v>0.14795971342</v>
      </c>
      <c r="V10" s="8">
        <v>0.12528849324101549</v>
      </c>
      <c r="X10" s="8">
        <v>-1.1328292593E-2</v>
      </c>
      <c r="Y10" s="8">
        <v>6.0446061098999998E-2</v>
      </c>
      <c r="Z10" s="8">
        <v>9.2874626133000002E-2</v>
      </c>
      <c r="AA10" s="59"/>
      <c r="AB10" s="38">
        <v>0.81854687727926156</v>
      </c>
      <c r="AC10" s="112">
        <v>0.15613305704995808</v>
      </c>
      <c r="AD10" s="37">
        <v>3</v>
      </c>
      <c r="AE10" s="37" t="s">
        <v>415</v>
      </c>
      <c r="AF10" s="38">
        <v>0.90124495044619923</v>
      </c>
      <c r="AG10" s="37">
        <v>3</v>
      </c>
      <c r="AH10" s="37" t="s">
        <v>401</v>
      </c>
      <c r="AI10" s="112">
        <v>0.1862992431593247</v>
      </c>
      <c r="AJ10" s="117"/>
    </row>
    <row r="11" spans="1:36" ht="16.2" customHeight="1" x14ac:dyDescent="0.3">
      <c r="A11" s="37">
        <v>4</v>
      </c>
      <c r="B11" s="37">
        <v>7</v>
      </c>
      <c r="C11" s="128" t="s">
        <v>400</v>
      </c>
      <c r="D11" s="119" t="s">
        <v>561</v>
      </c>
      <c r="E11" s="119" t="s">
        <v>522</v>
      </c>
      <c r="F11" s="119" t="s">
        <v>576</v>
      </c>
      <c r="G11" s="120">
        <v>1.15E-2</v>
      </c>
      <c r="I11" s="118">
        <v>8.27</v>
      </c>
      <c r="J11" s="121">
        <v>10.024657796</v>
      </c>
      <c r="K11" s="122">
        <v>562694.31475000002</v>
      </c>
      <c r="L11" s="122">
        <v>682081.97696999996</v>
      </c>
      <c r="M11" s="121">
        <v>1092.5124794999999</v>
      </c>
      <c r="N11" s="122" t="e">
        <v>#N/A</v>
      </c>
      <c r="O11" s="122">
        <v>0</v>
      </c>
      <c r="P11" s="123" t="s">
        <v>207</v>
      </c>
      <c r="R11" s="124">
        <v>0.82496581611991415</v>
      </c>
      <c r="S11" s="125">
        <v>1.4950000000000001</v>
      </c>
      <c r="T11" s="125">
        <v>0.125</v>
      </c>
      <c r="U11" s="123">
        <v>0.1639254386</v>
      </c>
      <c r="V11" s="123">
        <v>0.18137847642079807</v>
      </c>
      <c r="X11" s="123">
        <v>1.8170805578999998E-3</v>
      </c>
      <c r="Y11" s="123">
        <v>-1.6885345816999998E-2</v>
      </c>
      <c r="Z11" s="123">
        <v>7.0238614515000006E-2</v>
      </c>
      <c r="AA11" s="59"/>
      <c r="AB11" s="38">
        <v>0.81854687727926156</v>
      </c>
      <c r="AC11" s="112">
        <v>0.15613305704995808</v>
      </c>
      <c r="AD11" s="37">
        <v>4</v>
      </c>
      <c r="AE11" s="37" t="s">
        <v>409</v>
      </c>
      <c r="AF11" s="38">
        <v>0.86636019665787167</v>
      </c>
      <c r="AG11" s="37">
        <v>4</v>
      </c>
      <c r="AH11" s="37" t="s">
        <v>400</v>
      </c>
      <c r="AI11" s="112">
        <v>0.18137847642079807</v>
      </c>
      <c r="AJ11" s="117"/>
    </row>
    <row r="12" spans="1:36" ht="16.2" customHeight="1" x14ac:dyDescent="0.3">
      <c r="A12" s="37">
        <v>2</v>
      </c>
      <c r="B12" s="37">
        <v>6</v>
      </c>
      <c r="C12" s="127" t="s">
        <v>397</v>
      </c>
      <c r="D12" s="66" t="s">
        <v>570</v>
      </c>
      <c r="E12" s="66" t="s">
        <v>588</v>
      </c>
      <c r="F12" s="66" t="s">
        <v>589</v>
      </c>
      <c r="G12" s="70">
        <v>6.0000000000000001E-3</v>
      </c>
      <c r="I12" s="7">
        <v>84.1</v>
      </c>
      <c r="J12" s="13">
        <v>99.145243930999996</v>
      </c>
      <c r="K12" s="15">
        <v>263393.96740000002</v>
      </c>
      <c r="L12" s="15">
        <v>310514.3775</v>
      </c>
      <c r="M12" s="13">
        <v>657.46214637000003</v>
      </c>
      <c r="N12" s="15">
        <v>3131.9140000000002</v>
      </c>
      <c r="O12" s="15">
        <v>0</v>
      </c>
      <c r="P12" s="8" t="s">
        <v>207</v>
      </c>
      <c r="R12" s="17">
        <v>0.84825047239310114</v>
      </c>
      <c r="S12" s="10">
        <v>16.670000000000002</v>
      </c>
      <c r="T12" s="10">
        <v>1.31</v>
      </c>
      <c r="U12" s="8">
        <v>0.18131390037</v>
      </c>
      <c r="V12" s="8">
        <v>0.18692033293697979</v>
      </c>
      <c r="X12" s="8">
        <v>5.3437684583E-3</v>
      </c>
      <c r="Y12" s="8">
        <v>1.1446070799000001E-2</v>
      </c>
      <c r="Z12" s="8">
        <v>9.4809721351000006E-2</v>
      </c>
      <c r="AA12" s="59"/>
      <c r="AB12" s="38">
        <v>0.81854687727926156</v>
      </c>
      <c r="AC12" s="112">
        <v>0.15613305704995808</v>
      </c>
      <c r="AD12" s="37">
        <v>5</v>
      </c>
      <c r="AE12" s="37" t="s">
        <v>398</v>
      </c>
      <c r="AF12" s="38">
        <v>0.85064590624391978</v>
      </c>
      <c r="AG12" s="37">
        <v>5</v>
      </c>
      <c r="AH12" s="37" t="s">
        <v>414</v>
      </c>
      <c r="AI12" s="112">
        <v>0.17746478873239438</v>
      </c>
      <c r="AJ12" s="117"/>
    </row>
    <row r="13" spans="1:36" ht="16.2" customHeight="1" x14ac:dyDescent="0.3">
      <c r="A13" s="37">
        <v>12</v>
      </c>
      <c r="B13" s="37">
        <v>5</v>
      </c>
      <c r="C13" s="128" t="s">
        <v>398</v>
      </c>
      <c r="D13" s="119" t="s">
        <v>560</v>
      </c>
      <c r="E13" s="119" t="s">
        <v>575</v>
      </c>
      <c r="F13" s="119" t="s">
        <v>636</v>
      </c>
      <c r="G13" s="120">
        <v>1.15E-2</v>
      </c>
      <c r="I13" s="118">
        <v>8.08</v>
      </c>
      <c r="J13" s="121">
        <v>9.4986644157000004</v>
      </c>
      <c r="K13" s="122">
        <v>358133.02351999999</v>
      </c>
      <c r="L13" s="122">
        <v>421013.04537000001</v>
      </c>
      <c r="M13" s="121">
        <v>651.52084953999997</v>
      </c>
      <c r="N13" s="122">
        <v>44323.394</v>
      </c>
      <c r="O13" s="122">
        <v>0</v>
      </c>
      <c r="P13" s="123" t="s">
        <v>207</v>
      </c>
      <c r="R13" s="124">
        <v>0.85064590624391978</v>
      </c>
      <c r="S13" s="125">
        <v>1.385</v>
      </c>
      <c r="T13" s="125">
        <v>0.11</v>
      </c>
      <c r="U13" s="123">
        <v>0.15792474344000001</v>
      </c>
      <c r="V13" s="123">
        <v>0.16336633663366337</v>
      </c>
      <c r="X13" s="123">
        <v>1.1111111111000001E-2</v>
      </c>
      <c r="Y13" s="123">
        <v>8.4332479855E-4</v>
      </c>
      <c r="Z13" s="123">
        <v>7.7988823954000003E-2</v>
      </c>
      <c r="AA13" s="59"/>
      <c r="AB13" s="38">
        <v>0.81854687727926156</v>
      </c>
      <c r="AC13" s="112">
        <v>0.15613305704995808</v>
      </c>
      <c r="AD13" s="37">
        <v>6</v>
      </c>
      <c r="AE13" s="37" t="s">
        <v>397</v>
      </c>
      <c r="AF13" s="38">
        <v>0.84825047239310114</v>
      </c>
      <c r="AG13" s="37">
        <v>6</v>
      </c>
      <c r="AH13" s="37" t="s">
        <v>396</v>
      </c>
      <c r="AI13" s="112">
        <v>0.17589576547231273</v>
      </c>
      <c r="AJ13" s="117"/>
    </row>
    <row r="14" spans="1:36" ht="16.2" customHeight="1" x14ac:dyDescent="0.3">
      <c r="A14" s="126">
        <v>11</v>
      </c>
      <c r="B14" s="126">
        <v>2</v>
      </c>
      <c r="C14" s="127" t="s">
        <v>417</v>
      </c>
      <c r="D14" s="66" t="s">
        <v>558</v>
      </c>
      <c r="E14" s="66" t="s">
        <v>574</v>
      </c>
      <c r="F14" s="66" t="s">
        <v>194</v>
      </c>
      <c r="G14" s="70">
        <v>1.2E-2</v>
      </c>
      <c r="I14" s="7">
        <v>8.7799999999999994</v>
      </c>
      <c r="J14" s="13">
        <v>9.6219711534000005</v>
      </c>
      <c r="K14" s="15">
        <v>930751.46920000005</v>
      </c>
      <c r="L14" s="15">
        <v>1020007.2651</v>
      </c>
      <c r="M14" s="13">
        <v>1668.4606964</v>
      </c>
      <c r="N14" s="15">
        <v>106008.14</v>
      </c>
      <c r="O14" s="15">
        <v>0</v>
      </c>
      <c r="P14" s="8" t="s">
        <v>207</v>
      </c>
      <c r="R14" s="17">
        <v>0.91249494100774931</v>
      </c>
      <c r="S14" s="10">
        <v>1.64</v>
      </c>
      <c r="T14" s="10">
        <v>0.12</v>
      </c>
      <c r="U14" s="8">
        <v>0.17634408602000001</v>
      </c>
      <c r="V14" s="8">
        <v>0.16400911161731208</v>
      </c>
      <c r="X14" s="8">
        <v>4.085619863E-2</v>
      </c>
      <c r="Y14" s="8">
        <v>1.0044290982E-2</v>
      </c>
      <c r="Z14" s="8">
        <v>0.13785446038999999</v>
      </c>
      <c r="AA14" s="59"/>
      <c r="AB14" s="38">
        <v>0.81854687727926156</v>
      </c>
      <c r="AC14" s="112">
        <v>0.15613305704995808</v>
      </c>
      <c r="AD14" s="37">
        <v>7</v>
      </c>
      <c r="AE14" s="37" t="s">
        <v>400</v>
      </c>
      <c r="AF14" s="38">
        <v>0.82496581611991415</v>
      </c>
      <c r="AG14" s="37">
        <v>7</v>
      </c>
      <c r="AH14" s="37" t="s">
        <v>405</v>
      </c>
      <c r="AI14" s="112">
        <v>0.17369093231162197</v>
      </c>
      <c r="AJ14" s="117"/>
    </row>
    <row r="15" spans="1:36" ht="16.2" customHeight="1" x14ac:dyDescent="0.3">
      <c r="A15" s="37">
        <v>9</v>
      </c>
      <c r="B15" s="37">
        <v>11</v>
      </c>
      <c r="C15" s="128" t="s">
        <v>395</v>
      </c>
      <c r="D15" s="119" t="s">
        <v>559</v>
      </c>
      <c r="E15" s="119" t="s">
        <v>574</v>
      </c>
      <c r="F15" s="119" t="s">
        <v>183</v>
      </c>
      <c r="G15" s="120">
        <v>0.01</v>
      </c>
      <c r="I15" s="118">
        <v>7.35</v>
      </c>
      <c r="J15" s="121">
        <v>9.9815137698999994</v>
      </c>
      <c r="K15" s="122">
        <v>145711.38329999999</v>
      </c>
      <c r="L15" s="122">
        <v>197880.29644000001</v>
      </c>
      <c r="M15" s="121">
        <v>241.55135817999999</v>
      </c>
      <c r="N15" s="122">
        <v>19824.678</v>
      </c>
      <c r="O15" s="122">
        <v>0</v>
      </c>
      <c r="P15" s="123" t="s">
        <v>207</v>
      </c>
      <c r="R15" s="124">
        <v>0.73636125435847954</v>
      </c>
      <c r="S15" s="125">
        <v>1.335</v>
      </c>
      <c r="T15" s="125">
        <v>0.105</v>
      </c>
      <c r="U15" s="123">
        <v>0.17682119204999999</v>
      </c>
      <c r="V15" s="123">
        <v>0.17142857142857143</v>
      </c>
      <c r="X15" s="123">
        <v>8.3012215927999993E-3</v>
      </c>
      <c r="Y15" s="123">
        <v>2.8426198723999999E-2</v>
      </c>
      <c r="Z15" s="123">
        <v>0.15021044365</v>
      </c>
      <c r="AA15" s="59"/>
      <c r="AB15" s="38">
        <v>0.81854687727926156</v>
      </c>
      <c r="AC15" s="112">
        <v>0.15613305704995808</v>
      </c>
      <c r="AD15" s="37">
        <v>8</v>
      </c>
      <c r="AE15" s="37" t="s">
        <v>413</v>
      </c>
      <c r="AF15" s="38">
        <v>0.82060803035400043</v>
      </c>
      <c r="AG15" s="37">
        <v>8</v>
      </c>
      <c r="AH15" s="37" t="s">
        <v>410</v>
      </c>
      <c r="AI15" s="112">
        <v>0.17302938753089814</v>
      </c>
      <c r="AJ15" s="117"/>
    </row>
    <row r="16" spans="1:36" ht="16.2" customHeight="1" x14ac:dyDescent="0.3">
      <c r="A16" s="37">
        <v>10</v>
      </c>
      <c r="B16" s="37">
        <v>8</v>
      </c>
      <c r="C16" s="127" t="s">
        <v>413</v>
      </c>
      <c r="D16" s="66" t="s">
        <v>460</v>
      </c>
      <c r="E16" s="66" t="s">
        <v>495</v>
      </c>
      <c r="F16" s="66" t="s">
        <v>210</v>
      </c>
      <c r="G16" s="70">
        <v>1.0999999999999999E-2</v>
      </c>
      <c r="I16" s="7">
        <v>8.02</v>
      </c>
      <c r="J16" s="13">
        <v>9.7732409424999993</v>
      </c>
      <c r="K16" s="15">
        <v>72444.651979999995</v>
      </c>
      <c r="L16" s="15">
        <v>88281.675659999994</v>
      </c>
      <c r="M16" s="13">
        <v>80.743204090999996</v>
      </c>
      <c r="N16" s="15" t="e">
        <v>#N/A</v>
      </c>
      <c r="O16" s="15">
        <v>0</v>
      </c>
      <c r="P16" s="8" t="s">
        <v>207</v>
      </c>
      <c r="R16" s="17">
        <v>0.82060803035400043</v>
      </c>
      <c r="S16" s="10">
        <v>1.42</v>
      </c>
      <c r="T16" s="10">
        <v>0.11</v>
      </c>
      <c r="U16" s="8">
        <v>0.17906683480000002</v>
      </c>
      <c r="V16" s="8">
        <v>0.16458852867830426</v>
      </c>
      <c r="X16" s="8">
        <v>2.1103067356E-2</v>
      </c>
      <c r="Y16" s="8">
        <v>5.1726013973000001E-2</v>
      </c>
      <c r="Z16" s="8">
        <v>0.18965710725000001</v>
      </c>
      <c r="AA16" s="59"/>
      <c r="AB16" s="38">
        <v>0.81854687727926156</v>
      </c>
      <c r="AC16" s="112">
        <v>0.15613305704995808</v>
      </c>
      <c r="AD16" s="37">
        <v>9</v>
      </c>
      <c r="AE16" s="37" t="s">
        <v>407</v>
      </c>
      <c r="AF16" s="38">
        <v>0.78367994344856762</v>
      </c>
      <c r="AG16" s="37">
        <v>9</v>
      </c>
      <c r="AH16" s="37" t="s">
        <v>395</v>
      </c>
      <c r="AI16" s="112">
        <v>0.17142857142857143</v>
      </c>
      <c r="AJ16" s="117"/>
    </row>
    <row r="17" spans="1:36" ht="16.2" customHeight="1" x14ac:dyDescent="0.3">
      <c r="A17" s="37">
        <v>5</v>
      </c>
      <c r="B17" s="37">
        <v>13</v>
      </c>
      <c r="C17" s="128" t="s">
        <v>414</v>
      </c>
      <c r="D17" s="119" t="s">
        <v>569</v>
      </c>
      <c r="E17" s="119" t="s">
        <v>587</v>
      </c>
      <c r="F17" s="119" t="s">
        <v>348</v>
      </c>
      <c r="G17" s="120">
        <v>1.15E-2</v>
      </c>
      <c r="I17" s="118">
        <v>71</v>
      </c>
      <c r="J17" s="121">
        <v>96.939252628999995</v>
      </c>
      <c r="K17" s="122">
        <v>39548.349000000002</v>
      </c>
      <c r="L17" s="122">
        <v>53997.005559999998</v>
      </c>
      <c r="M17" s="121">
        <v>47.531894545</v>
      </c>
      <c r="N17" s="122" t="e">
        <v>#N/A</v>
      </c>
      <c r="O17" s="122">
        <v>0</v>
      </c>
      <c r="P17" s="123" t="s">
        <v>207</v>
      </c>
      <c r="R17" s="124">
        <v>0.73241744777759821</v>
      </c>
      <c r="S17" s="125">
        <v>12.4</v>
      </c>
      <c r="T17" s="125">
        <v>1.05</v>
      </c>
      <c r="U17" s="123">
        <v>0.17601135557</v>
      </c>
      <c r="V17" s="123">
        <v>0.17746478873239438</v>
      </c>
      <c r="X17" s="123">
        <v>8.4578517090000004E-4</v>
      </c>
      <c r="Y17" s="123">
        <v>0.10429301714</v>
      </c>
      <c r="Z17" s="123">
        <v>0.18925012178</v>
      </c>
      <c r="AA17" s="59"/>
      <c r="AB17" s="38">
        <v>0.81854687727926156</v>
      </c>
      <c r="AC17" s="112">
        <v>0.15613305704995808</v>
      </c>
      <c r="AD17" s="37">
        <v>10</v>
      </c>
      <c r="AE17" s="37" t="s">
        <v>419</v>
      </c>
      <c r="AF17" s="38">
        <v>0.76854598016271058</v>
      </c>
      <c r="AG17" s="37">
        <v>10</v>
      </c>
      <c r="AH17" s="37" t="s">
        <v>413</v>
      </c>
      <c r="AI17" s="112">
        <v>0.16458852867830426</v>
      </c>
      <c r="AJ17" s="117"/>
    </row>
    <row r="18" spans="1:36" ht="16.2" customHeight="1" x14ac:dyDescent="0.3">
      <c r="A18" s="37">
        <v>13</v>
      </c>
      <c r="B18" s="37">
        <v>10</v>
      </c>
      <c r="C18" s="127" t="s">
        <v>419</v>
      </c>
      <c r="D18" s="66" t="s">
        <v>562</v>
      </c>
      <c r="E18" s="66" t="s">
        <v>577</v>
      </c>
      <c r="F18" s="66" t="s">
        <v>578</v>
      </c>
      <c r="G18" s="70">
        <v>0.01</v>
      </c>
      <c r="I18" s="7">
        <v>7.39</v>
      </c>
      <c r="J18" s="13">
        <v>9.6155600195000002</v>
      </c>
      <c r="K18" s="15">
        <v>336415.53164</v>
      </c>
      <c r="L18" s="15">
        <v>437729.86955</v>
      </c>
      <c r="M18" s="13">
        <v>514.29298727000003</v>
      </c>
      <c r="N18" s="15" t="e">
        <v>#N/A</v>
      </c>
      <c r="O18" s="15">
        <v>0</v>
      </c>
      <c r="P18" s="8" t="s">
        <v>207</v>
      </c>
      <c r="R18" s="17">
        <v>0.76854598016271058</v>
      </c>
      <c r="S18" s="10">
        <v>1.29</v>
      </c>
      <c r="T18" s="10">
        <v>0.1</v>
      </c>
      <c r="U18" s="8">
        <v>0.16226415093999999</v>
      </c>
      <c r="V18" s="8">
        <v>0.1623815967523681</v>
      </c>
      <c r="X18" s="8">
        <v>-4.0431266843000005E-3</v>
      </c>
      <c r="Y18" s="8">
        <v>-1.6735942172000001E-2</v>
      </c>
      <c r="Z18" s="8">
        <v>8.9035912571999998E-2</v>
      </c>
      <c r="AA18" s="59"/>
      <c r="AB18" s="38">
        <v>0.81854687727926156</v>
      </c>
      <c r="AC18" s="112">
        <v>0.15613305704995808</v>
      </c>
      <c r="AD18" s="37">
        <v>11</v>
      </c>
      <c r="AE18" s="37" t="s">
        <v>395</v>
      </c>
      <c r="AF18" s="38">
        <v>0.73636125435847954</v>
      </c>
      <c r="AG18" s="37">
        <v>11</v>
      </c>
      <c r="AH18" s="37" t="s">
        <v>417</v>
      </c>
      <c r="AI18" s="112">
        <v>0.16400911161731208</v>
      </c>
      <c r="AJ18" s="117"/>
    </row>
    <row r="19" spans="1:36" ht="16.2" customHeight="1" x14ac:dyDescent="0.3">
      <c r="A19" s="37">
        <v>14</v>
      </c>
      <c r="B19" s="37">
        <v>9</v>
      </c>
      <c r="C19" s="128" t="s">
        <v>407</v>
      </c>
      <c r="D19" s="119" t="s">
        <v>557</v>
      </c>
      <c r="E19" s="119" t="s">
        <v>318</v>
      </c>
      <c r="F19" s="119" t="s">
        <v>573</v>
      </c>
      <c r="G19" s="120">
        <v>0.01</v>
      </c>
      <c r="I19" s="118">
        <v>8.07</v>
      </c>
      <c r="J19" s="121">
        <v>10.29757118</v>
      </c>
      <c r="K19" s="122">
        <v>1292003.0375999999</v>
      </c>
      <c r="L19" s="122">
        <v>1648636.0899</v>
      </c>
      <c r="M19" s="121">
        <v>2221.7182444999999</v>
      </c>
      <c r="N19" s="122" t="e">
        <v>#N/A</v>
      </c>
      <c r="O19" s="122">
        <v>0</v>
      </c>
      <c r="P19" s="123" t="s">
        <v>207</v>
      </c>
      <c r="R19" s="124">
        <v>0.78367994344856762</v>
      </c>
      <c r="S19" s="125">
        <v>1.3480000000000001</v>
      </c>
      <c r="T19" s="125">
        <v>0.105</v>
      </c>
      <c r="U19" s="123">
        <v>0.16419001217999998</v>
      </c>
      <c r="V19" s="123">
        <v>0.15613382899628253</v>
      </c>
      <c r="X19" s="6">
        <v>6.8621335012999992E-3</v>
      </c>
      <c r="Y19" s="6">
        <v>3.2231579961999997E-2</v>
      </c>
      <c r="Z19" s="6">
        <v>0.15041607943000002</v>
      </c>
      <c r="AA19" s="59"/>
      <c r="AB19" s="38">
        <v>0.81854687727926156</v>
      </c>
      <c r="AC19" s="112">
        <v>0.15613305704995808</v>
      </c>
      <c r="AD19" s="37">
        <v>12</v>
      </c>
      <c r="AE19" s="37" t="s">
        <v>410</v>
      </c>
      <c r="AF19" s="38">
        <v>0.73605461585638066</v>
      </c>
      <c r="AG19" s="37">
        <v>12</v>
      </c>
      <c r="AH19" s="37" t="s">
        <v>398</v>
      </c>
      <c r="AI19" s="112">
        <v>0.16336633663366337</v>
      </c>
      <c r="AJ19" s="117"/>
    </row>
    <row r="20" spans="1:36" ht="16.2" customHeight="1" x14ac:dyDescent="0.3">
      <c r="A20" s="37">
        <v>8</v>
      </c>
      <c r="B20" s="37">
        <v>12</v>
      </c>
      <c r="C20" s="127" t="s">
        <v>410</v>
      </c>
      <c r="D20" s="66" t="s">
        <v>568</v>
      </c>
      <c r="E20" s="66" t="s">
        <v>522</v>
      </c>
      <c r="F20" s="66" t="s">
        <v>586</v>
      </c>
      <c r="G20" s="70">
        <v>1.4800000000000001E-2</v>
      </c>
      <c r="I20" s="7">
        <v>72.819999999999993</v>
      </c>
      <c r="J20" s="13">
        <v>98.932875945999996</v>
      </c>
      <c r="K20" s="15">
        <v>73499.701879999993</v>
      </c>
      <c r="L20" s="15">
        <v>99856.315409999996</v>
      </c>
      <c r="M20" s="13">
        <v>31.101587726999998</v>
      </c>
      <c r="N20" s="15">
        <v>1009.3339999999999</v>
      </c>
      <c r="O20" s="15">
        <v>0</v>
      </c>
      <c r="P20" s="8" t="s">
        <v>207</v>
      </c>
      <c r="R20" s="17">
        <v>0.73605461585638066</v>
      </c>
      <c r="S20" s="10">
        <v>12.78</v>
      </c>
      <c r="T20" s="10">
        <v>1.05</v>
      </c>
      <c r="U20" s="8">
        <v>0.17019576508000001</v>
      </c>
      <c r="V20" s="8">
        <v>0.17302938753089814</v>
      </c>
      <c r="X20" s="8">
        <v>4.8295846536000001E-3</v>
      </c>
      <c r="Y20" s="8">
        <v>-3.1266834208999998E-2</v>
      </c>
      <c r="Z20" s="8">
        <v>0.13989306184</v>
      </c>
      <c r="AA20" s="59"/>
      <c r="AB20" s="38">
        <v>0.81854687727926156</v>
      </c>
      <c r="AC20" s="112">
        <v>0.15613305704995808</v>
      </c>
      <c r="AD20" s="37">
        <v>13</v>
      </c>
      <c r="AE20" s="37" t="s">
        <v>414</v>
      </c>
      <c r="AF20" s="38">
        <v>0.73241744777759821</v>
      </c>
      <c r="AG20" s="37">
        <v>13</v>
      </c>
      <c r="AH20" s="37" t="s">
        <v>419</v>
      </c>
      <c r="AI20" s="112">
        <v>0.1623815967523681</v>
      </c>
      <c r="AJ20" s="117"/>
    </row>
    <row r="21" spans="1:36" ht="16.2" customHeight="1" x14ac:dyDescent="0.3">
      <c r="A21" s="37">
        <v>6</v>
      </c>
      <c r="B21" s="37">
        <v>15</v>
      </c>
      <c r="C21" s="128" t="s">
        <v>396</v>
      </c>
      <c r="D21" s="119" t="s">
        <v>567</v>
      </c>
      <c r="E21" s="119" t="s">
        <v>471</v>
      </c>
      <c r="F21" s="119" t="s">
        <v>585</v>
      </c>
      <c r="G21" s="120">
        <v>1E-3</v>
      </c>
      <c r="I21" s="118">
        <v>6.14</v>
      </c>
      <c r="J21" s="121">
        <v>9.6745411354000002</v>
      </c>
      <c r="K21" s="122">
        <v>41376.876700000001</v>
      </c>
      <c r="L21" s="122">
        <v>65195.813629999997</v>
      </c>
      <c r="M21" s="121">
        <v>61.331318635999999</v>
      </c>
      <c r="N21" s="122">
        <v>6738.9049999999997</v>
      </c>
      <c r="O21" s="122">
        <v>0</v>
      </c>
      <c r="P21" s="123" t="s">
        <v>207</v>
      </c>
      <c r="R21" s="124">
        <v>0.63465542334955793</v>
      </c>
      <c r="S21" s="125">
        <v>1.1299999999999999</v>
      </c>
      <c r="T21" s="125">
        <v>0.09</v>
      </c>
      <c r="U21" s="123">
        <v>0.15983026874</v>
      </c>
      <c r="V21" s="123">
        <v>0.17589576547231273</v>
      </c>
      <c r="X21" s="123">
        <v>-7.0755089251000006E-2</v>
      </c>
      <c r="Y21" s="123">
        <v>-6.6044388470999998E-2</v>
      </c>
      <c r="Z21" s="123">
        <v>1.9714628566000002E-2</v>
      </c>
      <c r="AA21" s="59"/>
      <c r="AB21" s="38">
        <v>0.81854687727926156</v>
      </c>
      <c r="AC21" s="112">
        <v>0.15613305704995808</v>
      </c>
      <c r="AD21" s="37">
        <v>14</v>
      </c>
      <c r="AE21" s="37" t="s">
        <v>393</v>
      </c>
      <c r="AF21" s="38">
        <v>0.69068990507360317</v>
      </c>
      <c r="AG21" s="37">
        <v>14</v>
      </c>
      <c r="AH21" s="37" t="s">
        <v>407</v>
      </c>
      <c r="AI21" s="112">
        <v>0.15613382899628253</v>
      </c>
      <c r="AJ21" s="117"/>
    </row>
    <row r="22" spans="1:36" ht="16.2" customHeight="1" x14ac:dyDescent="0.3">
      <c r="A22" s="37">
        <v>19</v>
      </c>
      <c r="B22" s="37">
        <v>14</v>
      </c>
      <c r="C22" s="127" t="s">
        <v>393</v>
      </c>
      <c r="D22" s="66" t="s">
        <v>565</v>
      </c>
      <c r="E22" s="66" t="s">
        <v>577</v>
      </c>
      <c r="F22" s="66" t="s">
        <v>582</v>
      </c>
      <c r="G22" s="70">
        <v>8.2000000000000007E-3</v>
      </c>
      <c r="I22" s="7">
        <v>130</v>
      </c>
      <c r="J22" s="13">
        <v>188.21760538999999</v>
      </c>
      <c r="K22" s="15">
        <v>201500</v>
      </c>
      <c r="L22" s="15">
        <v>291737.28834999999</v>
      </c>
      <c r="M22" s="13">
        <v>1.0511290909</v>
      </c>
      <c r="N22" s="15" t="e">
        <v>#N/A</v>
      </c>
      <c r="O22" s="15">
        <v>0</v>
      </c>
      <c r="P22" s="8" t="s">
        <v>207</v>
      </c>
      <c r="R22" s="17">
        <v>0.69068990507360317</v>
      </c>
      <c r="S22" s="10">
        <v>4.3195785200000003</v>
      </c>
      <c r="T22" s="10">
        <v>0</v>
      </c>
      <c r="U22" s="8">
        <v>3.3227527076999996E-2</v>
      </c>
      <c r="V22" s="8">
        <v>0</v>
      </c>
      <c r="X22" s="8" t="s">
        <v>207</v>
      </c>
      <c r="Y22" s="8">
        <v>2.8935165201E-2</v>
      </c>
      <c r="Z22" s="8">
        <v>3.6850051086999999E-2</v>
      </c>
      <c r="AA22" s="59"/>
      <c r="AB22" s="38">
        <v>0.81854687727926156</v>
      </c>
      <c r="AC22" s="112">
        <v>0.15613305704995808</v>
      </c>
      <c r="AD22" s="37">
        <v>15</v>
      </c>
      <c r="AE22" s="37" t="s">
        <v>396</v>
      </c>
      <c r="AF22" s="38">
        <v>0.63465542334955793</v>
      </c>
      <c r="AG22" s="37">
        <v>15</v>
      </c>
      <c r="AH22" s="37" t="s">
        <v>416</v>
      </c>
      <c r="AI22" s="112">
        <v>0.14754098360655737</v>
      </c>
      <c r="AJ22" s="117"/>
    </row>
    <row r="23" spans="1:36" ht="16.2" customHeight="1" x14ac:dyDescent="0.3">
      <c r="A23" s="37">
        <v>3</v>
      </c>
      <c r="B23" s="37">
        <v>18</v>
      </c>
      <c r="C23" s="128" t="s">
        <v>401</v>
      </c>
      <c r="D23" s="119" t="s">
        <v>566</v>
      </c>
      <c r="E23" s="119" t="s">
        <v>471</v>
      </c>
      <c r="F23" s="119" t="s">
        <v>584</v>
      </c>
      <c r="G23" s="120">
        <v>1.1299999999999999E-2</v>
      </c>
      <c r="I23" s="118">
        <v>51.53</v>
      </c>
      <c r="J23" s="121">
        <v>95.777328002000004</v>
      </c>
      <c r="K23" s="122">
        <v>110338.50943999999</v>
      </c>
      <c r="L23" s="122">
        <v>205083.01203000001</v>
      </c>
      <c r="M23" s="121">
        <v>368.77267726999997</v>
      </c>
      <c r="N23" s="122">
        <v>2141.248</v>
      </c>
      <c r="O23" s="122">
        <v>0</v>
      </c>
      <c r="P23" s="123" t="s">
        <v>207</v>
      </c>
      <c r="R23" s="124">
        <v>0.53801876785416236</v>
      </c>
      <c r="S23" s="125">
        <v>11.08</v>
      </c>
      <c r="T23" s="125">
        <v>0.8</v>
      </c>
      <c r="U23" s="123">
        <v>0.15627644568999999</v>
      </c>
      <c r="V23" s="123">
        <v>0.1862992431593247</v>
      </c>
      <c r="X23" s="123">
        <v>-9.0218926552999998E-2</v>
      </c>
      <c r="Y23" s="123">
        <v>-0.23307666348</v>
      </c>
      <c r="Z23" s="123">
        <v>-0.14287888706000001</v>
      </c>
      <c r="AA23" s="59"/>
      <c r="AB23" s="38">
        <v>0.81854687727926156</v>
      </c>
      <c r="AC23" s="112">
        <v>0.15613305704995808</v>
      </c>
      <c r="AD23" s="37">
        <v>16</v>
      </c>
      <c r="AE23" s="37" t="s">
        <v>405</v>
      </c>
      <c r="AF23" s="38">
        <v>0.58149215361234941</v>
      </c>
      <c r="AG23" s="37">
        <v>16</v>
      </c>
      <c r="AH23" s="37" t="s">
        <v>406</v>
      </c>
      <c r="AI23" s="112">
        <v>0.13333333333333333</v>
      </c>
      <c r="AJ23" s="117"/>
    </row>
    <row r="24" spans="1:36" ht="16.2" customHeight="1" x14ac:dyDescent="0.3">
      <c r="A24" s="37">
        <v>16</v>
      </c>
      <c r="B24" s="37">
        <v>19</v>
      </c>
      <c r="C24" s="127" t="s">
        <v>406</v>
      </c>
      <c r="D24" s="66" t="s">
        <v>572</v>
      </c>
      <c r="E24" s="66" t="s">
        <v>588</v>
      </c>
      <c r="F24" s="66" t="s">
        <v>591</v>
      </c>
      <c r="G24" s="70" t="s">
        <v>592</v>
      </c>
      <c r="I24" s="7">
        <v>10.8</v>
      </c>
      <c r="J24" s="13">
        <v>23.574852005</v>
      </c>
      <c r="K24" s="15">
        <v>2681.1215999999999</v>
      </c>
      <c r="L24" s="15">
        <v>5852.5041600000004</v>
      </c>
      <c r="M24" s="13">
        <v>0.44961863635999999</v>
      </c>
      <c r="N24" s="15" t="e">
        <v>#N/A</v>
      </c>
      <c r="O24" s="15">
        <v>0</v>
      </c>
      <c r="P24" s="8" t="s">
        <v>207</v>
      </c>
      <c r="R24" s="17">
        <v>0.45811528308680044</v>
      </c>
      <c r="S24" s="10">
        <v>1.47</v>
      </c>
      <c r="T24" s="10">
        <v>0.12</v>
      </c>
      <c r="U24" s="8">
        <v>0.1</v>
      </c>
      <c r="V24" s="8">
        <v>0.13333333333333333</v>
      </c>
      <c r="X24" s="8">
        <v>-0.26128590970999999</v>
      </c>
      <c r="Y24" s="8">
        <v>-0.33023490582999998</v>
      </c>
      <c r="Z24" s="8">
        <v>-0.18717665603</v>
      </c>
      <c r="AA24" s="59"/>
      <c r="AB24" s="38">
        <v>0.81854687727926156</v>
      </c>
      <c r="AC24" s="112">
        <v>0.15613305704995808</v>
      </c>
      <c r="AD24" s="37">
        <v>17</v>
      </c>
      <c r="AE24" s="37" t="s">
        <v>418</v>
      </c>
      <c r="AF24" s="38">
        <v>0.54597864072841806</v>
      </c>
      <c r="AG24" s="37">
        <v>17</v>
      </c>
      <c r="AH24" s="37" t="s">
        <v>415</v>
      </c>
      <c r="AI24" s="112">
        <v>0.12528849324101549</v>
      </c>
      <c r="AJ24" s="1"/>
    </row>
    <row r="25" spans="1:36" ht="16.2" customHeight="1" x14ac:dyDescent="0.3">
      <c r="A25" s="37">
        <v>1</v>
      </c>
      <c r="B25" s="37">
        <v>17</v>
      </c>
      <c r="C25" s="128" t="s">
        <v>418</v>
      </c>
      <c r="D25" s="119" t="s">
        <v>563</v>
      </c>
      <c r="E25" s="119" t="s">
        <v>318</v>
      </c>
      <c r="F25" s="119" t="s">
        <v>579</v>
      </c>
      <c r="G25" s="120">
        <v>1.2999999999999999E-2</v>
      </c>
      <c r="I25" s="118">
        <v>55.29</v>
      </c>
      <c r="J25" s="121">
        <v>101.26769781</v>
      </c>
      <c r="K25" s="122">
        <v>253997.78151</v>
      </c>
      <c r="L25" s="122">
        <v>465215.60107999999</v>
      </c>
      <c r="M25" s="121">
        <v>441.86089955</v>
      </c>
      <c r="N25" s="122" t="e">
        <v>#N/A</v>
      </c>
      <c r="O25" s="122">
        <v>0</v>
      </c>
      <c r="P25" s="123" t="s">
        <v>207</v>
      </c>
      <c r="R25" s="124">
        <v>0.54597864072841806</v>
      </c>
      <c r="S25" s="125">
        <v>11.4</v>
      </c>
      <c r="T25" s="125">
        <v>0.95</v>
      </c>
      <c r="U25" s="123">
        <v>0.18657937807</v>
      </c>
      <c r="V25" s="123">
        <v>0.20618556701030927</v>
      </c>
      <c r="X25" s="123">
        <v>4.6366389099000004E-2</v>
      </c>
      <c r="Y25" s="123">
        <v>-1.5957354361000001E-2</v>
      </c>
      <c r="Z25" s="123">
        <v>8.7190490650999999E-2</v>
      </c>
      <c r="AA25" s="59"/>
      <c r="AB25" s="38">
        <v>0.81854687727926156</v>
      </c>
      <c r="AC25" s="112">
        <v>0.15613305704995808</v>
      </c>
      <c r="AD25" s="37">
        <v>18</v>
      </c>
      <c r="AE25" s="37" t="s">
        <v>401</v>
      </c>
      <c r="AF25" s="38">
        <v>0.53801876785416236</v>
      </c>
      <c r="AG25" s="37">
        <v>18</v>
      </c>
      <c r="AH25" s="37" t="s">
        <v>409</v>
      </c>
      <c r="AI25" s="112">
        <v>0.11759280608715703</v>
      </c>
      <c r="AJ25" s="1"/>
    </row>
    <row r="26" spans="1:36" ht="16.2" customHeight="1" x14ac:dyDescent="0.3">
      <c r="A26" s="37">
        <v>7</v>
      </c>
      <c r="B26" s="37">
        <v>16</v>
      </c>
      <c r="C26" s="127" t="s">
        <v>405</v>
      </c>
      <c r="D26" s="66" t="s">
        <v>564</v>
      </c>
      <c r="E26" s="66" t="s">
        <v>580</v>
      </c>
      <c r="F26" s="66" t="s">
        <v>581</v>
      </c>
      <c r="G26" s="70">
        <v>1.15E-2</v>
      </c>
      <c r="I26" s="7">
        <v>46.98</v>
      </c>
      <c r="J26" s="13">
        <v>80.792147767000003</v>
      </c>
      <c r="K26" s="15">
        <v>82255.637700000007</v>
      </c>
      <c r="L26" s="15">
        <v>141456.14379999999</v>
      </c>
      <c r="M26" s="13">
        <v>257.74509318000003</v>
      </c>
      <c r="N26" s="15" t="e">
        <v>#N/A</v>
      </c>
      <c r="O26" s="15">
        <v>0</v>
      </c>
      <c r="P26" s="8" t="s">
        <v>207</v>
      </c>
      <c r="R26" s="17">
        <v>0.58149215361234941</v>
      </c>
      <c r="S26" s="10">
        <v>8.16</v>
      </c>
      <c r="T26" s="10">
        <v>0.68</v>
      </c>
      <c r="U26" s="8">
        <v>0.15937499999999999</v>
      </c>
      <c r="V26" s="8">
        <v>0.17369093231162197</v>
      </c>
      <c r="X26" s="8">
        <v>1.0161904104999999E-2</v>
      </c>
      <c r="Y26" s="8">
        <v>-7.5979646044000001E-4</v>
      </c>
      <c r="Z26" s="8">
        <v>7.2976064015000008E-2</v>
      </c>
      <c r="AA26" s="59"/>
      <c r="AB26" s="38">
        <v>0.81854687727926156</v>
      </c>
      <c r="AC26" s="112">
        <v>0.15613305704995808</v>
      </c>
      <c r="AD26" s="37">
        <v>19</v>
      </c>
      <c r="AE26" s="37" t="s">
        <v>406</v>
      </c>
      <c r="AF26" s="38">
        <v>0.45811528308680044</v>
      </c>
      <c r="AG26" s="37">
        <v>19</v>
      </c>
      <c r="AH26" s="37" t="s">
        <v>393</v>
      </c>
      <c r="AI26" s="112">
        <v>0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F13" sqref="F13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299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212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0.13574808222826315</v>
      </c>
      <c r="U6" s="109">
        <v>0.22019465120209403</v>
      </c>
      <c r="W6" s="109">
        <v>3.2065215252999996E-3</v>
      </c>
      <c r="X6" s="109">
        <v>5.6038439297947371E-2</v>
      </c>
      <c r="Y6" s="109">
        <v>0.11604686344947368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218</v>
      </c>
      <c r="I7" s="58" t="s">
        <v>240</v>
      </c>
      <c r="J7" s="56" t="s">
        <v>217</v>
      </c>
      <c r="K7" s="56" t="s">
        <v>282</v>
      </c>
      <c r="L7" s="56" t="s">
        <v>216</v>
      </c>
      <c r="M7" s="56" t="s">
        <v>283</v>
      </c>
      <c r="N7" s="56" t="s">
        <v>219</v>
      </c>
      <c r="O7" s="56" t="s">
        <v>11</v>
      </c>
      <c r="P7" s="3"/>
      <c r="Q7" s="56" t="s">
        <v>6</v>
      </c>
      <c r="R7" s="56" t="s">
        <v>284</v>
      </c>
      <c r="S7" s="56" t="s">
        <v>285</v>
      </c>
      <c r="T7" s="56" t="s">
        <v>8</v>
      </c>
      <c r="U7" s="56" t="s">
        <v>9</v>
      </c>
      <c r="V7" s="1"/>
      <c r="W7" s="56" t="s">
        <v>213</v>
      </c>
      <c r="X7" s="56" t="s">
        <v>214</v>
      </c>
      <c r="Y7" s="56" t="s">
        <v>215</v>
      </c>
    </row>
    <row r="8" spans="2:25" ht="16.8" customHeight="1" x14ac:dyDescent="0.3">
      <c r="B8" s="127" t="s">
        <v>421</v>
      </c>
      <c r="C8" s="66" t="s">
        <v>537</v>
      </c>
      <c r="D8" s="66" t="s">
        <v>157</v>
      </c>
      <c r="E8" s="66" t="s">
        <v>158</v>
      </c>
      <c r="F8" s="70">
        <v>1.1299999999999999E-2</v>
      </c>
      <c r="H8" s="7">
        <v>114.15</v>
      </c>
      <c r="I8" s="13" t="s">
        <v>207</v>
      </c>
      <c r="J8" s="15" t="s">
        <v>207</v>
      </c>
      <c r="K8" s="15" t="s">
        <v>207</v>
      </c>
      <c r="L8" s="13">
        <v>5423.2346673000002</v>
      </c>
      <c r="M8" s="15" t="e">
        <v>#N/A</v>
      </c>
      <c r="N8" s="15">
        <v>0</v>
      </c>
      <c r="O8" s="8" t="s">
        <v>207</v>
      </c>
      <c r="P8" s="3"/>
      <c r="Q8" s="17" t="s">
        <v>207</v>
      </c>
      <c r="R8" s="10">
        <v>15.88</v>
      </c>
      <c r="S8" s="10">
        <v>1</v>
      </c>
      <c r="T8" s="8">
        <v>0.1282817675</v>
      </c>
      <c r="U8" s="8">
        <v>0.10512483574244415</v>
      </c>
      <c r="W8" s="8">
        <v>4.0460902455000001E-3</v>
      </c>
      <c r="X8" s="8">
        <v>-4.7390538357000002E-2</v>
      </c>
      <c r="Y8" s="8">
        <v>4.7087075332000003E-2</v>
      </c>
    </row>
    <row r="9" spans="2:25" ht="16.8" customHeight="1" x14ac:dyDescent="0.3">
      <c r="B9" s="5" t="s">
        <v>423</v>
      </c>
      <c r="C9" s="65" t="s">
        <v>538</v>
      </c>
      <c r="D9" s="65" t="s">
        <v>161</v>
      </c>
      <c r="E9" s="65" t="s">
        <v>161</v>
      </c>
      <c r="F9" s="68">
        <v>7.4999999999999997E-3</v>
      </c>
      <c r="H9" s="1">
        <v>68.739999999999995</v>
      </c>
      <c r="I9" s="12" t="s">
        <v>207</v>
      </c>
      <c r="J9" s="14" t="s">
        <v>207</v>
      </c>
      <c r="K9" s="14" t="s">
        <v>207</v>
      </c>
      <c r="L9" s="12">
        <v>2089.5564844999999</v>
      </c>
      <c r="M9" s="14" t="e">
        <v>#N/A</v>
      </c>
      <c r="N9" s="14">
        <v>0</v>
      </c>
      <c r="O9" s="6" t="s">
        <v>207</v>
      </c>
      <c r="P9" s="3"/>
      <c r="Q9" s="16" t="s">
        <v>207</v>
      </c>
      <c r="R9" s="9">
        <v>9.8000000000000007</v>
      </c>
      <c r="S9" s="9">
        <v>0.85</v>
      </c>
      <c r="T9" s="6">
        <v>0.13082365505000002</v>
      </c>
      <c r="U9" s="6">
        <v>0.14838521966831539</v>
      </c>
      <c r="W9" s="6">
        <v>8.6519060805999998E-3</v>
      </c>
      <c r="X9" s="6">
        <v>4.5199257184999994E-2</v>
      </c>
      <c r="Y9" s="6">
        <v>4.9641791160000004E-2</v>
      </c>
    </row>
    <row r="10" spans="2:25" s="7" customFormat="1" ht="16.8" customHeight="1" x14ac:dyDescent="0.3">
      <c r="B10" s="127" t="s">
        <v>432</v>
      </c>
      <c r="C10" s="66" t="s">
        <v>539</v>
      </c>
      <c r="D10" s="66" t="s">
        <v>161</v>
      </c>
      <c r="E10" s="66" t="s">
        <v>593</v>
      </c>
      <c r="F10" s="70">
        <v>6.0000000000000001E-3</v>
      </c>
      <c r="G10" s="1"/>
      <c r="H10" s="7">
        <v>60.8</v>
      </c>
      <c r="I10" s="13" t="s">
        <v>207</v>
      </c>
      <c r="J10" s="15" t="s">
        <v>207</v>
      </c>
      <c r="K10" s="15" t="s">
        <v>207</v>
      </c>
      <c r="L10" s="13">
        <v>669.05122272999995</v>
      </c>
      <c r="M10" s="15" t="e">
        <v>#N/A</v>
      </c>
      <c r="N10" s="15">
        <v>0</v>
      </c>
      <c r="O10" s="8" t="s">
        <v>207</v>
      </c>
      <c r="P10" s="3"/>
      <c r="Q10" s="17" t="s">
        <v>207</v>
      </c>
      <c r="R10" s="10">
        <v>30.14</v>
      </c>
      <c r="S10" s="10">
        <v>0</v>
      </c>
      <c r="T10" s="8">
        <v>0.38860237236000006</v>
      </c>
      <c r="U10" s="8">
        <v>0</v>
      </c>
      <c r="V10" s="1"/>
      <c r="W10" s="8">
        <v>-2.5641025642000003E-2</v>
      </c>
      <c r="X10" s="8">
        <v>0.16485315605</v>
      </c>
      <c r="Y10" s="8">
        <v>0.18832747027999999</v>
      </c>
    </row>
    <row r="11" spans="2:25" s="118" customFormat="1" ht="16.8" customHeight="1" x14ac:dyDescent="0.3">
      <c r="B11" s="128" t="s">
        <v>428</v>
      </c>
      <c r="C11" s="119" t="s">
        <v>540</v>
      </c>
      <c r="D11" s="119" t="s">
        <v>161</v>
      </c>
      <c r="E11" s="119" t="s">
        <v>161</v>
      </c>
      <c r="F11" s="120">
        <v>1.0999999999999999E-2</v>
      </c>
      <c r="G11" s="1"/>
      <c r="H11" s="118">
        <v>37</v>
      </c>
      <c r="I11" s="121" t="s">
        <v>207</v>
      </c>
      <c r="J11" s="122" t="s">
        <v>207</v>
      </c>
      <c r="K11" s="122" t="s">
        <v>207</v>
      </c>
      <c r="L11" s="121">
        <v>362.18951636000003</v>
      </c>
      <c r="M11" s="122" t="e">
        <v>#N/A</v>
      </c>
      <c r="N11" s="122">
        <v>0</v>
      </c>
      <c r="O11" s="123" t="s">
        <v>207</v>
      </c>
      <c r="P11" s="3"/>
      <c r="Q11" s="124" t="s">
        <v>207</v>
      </c>
      <c r="R11" s="125">
        <v>13.685</v>
      </c>
      <c r="S11" s="125">
        <v>7.2850000000000001</v>
      </c>
      <c r="T11" s="123">
        <v>0.34084682440999997</v>
      </c>
      <c r="U11" s="123">
        <v>2.3627027027027028</v>
      </c>
      <c r="V11" s="1"/>
      <c r="W11" s="123">
        <v>6.9364161851E-2</v>
      </c>
      <c r="X11" s="123">
        <v>0.16922653003000002</v>
      </c>
      <c r="Y11" s="123">
        <v>0.31913277342000002</v>
      </c>
    </row>
    <row r="12" spans="2:25" s="7" customFormat="1" ht="16.8" customHeight="1" x14ac:dyDescent="0.3">
      <c r="B12" s="127" t="s">
        <v>422</v>
      </c>
      <c r="C12" s="66" t="s">
        <v>541</v>
      </c>
      <c r="D12" s="66" t="s">
        <v>161</v>
      </c>
      <c r="E12" s="66" t="s">
        <v>183</v>
      </c>
      <c r="F12" s="70">
        <v>0.01</v>
      </c>
      <c r="G12" s="1"/>
      <c r="H12" s="7">
        <v>84.05</v>
      </c>
      <c r="I12" s="13" t="s">
        <v>207</v>
      </c>
      <c r="J12" s="15" t="s">
        <v>207</v>
      </c>
      <c r="K12" s="15" t="s">
        <v>207</v>
      </c>
      <c r="L12" s="13">
        <v>2695.2975508999998</v>
      </c>
      <c r="M12" s="15" t="e">
        <v>#N/A</v>
      </c>
      <c r="N12" s="15">
        <v>0</v>
      </c>
      <c r="O12" s="8" t="s">
        <v>207</v>
      </c>
      <c r="P12" s="3"/>
      <c r="Q12" s="17" t="s">
        <v>207</v>
      </c>
      <c r="R12" s="10">
        <v>13.2</v>
      </c>
      <c r="S12" s="10">
        <v>1.1499999999999999</v>
      </c>
      <c r="T12" s="8">
        <v>0.15951661631</v>
      </c>
      <c r="U12" s="8">
        <v>0.16418798334324805</v>
      </c>
      <c r="V12" s="1"/>
      <c r="W12" s="8">
        <v>1.5832729032E-2</v>
      </c>
      <c r="X12" s="8">
        <v>7.8021416981E-2</v>
      </c>
      <c r="Y12" s="8">
        <v>0.18302842027999999</v>
      </c>
    </row>
    <row r="13" spans="2:25" s="118" customFormat="1" ht="16.8" customHeight="1" x14ac:dyDescent="0.3">
      <c r="B13" s="128" t="s">
        <v>438</v>
      </c>
      <c r="C13" s="119" t="s">
        <v>542</v>
      </c>
      <c r="D13" s="119" t="s">
        <v>161</v>
      </c>
      <c r="E13" s="119" t="s">
        <v>590</v>
      </c>
      <c r="F13" s="120">
        <v>0.01</v>
      </c>
      <c r="G13" s="1"/>
      <c r="H13" s="118">
        <v>97.76</v>
      </c>
      <c r="I13" s="121" t="s">
        <v>207</v>
      </c>
      <c r="J13" s="122" t="s">
        <v>207</v>
      </c>
      <c r="K13" s="122" t="s">
        <v>207</v>
      </c>
      <c r="L13" s="121">
        <v>4423.3766554000003</v>
      </c>
      <c r="M13" s="122" t="e">
        <v>#N/A</v>
      </c>
      <c r="N13" s="122">
        <v>0</v>
      </c>
      <c r="O13" s="123" t="s">
        <v>207</v>
      </c>
      <c r="P13" s="3"/>
      <c r="Q13" s="124" t="s">
        <v>207</v>
      </c>
      <c r="R13" s="125">
        <v>10</v>
      </c>
      <c r="S13" s="125">
        <v>1</v>
      </c>
      <c r="T13" s="123">
        <v>0.10057326762</v>
      </c>
      <c r="U13" s="123">
        <v>0.12274959083469721</v>
      </c>
      <c r="V13" s="1"/>
      <c r="W13" s="123">
        <v>1.9714196307000002E-2</v>
      </c>
      <c r="X13" s="123">
        <v>1.3811272418E-2</v>
      </c>
      <c r="Y13" s="123">
        <v>8.5809727779999997E-2</v>
      </c>
    </row>
    <row r="14" spans="2:25" s="7" customFormat="1" ht="16.8" customHeight="1" x14ac:dyDescent="0.3">
      <c r="B14" s="127" t="s">
        <v>420</v>
      </c>
      <c r="C14" s="66" t="s">
        <v>543</v>
      </c>
      <c r="D14" s="66" t="s">
        <v>157</v>
      </c>
      <c r="E14" s="66" t="s">
        <v>594</v>
      </c>
      <c r="F14" s="70">
        <v>8.5000000000000006E-3</v>
      </c>
      <c r="G14" s="1"/>
      <c r="H14" s="7">
        <v>89.47</v>
      </c>
      <c r="I14" s="13" t="s">
        <v>207</v>
      </c>
      <c r="J14" s="15" t="s">
        <v>207</v>
      </c>
      <c r="K14" s="15" t="s">
        <v>207</v>
      </c>
      <c r="L14" s="13">
        <v>2528.2246922999998</v>
      </c>
      <c r="M14" s="15" t="e">
        <v>#N/A</v>
      </c>
      <c r="N14" s="15">
        <v>0</v>
      </c>
      <c r="O14" s="8" t="s">
        <v>207</v>
      </c>
      <c r="P14" s="3"/>
      <c r="Q14" s="17" t="s">
        <v>207</v>
      </c>
      <c r="R14" s="10">
        <v>10.93</v>
      </c>
      <c r="S14" s="10">
        <v>0.85</v>
      </c>
      <c r="T14" s="8">
        <v>0.11162173202</v>
      </c>
      <c r="U14" s="8">
        <v>0.11400469431094221</v>
      </c>
      <c r="V14" s="1"/>
      <c r="W14" s="8">
        <v>-2.8977642717999998E-2</v>
      </c>
      <c r="X14" s="8">
        <v>-2.3860748151000002E-2</v>
      </c>
      <c r="Y14" s="8">
        <v>2.2708767615999999E-2</v>
      </c>
    </row>
    <row r="15" spans="2:25" s="118" customFormat="1" ht="16.8" customHeight="1" x14ac:dyDescent="0.3">
      <c r="B15" s="128" t="s">
        <v>433</v>
      </c>
      <c r="C15" s="119" t="s">
        <v>544</v>
      </c>
      <c r="D15" s="119" t="s">
        <v>161</v>
      </c>
      <c r="E15" s="119" t="s">
        <v>595</v>
      </c>
      <c r="F15" s="120">
        <v>1.0999999999999999E-2</v>
      </c>
      <c r="G15" s="1"/>
      <c r="H15" s="118">
        <v>84.16</v>
      </c>
      <c r="I15" s="121" t="s">
        <v>207</v>
      </c>
      <c r="J15" s="122" t="s">
        <v>207</v>
      </c>
      <c r="K15" s="122" t="s">
        <v>207</v>
      </c>
      <c r="L15" s="121">
        <v>229.61558726999999</v>
      </c>
      <c r="M15" s="122" t="e">
        <v>#N/A</v>
      </c>
      <c r="N15" s="122">
        <v>0</v>
      </c>
      <c r="O15" s="123" t="s">
        <v>207</v>
      </c>
      <c r="P15" s="3"/>
      <c r="Q15" s="124" t="s">
        <v>207</v>
      </c>
      <c r="R15" s="125">
        <v>12.25</v>
      </c>
      <c r="S15" s="125">
        <v>1</v>
      </c>
      <c r="T15" s="123">
        <v>0.13461538461</v>
      </c>
      <c r="U15" s="123">
        <v>0.14258555133079848</v>
      </c>
      <c r="V15" s="1"/>
      <c r="W15" s="123">
        <v>3.8167938947E-3</v>
      </c>
      <c r="X15" s="123">
        <v>0.15859397943</v>
      </c>
      <c r="Y15" s="123">
        <v>7.0717343419999995E-2</v>
      </c>
    </row>
    <row r="16" spans="2:25" s="7" customFormat="1" ht="16.8" customHeight="1" x14ac:dyDescent="0.3">
      <c r="B16" s="127" t="s">
        <v>434</v>
      </c>
      <c r="C16" s="66" t="s">
        <v>545</v>
      </c>
      <c r="D16" s="66" t="s">
        <v>161</v>
      </c>
      <c r="E16" s="66" t="s">
        <v>596</v>
      </c>
      <c r="F16" s="70">
        <v>1.4999999999999999E-2</v>
      </c>
      <c r="G16" s="1"/>
      <c r="H16" s="7">
        <v>47.51</v>
      </c>
      <c r="I16" s="13" t="s">
        <v>207</v>
      </c>
      <c r="J16" s="15" t="s">
        <v>207</v>
      </c>
      <c r="K16" s="15" t="s">
        <v>207</v>
      </c>
      <c r="L16" s="13">
        <v>359.67978635999998</v>
      </c>
      <c r="M16" s="15" t="e">
        <v>#N/A</v>
      </c>
      <c r="N16" s="15">
        <v>0</v>
      </c>
      <c r="O16" s="8" t="s">
        <v>207</v>
      </c>
      <c r="P16" s="3"/>
      <c r="Q16" s="17" t="s">
        <v>207</v>
      </c>
      <c r="R16" s="10">
        <v>2.8</v>
      </c>
      <c r="S16" s="10">
        <v>0.25</v>
      </c>
      <c r="T16" s="8">
        <v>7.303077725599999E-2</v>
      </c>
      <c r="U16" s="8">
        <v>6.3144601136602821E-2</v>
      </c>
      <c r="V16" s="1"/>
      <c r="W16" s="8">
        <v>-2.5435897435E-2</v>
      </c>
      <c r="X16" s="8">
        <v>0.10561101771</v>
      </c>
      <c r="Y16" s="8">
        <v>0.31648400818</v>
      </c>
    </row>
    <row r="17" spans="2:25" s="118" customFormat="1" ht="16.8" customHeight="1" x14ac:dyDescent="0.3">
      <c r="B17" s="128" t="s">
        <v>436</v>
      </c>
      <c r="C17" s="119" t="s">
        <v>546</v>
      </c>
      <c r="D17" s="119" t="s">
        <v>597</v>
      </c>
      <c r="E17" s="119" t="s">
        <v>578</v>
      </c>
      <c r="F17" s="120">
        <v>9.4999999999999998E-3</v>
      </c>
      <c r="G17" s="1"/>
      <c r="H17" s="118">
        <v>48.47</v>
      </c>
      <c r="I17" s="121" t="s">
        <v>207</v>
      </c>
      <c r="J17" s="122" t="s">
        <v>207</v>
      </c>
      <c r="K17" s="122" t="s">
        <v>207</v>
      </c>
      <c r="L17" s="121">
        <v>133.40356</v>
      </c>
      <c r="M17" s="122" t="e">
        <v>#N/A</v>
      </c>
      <c r="N17" s="122">
        <v>0</v>
      </c>
      <c r="O17" s="123" t="s">
        <v>207</v>
      </c>
      <c r="P17" s="3"/>
      <c r="Q17" s="124" t="s">
        <v>207</v>
      </c>
      <c r="R17" s="125">
        <v>7.75</v>
      </c>
      <c r="S17" s="125">
        <v>0.75</v>
      </c>
      <c r="T17" s="123">
        <v>0.14944080216</v>
      </c>
      <c r="U17" s="123">
        <v>0.18568186507117806</v>
      </c>
      <c r="V17" s="1"/>
      <c r="W17" s="123">
        <v>1.3592639063000001E-2</v>
      </c>
      <c r="X17" s="123">
        <v>0.17615836321</v>
      </c>
      <c r="Y17" s="123">
        <v>9.1756392640000004E-2</v>
      </c>
    </row>
    <row r="18" spans="2:25" s="7" customFormat="1" ht="16.8" customHeight="1" x14ac:dyDescent="0.3">
      <c r="B18" s="127" t="s">
        <v>435</v>
      </c>
      <c r="C18" s="66" t="s">
        <v>547</v>
      </c>
      <c r="D18" s="66" t="s">
        <v>597</v>
      </c>
      <c r="E18" s="66" t="s">
        <v>578</v>
      </c>
      <c r="F18" s="70">
        <v>1.2999999999999999E-2</v>
      </c>
      <c r="G18" s="1"/>
      <c r="H18" s="7">
        <v>43.47</v>
      </c>
      <c r="I18" s="13" t="s">
        <v>207</v>
      </c>
      <c r="J18" s="15" t="s">
        <v>207</v>
      </c>
      <c r="K18" s="15" t="s">
        <v>207</v>
      </c>
      <c r="L18" s="13">
        <v>813.80638772999998</v>
      </c>
      <c r="M18" s="15" t="e">
        <v>#N/A</v>
      </c>
      <c r="N18" s="15">
        <v>0</v>
      </c>
      <c r="O18" s="8" t="s">
        <v>207</v>
      </c>
      <c r="P18" s="3"/>
      <c r="Q18" s="17" t="s">
        <v>207</v>
      </c>
      <c r="R18" s="10">
        <v>6.26</v>
      </c>
      <c r="S18" s="10">
        <v>0.14000000000000001</v>
      </c>
      <c r="T18" s="8">
        <v>0.10450751252</v>
      </c>
      <c r="U18" s="8">
        <v>3.8647342995169087E-2</v>
      </c>
      <c r="V18" s="1"/>
      <c r="W18" s="8">
        <v>-1.6515837105E-2</v>
      </c>
      <c r="X18" s="8">
        <v>-5.9643776985000001E-2</v>
      </c>
      <c r="Y18" s="8">
        <v>-8.8324329950000002E-2</v>
      </c>
    </row>
    <row r="19" spans="2:25" s="118" customFormat="1" ht="16.8" customHeight="1" x14ac:dyDescent="0.3">
      <c r="B19" s="128" t="s">
        <v>427</v>
      </c>
      <c r="C19" s="119" t="s">
        <v>548</v>
      </c>
      <c r="D19" s="119" t="s">
        <v>201</v>
      </c>
      <c r="E19" s="119" t="s">
        <v>598</v>
      </c>
      <c r="F19" s="120">
        <v>1.4999999999999999E-2</v>
      </c>
      <c r="G19" s="1"/>
      <c r="H19" s="118">
        <v>179.15</v>
      </c>
      <c r="I19" s="121" t="s">
        <v>207</v>
      </c>
      <c r="J19" s="122" t="s">
        <v>207</v>
      </c>
      <c r="K19" s="122" t="s">
        <v>207</v>
      </c>
      <c r="L19" s="121">
        <v>975.84239363999995</v>
      </c>
      <c r="M19" s="122" t="e">
        <v>#N/A</v>
      </c>
      <c r="N19" s="122">
        <v>0</v>
      </c>
      <c r="O19" s="123" t="s">
        <v>207</v>
      </c>
      <c r="P19" s="3"/>
      <c r="Q19" s="124" t="s">
        <v>207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1.6165626771999998E-2</v>
      </c>
      <c r="X19" s="123">
        <v>9.521823725100001E-2</v>
      </c>
      <c r="Y19" s="123">
        <v>0.31563236440000003</v>
      </c>
    </row>
    <row r="20" spans="2:25" s="7" customFormat="1" ht="16.8" customHeight="1" x14ac:dyDescent="0.3">
      <c r="B20" s="127" t="s">
        <v>431</v>
      </c>
      <c r="C20" s="66" t="s">
        <v>549</v>
      </c>
      <c r="D20" s="66" t="s">
        <v>522</v>
      </c>
      <c r="E20" s="66" t="s">
        <v>161</v>
      </c>
      <c r="F20" s="70">
        <v>1.2999999999999999E-2</v>
      </c>
      <c r="G20" s="1"/>
      <c r="H20" s="7">
        <v>31.13</v>
      </c>
      <c r="I20" s="13" t="s">
        <v>207</v>
      </c>
      <c r="J20" s="15" t="s">
        <v>207</v>
      </c>
      <c r="K20" s="15" t="s">
        <v>207</v>
      </c>
      <c r="L20" s="13">
        <v>70.903169090999995</v>
      </c>
      <c r="M20" s="15" t="e">
        <v>#N/A</v>
      </c>
      <c r="N20" s="15">
        <v>0</v>
      </c>
      <c r="O20" s="8" t="s">
        <v>207</v>
      </c>
      <c r="P20" s="3"/>
      <c r="Q20" s="17" t="s">
        <v>207</v>
      </c>
      <c r="R20" s="10">
        <v>0.5</v>
      </c>
      <c r="S20" s="10">
        <v>0.5</v>
      </c>
      <c r="T20" s="8">
        <v>1.4710208884999999E-2</v>
      </c>
      <c r="U20" s="8">
        <v>0.192740122068744</v>
      </c>
      <c r="V20" s="1"/>
      <c r="W20" s="8">
        <v>-3.2027363183E-2</v>
      </c>
      <c r="X20" s="8">
        <v>-2.2751582119E-2</v>
      </c>
      <c r="Y20" s="8">
        <v>-6.9903315139E-2</v>
      </c>
    </row>
    <row r="21" spans="2:25" s="118" customFormat="1" ht="16.8" customHeight="1" x14ac:dyDescent="0.3">
      <c r="B21" s="128" t="s">
        <v>430</v>
      </c>
      <c r="C21" s="119" t="s">
        <v>550</v>
      </c>
      <c r="D21" s="119" t="s">
        <v>161</v>
      </c>
      <c r="E21" s="119" t="s">
        <v>161</v>
      </c>
      <c r="F21" s="120">
        <v>1E-3</v>
      </c>
      <c r="G21" s="1"/>
      <c r="H21" s="118">
        <v>100.48</v>
      </c>
      <c r="I21" s="121" t="s">
        <v>207</v>
      </c>
      <c r="J21" s="122" t="s">
        <v>207</v>
      </c>
      <c r="K21" s="122" t="s">
        <v>207</v>
      </c>
      <c r="L21" s="121">
        <v>196.90014500000001</v>
      </c>
      <c r="M21" s="122" t="e">
        <v>#N/A</v>
      </c>
      <c r="N21" s="122">
        <v>0</v>
      </c>
      <c r="O21" s="123" t="s">
        <v>207</v>
      </c>
      <c r="P21" s="3"/>
      <c r="Q21" s="124" t="s">
        <v>207</v>
      </c>
      <c r="R21" s="125">
        <v>5.7720217370000002</v>
      </c>
      <c r="S21" s="125">
        <v>0</v>
      </c>
      <c r="T21" s="123">
        <v>5.6699624136000007E-2</v>
      </c>
      <c r="U21" s="123">
        <v>0</v>
      </c>
      <c r="V21" s="1"/>
      <c r="W21" s="123">
        <v>-2.4371298184999998E-2</v>
      </c>
      <c r="X21" s="123">
        <v>6.5324478906000003E-2</v>
      </c>
      <c r="Y21" s="123">
        <v>0.11908811523000001</v>
      </c>
    </row>
    <row r="22" spans="2:25" s="7" customFormat="1" ht="16.8" customHeight="1" x14ac:dyDescent="0.3">
      <c r="B22" s="127" t="s">
        <v>429</v>
      </c>
      <c r="C22" s="66" t="s">
        <v>551</v>
      </c>
      <c r="D22" s="66" t="s">
        <v>161</v>
      </c>
      <c r="E22" s="66" t="s">
        <v>161</v>
      </c>
      <c r="F22" s="70">
        <v>3.0000000000000001E-3</v>
      </c>
      <c r="G22" s="1"/>
      <c r="H22" s="7">
        <v>113.8</v>
      </c>
      <c r="I22" s="13" t="s">
        <v>207</v>
      </c>
      <c r="J22" s="15" t="s">
        <v>207</v>
      </c>
      <c r="K22" s="15" t="s">
        <v>207</v>
      </c>
      <c r="L22" s="13">
        <v>122.68715589999999</v>
      </c>
      <c r="M22" s="15" t="e">
        <v>#N/A</v>
      </c>
      <c r="N22" s="15">
        <v>0</v>
      </c>
      <c r="O22" s="8" t="s">
        <v>207</v>
      </c>
      <c r="P22" s="3"/>
      <c r="Q22" s="17" t="s">
        <v>207</v>
      </c>
      <c r="R22" s="10">
        <v>10.792711929999999</v>
      </c>
      <c r="S22" s="10">
        <v>0</v>
      </c>
      <c r="T22" s="8">
        <v>0.10086646663</v>
      </c>
      <c r="U22" s="8">
        <v>0</v>
      </c>
      <c r="V22" s="1"/>
      <c r="W22" s="8">
        <v>4.5955882353000001E-2</v>
      </c>
      <c r="X22" s="8">
        <v>0.14963825891000002</v>
      </c>
      <c r="Y22" s="8">
        <v>0.23777444382999999</v>
      </c>
    </row>
    <row r="23" spans="2:25" s="118" customFormat="1" ht="16.8" customHeight="1" x14ac:dyDescent="0.3">
      <c r="B23" s="128" t="s">
        <v>425</v>
      </c>
      <c r="C23" s="119" t="s">
        <v>552</v>
      </c>
      <c r="D23" s="119" t="s">
        <v>161</v>
      </c>
      <c r="E23" s="119" t="s">
        <v>599</v>
      </c>
      <c r="F23" s="120">
        <v>8.9999999999999993E-3</v>
      </c>
      <c r="G23" s="1"/>
      <c r="H23" s="118">
        <v>7.32</v>
      </c>
      <c r="I23" s="121" t="s">
        <v>207</v>
      </c>
      <c r="J23" s="122" t="s">
        <v>207</v>
      </c>
      <c r="K23" s="122" t="s">
        <v>207</v>
      </c>
      <c r="L23" s="121">
        <v>834.32797045999996</v>
      </c>
      <c r="M23" s="122" t="e">
        <v>#N/A</v>
      </c>
      <c r="N23" s="122">
        <v>0</v>
      </c>
      <c r="O23" s="123" t="s">
        <v>207</v>
      </c>
      <c r="P23" s="3"/>
      <c r="Q23" s="124" t="s">
        <v>207</v>
      </c>
      <c r="R23" s="125">
        <v>1.1399999999999999</v>
      </c>
      <c r="S23" s="125">
        <v>0.09</v>
      </c>
      <c r="T23" s="123">
        <v>0.15261044175999999</v>
      </c>
      <c r="U23" s="123">
        <v>0.14754098360655737</v>
      </c>
      <c r="V23" s="1"/>
      <c r="W23" s="123">
        <v>3.0985915493000001E-2</v>
      </c>
      <c r="X23" s="123">
        <v>2.8112137989999997E-2</v>
      </c>
      <c r="Y23" s="123">
        <v>0.13609709893999999</v>
      </c>
    </row>
    <row r="24" spans="2:25" s="7" customFormat="1" ht="16.8" customHeight="1" x14ac:dyDescent="0.3">
      <c r="B24" s="127" t="s">
        <v>424</v>
      </c>
      <c r="C24" s="66" t="s">
        <v>553</v>
      </c>
      <c r="D24" s="66" t="s">
        <v>600</v>
      </c>
      <c r="E24" s="66" t="s">
        <v>601</v>
      </c>
      <c r="F24" s="70">
        <v>8.0000000000000002E-3</v>
      </c>
      <c r="G24" s="1"/>
      <c r="H24" s="7">
        <v>75.989999999999995</v>
      </c>
      <c r="I24" s="13" t="s">
        <v>207</v>
      </c>
      <c r="J24" s="15" t="s">
        <v>207</v>
      </c>
      <c r="K24" s="15" t="s">
        <v>207</v>
      </c>
      <c r="L24" s="13">
        <v>206.24606181999999</v>
      </c>
      <c r="M24" s="15" t="e">
        <v>#N/A</v>
      </c>
      <c r="N24" s="15">
        <v>0</v>
      </c>
      <c r="O24" s="8" t="s">
        <v>207</v>
      </c>
      <c r="P24" s="3"/>
      <c r="Q24" s="17" t="s">
        <v>207</v>
      </c>
      <c r="R24" s="10">
        <v>12</v>
      </c>
      <c r="S24" s="10">
        <v>1</v>
      </c>
      <c r="T24" s="8">
        <v>0.15378700499</v>
      </c>
      <c r="U24" s="8">
        <v>0.15791551519936836</v>
      </c>
      <c r="V24" s="1"/>
      <c r="W24" s="8">
        <v>2.5506072874000002E-2</v>
      </c>
      <c r="X24" s="8">
        <v>6.3643820537000004E-2</v>
      </c>
      <c r="Y24" s="8">
        <v>0.13375818679000001</v>
      </c>
    </row>
    <row r="25" spans="2:25" s="118" customFormat="1" ht="16.8" customHeight="1" x14ac:dyDescent="0.3">
      <c r="B25" s="128" t="s">
        <v>437</v>
      </c>
      <c r="C25" s="119" t="s">
        <v>554</v>
      </c>
      <c r="D25" s="119" t="s">
        <v>161</v>
      </c>
      <c r="E25" s="119" t="s">
        <v>590</v>
      </c>
      <c r="F25" s="120">
        <v>0.01</v>
      </c>
      <c r="G25" s="1"/>
      <c r="H25" s="118">
        <v>95.2</v>
      </c>
      <c r="I25" s="121" t="s">
        <v>207</v>
      </c>
      <c r="J25" s="122" t="s">
        <v>207</v>
      </c>
      <c r="K25" s="122" t="s">
        <v>207</v>
      </c>
      <c r="L25" s="121">
        <v>6581.6210063999997</v>
      </c>
      <c r="M25" s="122" t="e">
        <v>#N/A</v>
      </c>
      <c r="N25" s="122">
        <v>0</v>
      </c>
      <c r="O25" s="123" t="s">
        <v>207</v>
      </c>
      <c r="P25" s="3"/>
      <c r="Q25" s="124" t="s">
        <v>207</v>
      </c>
      <c r="R25" s="125">
        <v>15.59</v>
      </c>
      <c r="S25" s="125">
        <v>1</v>
      </c>
      <c r="T25" s="123">
        <v>0.14392540619999999</v>
      </c>
      <c r="U25" s="123">
        <v>0.12605042016806722</v>
      </c>
      <c r="V25" s="1"/>
      <c r="W25" s="123">
        <v>-8.3333333341000012E-3</v>
      </c>
      <c r="X25" s="123">
        <v>-5.6056194873000002E-2</v>
      </c>
      <c r="Y25" s="123">
        <v>2.3392761185999998E-2</v>
      </c>
    </row>
    <row r="26" spans="2:25" s="7" customFormat="1" ht="16.8" customHeight="1" x14ac:dyDescent="0.3">
      <c r="B26" s="127" t="s">
        <v>426</v>
      </c>
      <c r="C26" s="66" t="s">
        <v>555</v>
      </c>
      <c r="D26" s="66" t="s">
        <v>471</v>
      </c>
      <c r="E26" s="66" t="s">
        <v>175</v>
      </c>
      <c r="F26" s="70">
        <v>8.5000000000000006E-3</v>
      </c>
      <c r="G26" s="1"/>
      <c r="H26" s="7">
        <v>64.150000000000006</v>
      </c>
      <c r="I26" s="13" t="s">
        <v>207</v>
      </c>
      <c r="J26" s="15" t="s">
        <v>207</v>
      </c>
      <c r="K26" s="15" t="s">
        <v>207</v>
      </c>
      <c r="L26" s="13">
        <v>452.25551726999998</v>
      </c>
      <c r="M26" s="15" t="e">
        <v>#N/A</v>
      </c>
      <c r="N26" s="15">
        <v>0</v>
      </c>
      <c r="O26" s="8" t="s">
        <v>207</v>
      </c>
      <c r="P26" s="3"/>
      <c r="Q26" s="17" t="s">
        <v>207</v>
      </c>
      <c r="R26" s="10">
        <v>9.93</v>
      </c>
      <c r="S26" s="10">
        <v>0.6</v>
      </c>
      <c r="T26" s="8">
        <v>0.13475369792</v>
      </c>
      <c r="U26" s="8">
        <v>0.11223694466095087</v>
      </c>
      <c r="V26" s="1"/>
      <c r="W26" s="8">
        <v>-3.1405707382999998E-2</v>
      </c>
      <c r="X26" s="8">
        <v>-3.8978739461999999E-2</v>
      </c>
      <c r="Y26" s="8">
        <v>2.2681310145000001E-2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22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299</v>
      </c>
      <c r="F6" s="208"/>
      <c r="G6" s="207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609</v>
      </c>
      <c r="D7" s="135" t="s">
        <v>207</v>
      </c>
      <c r="E7" s="162" t="s">
        <v>207</v>
      </c>
      <c r="F7" s="136" t="s">
        <v>207</v>
      </c>
      <c r="G7" s="163">
        <v>0.61885530335267791</v>
      </c>
      <c r="H7" s="138">
        <v>7.2076960658421063</v>
      </c>
      <c r="I7" s="138">
        <v>0.62026315789473674</v>
      </c>
      <c r="J7" s="139">
        <v>0.10916578412743722</v>
      </c>
      <c r="K7" s="139">
        <v>0.10283307361561767</v>
      </c>
      <c r="L7" s="164">
        <v>2.2129774319110528E-2</v>
      </c>
      <c r="M7" s="139">
        <v>-7.1173423860263225E-3</v>
      </c>
      <c r="N7" s="139">
        <v>9.4476816370315797E-2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247</v>
      </c>
      <c r="E8" s="153" t="s">
        <v>10</v>
      </c>
      <c r="F8" s="63" t="s">
        <v>246</v>
      </c>
      <c r="G8" s="15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19</v>
      </c>
      <c r="C9" s="127" t="s">
        <v>65</v>
      </c>
      <c r="D9" s="158">
        <v>3477.4340000000002</v>
      </c>
      <c r="E9" s="15">
        <v>130403.77499999999</v>
      </c>
      <c r="F9" s="158">
        <v>119150.94175</v>
      </c>
      <c r="G9" s="17">
        <v>1.0944418322232858</v>
      </c>
      <c r="H9" s="10">
        <v>0.68</v>
      </c>
      <c r="I9" s="10">
        <v>0.09</v>
      </c>
      <c r="J9" s="8">
        <v>1.8133333333333338E-2</v>
      </c>
      <c r="K9" s="160">
        <v>2.8800000000000006E-2</v>
      </c>
      <c r="L9" s="8">
        <v>-4.6529366895E-2</v>
      </c>
      <c r="M9" s="8">
        <v>-9.3649456259000008E-2</v>
      </c>
      <c r="N9" s="8">
        <v>-2.7983565478000003E-2</v>
      </c>
      <c r="Q9" s="38">
        <v>0.61885530335267791</v>
      </c>
      <c r="R9" s="39">
        <v>0.10283307361561767</v>
      </c>
      <c r="S9" s="37">
        <v>1</v>
      </c>
      <c r="T9" s="37" t="s">
        <v>65</v>
      </c>
      <c r="U9" s="38">
        <v>1.0944418322232858</v>
      </c>
      <c r="V9" s="37">
        <v>1</v>
      </c>
      <c r="W9" s="99" t="s">
        <v>458</v>
      </c>
      <c r="X9" s="99">
        <v>0.16666666666666663</v>
      </c>
    </row>
    <row r="10" spans="1:37" s="118" customFormat="1" ht="16.8" customHeight="1" x14ac:dyDescent="0.3">
      <c r="A10" s="146">
        <v>5</v>
      </c>
      <c r="B10" s="146">
        <v>10</v>
      </c>
      <c r="C10" s="128" t="s">
        <v>63</v>
      </c>
      <c r="D10" s="165">
        <v>53763.690999999999</v>
      </c>
      <c r="E10" s="122">
        <v>385485.66447000002</v>
      </c>
      <c r="F10" s="165">
        <v>504964.58004999999</v>
      </c>
      <c r="G10" s="124">
        <v>0.76339149259108519</v>
      </c>
      <c r="H10" s="125">
        <v>1.169</v>
      </c>
      <c r="I10" s="125">
        <v>6.8000000000000005E-2</v>
      </c>
      <c r="J10" s="123">
        <v>0.16304044630404463</v>
      </c>
      <c r="K10" s="170">
        <v>0.11380753138075314</v>
      </c>
      <c r="L10" s="6">
        <v>-6.0534591195000001E-2</v>
      </c>
      <c r="M10" s="6">
        <v>-7.6743909538999996E-2</v>
      </c>
      <c r="N10" s="6">
        <v>1.0289213767E-2</v>
      </c>
      <c r="O10" s="146"/>
      <c r="P10" s="146"/>
      <c r="Q10" s="148">
        <v>0.61885530335267791</v>
      </c>
      <c r="R10" s="149">
        <v>0.10283307361561767</v>
      </c>
      <c r="S10" s="146">
        <v>2</v>
      </c>
      <c r="T10" s="146" t="s">
        <v>226</v>
      </c>
      <c r="U10" s="148">
        <v>0.86478280018854226</v>
      </c>
      <c r="V10" s="146">
        <v>2</v>
      </c>
      <c r="W10" s="180" t="s">
        <v>48</v>
      </c>
      <c r="X10" s="180">
        <v>0.16348773841961856</v>
      </c>
      <c r="Y10" s="147"/>
      <c r="Z10" s="146"/>
    </row>
    <row r="11" spans="1:37" ht="16.8" customHeight="1" x14ac:dyDescent="0.3">
      <c r="A11" s="37">
        <v>11</v>
      </c>
      <c r="B11" s="37">
        <v>11</v>
      </c>
      <c r="C11" s="127" t="s">
        <v>445</v>
      </c>
      <c r="D11" s="158">
        <v>9625</v>
      </c>
      <c r="E11" s="15">
        <v>626010</v>
      </c>
      <c r="F11" s="158">
        <v>1032866.9668000001</v>
      </c>
      <c r="G11" s="17">
        <v>0.60608967090842969</v>
      </c>
      <c r="H11" s="10">
        <v>9.8000000000000007</v>
      </c>
      <c r="I11" s="10">
        <v>0.6</v>
      </c>
      <c r="J11" s="8">
        <v>0.15067650676506766</v>
      </c>
      <c r="K11" s="160">
        <v>0.11070110701107011</v>
      </c>
      <c r="L11" s="8">
        <v>3.7037037035999999E-3</v>
      </c>
      <c r="M11" s="8">
        <v>-4.8205307943E-2</v>
      </c>
      <c r="N11" s="8">
        <v>6.1748334529999997E-2</v>
      </c>
      <c r="Q11" s="38">
        <v>0.61885530335267791</v>
      </c>
      <c r="R11" s="39">
        <v>0.10283307361561767</v>
      </c>
      <c r="S11" s="37">
        <v>3</v>
      </c>
      <c r="T11" s="37" t="s">
        <v>24</v>
      </c>
      <c r="U11" s="38">
        <v>0.77044772969023634</v>
      </c>
      <c r="V11" s="37">
        <v>3</v>
      </c>
      <c r="W11" s="99" t="s">
        <v>72</v>
      </c>
      <c r="X11" s="99">
        <v>0.15929203539823011</v>
      </c>
    </row>
    <row r="12" spans="1:37" s="118" customFormat="1" ht="16.8" customHeight="1" x14ac:dyDescent="0.3">
      <c r="A12" s="146">
        <v>7</v>
      </c>
      <c r="B12" s="146">
        <v>18</v>
      </c>
      <c r="C12" s="128" t="s">
        <v>37</v>
      </c>
      <c r="D12" s="165">
        <v>27130.066999999999</v>
      </c>
      <c r="E12" s="122">
        <v>1825853.5090999999</v>
      </c>
      <c r="F12" s="165">
        <v>2842168.1082000001</v>
      </c>
      <c r="G12" s="124">
        <v>0.64241573319755108</v>
      </c>
      <c r="H12" s="125">
        <v>5.07</v>
      </c>
      <c r="I12" s="125">
        <v>0.37</v>
      </c>
      <c r="J12" s="123">
        <v>7.5334323922734037E-2</v>
      </c>
      <c r="K12" s="170">
        <v>6.5973254086181266E-2</v>
      </c>
      <c r="L12" s="6">
        <v>-1.2182592102000001E-2</v>
      </c>
      <c r="M12" s="6">
        <v>-0.13781284259999999</v>
      </c>
      <c r="N12" s="6">
        <v>-4.0651805367999998E-2</v>
      </c>
      <c r="O12" s="146"/>
      <c r="P12" s="146"/>
      <c r="Q12" s="148">
        <v>0.61885530335267791</v>
      </c>
      <c r="R12" s="149">
        <v>0.10283307361561767</v>
      </c>
      <c r="S12" s="146">
        <v>4</v>
      </c>
      <c r="T12" s="146" t="s">
        <v>30</v>
      </c>
      <c r="U12" s="148">
        <v>0.7696221786301306</v>
      </c>
      <c r="V12" s="146">
        <v>4</v>
      </c>
      <c r="W12" s="180" t="s">
        <v>76</v>
      </c>
      <c r="X12" s="180">
        <v>0.14334470989761094</v>
      </c>
      <c r="Y12" s="147"/>
      <c r="Z12" s="146"/>
    </row>
    <row r="13" spans="1:37" ht="16.8" customHeight="1" x14ac:dyDescent="0.3">
      <c r="A13" s="37">
        <v>9</v>
      </c>
      <c r="B13" s="37">
        <v>1</v>
      </c>
      <c r="C13" s="127" t="s">
        <v>458</v>
      </c>
      <c r="D13" s="158">
        <v>35021.735999999997</v>
      </c>
      <c r="E13" s="15">
        <v>189117.3744</v>
      </c>
      <c r="F13" s="158">
        <v>299910.53645999997</v>
      </c>
      <c r="G13" s="17">
        <v>0.63057929418636205</v>
      </c>
      <c r="H13" s="10">
        <v>1.17</v>
      </c>
      <c r="I13" s="10">
        <v>7.4999999999999997E-2</v>
      </c>
      <c r="J13" s="8">
        <v>0.21666666666666665</v>
      </c>
      <c r="K13" s="160">
        <v>0.16666666666666663</v>
      </c>
      <c r="L13" s="8">
        <v>1.4084507042E-2</v>
      </c>
      <c r="M13" s="8">
        <v>-0.27415992348000001</v>
      </c>
      <c r="N13" s="8">
        <v>-0.26931461925</v>
      </c>
      <c r="Q13" s="38">
        <v>0.61885530335267791</v>
      </c>
      <c r="R13" s="39">
        <v>0.10283307361561767</v>
      </c>
      <c r="S13" s="37">
        <v>5</v>
      </c>
      <c r="T13" s="37" t="s">
        <v>63</v>
      </c>
      <c r="U13" s="38">
        <v>0.76339149259108519</v>
      </c>
      <c r="V13" s="37">
        <v>5</v>
      </c>
      <c r="W13" s="99" t="s">
        <v>30</v>
      </c>
      <c r="X13" s="99">
        <v>0.13844378925778747</v>
      </c>
    </row>
    <row r="14" spans="1:37" s="118" customFormat="1" ht="16.8" customHeight="1" x14ac:dyDescent="0.3">
      <c r="A14" s="146">
        <v>4</v>
      </c>
      <c r="B14" s="146">
        <v>5</v>
      </c>
      <c r="C14" s="128" t="s">
        <v>30</v>
      </c>
      <c r="D14" s="165">
        <v>12000</v>
      </c>
      <c r="E14" s="122">
        <v>936120</v>
      </c>
      <c r="F14" s="165">
        <v>1216337.0885000001</v>
      </c>
      <c r="G14" s="124">
        <v>0.7696221786301306</v>
      </c>
      <c r="H14" s="125">
        <v>10.8</v>
      </c>
      <c r="I14" s="125">
        <v>0.9</v>
      </c>
      <c r="J14" s="123">
        <v>0.13844378925778747</v>
      </c>
      <c r="K14" s="170">
        <v>0.13844378925778747</v>
      </c>
      <c r="L14" s="6">
        <v>3.9897039895999999E-3</v>
      </c>
      <c r="M14" s="6">
        <v>3.6724017009E-2</v>
      </c>
      <c r="N14" s="6">
        <v>0.15148439760000001</v>
      </c>
      <c r="O14" s="146"/>
      <c r="P14" s="146"/>
      <c r="Q14" s="148">
        <v>0.61885530335267791</v>
      </c>
      <c r="R14" s="149">
        <v>0.10283307361561767</v>
      </c>
      <c r="S14" s="146">
        <v>6</v>
      </c>
      <c r="T14" s="146" t="s">
        <v>49</v>
      </c>
      <c r="U14" s="148">
        <v>0.69476762989086793</v>
      </c>
      <c r="V14" s="146">
        <v>6</v>
      </c>
      <c r="W14" s="180" t="s">
        <v>18</v>
      </c>
      <c r="X14" s="180">
        <v>0.11855421686746989</v>
      </c>
      <c r="Y14" s="147"/>
      <c r="Z14" s="146"/>
    </row>
    <row r="15" spans="1:37" ht="16.8" customHeight="1" x14ac:dyDescent="0.3">
      <c r="A15" s="37">
        <v>3</v>
      </c>
      <c r="B15" s="37">
        <v>14</v>
      </c>
      <c r="C15" s="127" t="s">
        <v>24</v>
      </c>
      <c r="D15" s="158">
        <v>11817.767</v>
      </c>
      <c r="E15" s="15">
        <v>1370860.9720000001</v>
      </c>
      <c r="F15" s="158">
        <v>1779304.3177</v>
      </c>
      <c r="G15" s="17">
        <v>0.77044772969023634</v>
      </c>
      <c r="H15" s="10">
        <v>11.5</v>
      </c>
      <c r="I15" s="10">
        <v>0.85</v>
      </c>
      <c r="J15" s="8">
        <v>9.9137931034482749E-2</v>
      </c>
      <c r="K15" s="160">
        <v>8.7931034482758602E-2</v>
      </c>
      <c r="L15" s="8">
        <v>-1.3773167828E-2</v>
      </c>
      <c r="M15" s="8">
        <v>4.9808781604999998E-3</v>
      </c>
      <c r="N15" s="8">
        <v>8.1873703207999998E-2</v>
      </c>
      <c r="Q15" s="38">
        <v>0.61885530335267791</v>
      </c>
      <c r="R15" s="39">
        <v>0.10283307361561767</v>
      </c>
      <c r="S15" s="37">
        <v>7</v>
      </c>
      <c r="T15" s="37" t="s">
        <v>37</v>
      </c>
      <c r="U15" s="38">
        <v>0.64241573319755108</v>
      </c>
      <c r="V15" s="37">
        <v>7</v>
      </c>
      <c r="W15" s="99" t="s">
        <v>49</v>
      </c>
      <c r="X15" s="99">
        <v>0.11763818716537215</v>
      </c>
    </row>
    <row r="16" spans="1:37" s="118" customFormat="1" ht="16.8" customHeight="1" x14ac:dyDescent="0.3">
      <c r="A16" s="146">
        <v>6</v>
      </c>
      <c r="B16" s="146">
        <v>7</v>
      </c>
      <c r="C16" s="128" t="s">
        <v>49</v>
      </c>
      <c r="D16" s="165">
        <v>3690.6950000000002</v>
      </c>
      <c r="E16" s="122">
        <v>489423.06394999998</v>
      </c>
      <c r="F16" s="165">
        <v>704441.37419999996</v>
      </c>
      <c r="G16" s="124">
        <v>0.69476762989086793</v>
      </c>
      <c r="H16" s="125">
        <v>12.8</v>
      </c>
      <c r="I16" s="125">
        <v>1.3</v>
      </c>
      <c r="J16" s="123">
        <v>9.6523640751074599E-2</v>
      </c>
      <c r="K16" s="170">
        <v>0.11763818716537215</v>
      </c>
      <c r="L16" s="6">
        <v>1.2290076335999999E-2</v>
      </c>
      <c r="M16" s="6">
        <v>1.1286258043E-2</v>
      </c>
      <c r="N16" s="6">
        <v>0.16075603519000001</v>
      </c>
      <c r="O16" s="146"/>
      <c r="P16" s="146"/>
      <c r="Q16" s="148">
        <v>0.61885530335267791</v>
      </c>
      <c r="R16" s="149">
        <v>0.10283307361561767</v>
      </c>
      <c r="S16" s="146">
        <v>8</v>
      </c>
      <c r="T16" s="146" t="s">
        <v>70</v>
      </c>
      <c r="U16" s="148">
        <v>0.63596087670319879</v>
      </c>
      <c r="V16" s="146">
        <v>8</v>
      </c>
      <c r="W16" s="180" t="s">
        <v>44</v>
      </c>
      <c r="X16" s="180">
        <v>0.11748251748251749</v>
      </c>
      <c r="Y16" s="147"/>
      <c r="Z16" s="146"/>
    </row>
    <row r="17" spans="1:26" ht="16.8" customHeight="1" x14ac:dyDescent="0.3">
      <c r="A17" s="37">
        <v>10</v>
      </c>
      <c r="B17" s="37">
        <v>3</v>
      </c>
      <c r="C17" s="127" t="s">
        <v>72</v>
      </c>
      <c r="D17" s="158">
        <v>1798</v>
      </c>
      <c r="E17" s="15">
        <v>60952.2</v>
      </c>
      <c r="F17" s="158">
        <v>96739.837499999994</v>
      </c>
      <c r="G17" s="17">
        <v>0.63006308026928415</v>
      </c>
      <c r="H17" s="10">
        <v>5.89</v>
      </c>
      <c r="I17" s="10">
        <v>0.45</v>
      </c>
      <c r="J17" s="8">
        <v>0.17374631268436577</v>
      </c>
      <c r="K17" s="160">
        <v>0.15929203539823011</v>
      </c>
      <c r="L17" s="8">
        <v>0.25277161861999997</v>
      </c>
      <c r="M17" s="8">
        <v>3.5899410772000005E-2</v>
      </c>
      <c r="N17" s="8">
        <v>0.13543988987</v>
      </c>
      <c r="Q17" s="38">
        <v>0.61885530335267791</v>
      </c>
      <c r="R17" s="39">
        <v>0.10283307361561767</v>
      </c>
      <c r="S17" s="37">
        <v>9</v>
      </c>
      <c r="T17" s="37" t="s">
        <v>458</v>
      </c>
      <c r="U17" s="38">
        <v>0.63057929418636205</v>
      </c>
      <c r="V17" s="37">
        <v>9</v>
      </c>
      <c r="W17" s="99" t="s">
        <v>70</v>
      </c>
      <c r="X17" s="99">
        <v>0.11650485436893206</v>
      </c>
    </row>
    <row r="18" spans="1:26" s="118" customFormat="1" ht="16.8" customHeight="1" x14ac:dyDescent="0.3">
      <c r="A18" s="146">
        <v>2</v>
      </c>
      <c r="B18" s="146">
        <v>16</v>
      </c>
      <c r="C18" s="128" t="s">
        <v>226</v>
      </c>
      <c r="D18" s="165">
        <v>4824.9870000000001</v>
      </c>
      <c r="E18" s="122">
        <v>316036.64850000001</v>
      </c>
      <c r="F18" s="165">
        <v>365452.05158000003</v>
      </c>
      <c r="G18" s="124">
        <v>0.86478280018854226</v>
      </c>
      <c r="H18" s="125">
        <v>4.2</v>
      </c>
      <c r="I18" s="125">
        <v>0.38</v>
      </c>
      <c r="J18" s="123">
        <v>6.4122137404580157E-2</v>
      </c>
      <c r="K18" s="170">
        <v>6.9618320610687026E-2</v>
      </c>
      <c r="L18" s="6">
        <v>1.3618074899999999E-2</v>
      </c>
      <c r="M18" s="6">
        <v>0.30394987938000001</v>
      </c>
      <c r="N18" s="6">
        <v>0.38662095207999997</v>
      </c>
      <c r="O18" s="146"/>
      <c r="P18" s="146"/>
      <c r="Q18" s="148">
        <v>0.61885530335267791</v>
      </c>
      <c r="R18" s="149">
        <v>0.10283307361561767</v>
      </c>
      <c r="S18" s="146">
        <v>10</v>
      </c>
      <c r="T18" s="146" t="s">
        <v>72</v>
      </c>
      <c r="U18" s="148">
        <v>0.63006308026928415</v>
      </c>
      <c r="V18" s="146">
        <v>10</v>
      </c>
      <c r="W18" s="180" t="s">
        <v>63</v>
      </c>
      <c r="X18" s="180">
        <v>0.11380753138075314</v>
      </c>
      <c r="Y18" s="147"/>
      <c r="Z18" s="146"/>
    </row>
    <row r="19" spans="1:26" ht="16.8" customHeight="1" x14ac:dyDescent="0.3">
      <c r="A19" s="37">
        <v>13</v>
      </c>
      <c r="B19" s="37">
        <v>13</v>
      </c>
      <c r="C19" s="127" t="s">
        <v>21</v>
      </c>
      <c r="D19" s="158">
        <v>20767.328000000001</v>
      </c>
      <c r="E19" s="15">
        <v>1252062.2050999999</v>
      </c>
      <c r="F19" s="158">
        <v>2107266.2574999998</v>
      </c>
      <c r="G19" s="17">
        <v>0.59416421662130658</v>
      </c>
      <c r="H19" s="10">
        <v>5.8</v>
      </c>
      <c r="I19" s="10">
        <v>0.5</v>
      </c>
      <c r="J19" s="8">
        <v>9.6201691824392893E-2</v>
      </c>
      <c r="K19" s="160">
        <v>9.9518991542475413E-2</v>
      </c>
      <c r="L19" s="8">
        <v>0</v>
      </c>
      <c r="M19" s="8">
        <v>-2.8836444074E-2</v>
      </c>
      <c r="N19" s="8">
        <v>6.5361885861000002E-2</v>
      </c>
      <c r="Q19" s="38">
        <v>0.61885530335267791</v>
      </c>
      <c r="R19" s="39">
        <v>0.10283307361561767</v>
      </c>
      <c r="S19" s="37">
        <v>11</v>
      </c>
      <c r="T19" s="37" t="s">
        <v>445</v>
      </c>
      <c r="U19" s="38">
        <v>0.60608967090842969</v>
      </c>
      <c r="V19" s="37">
        <v>11</v>
      </c>
      <c r="W19" s="99" t="s">
        <v>445</v>
      </c>
      <c r="X19" s="99">
        <v>0.11070110701107011</v>
      </c>
    </row>
    <row r="20" spans="1:26" ht="16.8" customHeight="1" x14ac:dyDescent="0.3">
      <c r="A20" s="37">
        <v>12</v>
      </c>
      <c r="B20" s="37">
        <v>4</v>
      </c>
      <c r="C20" s="128" t="s">
        <v>76</v>
      </c>
      <c r="D20" s="165">
        <v>1815.6959999999999</v>
      </c>
      <c r="E20" s="122">
        <v>74479.849919999993</v>
      </c>
      <c r="F20" s="165">
        <v>123295.05467</v>
      </c>
      <c r="G20" s="124">
        <v>0.60407816128023784</v>
      </c>
      <c r="H20" s="125">
        <v>5.5808229259999997</v>
      </c>
      <c r="I20" s="125">
        <v>0.49</v>
      </c>
      <c r="J20" s="123">
        <v>0.13605126587030716</v>
      </c>
      <c r="K20" s="170">
        <v>0.14334470989761094</v>
      </c>
      <c r="L20" s="6">
        <v>4.7035234737999997E-2</v>
      </c>
      <c r="M20" s="6">
        <v>-1.8303861460000001E-2</v>
      </c>
      <c r="N20" s="6">
        <v>5.2681066623000004E-2</v>
      </c>
      <c r="Q20" s="38">
        <v>0.61885530335267791</v>
      </c>
      <c r="R20" s="39">
        <v>0.10283307361561767</v>
      </c>
      <c r="S20" s="37">
        <v>13</v>
      </c>
      <c r="T20" s="37" t="s">
        <v>21</v>
      </c>
      <c r="U20" s="38">
        <v>0.59416421662130658</v>
      </c>
      <c r="V20" s="37">
        <v>13</v>
      </c>
      <c r="W20" s="99" t="s">
        <v>21</v>
      </c>
      <c r="X20" s="99">
        <v>9.9518991542475413E-2</v>
      </c>
    </row>
    <row r="21" spans="1:26" s="118" customFormat="1" ht="16.8" customHeight="1" x14ac:dyDescent="0.3">
      <c r="A21" s="146">
        <v>8</v>
      </c>
      <c r="B21" s="146">
        <v>9</v>
      </c>
      <c r="C21" s="127" t="s">
        <v>70</v>
      </c>
      <c r="D21" s="158">
        <v>2676</v>
      </c>
      <c r="E21" s="15">
        <v>143326.56</v>
      </c>
      <c r="F21" s="158">
        <v>225370.08997</v>
      </c>
      <c r="G21" s="17">
        <v>0.63596087670319879</v>
      </c>
      <c r="H21" s="10">
        <v>5.15</v>
      </c>
      <c r="I21" s="10">
        <v>0.52</v>
      </c>
      <c r="J21" s="8">
        <v>9.6153846153846159E-2</v>
      </c>
      <c r="K21" s="160">
        <v>0.11650485436893206</v>
      </c>
      <c r="L21" s="8">
        <v>3.0396306272000004E-2</v>
      </c>
      <c r="M21" s="8">
        <v>0.13541876891999999</v>
      </c>
      <c r="N21" s="8">
        <v>0.18275867546000002</v>
      </c>
      <c r="O21" s="146"/>
      <c r="P21" s="146"/>
      <c r="Q21" s="148">
        <v>0.61885530335267791</v>
      </c>
      <c r="R21" s="149">
        <v>0.10283307361561767</v>
      </c>
      <c r="S21" s="146">
        <v>14</v>
      </c>
      <c r="T21" s="146" t="s">
        <v>394</v>
      </c>
      <c r="U21" s="148">
        <v>0.56217122002552766</v>
      </c>
      <c r="V21" s="146">
        <v>14</v>
      </c>
      <c r="W21" s="180" t="s">
        <v>24</v>
      </c>
      <c r="X21" s="180">
        <v>8.7931034482758602E-2</v>
      </c>
      <c r="Y21" s="147"/>
      <c r="Z21" s="146"/>
    </row>
    <row r="22" spans="1:26" ht="16.8" customHeight="1" x14ac:dyDescent="0.3">
      <c r="A22" s="37">
        <v>16</v>
      </c>
      <c r="B22" s="37">
        <v>8</v>
      </c>
      <c r="C22" s="128" t="s">
        <v>44</v>
      </c>
      <c r="D22" s="165">
        <v>82826.294999999998</v>
      </c>
      <c r="E22" s="122">
        <v>355324.80554999999</v>
      </c>
      <c r="F22" s="165">
        <v>814055.87597000005</v>
      </c>
      <c r="G22" s="124">
        <v>0.43648699805355201</v>
      </c>
      <c r="H22" s="125">
        <v>0.53100000000000003</v>
      </c>
      <c r="I22" s="125">
        <v>4.2000000000000003E-2</v>
      </c>
      <c r="J22" s="123">
        <v>0.12377622377622378</v>
      </c>
      <c r="K22" s="170">
        <v>0.11748251748251749</v>
      </c>
      <c r="L22" s="6">
        <v>-1.5603487838E-2</v>
      </c>
      <c r="M22" s="6">
        <v>-9.8624079335999995E-2</v>
      </c>
      <c r="N22" s="6">
        <v>-5.5153164315999995E-2</v>
      </c>
      <c r="Q22" s="38">
        <v>0.61885530335267791</v>
      </c>
      <c r="R22" s="39">
        <v>0.10283307361561767</v>
      </c>
      <c r="S22" s="37">
        <v>15</v>
      </c>
      <c r="T22" s="37" t="s">
        <v>18</v>
      </c>
      <c r="U22" s="38">
        <v>0.51375380670695592</v>
      </c>
      <c r="V22" s="37">
        <v>15</v>
      </c>
      <c r="W22" s="99" t="s">
        <v>77</v>
      </c>
      <c r="X22" s="99">
        <v>8.5714285714285729E-2</v>
      </c>
    </row>
    <row r="23" spans="1:26" s="118" customFormat="1" ht="16.8" customHeight="1" x14ac:dyDescent="0.3">
      <c r="A23" s="146">
        <v>15</v>
      </c>
      <c r="B23" s="146">
        <v>6</v>
      </c>
      <c r="C23" s="127" t="s">
        <v>18</v>
      </c>
      <c r="D23" s="158">
        <v>26638.202000000001</v>
      </c>
      <c r="E23" s="15">
        <v>1105485.3829999999</v>
      </c>
      <c r="F23" s="158">
        <v>2151780.4219999998</v>
      </c>
      <c r="G23" s="17">
        <v>0.51375380670695592</v>
      </c>
      <c r="H23" s="10">
        <v>4.92</v>
      </c>
      <c r="I23" s="10">
        <v>0.41</v>
      </c>
      <c r="J23" s="8">
        <v>0.11855421686746989</v>
      </c>
      <c r="K23" s="160">
        <v>0.11855421686746989</v>
      </c>
      <c r="L23" s="8">
        <v>4.2932369679000007E-2</v>
      </c>
      <c r="M23" s="8">
        <v>-1.9462509701999999E-2</v>
      </c>
      <c r="N23" s="8">
        <v>7.9193059258999998E-2</v>
      </c>
      <c r="O23" s="146"/>
      <c r="P23" s="146"/>
      <c r="Q23" s="148">
        <v>0.61885530335267791</v>
      </c>
      <c r="R23" s="149">
        <v>0.10283307361561767</v>
      </c>
      <c r="S23" s="146">
        <v>16</v>
      </c>
      <c r="T23" s="146" t="s">
        <v>44</v>
      </c>
      <c r="U23" s="148">
        <v>0.43648699805355201</v>
      </c>
      <c r="V23" s="146">
        <v>16</v>
      </c>
      <c r="W23" s="180" t="s">
        <v>226</v>
      </c>
      <c r="X23" s="180">
        <v>6.9618320610687026E-2</v>
      </c>
      <c r="Y23" s="147"/>
      <c r="Z23" s="146"/>
    </row>
    <row r="24" spans="1:26" ht="16.8" customHeight="1" x14ac:dyDescent="0.3">
      <c r="A24" s="37">
        <v>14</v>
      </c>
      <c r="B24" s="37">
        <v>12</v>
      </c>
      <c r="C24" s="128" t="s">
        <v>394</v>
      </c>
      <c r="D24" s="165">
        <v>11610.812</v>
      </c>
      <c r="E24" s="122">
        <v>708259.53200000001</v>
      </c>
      <c r="F24" s="165">
        <v>1259864.4447999999</v>
      </c>
      <c r="G24" s="124">
        <v>0.56217122002552766</v>
      </c>
      <c r="H24" s="125">
        <v>6.65</v>
      </c>
      <c r="I24" s="125">
        <v>0.56000000000000005</v>
      </c>
      <c r="J24" s="123">
        <v>0.10901639344262296</v>
      </c>
      <c r="K24" s="170">
        <v>0.11016393442622952</v>
      </c>
      <c r="L24" s="6">
        <v>4.3477773166000003E-2</v>
      </c>
      <c r="M24" s="6">
        <v>0.17971462688999998</v>
      </c>
      <c r="N24" s="6">
        <v>0.29545928275</v>
      </c>
      <c r="Q24" s="38">
        <v>0.61885530335267791</v>
      </c>
      <c r="R24" s="39">
        <v>0.10283307361561767</v>
      </c>
      <c r="S24" s="37">
        <v>17</v>
      </c>
      <c r="T24" s="37" t="s">
        <v>77</v>
      </c>
      <c r="U24" s="38">
        <v>0.38919508518065282</v>
      </c>
      <c r="V24" s="37">
        <v>17</v>
      </c>
      <c r="W24" s="99" t="s">
        <v>75</v>
      </c>
      <c r="X24" s="99">
        <v>6.7994670861490553E-2</v>
      </c>
    </row>
    <row r="25" spans="1:26" s="118" customFormat="1" ht="16.8" customHeight="1" x14ac:dyDescent="0.3">
      <c r="A25" s="146">
        <v>18</v>
      </c>
      <c r="B25" s="146">
        <v>2</v>
      </c>
      <c r="C25" s="127" t="s">
        <v>48</v>
      </c>
      <c r="D25" s="158">
        <v>8543.4930000000004</v>
      </c>
      <c r="E25" s="15">
        <v>282191.57378999999</v>
      </c>
      <c r="F25" s="158">
        <v>767704.92171999998</v>
      </c>
      <c r="G25" s="17">
        <v>0.36757817464262904</v>
      </c>
      <c r="H25" s="10">
        <v>5.32</v>
      </c>
      <c r="I25" s="10">
        <v>0.45</v>
      </c>
      <c r="J25" s="8">
        <v>0.16106569785043903</v>
      </c>
      <c r="K25" s="160">
        <v>0.16348773841961856</v>
      </c>
      <c r="L25" s="8">
        <v>3.7132642950000003E-2</v>
      </c>
      <c r="M25" s="8">
        <v>-4.0166081375999994E-2</v>
      </c>
      <c r="N25" s="8">
        <v>0.13914074788</v>
      </c>
      <c r="O25" s="146"/>
      <c r="P25" s="146"/>
      <c r="Q25" s="148">
        <v>0.61885530335267791</v>
      </c>
      <c r="R25" s="149">
        <v>0.10283307361561767</v>
      </c>
      <c r="S25" s="146">
        <v>18</v>
      </c>
      <c r="T25" s="146" t="s">
        <v>48</v>
      </c>
      <c r="U25" s="148">
        <v>0.36757817464262904</v>
      </c>
      <c r="V25" s="146">
        <v>18</v>
      </c>
      <c r="W25" s="180" t="s">
        <v>37</v>
      </c>
      <c r="X25" s="180">
        <v>6.5973254086181266E-2</v>
      </c>
      <c r="Y25" s="147"/>
      <c r="Z25" s="146"/>
    </row>
    <row r="26" spans="1:26" s="118" customFormat="1" ht="16.8" customHeight="1" x14ac:dyDescent="0.3">
      <c r="A26" s="146">
        <v>17</v>
      </c>
      <c r="B26" s="146">
        <v>15</v>
      </c>
      <c r="C26" s="127" t="s">
        <v>77</v>
      </c>
      <c r="D26" s="158">
        <v>1415</v>
      </c>
      <c r="E26" s="15">
        <v>39620</v>
      </c>
      <c r="F26" s="158">
        <v>101799.84668</v>
      </c>
      <c r="G26" s="17">
        <v>0.38919508518065282</v>
      </c>
      <c r="H26" s="10">
        <v>2.16</v>
      </c>
      <c r="I26" s="10">
        <v>0.2</v>
      </c>
      <c r="J26" s="8">
        <v>7.7142857142857152E-2</v>
      </c>
      <c r="K26" s="160">
        <v>8.5714285714285729E-2</v>
      </c>
      <c r="L26" s="8">
        <v>7.1942446028999997E-3</v>
      </c>
      <c r="M26" s="8">
        <v>-0.10823590666999999</v>
      </c>
      <c r="N26" s="8">
        <v>0.23380743137999999</v>
      </c>
      <c r="O26" s="146"/>
      <c r="P26" s="146"/>
      <c r="Q26" s="148">
        <v>0.61885530335267791</v>
      </c>
      <c r="R26" s="149">
        <v>0.10283307361561767</v>
      </c>
      <c r="S26" s="146">
        <v>20</v>
      </c>
      <c r="T26" s="146" t="e">
        <v>#N/A</v>
      </c>
      <c r="U26" s="148" t="e">
        <v>#N/A</v>
      </c>
      <c r="V26" s="146">
        <v>20</v>
      </c>
      <c r="W26" s="180" t="e">
        <v>#N/A</v>
      </c>
      <c r="X26" s="180" t="e">
        <v>#N/A</v>
      </c>
      <c r="Y26" s="147"/>
      <c r="Z26" s="146"/>
    </row>
    <row r="27" spans="1:26" ht="16.8" customHeight="1" x14ac:dyDescent="0.3">
      <c r="A27" s="37">
        <v>19</v>
      </c>
      <c r="B27" s="37">
        <v>17</v>
      </c>
      <c r="C27" s="128" t="s">
        <v>75</v>
      </c>
      <c r="D27" s="165">
        <v>111.17700000000001</v>
      </c>
      <c r="E27" s="122">
        <v>69262.159230000005</v>
      </c>
      <c r="F27" s="165">
        <v>228557.40825000001</v>
      </c>
      <c r="G27" s="124">
        <v>0.30304053480620446</v>
      </c>
      <c r="H27" s="125">
        <v>37.755402324999999</v>
      </c>
      <c r="I27" s="125">
        <v>3.53</v>
      </c>
      <c r="J27" s="123">
        <v>6.0603544719818936E-2</v>
      </c>
      <c r="K27" s="170">
        <v>6.7994670861490553E-2</v>
      </c>
      <c r="L27" s="6">
        <v>6.0462661921999998E-2</v>
      </c>
      <c r="M27" s="6">
        <v>0.10099697793000001</v>
      </c>
      <c r="N27" s="6">
        <v>0.15154798998999999</v>
      </c>
      <c r="Q27" s="38">
        <v>0.61885530335267791</v>
      </c>
      <c r="R27" s="39">
        <v>0.10283307361561767</v>
      </c>
      <c r="S27" s="37">
        <v>21</v>
      </c>
      <c r="T27" s="37" t="e">
        <v>#N/A</v>
      </c>
      <c r="U27" s="38" t="e">
        <v>#N/A</v>
      </c>
      <c r="V27" s="37">
        <v>21</v>
      </c>
      <c r="W27" s="99" t="e">
        <v>#N/A</v>
      </c>
      <c r="X27" s="99" t="e">
        <v>#N/A</v>
      </c>
    </row>
    <row r="28" spans="1:26" hidden="1" x14ac:dyDescent="0.3">
      <c r="C28" s="7"/>
      <c r="D28" s="14"/>
      <c r="E28" s="14"/>
      <c r="F28" s="14"/>
      <c r="G28" s="16"/>
      <c r="H28" s="9"/>
      <c r="I28" s="9"/>
      <c r="J28" s="6"/>
      <c r="K28" s="159"/>
      <c r="L28" s="6"/>
      <c r="M28" s="6"/>
      <c r="N28" s="6"/>
      <c r="R28" s="38"/>
    </row>
    <row r="29" spans="1:26" hidden="1" x14ac:dyDescent="0.3"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C30" s="7"/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C32" s="7"/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C34" s="7"/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C36" s="7"/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C38" s="7"/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C40" s="7"/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C43" s="7"/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x14ac:dyDescent="0.3">
      <c r="C54" s="18"/>
      <c r="D54" s="19"/>
      <c r="E54" s="152"/>
      <c r="F54" s="172"/>
      <c r="G54" s="20"/>
      <c r="H54" s="21"/>
      <c r="I54" s="21"/>
      <c r="J54" s="22"/>
      <c r="K54" s="173"/>
      <c r="L54" s="22"/>
      <c r="M54" s="22"/>
      <c r="N54" s="22"/>
    </row>
    <row r="55" spans="3:18" x14ac:dyDescent="0.3"/>
    <row r="56" spans="3:18" x14ac:dyDescent="0.3"/>
    <row r="57" spans="3:18" x14ac:dyDescent="0.3"/>
    <row r="58" spans="3:18" x14ac:dyDescent="0.3"/>
    <row r="59" spans="3:18" x14ac:dyDescent="0.3">
      <c r="E59" s="161"/>
    </row>
    <row r="60" spans="3:18" x14ac:dyDescent="0.3"/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7">
    <sortCondition descending="1" ref="G9:G27"/>
  </sortState>
  <mergeCells count="4">
    <mergeCell ref="C6:D6"/>
    <mergeCell ref="E6:F6"/>
    <mergeCell ref="G6:K6"/>
    <mergeCell ref="L6:N6"/>
  </mergeCells>
  <conditionalFormatting sqref="L9:N27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I16" sqref="I16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6"/>
      <c r="L6" s="207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610</v>
      </c>
      <c r="D7" s="135"/>
      <c r="E7" s="162" t="s">
        <v>207</v>
      </c>
      <c r="F7" s="166" t="s">
        <v>207</v>
      </c>
      <c r="G7" s="137">
        <v>0.87348270131378047</v>
      </c>
      <c r="H7" s="138">
        <v>9.9159312500000016</v>
      </c>
      <c r="I7" s="138">
        <v>0.77700000000000002</v>
      </c>
      <c r="J7" s="139">
        <v>0.10332485332133999</v>
      </c>
      <c r="K7" s="139">
        <v>0.1033256235645182</v>
      </c>
      <c r="L7" s="164">
        <v>-2.1565836277625005E-3</v>
      </c>
      <c r="M7" s="139">
        <v>-2.1563844418556251E-2</v>
      </c>
      <c r="N7" s="139">
        <v>4.4093603925381246E-2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247</v>
      </c>
      <c r="E8" s="15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14</v>
      </c>
      <c r="B9" s="37">
        <v>15</v>
      </c>
      <c r="C9" s="127" t="s">
        <v>59</v>
      </c>
      <c r="D9" s="158">
        <v>685</v>
      </c>
      <c r="E9" s="15">
        <v>288816.55</v>
      </c>
      <c r="F9" s="158">
        <v>406640.55789</v>
      </c>
      <c r="G9" s="17">
        <v>0.71025023056880499</v>
      </c>
      <c r="H9" s="10">
        <v>36.81</v>
      </c>
      <c r="I9" s="10">
        <v>2.75</v>
      </c>
      <c r="J9" s="8">
        <v>8.7304034342907302E-2</v>
      </c>
      <c r="K9" s="160">
        <v>7.826767545003914E-2</v>
      </c>
      <c r="L9" s="8">
        <v>1.0497303773999999E-2</v>
      </c>
      <c r="M9" s="8">
        <v>-6.8212050482000006E-2</v>
      </c>
      <c r="N9" s="8">
        <v>-0.10023510641</v>
      </c>
      <c r="Q9" s="38">
        <v>0.87348270131378047</v>
      </c>
      <c r="R9" s="39">
        <v>0.1033256235645182</v>
      </c>
      <c r="S9" s="37">
        <v>1</v>
      </c>
      <c r="T9" s="39" t="s">
        <v>27</v>
      </c>
      <c r="U9" s="38">
        <v>0.96044395813071537</v>
      </c>
      <c r="V9" s="37">
        <v>1</v>
      </c>
      <c r="W9" s="133" t="s">
        <v>340</v>
      </c>
      <c r="X9" s="134">
        <v>0.15339233038348082</v>
      </c>
    </row>
    <row r="10" spans="1:41" s="147" customFormat="1" ht="16.8" customHeight="1" x14ac:dyDescent="0.3">
      <c r="A10" s="146">
        <v>3</v>
      </c>
      <c r="B10" s="146">
        <v>12</v>
      </c>
      <c r="C10" s="128" t="s">
        <v>16</v>
      </c>
      <c r="D10" s="165">
        <v>45582.811000000002</v>
      </c>
      <c r="E10" s="122">
        <v>6745344.3717999998</v>
      </c>
      <c r="F10" s="165">
        <v>7570811.6878000004</v>
      </c>
      <c r="G10" s="124">
        <v>0.89096713139355965</v>
      </c>
      <c r="H10" s="125">
        <v>13.34</v>
      </c>
      <c r="I10" s="125">
        <v>1.17</v>
      </c>
      <c r="J10" s="123">
        <v>9.0147317204760422E-2</v>
      </c>
      <c r="K10" s="170">
        <v>9.4877686173525946E-2</v>
      </c>
      <c r="L10" s="6">
        <v>5.5038390964999998E-3</v>
      </c>
      <c r="M10" s="6">
        <v>2.7121892489999997E-3</v>
      </c>
      <c r="N10" s="6">
        <v>1.5942348733E-2</v>
      </c>
      <c r="Q10" s="148">
        <v>0.87348270131378047</v>
      </c>
      <c r="R10" s="149">
        <v>0.1033256235645182</v>
      </c>
      <c r="S10" s="146">
        <v>2</v>
      </c>
      <c r="T10" s="149" t="s">
        <v>29</v>
      </c>
      <c r="U10" s="148">
        <v>0.94857995755596436</v>
      </c>
      <c r="V10" s="146">
        <v>2</v>
      </c>
      <c r="W10" s="150" t="s">
        <v>389</v>
      </c>
      <c r="X10" s="151">
        <v>0.13756735068210477</v>
      </c>
    </row>
    <row r="11" spans="1:41" s="101" customFormat="1" ht="16.8" customHeight="1" x14ac:dyDescent="0.3">
      <c r="A11" s="37">
        <v>2</v>
      </c>
      <c r="B11" s="37">
        <v>11</v>
      </c>
      <c r="C11" s="127" t="s">
        <v>29</v>
      </c>
      <c r="D11" s="158">
        <v>70940.260999999999</v>
      </c>
      <c r="E11" s="15">
        <v>7179154.4132000003</v>
      </c>
      <c r="F11" s="158">
        <v>7568317.6267999997</v>
      </c>
      <c r="G11" s="17">
        <v>0.94857995755596436</v>
      </c>
      <c r="H11" s="10">
        <v>9.6199999999999992</v>
      </c>
      <c r="I11" s="10">
        <v>0.81</v>
      </c>
      <c r="J11" s="8">
        <v>9.5059288537549386E-2</v>
      </c>
      <c r="K11" s="160">
        <v>9.6047430830039526E-2</v>
      </c>
      <c r="L11" s="8">
        <v>2.9504762888E-2</v>
      </c>
      <c r="M11" s="8">
        <v>6.0837910646999997E-2</v>
      </c>
      <c r="N11" s="8">
        <v>8.6465572359999993E-2</v>
      </c>
      <c r="Q11" s="38">
        <v>0.87348270131378047</v>
      </c>
      <c r="R11" s="39">
        <v>0.1033256235645182</v>
      </c>
      <c r="S11" s="37">
        <v>3</v>
      </c>
      <c r="T11" s="39" t="s">
        <v>16</v>
      </c>
      <c r="U11" s="38">
        <v>0.89096713139355965</v>
      </c>
      <c r="V11" s="37">
        <v>3</v>
      </c>
      <c r="W11" s="133" t="s">
        <v>40</v>
      </c>
      <c r="X11" s="134">
        <v>0.13333333333333336</v>
      </c>
    </row>
    <row r="12" spans="1:41" s="101" customFormat="1" ht="16.8" customHeight="1" x14ac:dyDescent="0.3">
      <c r="A12" s="37">
        <v>1</v>
      </c>
      <c r="B12" s="37">
        <v>9</v>
      </c>
      <c r="C12" s="5" t="s">
        <v>27</v>
      </c>
      <c r="D12" s="157">
        <v>18021.303</v>
      </c>
      <c r="E12" s="14">
        <v>1986308.0167</v>
      </c>
      <c r="F12" s="157">
        <v>2068114.4380000001</v>
      </c>
      <c r="G12" s="16">
        <v>0.96044395813071537</v>
      </c>
      <c r="H12" s="9">
        <v>10.96</v>
      </c>
      <c r="I12" s="9">
        <v>0.91</v>
      </c>
      <c r="J12" s="6">
        <v>9.9437488657043091E-2</v>
      </c>
      <c r="K12" s="159">
        <v>9.9074578114499129E-2</v>
      </c>
      <c r="L12" s="123">
        <v>-2.4946921443000002E-2</v>
      </c>
      <c r="M12" s="123">
        <v>4.1924368343000005E-3</v>
      </c>
      <c r="N12" s="123">
        <v>7.5020912422E-2</v>
      </c>
      <c r="Q12" s="38">
        <v>0.87348270131378047</v>
      </c>
      <c r="R12" s="39">
        <v>0.1033256235645182</v>
      </c>
      <c r="S12" s="37">
        <v>4</v>
      </c>
      <c r="T12" s="39" t="s">
        <v>17</v>
      </c>
      <c r="U12" s="38">
        <v>0.88861301745728349</v>
      </c>
      <c r="V12" s="37">
        <v>4</v>
      </c>
      <c r="W12" s="133" t="s">
        <v>231</v>
      </c>
      <c r="X12" s="134">
        <v>0.11434379367297673</v>
      </c>
    </row>
    <row r="13" spans="1:41" s="101" customFormat="1" ht="16.8" customHeight="1" x14ac:dyDescent="0.3">
      <c r="A13" s="37">
        <v>8</v>
      </c>
      <c r="B13" s="37">
        <v>3</v>
      </c>
      <c r="C13" s="127" t="s">
        <v>40</v>
      </c>
      <c r="D13" s="158">
        <v>345709.45699999999</v>
      </c>
      <c r="E13" s="15">
        <v>3111385.1129999999</v>
      </c>
      <c r="F13" s="158">
        <v>3777611.9043000001</v>
      </c>
      <c r="G13" s="17">
        <v>0.8236381057192127</v>
      </c>
      <c r="H13" s="10">
        <v>1.2</v>
      </c>
      <c r="I13" s="10">
        <v>0.1</v>
      </c>
      <c r="J13" s="8">
        <v>0.13333333333333333</v>
      </c>
      <c r="K13" s="160">
        <v>0.13333333333333336</v>
      </c>
      <c r="L13" s="8">
        <v>-3.4062323230000004E-3</v>
      </c>
      <c r="M13" s="8">
        <v>-4.7315328647999999E-3</v>
      </c>
      <c r="N13" s="8">
        <v>2.7799966133999997E-2</v>
      </c>
      <c r="Q13" s="38">
        <v>0.87348270131378047</v>
      </c>
      <c r="R13" s="39">
        <v>0.1033256235645182</v>
      </c>
      <c r="S13" s="37">
        <v>5</v>
      </c>
      <c r="T13" s="39" t="s">
        <v>389</v>
      </c>
      <c r="U13" s="38">
        <v>0.85894613815990284</v>
      </c>
      <c r="V13" s="37">
        <v>5</v>
      </c>
      <c r="W13" s="133" t="s">
        <v>233</v>
      </c>
      <c r="X13" s="134">
        <v>0.11323959611210724</v>
      </c>
    </row>
    <row r="14" spans="1:41" s="101" customFormat="1" ht="16.8" customHeight="1" x14ac:dyDescent="0.3">
      <c r="A14" s="37">
        <v>4</v>
      </c>
      <c r="B14" s="37">
        <v>7</v>
      </c>
      <c r="C14" s="5" t="s">
        <v>17</v>
      </c>
      <c r="D14" s="157">
        <v>51390.097893999999</v>
      </c>
      <c r="E14" s="14">
        <v>4778765.2030999996</v>
      </c>
      <c r="F14" s="157">
        <v>5377779.8762999997</v>
      </c>
      <c r="G14" s="16">
        <v>0.88861301745728349</v>
      </c>
      <c r="H14" s="9">
        <v>9.84</v>
      </c>
      <c r="I14" s="9">
        <v>0.82</v>
      </c>
      <c r="J14" s="6">
        <v>0.10581782987557639</v>
      </c>
      <c r="K14" s="159">
        <v>0.10581782987557639</v>
      </c>
      <c r="L14" s="123">
        <v>2.2767267926999998E-2</v>
      </c>
      <c r="M14" s="123">
        <v>-5.2658094177999999E-2</v>
      </c>
      <c r="N14" s="123">
        <v>2.0408405852999998E-2</v>
      </c>
      <c r="Q14" s="38">
        <v>0.87348270131378047</v>
      </c>
      <c r="R14" s="39">
        <v>0.1033256235645182</v>
      </c>
      <c r="S14" s="37">
        <v>6</v>
      </c>
      <c r="T14" s="39" t="s">
        <v>640</v>
      </c>
      <c r="U14" s="38">
        <v>0.85676206436301161</v>
      </c>
      <c r="V14" s="37">
        <v>6</v>
      </c>
      <c r="W14" s="133" t="s">
        <v>32</v>
      </c>
      <c r="X14" s="134">
        <v>0.10930904243663377</v>
      </c>
    </row>
    <row r="15" spans="1:41" s="101" customFormat="1" ht="16.8" customHeight="1" x14ac:dyDescent="0.3">
      <c r="A15" s="37">
        <v>5</v>
      </c>
      <c r="B15" s="37">
        <v>2</v>
      </c>
      <c r="C15" s="127" t="s">
        <v>389</v>
      </c>
      <c r="D15" s="158">
        <v>4235.0420000000004</v>
      </c>
      <c r="E15" s="15">
        <v>369422.71366000001</v>
      </c>
      <c r="F15" s="158">
        <v>430088.33412000001</v>
      </c>
      <c r="G15" s="17">
        <v>0.85894613815990284</v>
      </c>
      <c r="H15" s="10">
        <v>14.05</v>
      </c>
      <c r="I15" s="10">
        <v>1</v>
      </c>
      <c r="J15" s="8">
        <v>0.16106843975696436</v>
      </c>
      <c r="K15" s="160">
        <v>0.13756735068210477</v>
      </c>
      <c r="L15" s="8">
        <v>-3.530617824E-2</v>
      </c>
      <c r="M15" s="8">
        <v>0.11491779632</v>
      </c>
      <c r="N15" s="8">
        <v>0.12740263165999999</v>
      </c>
      <c r="Q15" s="38">
        <v>0.87348270131378047</v>
      </c>
      <c r="R15" s="39">
        <v>0.1033256235645182</v>
      </c>
      <c r="S15" s="37">
        <v>7</v>
      </c>
      <c r="T15" s="39" t="s">
        <v>32</v>
      </c>
      <c r="U15" s="38">
        <v>0.82825624562697653</v>
      </c>
      <c r="V15" s="37">
        <v>7</v>
      </c>
      <c r="W15" s="133" t="s">
        <v>17</v>
      </c>
      <c r="X15" s="134">
        <v>0.10581782987557639</v>
      </c>
    </row>
    <row r="16" spans="1:41" s="147" customFormat="1" ht="16.8" customHeight="1" x14ac:dyDescent="0.3">
      <c r="A16" s="146">
        <v>11</v>
      </c>
      <c r="B16" s="146">
        <v>10</v>
      </c>
      <c r="C16" s="127" t="s">
        <v>31</v>
      </c>
      <c r="D16" s="165">
        <v>16118.565000000001</v>
      </c>
      <c r="E16" s="122">
        <v>1563500.8049999999</v>
      </c>
      <c r="F16" s="165">
        <v>1950169.7356</v>
      </c>
      <c r="G16" s="124">
        <v>0.80172549930325143</v>
      </c>
      <c r="H16" s="125">
        <v>9.0500000000000007</v>
      </c>
      <c r="I16" s="125">
        <v>0.8</v>
      </c>
      <c r="J16" s="123">
        <v>9.3298969072164964E-2</v>
      </c>
      <c r="K16" s="170">
        <v>9.8969072164948463E-2</v>
      </c>
      <c r="L16" s="123">
        <v>-1.6825461180000001E-2</v>
      </c>
      <c r="M16" s="123">
        <v>-7.9110051725999997E-2</v>
      </c>
      <c r="N16" s="123">
        <v>-1.7628294761000002E-2</v>
      </c>
      <c r="Q16" s="148">
        <v>0.87348270131378047</v>
      </c>
      <c r="R16" s="149">
        <v>0.1033256235645182</v>
      </c>
      <c r="S16" s="146">
        <v>8</v>
      </c>
      <c r="T16" s="149" t="s">
        <v>40</v>
      </c>
      <c r="U16" s="148">
        <v>0.8236381057192127</v>
      </c>
      <c r="V16" s="146">
        <v>8</v>
      </c>
      <c r="W16" s="150" t="s">
        <v>440</v>
      </c>
      <c r="X16" s="151">
        <v>0.10193050193050193</v>
      </c>
    </row>
    <row r="17" spans="1:24" s="101" customFormat="1" ht="16.8" customHeight="1" x14ac:dyDescent="0.3">
      <c r="A17" s="37">
        <v>13</v>
      </c>
      <c r="B17" s="37">
        <v>4</v>
      </c>
      <c r="C17" s="128" t="s">
        <v>231</v>
      </c>
      <c r="D17" s="158">
        <v>12660.066999999999</v>
      </c>
      <c r="E17" s="15">
        <v>996473.87357000005</v>
      </c>
      <c r="F17" s="158">
        <v>1393090.2879000001</v>
      </c>
      <c r="G17" s="17">
        <v>0.71529740909480066</v>
      </c>
      <c r="H17" s="10">
        <v>8.69</v>
      </c>
      <c r="I17" s="10">
        <v>0.75</v>
      </c>
      <c r="J17" s="8">
        <v>0.11040528522424085</v>
      </c>
      <c r="K17" s="160">
        <v>0.11434379367297673</v>
      </c>
      <c r="L17" s="8">
        <v>5.7500638885999997E-3</v>
      </c>
      <c r="M17" s="8">
        <v>-8.1703825374000005E-2</v>
      </c>
      <c r="N17" s="8">
        <v>1.6852276784999998E-2</v>
      </c>
      <c r="Q17" s="38">
        <v>0.87348270131378047</v>
      </c>
      <c r="R17" s="39">
        <v>0.1033256235645182</v>
      </c>
      <c r="S17" s="37">
        <v>9</v>
      </c>
      <c r="T17" s="39" t="s">
        <v>234</v>
      </c>
      <c r="U17" s="38">
        <v>0.82203258541698587</v>
      </c>
      <c r="V17" s="37">
        <v>9</v>
      </c>
      <c r="W17" s="133" t="s">
        <v>27</v>
      </c>
      <c r="X17" s="134">
        <v>9.9074578114499129E-2</v>
      </c>
    </row>
    <row r="18" spans="1:24" s="147" customFormat="1" ht="16.8" customHeight="1" x14ac:dyDescent="0.3">
      <c r="A18" s="146">
        <v>10</v>
      </c>
      <c r="B18" s="146">
        <v>5</v>
      </c>
      <c r="C18" s="127" t="s">
        <v>233</v>
      </c>
      <c r="D18" s="165">
        <v>2810.1930000000002</v>
      </c>
      <c r="E18" s="122">
        <v>297796.15220999997</v>
      </c>
      <c r="F18" s="165">
        <v>370313.9276</v>
      </c>
      <c r="G18" s="124">
        <v>0.80417216316980888</v>
      </c>
      <c r="H18" s="125">
        <v>11.93</v>
      </c>
      <c r="I18" s="125">
        <v>1</v>
      </c>
      <c r="J18" s="123">
        <v>0.11257903180145327</v>
      </c>
      <c r="K18" s="170">
        <v>0.11323959611210724</v>
      </c>
      <c r="L18" s="6">
        <v>1.8942307692000001E-2</v>
      </c>
      <c r="M18" s="6">
        <v>1.9632618896E-3</v>
      </c>
      <c r="N18" s="6">
        <v>0.13359280761</v>
      </c>
      <c r="Q18" s="148">
        <v>0.87348270131378047</v>
      </c>
      <c r="R18" s="149">
        <v>0.1033256235645182</v>
      </c>
      <c r="S18" s="146">
        <v>10</v>
      </c>
      <c r="T18" s="149" t="s">
        <v>233</v>
      </c>
      <c r="U18" s="148">
        <v>0.80417216316980888</v>
      </c>
      <c r="V18" s="146">
        <v>10</v>
      </c>
      <c r="W18" s="150" t="s">
        <v>31</v>
      </c>
      <c r="X18" s="151">
        <v>9.8969072164948463E-2</v>
      </c>
    </row>
    <row r="19" spans="1:24" s="101" customFormat="1" ht="16.8" customHeight="1" x14ac:dyDescent="0.3">
      <c r="A19" s="37">
        <v>7</v>
      </c>
      <c r="B19" s="37">
        <v>6</v>
      </c>
      <c r="C19" s="5" t="s">
        <v>32</v>
      </c>
      <c r="D19" s="158">
        <v>14997.396000000001</v>
      </c>
      <c r="E19" s="15">
        <v>1350065.5878999999</v>
      </c>
      <c r="F19" s="158">
        <v>1630009.5471999999</v>
      </c>
      <c r="G19" s="17">
        <v>0.82825624562697653</v>
      </c>
      <c r="H19" s="10">
        <v>9.44</v>
      </c>
      <c r="I19" s="10">
        <v>0.82</v>
      </c>
      <c r="J19" s="8">
        <v>0.1048655854270145</v>
      </c>
      <c r="K19" s="160">
        <v>0.10930904243663377</v>
      </c>
      <c r="L19" s="8">
        <v>-4.1524701874999993E-2</v>
      </c>
      <c r="M19" s="8">
        <v>-2.5251055163999999E-2</v>
      </c>
      <c r="N19" s="8">
        <v>0.13576246799</v>
      </c>
      <c r="Q19" s="38">
        <v>0.87348270131378047</v>
      </c>
      <c r="R19" s="39">
        <v>0.1033256235645182</v>
      </c>
      <c r="S19" s="37">
        <v>11</v>
      </c>
      <c r="T19" s="39" t="s">
        <v>31</v>
      </c>
      <c r="U19" s="38">
        <v>0.80172549930325143</v>
      </c>
      <c r="V19" s="37">
        <v>11</v>
      </c>
      <c r="W19" s="133" t="s">
        <v>29</v>
      </c>
      <c r="X19" s="134">
        <v>9.6047430830039526E-2</v>
      </c>
    </row>
    <row r="20" spans="1:24" s="101" customFormat="1" ht="16.8" customHeight="1" x14ac:dyDescent="0.3">
      <c r="A20" s="37">
        <v>12</v>
      </c>
      <c r="B20" s="37">
        <v>14</v>
      </c>
      <c r="C20" s="127" t="s">
        <v>229</v>
      </c>
      <c r="D20" s="157">
        <v>42500</v>
      </c>
      <c r="E20" s="14">
        <v>393125</v>
      </c>
      <c r="F20" s="157">
        <v>503629.16301000002</v>
      </c>
      <c r="G20" s="16">
        <v>0.7805842649191348</v>
      </c>
      <c r="H20" s="9">
        <v>0.94899999999999995</v>
      </c>
      <c r="I20" s="9">
        <v>7.1999999999999995E-2</v>
      </c>
      <c r="J20" s="6">
        <v>0.10259459459459459</v>
      </c>
      <c r="K20" s="159">
        <v>9.3405405405405387E-2</v>
      </c>
      <c r="L20" s="123">
        <v>-8.361921097300001E-3</v>
      </c>
      <c r="M20" s="123">
        <v>8.3372029156000005E-2</v>
      </c>
      <c r="N20" s="123">
        <v>0.18171559040000002</v>
      </c>
      <c r="Q20" s="38">
        <v>0.87348270131378047</v>
      </c>
      <c r="R20" s="39">
        <v>0.1033256235645182</v>
      </c>
      <c r="S20" s="37">
        <v>12</v>
      </c>
      <c r="T20" s="39" t="s">
        <v>229</v>
      </c>
      <c r="U20" s="38">
        <v>0.7805842649191348</v>
      </c>
      <c r="V20" s="37">
        <v>12</v>
      </c>
      <c r="W20" s="133" t="s">
        <v>16</v>
      </c>
      <c r="X20" s="134">
        <v>9.4877686173525946E-2</v>
      </c>
    </row>
    <row r="21" spans="1:24" s="141" customFormat="1" ht="16.8" customHeight="1" x14ac:dyDescent="0.3">
      <c r="A21" s="126">
        <v>15</v>
      </c>
      <c r="B21" s="126">
        <v>8</v>
      </c>
      <c r="C21" s="128" t="s">
        <v>440</v>
      </c>
      <c r="D21" s="158">
        <v>7739.0919999999996</v>
      </c>
      <c r="E21" s="15">
        <v>400884.9656</v>
      </c>
      <c r="F21" s="158">
        <v>593181.40324999997</v>
      </c>
      <c r="G21" s="17">
        <v>0.67582187068505339</v>
      </c>
      <c r="H21" s="10">
        <v>9.84</v>
      </c>
      <c r="I21" s="10">
        <v>0.44</v>
      </c>
      <c r="J21" s="8">
        <v>0.18996138996138998</v>
      </c>
      <c r="K21" s="160">
        <v>0.10193050193050193</v>
      </c>
      <c r="L21" s="8">
        <v>4.7310958348999996E-2</v>
      </c>
      <c r="M21" s="8">
        <v>-0.15291533715</v>
      </c>
      <c r="N21" s="8">
        <v>-4.2919387882000004E-2</v>
      </c>
      <c r="Q21" s="142">
        <v>0.87348270131378047</v>
      </c>
      <c r="R21" s="143">
        <v>0.1033256235645182</v>
      </c>
      <c r="S21" s="126">
        <v>13</v>
      </c>
      <c r="T21" s="143" t="s">
        <v>231</v>
      </c>
      <c r="U21" s="142">
        <v>0.71529740909480066</v>
      </c>
      <c r="V21" s="126">
        <v>13</v>
      </c>
      <c r="W21" s="144" t="s">
        <v>234</v>
      </c>
      <c r="X21" s="145">
        <v>9.3798853569567464E-2</v>
      </c>
    </row>
    <row r="22" spans="1:24" s="101" customFormat="1" ht="16.8" customHeight="1" x14ac:dyDescent="0.3">
      <c r="A22" s="37">
        <v>16</v>
      </c>
      <c r="B22" s="37">
        <v>1</v>
      </c>
      <c r="C22" s="127" t="s">
        <v>340</v>
      </c>
      <c r="D22" s="165">
        <v>4673</v>
      </c>
      <c r="E22" s="122">
        <v>142573.23000000001</v>
      </c>
      <c r="F22" s="165">
        <v>213638.7758</v>
      </c>
      <c r="G22" s="124">
        <v>0.66735652021087832</v>
      </c>
      <c r="H22" s="125">
        <v>4.6859000000000002</v>
      </c>
      <c r="I22" s="125">
        <v>0.39</v>
      </c>
      <c r="J22" s="123">
        <v>0.1535857096034087</v>
      </c>
      <c r="K22" s="170">
        <v>0.15339233038348082</v>
      </c>
      <c r="L22" s="123">
        <v>-5.2404305889999996E-2</v>
      </c>
      <c r="M22" s="123">
        <v>-2.0059357198000002E-2</v>
      </c>
      <c r="N22" s="123">
        <v>4.0077654872000004E-2</v>
      </c>
      <c r="Q22" s="38">
        <v>0.87348270131378047</v>
      </c>
      <c r="R22" s="39">
        <v>0.1033256235645182</v>
      </c>
      <c r="S22" s="37">
        <v>14</v>
      </c>
      <c r="T22" s="39" t="s">
        <v>59</v>
      </c>
      <c r="U22" s="38">
        <v>0.71025023056880499</v>
      </c>
      <c r="V22" s="37">
        <v>14</v>
      </c>
      <c r="W22" s="133" t="s">
        <v>229</v>
      </c>
      <c r="X22" s="134">
        <v>9.3405405405405387E-2</v>
      </c>
    </row>
    <row r="23" spans="1:24" s="141" customFormat="1" ht="16.8" customHeight="1" x14ac:dyDescent="0.3">
      <c r="A23" s="126">
        <v>9</v>
      </c>
      <c r="B23" s="126">
        <v>13</v>
      </c>
      <c r="C23" s="128" t="s">
        <v>234</v>
      </c>
      <c r="D23" s="158">
        <v>6687.0349999999999</v>
      </c>
      <c r="E23" s="15">
        <v>513296.80660000001</v>
      </c>
      <c r="F23" s="158">
        <v>624423.91665000003</v>
      </c>
      <c r="G23" s="17">
        <v>0.82203258541698587</v>
      </c>
      <c r="H23" s="10">
        <v>8.25</v>
      </c>
      <c r="I23" s="10">
        <v>0.6</v>
      </c>
      <c r="J23" s="8">
        <v>0.10747785304846273</v>
      </c>
      <c r="K23" s="160">
        <v>9.3798853569567464E-2</v>
      </c>
      <c r="L23" s="8">
        <v>6.7593880388999994E-2</v>
      </c>
      <c r="M23" s="8">
        <v>-0.10795916399</v>
      </c>
      <c r="N23" s="8">
        <v>9.7257968154999992E-3</v>
      </c>
      <c r="Q23" s="142">
        <v>0.87348270131378047</v>
      </c>
      <c r="R23" s="143">
        <v>0.1033256235645182</v>
      </c>
      <c r="S23" s="126">
        <v>15</v>
      </c>
      <c r="T23" s="143" t="s">
        <v>440</v>
      </c>
      <c r="U23" s="142">
        <v>0.67582187068505339</v>
      </c>
      <c r="V23" s="126">
        <v>15</v>
      </c>
      <c r="W23" s="144" t="s">
        <v>59</v>
      </c>
      <c r="X23" s="145">
        <v>7.826767545003914E-2</v>
      </c>
    </row>
    <row r="24" spans="1:24" s="101" customFormat="1" ht="16.8" customHeight="1" x14ac:dyDescent="0.3">
      <c r="A24" s="37">
        <v>6</v>
      </c>
      <c r="B24" s="37">
        <v>16</v>
      </c>
      <c r="C24" s="127" t="s">
        <v>640</v>
      </c>
      <c r="D24" s="165">
        <v>2468.09899</v>
      </c>
      <c r="E24" s="122">
        <v>58025.007254999997</v>
      </c>
      <c r="F24" s="165">
        <v>67725.929600000003</v>
      </c>
      <c r="G24" s="124">
        <v>0.85676206436301161</v>
      </c>
      <c r="H24" s="125">
        <v>0</v>
      </c>
      <c r="I24" s="125">
        <v>0</v>
      </c>
      <c r="J24" s="123">
        <v>0</v>
      </c>
      <c r="K24" s="170">
        <v>0</v>
      </c>
      <c r="L24" s="123">
        <v>-5.96E-2</v>
      </c>
      <c r="M24" s="123">
        <v>-2.0416666665999998E-2</v>
      </c>
      <c r="N24" s="123">
        <v>-4.4859797754000005E-3</v>
      </c>
      <c r="Q24" s="38">
        <v>0.87348270131378047</v>
      </c>
      <c r="R24" s="39">
        <v>0.1033256235645182</v>
      </c>
      <c r="S24" s="37">
        <v>16</v>
      </c>
      <c r="T24" s="39" t="s">
        <v>340</v>
      </c>
      <c r="U24" s="38">
        <v>0.66735652021087832</v>
      </c>
      <c r="V24" s="37">
        <v>16</v>
      </c>
      <c r="W24" s="133" t="s">
        <v>640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activeCell="J13" sqref="J13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611</v>
      </c>
      <c r="D7" s="135"/>
      <c r="E7" s="162" t="s">
        <v>207</v>
      </c>
      <c r="F7" s="166" t="s">
        <v>207</v>
      </c>
      <c r="G7" s="137">
        <v>0.82441196205421075</v>
      </c>
      <c r="H7" s="138">
        <v>28.258039863076924</v>
      </c>
      <c r="I7" s="138">
        <v>1.8182758452307692</v>
      </c>
      <c r="J7" s="139">
        <v>0.11200900052227587</v>
      </c>
      <c r="K7" s="174">
        <v>0.10736909269653221</v>
      </c>
      <c r="L7" s="139">
        <v>1.0431398190596923E-2</v>
      </c>
      <c r="M7" s="139">
        <v>3.0385290601461523E-3</v>
      </c>
      <c r="N7" s="139">
        <v>6.4385913110538456E-2</v>
      </c>
    </row>
    <row r="8" spans="1:40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3</v>
      </c>
      <c r="B9" s="37">
        <v>13</v>
      </c>
      <c r="C9" s="127" t="s">
        <v>53</v>
      </c>
      <c r="D9" s="158">
        <v>608.95000000000005</v>
      </c>
      <c r="E9" s="15">
        <v>569155.11750000005</v>
      </c>
      <c r="F9" s="158">
        <v>629749.00546999997</v>
      </c>
      <c r="G9" s="17">
        <v>0.90378089136516071</v>
      </c>
      <c r="H9" s="10">
        <v>64.5</v>
      </c>
      <c r="I9" s="10">
        <v>4.5</v>
      </c>
      <c r="J9" s="8">
        <v>6.9009789760873047E-2</v>
      </c>
      <c r="K9" s="160">
        <v>5.7775637939335579E-2</v>
      </c>
      <c r="L9" s="8">
        <v>-4.9669547533999998E-2</v>
      </c>
      <c r="M9" s="8">
        <v>4.5984442764000003E-2</v>
      </c>
      <c r="N9" s="8">
        <v>1.9424603924999999E-2</v>
      </c>
      <c r="Q9" s="38">
        <v>0.82441196205421075</v>
      </c>
      <c r="R9" s="39">
        <v>0.10736909269653221</v>
      </c>
      <c r="S9" s="37">
        <v>1</v>
      </c>
      <c r="T9" s="39" t="s">
        <v>47</v>
      </c>
      <c r="U9" s="38">
        <v>0.95120822661450033</v>
      </c>
      <c r="V9" s="37">
        <v>1</v>
      </c>
      <c r="W9" s="99" t="s">
        <v>442</v>
      </c>
      <c r="X9" s="99">
        <v>0.13469387755102041</v>
      </c>
    </row>
    <row r="10" spans="1:40" ht="16.8" customHeight="1" x14ac:dyDescent="0.3">
      <c r="A10" s="37">
        <v>2</v>
      </c>
      <c r="B10" s="37">
        <v>7</v>
      </c>
      <c r="C10" s="140" t="s">
        <v>19</v>
      </c>
      <c r="D10" s="157">
        <v>144355.726</v>
      </c>
      <c r="E10" s="14">
        <v>2687903.6181000001</v>
      </c>
      <c r="F10" s="157">
        <v>2913123.5603</v>
      </c>
      <c r="G10" s="16">
        <v>0.92268781686115431</v>
      </c>
      <c r="H10" s="9">
        <v>1.95</v>
      </c>
      <c r="I10" s="9">
        <v>0.17</v>
      </c>
      <c r="J10" s="6">
        <v>0.10472610096748171</v>
      </c>
      <c r="K10" s="159">
        <v>0.10955961331982701</v>
      </c>
      <c r="L10" s="6">
        <v>5.3995680355000001E-3</v>
      </c>
      <c r="M10" s="6">
        <v>4.2647732097999998E-3</v>
      </c>
      <c r="N10" s="6">
        <v>5.1242932791999998E-2</v>
      </c>
      <c r="Q10" s="38">
        <v>0.82441196205421075</v>
      </c>
      <c r="R10" s="39">
        <v>0.10736909269653221</v>
      </c>
      <c r="S10" s="37">
        <v>2</v>
      </c>
      <c r="T10" s="39" t="s">
        <v>19</v>
      </c>
      <c r="U10" s="38">
        <v>0.92268781686115431</v>
      </c>
      <c r="V10" s="37">
        <v>2</v>
      </c>
      <c r="W10" s="99" t="s">
        <v>227</v>
      </c>
      <c r="X10" s="99">
        <v>0.12705719875704916</v>
      </c>
    </row>
    <row r="11" spans="1:40" ht="16.8" customHeight="1" x14ac:dyDescent="0.3">
      <c r="A11" s="37">
        <v>4</v>
      </c>
      <c r="B11" s="37">
        <v>6</v>
      </c>
      <c r="C11" s="127" t="s">
        <v>20</v>
      </c>
      <c r="D11" s="158">
        <v>64308.055</v>
      </c>
      <c r="E11" s="15">
        <v>6302189.3899999997</v>
      </c>
      <c r="F11" s="158">
        <v>7081112.7533999998</v>
      </c>
      <c r="G11" s="17">
        <v>0.88999986435380518</v>
      </c>
      <c r="H11" s="10">
        <v>11.04</v>
      </c>
      <c r="I11" s="10">
        <v>0.92</v>
      </c>
      <c r="J11" s="8">
        <v>0.11265306122448979</v>
      </c>
      <c r="K11" s="160">
        <v>0.1126530612244898</v>
      </c>
      <c r="L11" s="8">
        <v>-3.7422650034999998E-2</v>
      </c>
      <c r="M11" s="8">
        <v>-2.8507935399000001E-2</v>
      </c>
      <c r="N11" s="8">
        <v>2.3664851810999997E-2</v>
      </c>
      <c r="Q11" s="38">
        <v>0.82441196205421075</v>
      </c>
      <c r="R11" s="39">
        <v>0.10736909269653221</v>
      </c>
      <c r="S11" s="37">
        <v>3</v>
      </c>
      <c r="T11" s="39" t="s">
        <v>53</v>
      </c>
      <c r="U11" s="38">
        <v>0.90378089136516071</v>
      </c>
      <c r="V11" s="37">
        <v>3</v>
      </c>
      <c r="W11" s="99" t="s">
        <v>71</v>
      </c>
      <c r="X11" s="99">
        <v>0.1200500208420175</v>
      </c>
    </row>
    <row r="12" spans="1:40" ht="16.8" customHeight="1" x14ac:dyDescent="0.3">
      <c r="A12" s="37">
        <v>5</v>
      </c>
      <c r="B12" s="37">
        <v>9</v>
      </c>
      <c r="C12" s="140" t="s">
        <v>26</v>
      </c>
      <c r="D12" s="157">
        <v>28828.639999999999</v>
      </c>
      <c r="E12" s="14">
        <v>2960701.3280000002</v>
      </c>
      <c r="F12" s="157">
        <v>3328225.5506000002</v>
      </c>
      <c r="G12" s="16">
        <v>0.88957352288406533</v>
      </c>
      <c r="H12" s="9">
        <v>9.9600000000000009</v>
      </c>
      <c r="I12" s="9">
        <v>0.84</v>
      </c>
      <c r="J12" s="6">
        <v>9.6981499513145081E-2</v>
      </c>
      <c r="K12" s="159">
        <v>9.8149951314508266E-2</v>
      </c>
      <c r="L12" s="123">
        <v>7.2577481350999994E-3</v>
      </c>
      <c r="M12" s="123">
        <v>1.0232552451E-2</v>
      </c>
      <c r="N12" s="123">
        <v>6.0218622113000005E-2</v>
      </c>
      <c r="Q12" s="38">
        <v>0.82441196205421075</v>
      </c>
      <c r="R12" s="39">
        <v>0.10736909269653221</v>
      </c>
      <c r="S12" s="37">
        <v>4</v>
      </c>
      <c r="T12" s="39" t="s">
        <v>20</v>
      </c>
      <c r="U12" s="38">
        <v>0.88999986435380518</v>
      </c>
      <c r="V12" s="37">
        <v>4</v>
      </c>
      <c r="W12" s="99" t="s">
        <v>454</v>
      </c>
      <c r="X12" s="99">
        <v>0.11707317073170732</v>
      </c>
    </row>
    <row r="13" spans="1:40" ht="16.8" customHeight="1" x14ac:dyDescent="0.3">
      <c r="A13" s="37">
        <v>6</v>
      </c>
      <c r="B13" s="37">
        <v>5</v>
      </c>
      <c r="C13" s="127" t="s">
        <v>637</v>
      </c>
      <c r="D13" s="158">
        <v>17750.467000000001</v>
      </c>
      <c r="E13" s="15">
        <v>1830605.6617000001</v>
      </c>
      <c r="F13" s="158">
        <v>2117294.5797999999</v>
      </c>
      <c r="G13" s="17">
        <v>0.86459658432267816</v>
      </c>
      <c r="H13" s="10">
        <v>11.44</v>
      </c>
      <c r="I13" s="10">
        <v>1</v>
      </c>
      <c r="J13" s="8">
        <v>0.11092795500884799</v>
      </c>
      <c r="K13" s="160">
        <v>0.11635799476452585</v>
      </c>
      <c r="L13" s="8">
        <v>1.7462509865999998E-2</v>
      </c>
      <c r="M13" s="8">
        <v>6.5527390544999994E-2</v>
      </c>
      <c r="N13" s="8">
        <v>0.15361377386</v>
      </c>
      <c r="Q13" s="38">
        <v>0.82441196205421075</v>
      </c>
      <c r="R13" s="39">
        <v>0.10736909269653221</v>
      </c>
      <c r="S13" s="37">
        <v>5</v>
      </c>
      <c r="T13" s="39" t="s">
        <v>26</v>
      </c>
      <c r="U13" s="38">
        <v>0.88957352288406533</v>
      </c>
      <c r="V13" s="37">
        <v>5</v>
      </c>
      <c r="W13" s="99" t="s">
        <v>637</v>
      </c>
      <c r="X13" s="99">
        <v>0.11635799476452585</v>
      </c>
    </row>
    <row r="14" spans="1:40" ht="16.8" customHeight="1" x14ac:dyDescent="0.3">
      <c r="A14" s="37">
        <v>8</v>
      </c>
      <c r="B14" s="37">
        <v>1</v>
      </c>
      <c r="C14" s="140" t="s">
        <v>442</v>
      </c>
      <c r="D14" s="157">
        <v>123163.844</v>
      </c>
      <c r="E14" s="14">
        <v>1207005.6712</v>
      </c>
      <c r="F14" s="157">
        <v>1419754.6631</v>
      </c>
      <c r="G14" s="16">
        <v>0.85015087646518606</v>
      </c>
      <c r="H14" s="9">
        <v>1.36</v>
      </c>
      <c r="I14" s="9">
        <v>0.11</v>
      </c>
      <c r="J14" s="6">
        <v>0.13877551020408163</v>
      </c>
      <c r="K14" s="159">
        <v>0.13469387755102041</v>
      </c>
      <c r="L14" s="123">
        <v>3.0420340764999998E-2</v>
      </c>
      <c r="M14" s="123">
        <v>-2.5418860633999996E-2</v>
      </c>
      <c r="N14" s="123">
        <v>0.14368284114999999</v>
      </c>
      <c r="Q14" s="38">
        <v>0.82441196205421075</v>
      </c>
      <c r="R14" s="39">
        <v>0.10736909269653221</v>
      </c>
      <c r="S14" s="37">
        <v>6</v>
      </c>
      <c r="T14" s="39" t="s">
        <v>637</v>
      </c>
      <c r="U14" s="38">
        <v>0.86459658432267816</v>
      </c>
      <c r="V14" s="37">
        <v>6</v>
      </c>
      <c r="W14" s="99" t="s">
        <v>20</v>
      </c>
      <c r="X14" s="99">
        <v>0.1126530612244898</v>
      </c>
    </row>
    <row r="15" spans="1:40" ht="16.8" customHeight="1" x14ac:dyDescent="0.3">
      <c r="A15" s="37">
        <v>7</v>
      </c>
      <c r="B15" s="37">
        <v>8</v>
      </c>
      <c r="C15" s="127" t="s">
        <v>28</v>
      </c>
      <c r="D15" s="158">
        <v>21329.975999999999</v>
      </c>
      <c r="E15" s="15">
        <v>1798116.9768000001</v>
      </c>
      <c r="F15" s="158">
        <v>2110218.5531000001</v>
      </c>
      <c r="G15" s="17">
        <v>0.85209988044057816</v>
      </c>
      <c r="H15" s="10">
        <v>8.59</v>
      </c>
      <c r="I15" s="10">
        <v>0.75</v>
      </c>
      <c r="J15" s="8">
        <v>0.1018979833926453</v>
      </c>
      <c r="K15" s="160">
        <v>0.10676156583629892</v>
      </c>
      <c r="L15" s="8">
        <v>5.0071530768000007E-3</v>
      </c>
      <c r="M15" s="8">
        <v>-2.1156691041E-2</v>
      </c>
      <c r="N15" s="8">
        <v>7.1934845849999998E-2</v>
      </c>
      <c r="Q15" s="38">
        <v>0.82441196205421075</v>
      </c>
      <c r="R15" s="39">
        <v>0.10736909269653221</v>
      </c>
      <c r="S15" s="37">
        <v>7</v>
      </c>
      <c r="T15" s="39" t="s">
        <v>28</v>
      </c>
      <c r="U15" s="38">
        <v>0.85209988044057816</v>
      </c>
      <c r="V15" s="37">
        <v>7</v>
      </c>
      <c r="W15" s="99" t="s">
        <v>19</v>
      </c>
      <c r="X15" s="99">
        <v>0.10955961331982701</v>
      </c>
    </row>
    <row r="16" spans="1:40" ht="16.8" customHeight="1" x14ac:dyDescent="0.3">
      <c r="A16" s="37">
        <v>12</v>
      </c>
      <c r="B16" s="37">
        <v>11</v>
      </c>
      <c r="C16" s="140" t="s">
        <v>450</v>
      </c>
      <c r="D16" s="157">
        <v>99120.994000000006</v>
      </c>
      <c r="E16" s="14">
        <v>510473.11910000001</v>
      </c>
      <c r="F16" s="157">
        <v>965913.43799000001</v>
      </c>
      <c r="G16" s="16">
        <v>0.5284874389596026</v>
      </c>
      <c r="H16" s="9">
        <v>0.77</v>
      </c>
      <c r="I16" s="9">
        <v>0.03</v>
      </c>
      <c r="J16" s="6">
        <v>0.14951456310679612</v>
      </c>
      <c r="K16" s="159">
        <v>6.9902912621359226E-2</v>
      </c>
      <c r="L16" s="123">
        <v>6.1855670102999999E-2</v>
      </c>
      <c r="M16" s="123">
        <v>-0.23454322461999999</v>
      </c>
      <c r="N16" s="123">
        <v>-0.18073216001999998</v>
      </c>
      <c r="Q16" s="38">
        <v>0.82441196205421075</v>
      </c>
      <c r="R16" s="39">
        <v>0.10736909269653221</v>
      </c>
      <c r="S16" s="37">
        <v>8</v>
      </c>
      <c r="T16" s="39" t="s">
        <v>442</v>
      </c>
      <c r="U16" s="38">
        <v>0.85015087646518606</v>
      </c>
      <c r="V16" s="37">
        <v>8</v>
      </c>
      <c r="W16" s="99" t="s">
        <v>28</v>
      </c>
      <c r="X16" s="99">
        <v>0.10676156583629892</v>
      </c>
    </row>
    <row r="17" spans="1:24" ht="16.8" customHeight="1" x14ac:dyDescent="0.3">
      <c r="A17" s="37">
        <v>11</v>
      </c>
      <c r="B17" s="37">
        <v>10</v>
      </c>
      <c r="C17" s="127" t="s">
        <v>38</v>
      </c>
      <c r="D17" s="158">
        <v>4709.0820000000003</v>
      </c>
      <c r="E17" s="15">
        <v>356006.5992</v>
      </c>
      <c r="F17" s="158">
        <v>521536.50114000001</v>
      </c>
      <c r="G17" s="17">
        <v>0.68261108939033677</v>
      </c>
      <c r="H17" s="10">
        <v>7.15</v>
      </c>
      <c r="I17" s="10">
        <v>0.55000000000000004</v>
      </c>
      <c r="J17" s="8">
        <v>9.4576719576719578E-2</v>
      </c>
      <c r="K17" s="160">
        <v>8.7301587301587311E-2</v>
      </c>
      <c r="L17" s="8">
        <v>2.1621621619000001E-2</v>
      </c>
      <c r="M17" s="8">
        <v>6.8909687961000001E-3</v>
      </c>
      <c r="N17" s="8">
        <v>2.3121175827E-2</v>
      </c>
      <c r="Q17" s="38">
        <v>0.82441196205421075</v>
      </c>
      <c r="R17" s="39">
        <v>0.10736909269653221</v>
      </c>
      <c r="S17" s="37">
        <v>9</v>
      </c>
      <c r="T17" s="39" t="s">
        <v>227</v>
      </c>
      <c r="U17" s="38">
        <v>0.72956155390717858</v>
      </c>
      <c r="V17" s="37">
        <v>9</v>
      </c>
      <c r="W17" s="99" t="s">
        <v>26</v>
      </c>
      <c r="X17" s="99">
        <v>9.8149951314508266E-2</v>
      </c>
    </row>
    <row r="18" spans="1:24" ht="16.8" customHeight="1" x14ac:dyDescent="0.3">
      <c r="A18" s="37">
        <v>1</v>
      </c>
      <c r="B18" s="37">
        <v>12</v>
      </c>
      <c r="C18" s="140" t="s">
        <v>47</v>
      </c>
      <c r="D18" s="157">
        <v>259.10399999999998</v>
      </c>
      <c r="E18" s="14">
        <v>642570.14688000001</v>
      </c>
      <c r="F18" s="157">
        <v>675530.47681999998</v>
      </c>
      <c r="G18" s="16">
        <v>0.95120822661450033</v>
      </c>
      <c r="H18" s="9">
        <v>226.99451822</v>
      </c>
      <c r="I18" s="9">
        <v>13.007585988000001</v>
      </c>
      <c r="J18" s="6">
        <v>9.1531154901067335E-2</v>
      </c>
      <c r="K18" s="159">
        <v>6.2940693579357804E-2</v>
      </c>
      <c r="L18" s="6">
        <v>-8.1080913424000009E-4</v>
      </c>
      <c r="M18" s="6">
        <v>0.13153138002</v>
      </c>
      <c r="N18" s="6">
        <v>0.16846584362000003</v>
      </c>
      <c r="Q18" s="38">
        <v>0.82441196205421075</v>
      </c>
      <c r="R18" s="39">
        <v>0.10736909269653221</v>
      </c>
      <c r="S18" s="37">
        <v>10</v>
      </c>
      <c r="T18" s="39" t="s">
        <v>71</v>
      </c>
      <c r="U18" s="38">
        <v>0.6842677175225359</v>
      </c>
      <c r="V18" s="37">
        <v>10</v>
      </c>
      <c r="W18" s="99" t="s">
        <v>38</v>
      </c>
      <c r="X18" s="99">
        <v>8.7301587301587311E-2</v>
      </c>
    </row>
    <row r="19" spans="1:24" ht="16.8" customHeight="1" x14ac:dyDescent="0.3">
      <c r="A19" s="37">
        <v>10</v>
      </c>
      <c r="B19" s="37">
        <v>3</v>
      </c>
      <c r="C19" s="127" t="s">
        <v>71</v>
      </c>
      <c r="D19" s="158">
        <v>2850</v>
      </c>
      <c r="E19" s="15">
        <v>136743</v>
      </c>
      <c r="F19" s="158">
        <v>199838.44992000001</v>
      </c>
      <c r="G19" s="17">
        <v>0.6842677175225359</v>
      </c>
      <c r="H19" s="10">
        <v>5.78</v>
      </c>
      <c r="I19" s="10">
        <v>0.48</v>
      </c>
      <c r="J19" s="8">
        <v>0.1204668611921634</v>
      </c>
      <c r="K19" s="160">
        <v>0.1200500208420175</v>
      </c>
      <c r="L19" s="8">
        <v>6.9254984245999997E-3</v>
      </c>
      <c r="M19" s="8">
        <v>0.11346829211999999</v>
      </c>
      <c r="N19" s="8">
        <v>0.12446652455000001</v>
      </c>
      <c r="Q19" s="38">
        <v>0.82441196205421075</v>
      </c>
      <c r="R19" s="39">
        <v>0.10736909269653221</v>
      </c>
      <c r="S19" s="37">
        <v>11</v>
      </c>
      <c r="T19" s="39" t="s">
        <v>38</v>
      </c>
      <c r="U19" s="38">
        <v>0.68261108939033677</v>
      </c>
      <c r="V19" s="37">
        <v>11</v>
      </c>
      <c r="W19" s="99" t="s">
        <v>450</v>
      </c>
      <c r="X19" s="99">
        <v>6.9902912621359226E-2</v>
      </c>
    </row>
    <row r="20" spans="1:24" ht="16.8" customHeight="1" x14ac:dyDescent="0.3">
      <c r="A20" s="37">
        <v>9</v>
      </c>
      <c r="B20" s="37">
        <v>2</v>
      </c>
      <c r="C20" s="140" t="s">
        <v>227</v>
      </c>
      <c r="D20" s="157">
        <v>7441.7449999999999</v>
      </c>
      <c r="E20" s="14">
        <v>646613.22305000003</v>
      </c>
      <c r="F20" s="157">
        <v>886303.86234999995</v>
      </c>
      <c r="G20" s="16">
        <v>0.72956155390717858</v>
      </c>
      <c r="H20" s="9">
        <v>11.04</v>
      </c>
      <c r="I20" s="9">
        <v>0.92</v>
      </c>
      <c r="J20" s="6">
        <v>0.12705719875704913</v>
      </c>
      <c r="K20" s="159">
        <v>0.12705719875704916</v>
      </c>
      <c r="L20" s="123">
        <v>2.2235294118000001E-2</v>
      </c>
      <c r="M20" s="123">
        <v>0.10801753896999999</v>
      </c>
      <c r="N20" s="123">
        <v>0.23443550992999998</v>
      </c>
      <c r="Q20" s="38">
        <v>0.82441196205421075</v>
      </c>
      <c r="R20" s="39">
        <v>0.10736909269653221</v>
      </c>
      <c r="S20" s="37">
        <v>12</v>
      </c>
      <c r="T20" s="39" t="s">
        <v>450</v>
      </c>
      <c r="U20" s="38">
        <v>0.5284874389596026</v>
      </c>
      <c r="V20" s="37">
        <v>12</v>
      </c>
      <c r="W20" s="99" t="s">
        <v>47</v>
      </c>
      <c r="X20" s="99">
        <v>6.2940693579357804E-2</v>
      </c>
    </row>
    <row r="21" spans="1:24" ht="16.8" customHeight="1" x14ac:dyDescent="0.3">
      <c r="A21" s="37">
        <v>13</v>
      </c>
      <c r="B21" s="37">
        <v>4</v>
      </c>
      <c r="C21" s="127" t="s">
        <v>454</v>
      </c>
      <c r="D21" s="158">
        <v>23297.835999999999</v>
      </c>
      <c r="E21" s="15">
        <v>859690.14839999995</v>
      </c>
      <c r="F21" s="158">
        <v>2027037.1749</v>
      </c>
      <c r="G21" s="17">
        <v>0.42411168332046556</v>
      </c>
      <c r="H21" s="10">
        <v>6.78</v>
      </c>
      <c r="I21" s="10">
        <v>0.36</v>
      </c>
      <c r="J21" s="8">
        <v>0.18373983739837399</v>
      </c>
      <c r="K21" s="160">
        <v>0.11707317073170732</v>
      </c>
      <c r="L21" s="8">
        <v>4.5325779038000003E-2</v>
      </c>
      <c r="M21" s="8">
        <v>-0.13678974939999999</v>
      </c>
      <c r="N21" s="8">
        <v>-5.6522494970999995E-2</v>
      </c>
      <c r="Q21" s="38">
        <v>0.82441196205421075</v>
      </c>
      <c r="R21" s="39">
        <v>0.10736909269653221</v>
      </c>
      <c r="S21" s="37">
        <v>13</v>
      </c>
      <c r="T21" s="39" t="s">
        <v>454</v>
      </c>
      <c r="U21" s="38">
        <v>0.42411168332046556</v>
      </c>
      <c r="V21" s="37">
        <v>13</v>
      </c>
      <c r="W21" s="99" t="s">
        <v>53</v>
      </c>
      <c r="X21" s="99">
        <v>5.7775637939335579E-2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255</v>
      </c>
      <c r="D37" s="19"/>
      <c r="E37" s="18"/>
      <c r="F37" s="18"/>
      <c r="G37" s="20">
        <v>0.80864878290077458</v>
      </c>
      <c r="H37" s="18"/>
      <c r="I37" s="21"/>
      <c r="J37" s="22">
        <v>0.11456245713215828</v>
      </c>
      <c r="K37" s="22">
        <v>0.10866402220631757</v>
      </c>
      <c r="L37" s="22">
        <v>1.6352559634205455E-2</v>
      </c>
      <c r="M37" s="22">
        <v>-9.7712165380909265E-4</v>
      </c>
      <c r="N37" s="22">
        <v>6.9668121247272716E-2</v>
      </c>
    </row>
    <row r="38" spans="3:16" hidden="1" x14ac:dyDescent="0.3">
      <c r="C38" s="60" t="s">
        <v>255</v>
      </c>
      <c r="D38" s="19"/>
      <c r="E38" s="18"/>
      <c r="F38" s="18"/>
      <c r="G38" s="20">
        <v>0.76822847725018184</v>
      </c>
      <c r="H38" s="18"/>
      <c r="I38" s="21"/>
      <c r="J38" s="22">
        <v>0.11566154341726555</v>
      </c>
      <c r="K38" s="22">
        <v>0.1063678519579042</v>
      </c>
      <c r="L38" s="22">
        <v>2.1730080601126002E-2</v>
      </c>
      <c r="M38" s="22">
        <v>1.775959720710002E-3</v>
      </c>
      <c r="N38" s="22">
        <v>7.4268448190900005E-2</v>
      </c>
    </row>
    <row r="39" spans="3:16" hidden="1" x14ac:dyDescent="0.3">
      <c r="C39" s="60" t="s">
        <v>255</v>
      </c>
      <c r="D39" s="19"/>
      <c r="E39" s="18"/>
      <c r="F39" s="18"/>
      <c r="G39" s="20">
        <v>0.73125622893750697</v>
      </c>
      <c r="H39" s="18"/>
      <c r="I39" s="21"/>
      <c r="J39" s="22">
        <v>0.12258533480417556</v>
      </c>
      <c r="K39" s="22">
        <v>0.1094138313991343</v>
      </c>
      <c r="L39" s="22">
        <v>2.3338117541795558E-2</v>
      </c>
      <c r="M39" s="22">
        <v>8.3633830623333323E-4</v>
      </c>
      <c r="N39" s="22">
        <v>7.5829539977333327E-2</v>
      </c>
    </row>
    <row r="40" spans="3:16" hidden="1" x14ac:dyDescent="0.3">
      <c r="C40" s="60" t="s">
        <v>255</v>
      </c>
      <c r="D40" s="19"/>
      <c r="E40" s="18"/>
      <c r="F40" s="18"/>
      <c r="G40" s="20">
        <v>0.69919666228091881</v>
      </c>
      <c r="H40" s="18"/>
      <c r="I40" s="21"/>
      <c r="J40" s="22">
        <v>0.12605119591026423</v>
      </c>
      <c r="K40" s="22">
        <v>0.10734925890128337</v>
      </c>
      <c r="L40" s="22">
        <v>2.407256850127E-2</v>
      </c>
      <c r="M40" s="22">
        <v>-7.250043223612496E-3</v>
      </c>
      <c r="N40" s="22">
        <v>6.6106510741999996E-2</v>
      </c>
    </row>
    <row r="41" spans="3:16" hidden="1" x14ac:dyDescent="0.3">
      <c r="C41" s="60" t="s">
        <v>255</v>
      </c>
      <c r="D41" s="19"/>
      <c r="E41" s="18"/>
      <c r="F41" s="18"/>
      <c r="G41" s="20">
        <v>0.67018136733319866</v>
      </c>
      <c r="H41" s="18"/>
      <c r="I41" s="21"/>
      <c r="J41" s="22">
        <v>0.12294863873694867</v>
      </c>
      <c r="K41" s="22">
        <v>0.10068184714263614</v>
      </c>
      <c r="L41" s="22">
        <v>2.3165743892165715E-2</v>
      </c>
      <c r="M41" s="22">
        <v>-4.654497879271427E-3</v>
      </c>
      <c r="N41" s="22">
        <v>5.5024177826571437E-2</v>
      </c>
    </row>
    <row r="42" spans="3:16" hidden="1" x14ac:dyDescent="0.3">
      <c r="C42" s="60" t="s">
        <v>255</v>
      </c>
      <c r="D42" s="19"/>
      <c r="E42" s="18"/>
      <c r="F42" s="18"/>
      <c r="G42" s="20">
        <v>0.59742242360130937</v>
      </c>
      <c r="H42" s="18"/>
      <c r="I42" s="21"/>
      <c r="J42" s="22">
        <v>0.13495700964501006</v>
      </c>
      <c r="K42" s="22">
        <v>9.7213664518576701E-2</v>
      </c>
      <c r="L42" s="22">
        <v>2.6192175694726667E-2</v>
      </c>
      <c r="M42" s="22">
        <v>-1.9041323523166693E-3</v>
      </c>
      <c r="N42" s="22">
        <v>5.2205733156000016E-2</v>
      </c>
    </row>
    <row r="43" spans="3:16" hidden="1" x14ac:dyDescent="0.3">
      <c r="C43" s="60" t="s">
        <v>255</v>
      </c>
      <c r="D43" s="19"/>
      <c r="E43" s="18"/>
      <c r="F43" s="18"/>
      <c r="G43" s="20">
        <v>0.61287054902794913</v>
      </c>
      <c r="H43" s="18"/>
      <c r="I43" s="21"/>
      <c r="J43" s="22">
        <v>0.1321438756771898</v>
      </c>
      <c r="K43" s="22">
        <v>0.10249125488088946</v>
      </c>
      <c r="L43" s="22">
        <v>1.9059476813072001E-2</v>
      </c>
      <c r="M43" s="22">
        <v>4.4623686101219993E-2</v>
      </c>
      <c r="N43" s="22">
        <v>9.8793311791200003E-2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0" activePane="bottomRight" state="frozen"/>
      <selection pane="topRight" activeCell="C1" sqref="C1"/>
      <selection pane="bottomLeft" activeCell="A8" sqref="A8"/>
      <selection pane="bottomRight" activeCell="J27" sqref="J27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642</v>
      </c>
      <c r="E4" s="62" t="s">
        <v>276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299</v>
      </c>
      <c r="G6" s="208"/>
      <c r="H6" s="206" t="s">
        <v>7</v>
      </c>
      <c r="I6" s="206"/>
      <c r="J6" s="206"/>
      <c r="K6" s="206"/>
      <c r="L6" s="208"/>
      <c r="M6" s="206" t="s">
        <v>212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612</v>
      </c>
      <c r="E7" s="175"/>
      <c r="F7" s="136" t="s">
        <v>207</v>
      </c>
      <c r="G7" s="166" t="s">
        <v>207</v>
      </c>
      <c r="H7" s="137">
        <v>0.90651944161675424</v>
      </c>
      <c r="I7" s="138">
        <v>7.9967249999999996</v>
      </c>
      <c r="J7" s="138">
        <v>0.62525833333333336</v>
      </c>
      <c r="K7" s="139">
        <v>0.13780545231855498</v>
      </c>
      <c r="L7" s="174">
        <v>0.13019483204115956</v>
      </c>
      <c r="M7" s="139">
        <v>-1.5590430429241667E-2</v>
      </c>
      <c r="N7" s="139">
        <v>-2.0452758388111114E-2</v>
      </c>
      <c r="O7" s="139">
        <v>3.4217671466327773E-2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247</v>
      </c>
      <c r="F8" s="63" t="s">
        <v>10</v>
      </c>
      <c r="G8" s="167" t="s">
        <v>246</v>
      </c>
      <c r="H8" s="63" t="s">
        <v>6</v>
      </c>
      <c r="I8" s="63" t="s">
        <v>248</v>
      </c>
      <c r="J8" s="63" t="s">
        <v>249</v>
      </c>
      <c r="K8" s="63" t="s">
        <v>250</v>
      </c>
      <c r="L8" s="167" t="s">
        <v>251</v>
      </c>
      <c r="M8" s="63" t="s">
        <v>213</v>
      </c>
      <c r="N8" s="63" t="s">
        <v>214</v>
      </c>
      <c r="O8" s="63" t="s">
        <v>215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3</v>
      </c>
      <c r="C9" s="37">
        <v>20</v>
      </c>
      <c r="D9" s="127" t="s">
        <v>446</v>
      </c>
      <c r="E9" s="158">
        <v>21484.73</v>
      </c>
      <c r="F9" s="15">
        <v>2202184.8250000002</v>
      </c>
      <c r="G9" s="158">
        <v>2159100.6354999999</v>
      </c>
      <c r="H9" s="17">
        <v>1.0199546926121037</v>
      </c>
      <c r="I9" s="10">
        <v>14.57</v>
      </c>
      <c r="J9" s="10">
        <v>1.2</v>
      </c>
      <c r="K9" s="8">
        <v>0.14214634146341462</v>
      </c>
      <c r="L9" s="160">
        <v>0.14048780487804874</v>
      </c>
      <c r="M9" s="8">
        <v>-1.1240855646000001E-2</v>
      </c>
      <c r="N9" s="8">
        <v>8.1457211180000003E-2</v>
      </c>
      <c r="O9" s="8">
        <v>0.13131252926</v>
      </c>
      <c r="R9" s="38">
        <v>0.90651944161675424</v>
      </c>
      <c r="S9" s="39">
        <v>0.13019483204115956</v>
      </c>
      <c r="T9" s="37">
        <v>1</v>
      </c>
      <c r="U9" s="39" t="s">
        <v>15</v>
      </c>
      <c r="V9" s="38">
        <v>1.0448642688237442</v>
      </c>
      <c r="W9" s="37">
        <v>1</v>
      </c>
      <c r="X9" s="99" t="s">
        <v>66</v>
      </c>
      <c r="Y9" s="99">
        <v>0.20930232558139533</v>
      </c>
      <c r="Z9" s="37">
        <v>1</v>
      </c>
      <c r="AA9" s="99" t="s">
        <v>15</v>
      </c>
      <c r="AB9" s="38">
        <v>1.0448642688237442</v>
      </c>
      <c r="AC9" s="99">
        <v>0.12868332711988492</v>
      </c>
    </row>
    <row r="10" spans="1:50" ht="16.2" customHeight="1" x14ac:dyDescent="0.3">
      <c r="A10" s="37">
        <v>24</v>
      </c>
      <c r="B10" s="37">
        <v>7</v>
      </c>
      <c r="C10" s="37">
        <v>29</v>
      </c>
      <c r="D10" s="140" t="s">
        <v>380</v>
      </c>
      <c r="E10" s="157">
        <v>5288.8109999999997</v>
      </c>
      <c r="F10" s="14">
        <v>497941.55564999999</v>
      </c>
      <c r="G10" s="157">
        <v>505166.73798999999</v>
      </c>
      <c r="H10" s="16">
        <v>0.98569743057757886</v>
      </c>
      <c r="I10" s="9">
        <v>12.05</v>
      </c>
      <c r="J10" s="9">
        <v>1</v>
      </c>
      <c r="K10" s="6">
        <v>0.12798725438130643</v>
      </c>
      <c r="L10" s="159">
        <v>0.12745618693574085</v>
      </c>
      <c r="M10" s="6">
        <v>1.4422985201000001E-2</v>
      </c>
      <c r="N10" s="6">
        <v>8.0941841598999989E-2</v>
      </c>
      <c r="O10" s="6">
        <v>0.15614922203000001</v>
      </c>
      <c r="R10" s="38">
        <v>0.90651944161675424</v>
      </c>
      <c r="S10" s="39">
        <v>0.13019483204115956</v>
      </c>
      <c r="T10" s="37">
        <v>2</v>
      </c>
      <c r="U10" s="39" t="s">
        <v>232</v>
      </c>
      <c r="V10" s="38">
        <v>1.0350754772445152</v>
      </c>
      <c r="W10" s="37">
        <v>2</v>
      </c>
      <c r="X10" s="99" t="s">
        <v>220</v>
      </c>
      <c r="Y10" s="99">
        <v>0.20198928844682482</v>
      </c>
      <c r="Z10" s="37">
        <v>2</v>
      </c>
      <c r="AA10" s="99" t="s">
        <v>13</v>
      </c>
      <c r="AB10" s="38">
        <v>0.96161976830858298</v>
      </c>
      <c r="AC10" s="99">
        <v>8.6859688195991089E-2</v>
      </c>
    </row>
    <row r="11" spans="1:50" ht="16.2" customHeight="1" x14ac:dyDescent="0.3">
      <c r="A11" s="37">
        <v>4</v>
      </c>
      <c r="B11" s="37">
        <v>11</v>
      </c>
      <c r="C11" s="37">
        <v>34</v>
      </c>
      <c r="D11" s="127" t="s">
        <v>35</v>
      </c>
      <c r="E11" s="158">
        <v>31173.082999999999</v>
      </c>
      <c r="F11" s="15">
        <v>2961442.8849999998</v>
      </c>
      <c r="G11" s="158">
        <v>3084289.36</v>
      </c>
      <c r="H11" s="17">
        <v>0.96017024972001974</v>
      </c>
      <c r="I11" s="10">
        <v>12.68</v>
      </c>
      <c r="J11" s="10">
        <v>0.9</v>
      </c>
      <c r="K11" s="8">
        <v>0.1334736842105263</v>
      </c>
      <c r="L11" s="160">
        <v>0.11368421052631579</v>
      </c>
      <c r="M11" s="8">
        <v>-1.2268662923000001E-2</v>
      </c>
      <c r="N11" s="8">
        <v>4.1661769618999998E-2</v>
      </c>
      <c r="O11" s="8">
        <v>6.831063998100001E-2</v>
      </c>
      <c r="R11" s="38">
        <v>0.90651944161675424</v>
      </c>
      <c r="S11" s="39">
        <v>0.13019483204115956</v>
      </c>
      <c r="T11" s="37">
        <v>3</v>
      </c>
      <c r="U11" s="39" t="s">
        <v>446</v>
      </c>
      <c r="V11" s="38">
        <v>1.0199546926121037</v>
      </c>
      <c r="W11" s="37">
        <v>3</v>
      </c>
      <c r="X11" s="99" t="s">
        <v>411</v>
      </c>
      <c r="Y11" s="99">
        <v>0.19856115107913672</v>
      </c>
      <c r="Z11" s="37">
        <v>3</v>
      </c>
      <c r="AA11" s="99" t="s">
        <v>23</v>
      </c>
      <c r="AB11" s="38">
        <v>0.98270321279241535</v>
      </c>
      <c r="AC11" s="99">
        <v>0.1318681318681319</v>
      </c>
    </row>
    <row r="12" spans="1:50" ht="16.2" customHeight="1" x14ac:dyDescent="0.3">
      <c r="A12" s="37">
        <v>8</v>
      </c>
      <c r="B12" s="37">
        <v>2</v>
      </c>
      <c r="C12" s="37">
        <v>32</v>
      </c>
      <c r="D12" s="140" t="s">
        <v>232</v>
      </c>
      <c r="E12" s="157">
        <v>204155.16699999999</v>
      </c>
      <c r="F12" s="14">
        <v>1851687.3647</v>
      </c>
      <c r="G12" s="157">
        <v>1788939.4594000001</v>
      </c>
      <c r="H12" s="16">
        <v>1.0350754772445152</v>
      </c>
      <c r="I12" s="9">
        <v>1.1499999999999999</v>
      </c>
      <c r="J12" s="9">
        <v>0.09</v>
      </c>
      <c r="K12" s="6">
        <v>0.12679162072698888</v>
      </c>
      <c r="L12" s="159">
        <v>0.11907386990012871</v>
      </c>
      <c r="M12" s="6">
        <v>2.2099447524000001E-3</v>
      </c>
      <c r="N12" s="6">
        <v>0.13550055107</v>
      </c>
      <c r="O12" s="6">
        <v>0.18473756101</v>
      </c>
      <c r="R12" s="38">
        <v>0.90651944161675424</v>
      </c>
      <c r="S12" s="39">
        <v>0.13019483204115956</v>
      </c>
      <c r="T12" s="37">
        <v>4</v>
      </c>
      <c r="U12" s="39" t="s">
        <v>46</v>
      </c>
      <c r="V12" s="38">
        <v>1.0094911410490421</v>
      </c>
      <c r="W12" s="37">
        <v>4</v>
      </c>
      <c r="X12" s="99" t="s">
        <v>238</v>
      </c>
      <c r="Y12" s="99">
        <v>0.18556701030927833</v>
      </c>
      <c r="Z12" s="37">
        <v>4</v>
      </c>
      <c r="AA12" s="99" t="s">
        <v>35</v>
      </c>
      <c r="AB12" s="38">
        <v>0.96017024972001974</v>
      </c>
      <c r="AC12" s="99">
        <v>0.11368421052631579</v>
      </c>
    </row>
    <row r="13" spans="1:50" ht="16.2" customHeight="1" x14ac:dyDescent="0.3">
      <c r="A13" s="37">
        <v>1</v>
      </c>
      <c r="B13" s="37">
        <v>1</v>
      </c>
      <c r="C13" s="37">
        <v>27</v>
      </c>
      <c r="D13" s="127" t="s">
        <v>15</v>
      </c>
      <c r="E13" s="158">
        <v>107089.622</v>
      </c>
      <c r="F13" s="15">
        <v>11484291.062999999</v>
      </c>
      <c r="G13" s="158">
        <v>10991179.817</v>
      </c>
      <c r="H13" s="17">
        <v>1.0448642688237442</v>
      </c>
      <c r="I13" s="10">
        <v>14.14</v>
      </c>
      <c r="J13" s="10">
        <v>1.1499999999999999</v>
      </c>
      <c r="K13" s="8">
        <v>0.13185378590399804</v>
      </c>
      <c r="L13" s="160">
        <v>0.12868332711988492</v>
      </c>
      <c r="M13" s="8">
        <v>2.8053113891999999E-3</v>
      </c>
      <c r="N13" s="8">
        <v>9.9090193413000002E-2</v>
      </c>
      <c r="O13" s="8">
        <v>0.16841360937000002</v>
      </c>
      <c r="R13" s="38">
        <v>0.90651944161675424</v>
      </c>
      <c r="S13" s="39">
        <v>0.13019483204115956</v>
      </c>
      <c r="T13" s="37">
        <v>5</v>
      </c>
      <c r="U13" s="39" t="s">
        <v>412</v>
      </c>
      <c r="V13" s="38">
        <v>0.99308573364000408</v>
      </c>
      <c r="W13" s="37">
        <v>5</v>
      </c>
      <c r="X13" s="99" t="s">
        <v>50</v>
      </c>
      <c r="Y13" s="99">
        <v>0.17549261083743842</v>
      </c>
      <c r="Z13" s="37">
        <v>5</v>
      </c>
      <c r="AA13" s="99" t="s">
        <v>41</v>
      </c>
      <c r="AB13" s="38">
        <v>0.88227628473094399</v>
      </c>
      <c r="AC13" s="99">
        <v>0.14438502673584383</v>
      </c>
    </row>
    <row r="14" spans="1:50" ht="16.2" customHeight="1" x14ac:dyDescent="0.3">
      <c r="A14" s="37">
        <v>10</v>
      </c>
      <c r="B14" s="37">
        <v>9</v>
      </c>
      <c r="C14" s="37">
        <v>30</v>
      </c>
      <c r="D14" s="140" t="s">
        <v>34</v>
      </c>
      <c r="E14" s="157">
        <v>15418.106</v>
      </c>
      <c r="F14" s="14">
        <v>1460403.0003</v>
      </c>
      <c r="G14" s="157">
        <v>1508480.1850000001</v>
      </c>
      <c r="H14" s="16">
        <v>0.96812872639755621</v>
      </c>
      <c r="I14" s="9">
        <v>11.75</v>
      </c>
      <c r="J14" s="9">
        <v>1</v>
      </c>
      <c r="K14" s="6">
        <v>0.12404983108277992</v>
      </c>
      <c r="L14" s="159">
        <v>0.12668918919092417</v>
      </c>
      <c r="M14" s="6">
        <v>4.4538706243000001E-3</v>
      </c>
      <c r="N14" s="6">
        <v>5.7870025874000003E-2</v>
      </c>
      <c r="O14" s="6">
        <v>0.14373022871999999</v>
      </c>
      <c r="R14" s="38">
        <v>0.90651944161675424</v>
      </c>
      <c r="S14" s="39">
        <v>0.13019483204115956</v>
      </c>
      <c r="T14" s="37">
        <v>6</v>
      </c>
      <c r="U14" s="39" t="s">
        <v>57</v>
      </c>
      <c r="V14" s="38">
        <v>0.98667559117417236</v>
      </c>
      <c r="W14" s="37">
        <v>6</v>
      </c>
      <c r="X14" s="99" t="s">
        <v>58</v>
      </c>
      <c r="Y14" s="99">
        <v>0.16762898118830319</v>
      </c>
      <c r="Z14" s="37">
        <v>6</v>
      </c>
      <c r="AA14" s="99" t="s">
        <v>446</v>
      </c>
      <c r="AB14" s="38">
        <v>1.0199546926121037</v>
      </c>
      <c r="AC14" s="99">
        <v>0.14048780487804874</v>
      </c>
    </row>
    <row r="15" spans="1:50" ht="16.2" customHeight="1" x14ac:dyDescent="0.3">
      <c r="A15" s="37">
        <v>2</v>
      </c>
      <c r="B15" s="37">
        <v>10</v>
      </c>
      <c r="C15" s="37">
        <v>35</v>
      </c>
      <c r="D15" s="127" t="s">
        <v>13</v>
      </c>
      <c r="E15" s="158">
        <v>80078.186000000002</v>
      </c>
      <c r="F15" s="15">
        <v>7191021.1028000005</v>
      </c>
      <c r="G15" s="158">
        <v>7478029.6118999999</v>
      </c>
      <c r="H15" s="17">
        <v>0.96161976830858298</v>
      </c>
      <c r="I15" s="10">
        <v>10.11</v>
      </c>
      <c r="J15" s="10">
        <v>0.65</v>
      </c>
      <c r="K15" s="8">
        <v>0.11258351893095768</v>
      </c>
      <c r="L15" s="160">
        <v>8.6859688195991089E-2</v>
      </c>
      <c r="M15" s="8">
        <v>-9.2674315974000006E-3</v>
      </c>
      <c r="N15" s="8">
        <v>8.4062131568999998E-2</v>
      </c>
      <c r="O15" s="8">
        <v>0.13480261074</v>
      </c>
      <c r="R15" s="38">
        <v>0.90651944161675424</v>
      </c>
      <c r="S15" s="39">
        <v>0.13019483204115956</v>
      </c>
      <c r="T15" s="37">
        <v>7</v>
      </c>
      <c r="U15" s="39" t="s">
        <v>380</v>
      </c>
      <c r="V15" s="38">
        <v>0.98569743057757886</v>
      </c>
      <c r="W15" s="37">
        <v>7</v>
      </c>
      <c r="X15" s="99" t="s">
        <v>236</v>
      </c>
      <c r="Y15" s="99">
        <v>0.16406250000000003</v>
      </c>
      <c r="Z15" s="37">
        <v>7</v>
      </c>
      <c r="AA15" s="99" t="s">
        <v>39</v>
      </c>
      <c r="AB15" s="38">
        <v>0.87219235486249258</v>
      </c>
      <c r="AC15" s="99">
        <v>0.11567002222512747</v>
      </c>
    </row>
    <row r="16" spans="1:50" ht="16.2" customHeight="1" x14ac:dyDescent="0.3">
      <c r="A16" s="37">
        <v>3</v>
      </c>
      <c r="B16" s="37">
        <v>8</v>
      </c>
      <c r="C16" s="37">
        <v>26</v>
      </c>
      <c r="D16" s="140" t="s">
        <v>23</v>
      </c>
      <c r="E16" s="157">
        <v>567206.27300000004</v>
      </c>
      <c r="F16" s="14">
        <v>5161577.0843000002</v>
      </c>
      <c r="G16" s="157">
        <v>5252427.1999000004</v>
      </c>
      <c r="H16" s="16">
        <v>0.98270321279241535</v>
      </c>
      <c r="I16" s="9">
        <v>1.1950000000000001</v>
      </c>
      <c r="J16" s="9">
        <v>0.1</v>
      </c>
      <c r="K16" s="6">
        <v>0.13131868131868132</v>
      </c>
      <c r="L16" s="159">
        <v>0.1318681318681319</v>
      </c>
      <c r="M16" s="6">
        <v>-8.7145969482999991E-3</v>
      </c>
      <c r="N16" s="6">
        <v>4.7079801173999999E-2</v>
      </c>
      <c r="O16" s="6">
        <v>5.9109184404999994E-2</v>
      </c>
      <c r="R16" s="38">
        <v>0.90651944161675424</v>
      </c>
      <c r="S16" s="39">
        <v>0.13019483204115956</v>
      </c>
      <c r="T16" s="37">
        <v>8</v>
      </c>
      <c r="U16" s="39" t="s">
        <v>23</v>
      </c>
      <c r="V16" s="38">
        <v>0.98270321279241535</v>
      </c>
      <c r="W16" s="37">
        <v>8</v>
      </c>
      <c r="X16" s="99" t="s">
        <v>57</v>
      </c>
      <c r="Y16" s="99">
        <v>0.1613236814879998</v>
      </c>
      <c r="Z16" s="37">
        <v>8</v>
      </c>
      <c r="AA16" s="99" t="s">
        <v>232</v>
      </c>
      <c r="AB16" s="38">
        <v>1.0350754772445152</v>
      </c>
      <c r="AC16" s="99">
        <v>0.11907386990012871</v>
      </c>
    </row>
    <row r="17" spans="1:29" ht="16.2" customHeight="1" x14ac:dyDescent="0.3">
      <c r="A17" s="37">
        <v>36</v>
      </c>
      <c r="B17" s="37">
        <v>36</v>
      </c>
      <c r="C17" s="37">
        <v>36</v>
      </c>
      <c r="D17" s="127" t="s">
        <v>387</v>
      </c>
      <c r="E17" s="158">
        <v>4836.3239999999996</v>
      </c>
      <c r="F17" s="15">
        <v>74189.210160000002</v>
      </c>
      <c r="G17" s="158">
        <v>447803.18492000003</v>
      </c>
      <c r="H17" s="17">
        <v>0.1656736992017015</v>
      </c>
      <c r="I17" s="10">
        <v>10.35</v>
      </c>
      <c r="J17" s="10">
        <v>0.04</v>
      </c>
      <c r="K17" s="8">
        <v>0.67470664928292035</v>
      </c>
      <c r="L17" s="160">
        <v>3.129074315514993E-2</v>
      </c>
      <c r="M17" s="8">
        <v>-5.0742574258000002E-2</v>
      </c>
      <c r="N17" s="8">
        <v>-0.77798201774000009</v>
      </c>
      <c r="O17" s="8">
        <v>-0.76022361779999992</v>
      </c>
      <c r="R17" s="38">
        <v>0.90651944161675424</v>
      </c>
      <c r="S17" s="39">
        <v>0.13019483204115956</v>
      </c>
      <c r="T17" s="37">
        <v>9</v>
      </c>
      <c r="U17" s="39" t="s">
        <v>34</v>
      </c>
      <c r="V17" s="38">
        <v>0.96812872639755621</v>
      </c>
      <c r="W17" s="37">
        <v>9</v>
      </c>
      <c r="X17" s="99" t="s">
        <v>412</v>
      </c>
      <c r="Y17" s="99">
        <v>0.15686274509803919</v>
      </c>
      <c r="Z17" s="37">
        <v>9</v>
      </c>
      <c r="AA17" s="99" t="s">
        <v>46</v>
      </c>
      <c r="AB17" s="38">
        <v>1.0094911410490421</v>
      </c>
      <c r="AC17" s="99">
        <v>0.12644889357218125</v>
      </c>
    </row>
    <row r="18" spans="1:29" ht="16.2" customHeight="1" x14ac:dyDescent="0.3">
      <c r="A18" s="37">
        <v>30</v>
      </c>
      <c r="B18" s="37">
        <v>13</v>
      </c>
      <c r="C18" s="37">
        <v>28</v>
      </c>
      <c r="D18" s="140" t="s">
        <v>388</v>
      </c>
      <c r="E18" s="157">
        <v>36000</v>
      </c>
      <c r="F18" s="14">
        <v>303480</v>
      </c>
      <c r="G18" s="157">
        <v>337635.80239000003</v>
      </c>
      <c r="H18" s="16">
        <v>0.89883832772406358</v>
      </c>
      <c r="I18" s="9">
        <v>1.1599999999999999</v>
      </c>
      <c r="J18" s="9">
        <v>0.09</v>
      </c>
      <c r="K18" s="6">
        <v>0.13760379596678529</v>
      </c>
      <c r="L18" s="159">
        <v>0.12811387900355872</v>
      </c>
      <c r="M18" s="6">
        <v>-2.0905923346000003E-2</v>
      </c>
      <c r="N18" s="6">
        <v>6.1173568892999998E-2</v>
      </c>
      <c r="O18" s="6">
        <v>0.12349829493</v>
      </c>
      <c r="R18" s="38">
        <v>0.90651944161675424</v>
      </c>
      <c r="S18" s="39">
        <v>0.13019483204115956</v>
      </c>
      <c r="T18" s="37">
        <v>10</v>
      </c>
      <c r="U18" s="39" t="s">
        <v>13</v>
      </c>
      <c r="V18" s="38">
        <v>0.96161976830858298</v>
      </c>
      <c r="W18" s="37">
        <v>10</v>
      </c>
      <c r="X18" s="99" t="s">
        <v>455</v>
      </c>
      <c r="Y18" s="99">
        <v>0.15665796344647523</v>
      </c>
      <c r="Z18" s="37">
        <v>10</v>
      </c>
      <c r="AA18" s="99" t="s">
        <v>34</v>
      </c>
      <c r="AB18" s="38">
        <v>0.96812872639755621</v>
      </c>
      <c r="AC18" s="99">
        <v>0.12668918919092417</v>
      </c>
    </row>
    <row r="19" spans="1:29" ht="16.2" customHeight="1" x14ac:dyDescent="0.3">
      <c r="A19" s="37">
        <v>11</v>
      </c>
      <c r="B19" s="37">
        <v>6</v>
      </c>
      <c r="C19" s="37">
        <v>8</v>
      </c>
      <c r="D19" s="127" t="s">
        <v>57</v>
      </c>
      <c r="E19" s="158">
        <v>146101.28700000001</v>
      </c>
      <c r="F19" s="15">
        <v>1412799.4453</v>
      </c>
      <c r="G19" s="158">
        <v>1431878.3781999999</v>
      </c>
      <c r="H19" s="17">
        <v>0.98667559117417236</v>
      </c>
      <c r="I19" s="10">
        <v>1.51</v>
      </c>
      <c r="J19" s="10">
        <v>0.13</v>
      </c>
      <c r="K19" s="8">
        <v>0.15615305067107674</v>
      </c>
      <c r="L19" s="160">
        <v>0.1613236814879998</v>
      </c>
      <c r="M19" s="8">
        <v>2.4334987991E-2</v>
      </c>
      <c r="N19" s="8">
        <v>0.10456583223999999</v>
      </c>
      <c r="O19" s="8">
        <v>0.16762841735999998</v>
      </c>
      <c r="R19" s="38">
        <v>0.90651944161675424</v>
      </c>
      <c r="S19" s="39">
        <v>0.13019483204115956</v>
      </c>
      <c r="T19" s="37">
        <v>11</v>
      </c>
      <c r="U19" s="39" t="s">
        <v>35</v>
      </c>
      <c r="V19" s="38">
        <v>0.96017024972001974</v>
      </c>
      <c r="W19" s="37">
        <v>11</v>
      </c>
      <c r="X19" s="99" t="s">
        <v>45</v>
      </c>
      <c r="Y19" s="99">
        <v>0.15557476231633535</v>
      </c>
      <c r="Z19" s="37">
        <v>11</v>
      </c>
      <c r="AA19" s="99" t="s">
        <v>57</v>
      </c>
      <c r="AB19" s="38">
        <v>0.98667559117417236</v>
      </c>
      <c r="AC19" s="99">
        <v>0.1613236814879998</v>
      </c>
    </row>
    <row r="20" spans="1:29" ht="16.2" customHeight="1" x14ac:dyDescent="0.3">
      <c r="A20" s="37">
        <v>15</v>
      </c>
      <c r="B20" s="37">
        <v>24</v>
      </c>
      <c r="C20" s="37">
        <v>14</v>
      </c>
      <c r="D20" s="140" t="s">
        <v>235</v>
      </c>
      <c r="E20" s="157">
        <v>12769.512000000001</v>
      </c>
      <c r="F20" s="14">
        <v>1047099.9840000001</v>
      </c>
      <c r="G20" s="157">
        <v>1282408.3292</v>
      </c>
      <c r="H20" s="16">
        <v>0.81651059195257136</v>
      </c>
      <c r="I20" s="9">
        <v>13.3</v>
      </c>
      <c r="J20" s="9">
        <v>1</v>
      </c>
      <c r="K20" s="6">
        <v>0.16219512195121952</v>
      </c>
      <c r="L20" s="159">
        <v>0.14634146341463414</v>
      </c>
      <c r="M20" s="6">
        <v>9.6939086378999995E-3</v>
      </c>
      <c r="N20" s="6">
        <v>-6.8997444850999998E-2</v>
      </c>
      <c r="O20" s="6">
        <v>-7.1321475651999998E-3</v>
      </c>
      <c r="R20" s="38">
        <v>0.90651944161675424</v>
      </c>
      <c r="S20" s="39">
        <v>0.13019483204115956</v>
      </c>
      <c r="T20" s="37">
        <v>12</v>
      </c>
      <c r="U20" s="39" t="s">
        <v>390</v>
      </c>
      <c r="V20" s="38">
        <v>0.90294874332498865</v>
      </c>
      <c r="W20" s="37">
        <v>12</v>
      </c>
      <c r="X20" s="99" t="s">
        <v>391</v>
      </c>
      <c r="Y20" s="99">
        <v>0.15436893203883495</v>
      </c>
      <c r="Z20" s="37">
        <v>12</v>
      </c>
      <c r="AA20" s="99" t="s">
        <v>638</v>
      </c>
      <c r="AB20" s="38">
        <v>0.78010906468447472</v>
      </c>
      <c r="AC20" s="99">
        <v>0.13190436932797267</v>
      </c>
    </row>
    <row r="21" spans="1:29" ht="16.2" customHeight="1" x14ac:dyDescent="0.3">
      <c r="A21" s="37">
        <v>21</v>
      </c>
      <c r="B21" s="37">
        <v>17</v>
      </c>
      <c r="C21" s="37">
        <v>7</v>
      </c>
      <c r="D21" s="127" t="s">
        <v>236</v>
      </c>
      <c r="E21" s="158">
        <v>8807.8850000000002</v>
      </c>
      <c r="F21" s="15">
        <v>676445.56799999997</v>
      </c>
      <c r="G21" s="158">
        <v>776327.97233999998</v>
      </c>
      <c r="H21" s="17">
        <v>0.87133993891919748</v>
      </c>
      <c r="I21" s="10">
        <v>12.95</v>
      </c>
      <c r="J21" s="10">
        <v>1.05</v>
      </c>
      <c r="K21" s="8">
        <v>0.16861979166666666</v>
      </c>
      <c r="L21" s="160">
        <v>0.16406250000000003</v>
      </c>
      <c r="M21" s="8">
        <v>-1.3412853293E-2</v>
      </c>
      <c r="N21" s="8">
        <v>4.6825239690999998E-2</v>
      </c>
      <c r="O21" s="8">
        <v>0.10545870088999999</v>
      </c>
      <c r="R21" s="38">
        <v>0.90651944161675424</v>
      </c>
      <c r="S21" s="39">
        <v>0.13019483204115956</v>
      </c>
      <c r="T21" s="37">
        <v>13</v>
      </c>
      <c r="U21" s="39" t="s">
        <v>388</v>
      </c>
      <c r="V21" s="38">
        <v>0.89883832772406358</v>
      </c>
      <c r="W21" s="37">
        <v>13</v>
      </c>
      <c r="X21" s="99" t="s">
        <v>386</v>
      </c>
      <c r="Y21" s="99">
        <v>0.14866204162537167</v>
      </c>
      <c r="Z21" s="37">
        <v>13</v>
      </c>
      <c r="AA21" s="99" t="s">
        <v>45</v>
      </c>
      <c r="AB21" s="38">
        <v>0.75175114915901253</v>
      </c>
      <c r="AC21" s="99">
        <v>0.15557476231633535</v>
      </c>
    </row>
    <row r="22" spans="1:29" ht="16.2" customHeight="1" x14ac:dyDescent="0.3">
      <c r="A22" s="37">
        <v>31</v>
      </c>
      <c r="B22" s="37">
        <v>18</v>
      </c>
      <c r="C22" s="37">
        <v>12</v>
      </c>
      <c r="D22" s="140" t="s">
        <v>391</v>
      </c>
      <c r="E22" s="157">
        <v>36549.445</v>
      </c>
      <c r="F22" s="14">
        <v>301167.42680000002</v>
      </c>
      <c r="G22" s="157">
        <v>347437.91407</v>
      </c>
      <c r="H22" s="16">
        <v>0.86682372476862835</v>
      </c>
      <c r="I22" s="9">
        <v>1.272</v>
      </c>
      <c r="J22" s="9">
        <v>0.106</v>
      </c>
      <c r="K22" s="6">
        <v>0.15436893203883495</v>
      </c>
      <c r="L22" s="159">
        <v>0.15436893203883495</v>
      </c>
      <c r="M22" s="6">
        <v>-2.5313461083000002E-2</v>
      </c>
      <c r="N22" s="6">
        <v>3.660288565E-2</v>
      </c>
      <c r="O22" s="6">
        <v>0.10200238232</v>
      </c>
      <c r="R22" s="38">
        <v>0.90651944161675424</v>
      </c>
      <c r="S22" s="39">
        <v>0.13019483204115956</v>
      </c>
      <c r="T22" s="37">
        <v>14</v>
      </c>
      <c r="U22" s="39" t="s">
        <v>51</v>
      </c>
      <c r="V22" s="38">
        <v>0.88426072810320566</v>
      </c>
      <c r="W22" s="37">
        <v>14</v>
      </c>
      <c r="X22" s="99" t="s">
        <v>235</v>
      </c>
      <c r="Y22" s="99">
        <v>0.14634146341463414</v>
      </c>
      <c r="Z22" s="37">
        <v>14</v>
      </c>
      <c r="AA22" s="99" t="s">
        <v>36</v>
      </c>
      <c r="AB22" s="38">
        <v>0.83889237968572838</v>
      </c>
      <c r="AC22" s="99">
        <v>0.14540270848182466</v>
      </c>
    </row>
    <row r="23" spans="1:29" ht="16.2" customHeight="1" x14ac:dyDescent="0.3">
      <c r="A23" s="37">
        <v>26</v>
      </c>
      <c r="B23" s="37">
        <v>5</v>
      </c>
      <c r="C23" s="37">
        <v>9</v>
      </c>
      <c r="D23" s="127" t="s">
        <v>412</v>
      </c>
      <c r="E23" s="158">
        <v>37536.14</v>
      </c>
      <c r="F23" s="15">
        <v>344581.76520000002</v>
      </c>
      <c r="G23" s="158">
        <v>346980.88345000002</v>
      </c>
      <c r="H23" s="17">
        <v>0.99308573364000408</v>
      </c>
      <c r="I23" s="10">
        <v>1.365</v>
      </c>
      <c r="J23" s="10">
        <v>0.12</v>
      </c>
      <c r="K23" s="8">
        <v>0.14869281045751631</v>
      </c>
      <c r="L23" s="160">
        <v>0.15686274509803919</v>
      </c>
      <c r="M23" s="8">
        <v>1.6611295681000001E-2</v>
      </c>
      <c r="N23" s="8">
        <v>0.10878111993999999</v>
      </c>
      <c r="O23" s="8">
        <v>0.20975498372000001</v>
      </c>
      <c r="R23" s="38">
        <v>0.90651944161675424</v>
      </c>
      <c r="S23" s="39">
        <v>0.13019483204115956</v>
      </c>
      <c r="T23" s="37">
        <v>15</v>
      </c>
      <c r="U23" s="39" t="s">
        <v>41</v>
      </c>
      <c r="V23" s="38">
        <v>0.88227628473094399</v>
      </c>
      <c r="W23" s="37">
        <v>15</v>
      </c>
      <c r="X23" s="99" t="s">
        <v>36</v>
      </c>
      <c r="Y23" s="99">
        <v>0.14540270848182466</v>
      </c>
      <c r="Z23" s="37">
        <v>15</v>
      </c>
      <c r="AA23" s="99" t="s">
        <v>235</v>
      </c>
      <c r="AB23" s="38">
        <v>0.81651059195257136</v>
      </c>
      <c r="AC23" s="99">
        <v>0.14634146341463414</v>
      </c>
    </row>
    <row r="24" spans="1:29" ht="16.2" customHeight="1" x14ac:dyDescent="0.3">
      <c r="A24" s="37">
        <v>27</v>
      </c>
      <c r="B24" s="37">
        <v>21</v>
      </c>
      <c r="C24" s="37">
        <v>13</v>
      </c>
      <c r="D24" s="140" t="s">
        <v>386</v>
      </c>
      <c r="E24" s="157">
        <v>4200</v>
      </c>
      <c r="F24" s="14">
        <v>339024</v>
      </c>
      <c r="G24" s="157">
        <v>400592.58214000001</v>
      </c>
      <c r="H24" s="16">
        <v>0.84630623510027236</v>
      </c>
      <c r="I24" s="9">
        <v>12</v>
      </c>
      <c r="J24" s="9">
        <v>1</v>
      </c>
      <c r="K24" s="6">
        <v>0.14866204162537167</v>
      </c>
      <c r="L24" s="159">
        <v>0.14866204162537167</v>
      </c>
      <c r="M24" s="6">
        <v>2.8669515486E-3</v>
      </c>
      <c r="N24" s="6">
        <v>5.3227670786999998E-2</v>
      </c>
      <c r="O24" s="6">
        <v>0.11420541507</v>
      </c>
      <c r="R24" s="38">
        <v>0.90651944161675424</v>
      </c>
      <c r="S24" s="39">
        <v>0.13019483204115956</v>
      </c>
      <c r="T24" s="37">
        <v>16</v>
      </c>
      <c r="U24" s="39" t="s">
        <v>39</v>
      </c>
      <c r="V24" s="38">
        <v>0.87219235486249258</v>
      </c>
      <c r="W24" s="37">
        <v>16</v>
      </c>
      <c r="X24" s="99" t="s">
        <v>385</v>
      </c>
      <c r="Y24" s="99">
        <v>0.14463007159904537</v>
      </c>
      <c r="Z24" s="37">
        <v>16</v>
      </c>
      <c r="AA24" s="99" t="s">
        <v>220</v>
      </c>
      <c r="AB24" s="38">
        <v>0.70861495627238358</v>
      </c>
      <c r="AC24" s="99">
        <v>0.20198928844682482</v>
      </c>
    </row>
    <row r="25" spans="1:29" ht="16.2" customHeight="1" x14ac:dyDescent="0.3">
      <c r="A25" s="37">
        <v>12</v>
      </c>
      <c r="B25" s="37">
        <v>26</v>
      </c>
      <c r="C25" s="37">
        <v>25</v>
      </c>
      <c r="D25" s="127" t="s">
        <v>638</v>
      </c>
      <c r="E25" s="158">
        <v>17011.706999999999</v>
      </c>
      <c r="F25" s="15">
        <v>1238112.0355</v>
      </c>
      <c r="G25" s="158">
        <v>1587101.2035999999</v>
      </c>
      <c r="H25" s="17">
        <v>0.78010906468447472</v>
      </c>
      <c r="I25" s="10">
        <v>10.59</v>
      </c>
      <c r="J25" s="10">
        <v>0.8</v>
      </c>
      <c r="K25" s="8">
        <v>0.14550700741491984</v>
      </c>
      <c r="L25" s="160">
        <v>0.13190436932797267</v>
      </c>
      <c r="M25" s="8">
        <v>-1.6716600795000001E-2</v>
      </c>
      <c r="N25" s="8">
        <v>-5.0744464288000002E-2</v>
      </c>
      <c r="O25" s="8">
        <v>-6.3555125470999996E-3</v>
      </c>
      <c r="R25" s="38">
        <v>0.90651944161675424</v>
      </c>
      <c r="S25" s="39">
        <v>0.13019483204115956</v>
      </c>
      <c r="T25" s="37">
        <v>17</v>
      </c>
      <c r="U25" s="39" t="s">
        <v>236</v>
      </c>
      <c r="V25" s="38">
        <v>0.87133993891919748</v>
      </c>
      <c r="W25" s="37">
        <v>17</v>
      </c>
      <c r="X25" s="99" t="s">
        <v>41</v>
      </c>
      <c r="Y25" s="99">
        <v>0.14438502673584383</v>
      </c>
      <c r="Z25" s="37">
        <v>17</v>
      </c>
      <c r="AA25" s="99" t="s">
        <v>222</v>
      </c>
      <c r="AB25" s="38">
        <v>0.8138438196041986</v>
      </c>
      <c r="AC25" s="99">
        <v>0.14289580514208389</v>
      </c>
    </row>
    <row r="26" spans="1:29" ht="16.2" customHeight="1" x14ac:dyDescent="0.3">
      <c r="A26" s="37">
        <v>33</v>
      </c>
      <c r="B26" s="37">
        <v>12</v>
      </c>
      <c r="C26" s="37">
        <v>21</v>
      </c>
      <c r="D26" s="140" t="s">
        <v>390</v>
      </c>
      <c r="E26" s="157">
        <v>30912.378998</v>
      </c>
      <c r="F26" s="14">
        <v>265846.45938000001</v>
      </c>
      <c r="G26" s="157">
        <v>294420.32157999999</v>
      </c>
      <c r="H26" s="16">
        <v>0.90294874332498865</v>
      </c>
      <c r="I26" s="9">
        <v>1.2</v>
      </c>
      <c r="J26" s="9">
        <v>0.1</v>
      </c>
      <c r="K26" s="6">
        <v>0.13953488372239986</v>
      </c>
      <c r="L26" s="159">
        <v>0.13953488372239989</v>
      </c>
      <c r="M26" s="6">
        <v>1.0575793185E-2</v>
      </c>
      <c r="N26" s="6">
        <v>1.3931989912E-2</v>
      </c>
      <c r="O26" s="6">
        <v>0.10807651668</v>
      </c>
      <c r="R26" s="38">
        <v>0.90651944161675424</v>
      </c>
      <c r="S26" s="39">
        <v>0.13019483204115956</v>
      </c>
      <c r="T26" s="37">
        <v>18</v>
      </c>
      <c r="U26" s="39" t="s">
        <v>391</v>
      </c>
      <c r="V26" s="38">
        <v>0.86682372476862835</v>
      </c>
      <c r="W26" s="37">
        <v>18</v>
      </c>
      <c r="X26" s="99" t="s">
        <v>379</v>
      </c>
      <c r="Y26" s="99">
        <v>0.14314115308151093</v>
      </c>
      <c r="Z26" s="37">
        <v>18</v>
      </c>
      <c r="AA26" s="99" t="s">
        <v>455</v>
      </c>
      <c r="AB26" s="38">
        <v>0.76752165024832641</v>
      </c>
      <c r="AC26" s="99">
        <v>0.15665796344647523</v>
      </c>
    </row>
    <row r="27" spans="1:29" ht="16.2" customHeight="1" x14ac:dyDescent="0.3">
      <c r="A27" s="37">
        <v>9</v>
      </c>
      <c r="B27" s="37">
        <v>4</v>
      </c>
      <c r="C27" s="37">
        <v>31</v>
      </c>
      <c r="D27" s="127" t="s">
        <v>46</v>
      </c>
      <c r="E27" s="158">
        <v>16960.024000000001</v>
      </c>
      <c r="F27" s="15">
        <v>1609506.2775999999</v>
      </c>
      <c r="G27" s="158">
        <v>1594373.8504999999</v>
      </c>
      <c r="H27" s="17">
        <v>1.0094911410490421</v>
      </c>
      <c r="I27" s="10">
        <v>12</v>
      </c>
      <c r="J27" s="10">
        <v>1</v>
      </c>
      <c r="K27" s="8">
        <v>0.12644889357218125</v>
      </c>
      <c r="L27" s="160">
        <v>0.12644889357218125</v>
      </c>
      <c r="M27" s="8">
        <v>3.2776942552999997E-3</v>
      </c>
      <c r="N27" s="8">
        <v>0.14093817506</v>
      </c>
      <c r="O27" s="8">
        <v>0.21363114391999999</v>
      </c>
      <c r="R27" s="38">
        <v>0.90651944161675424</v>
      </c>
      <c r="S27" s="39">
        <v>0.13019483204115956</v>
      </c>
      <c r="T27" s="37">
        <v>19</v>
      </c>
      <c r="U27" s="39" t="s">
        <v>457</v>
      </c>
      <c r="V27" s="38">
        <v>0.863842790160539</v>
      </c>
      <c r="W27" s="37">
        <v>19</v>
      </c>
      <c r="X27" s="99" t="s">
        <v>222</v>
      </c>
      <c r="Y27" s="99">
        <v>0.14289580514208389</v>
      </c>
      <c r="Z27" s="37">
        <v>19</v>
      </c>
      <c r="AA27" s="99" t="s">
        <v>385</v>
      </c>
      <c r="AB27" s="38">
        <v>0.82735548228462064</v>
      </c>
      <c r="AC27" s="99">
        <v>0.14463007159904537</v>
      </c>
    </row>
    <row r="28" spans="1:29" ht="16.2" customHeight="1" x14ac:dyDescent="0.3">
      <c r="A28" s="37">
        <v>13</v>
      </c>
      <c r="B28" s="37">
        <v>28</v>
      </c>
      <c r="C28" s="37">
        <v>11</v>
      </c>
      <c r="D28" s="140" t="s">
        <v>45</v>
      </c>
      <c r="E28" s="157">
        <v>16300.275</v>
      </c>
      <c r="F28" s="14">
        <v>1131565.0904999999</v>
      </c>
      <c r="G28" s="157">
        <v>1505238.9235</v>
      </c>
      <c r="H28" s="16">
        <v>0.75175114915901253</v>
      </c>
      <c r="I28" s="9">
        <v>9.93</v>
      </c>
      <c r="J28" s="9">
        <v>0.9</v>
      </c>
      <c r="K28" s="6">
        <v>0.14304235090751943</v>
      </c>
      <c r="L28" s="159">
        <v>0.15557476231633535</v>
      </c>
      <c r="M28" s="6">
        <v>-5.0133763424E-2</v>
      </c>
      <c r="N28" s="6">
        <v>-0.12854862512000001</v>
      </c>
      <c r="O28" s="6">
        <v>-0.10078610677000001</v>
      </c>
      <c r="R28" s="38">
        <v>0.90651944161675424</v>
      </c>
      <c r="S28" s="39">
        <v>0.13019483204115956</v>
      </c>
      <c r="T28" s="37">
        <v>20</v>
      </c>
      <c r="U28" s="39" t="s">
        <v>443</v>
      </c>
      <c r="V28" s="38">
        <v>0.85874181807325989</v>
      </c>
      <c r="W28" s="37">
        <v>20</v>
      </c>
      <c r="X28" s="99" t="s">
        <v>446</v>
      </c>
      <c r="Y28" s="99">
        <v>0.14048780487804874</v>
      </c>
      <c r="Z28" s="37">
        <v>20</v>
      </c>
      <c r="AA28" s="99" t="s">
        <v>379</v>
      </c>
      <c r="AB28" s="38">
        <v>0.61788215229565879</v>
      </c>
      <c r="AC28" s="99">
        <v>0.14314115308151093</v>
      </c>
    </row>
    <row r="29" spans="1:29" ht="16.2" customHeight="1" x14ac:dyDescent="0.3">
      <c r="A29" s="37">
        <v>17</v>
      </c>
      <c r="B29" s="37">
        <v>25</v>
      </c>
      <c r="C29" s="37">
        <v>19</v>
      </c>
      <c r="D29" s="127" t="s">
        <v>222</v>
      </c>
      <c r="E29" s="158">
        <v>11787.246999999999</v>
      </c>
      <c r="F29" s="15">
        <v>871077.55330000003</v>
      </c>
      <c r="G29" s="158">
        <v>1070325.2053</v>
      </c>
      <c r="H29" s="17">
        <v>0.8138438196041986</v>
      </c>
      <c r="I29" s="10">
        <v>10.36</v>
      </c>
      <c r="J29" s="10">
        <v>0.88</v>
      </c>
      <c r="K29" s="8">
        <v>0.14018944519621107</v>
      </c>
      <c r="L29" s="160">
        <v>0.14289580514208389</v>
      </c>
      <c r="M29" s="8">
        <v>6.852497736E-4</v>
      </c>
      <c r="N29" s="8">
        <v>2.0248559572999997E-2</v>
      </c>
      <c r="O29" s="8">
        <v>5.3287478568999999E-2</v>
      </c>
      <c r="R29" s="38">
        <v>0.90651944161675424</v>
      </c>
      <c r="S29" s="39">
        <v>0.13019483204115956</v>
      </c>
      <c r="T29" s="37">
        <v>21</v>
      </c>
      <c r="U29" s="39" t="s">
        <v>386</v>
      </c>
      <c r="V29" s="38">
        <v>0.84630623510027236</v>
      </c>
      <c r="W29" s="37">
        <v>21</v>
      </c>
      <c r="X29" s="99" t="s">
        <v>390</v>
      </c>
      <c r="Y29" s="99">
        <v>0.13953488372239989</v>
      </c>
      <c r="Z29" s="37">
        <v>21</v>
      </c>
      <c r="AA29" s="99" t="s">
        <v>236</v>
      </c>
      <c r="AB29" s="38">
        <v>0.87133993891919748</v>
      </c>
      <c r="AC29" s="99">
        <v>0.16406250000000003</v>
      </c>
    </row>
    <row r="30" spans="1:29" ht="16.2" customHeight="1" x14ac:dyDescent="0.3">
      <c r="A30" s="37">
        <v>14</v>
      </c>
      <c r="B30" s="37">
        <v>22</v>
      </c>
      <c r="C30" s="37">
        <v>15</v>
      </c>
      <c r="D30" s="140" t="s">
        <v>36</v>
      </c>
      <c r="E30" s="157">
        <v>15592.424000000001</v>
      </c>
      <c r="F30" s="14">
        <v>1093808.5436</v>
      </c>
      <c r="G30" s="157">
        <v>1303872.3084</v>
      </c>
      <c r="H30" s="16">
        <v>0.83889237968572838</v>
      </c>
      <c r="I30" s="9">
        <v>10.199999999999999</v>
      </c>
      <c r="J30" s="9">
        <v>0.85</v>
      </c>
      <c r="K30" s="6">
        <v>0.14540270848182466</v>
      </c>
      <c r="L30" s="159">
        <v>0.14540270848182466</v>
      </c>
      <c r="M30" s="6">
        <v>-3.6003847738999999E-2</v>
      </c>
      <c r="N30" s="6">
        <v>-6.1217569275000001E-2</v>
      </c>
      <c r="O30" s="6">
        <v>3.3891234996000004E-2</v>
      </c>
      <c r="R30" s="38">
        <v>0.90651944161675424</v>
      </c>
      <c r="S30" s="39">
        <v>0.13019483204115956</v>
      </c>
      <c r="T30" s="37">
        <v>22</v>
      </c>
      <c r="U30" s="39" t="s">
        <v>36</v>
      </c>
      <c r="V30" s="38">
        <v>0.83889237968572838</v>
      </c>
      <c r="W30" s="37">
        <v>22</v>
      </c>
      <c r="X30" s="99" t="s">
        <v>51</v>
      </c>
      <c r="Y30" s="99">
        <v>0.13940880340823669</v>
      </c>
      <c r="Z30" s="37">
        <v>22</v>
      </c>
      <c r="AA30" s="99" t="s">
        <v>51</v>
      </c>
      <c r="AB30" s="38">
        <v>0.88426072810320566</v>
      </c>
      <c r="AC30" s="99">
        <v>0.13940880340823669</v>
      </c>
    </row>
    <row r="31" spans="1:29" ht="16.2" customHeight="1" x14ac:dyDescent="0.3">
      <c r="A31" s="37">
        <v>29</v>
      </c>
      <c r="B31" s="37">
        <v>19</v>
      </c>
      <c r="C31" s="37">
        <v>23</v>
      </c>
      <c r="D31" s="127" t="s">
        <v>457</v>
      </c>
      <c r="E31" s="158">
        <v>3857.3589999999999</v>
      </c>
      <c r="F31" s="15">
        <v>332658.64016000001</v>
      </c>
      <c r="G31" s="158">
        <v>385091.64393000002</v>
      </c>
      <c r="H31" s="17">
        <v>0.863842790160539</v>
      </c>
      <c r="I31" s="10">
        <v>12.05</v>
      </c>
      <c r="J31" s="10">
        <v>1</v>
      </c>
      <c r="K31" s="8">
        <v>0.13972634508348794</v>
      </c>
      <c r="L31" s="160">
        <v>0.13914656771799627</v>
      </c>
      <c r="M31" s="8">
        <v>-5.2307692308000003E-2</v>
      </c>
      <c r="N31" s="8">
        <v>4.7291488937999997E-2</v>
      </c>
      <c r="O31" s="8">
        <v>6.7369718049999999E-2</v>
      </c>
      <c r="R31" s="38">
        <v>0.90651944161675424</v>
      </c>
      <c r="S31" s="39">
        <v>0.13019483204115956</v>
      </c>
      <c r="T31" s="37">
        <v>23</v>
      </c>
      <c r="U31" s="39" t="s">
        <v>385</v>
      </c>
      <c r="V31" s="38">
        <v>0.82735548228462064</v>
      </c>
      <c r="W31" s="37">
        <v>23</v>
      </c>
      <c r="X31" s="99" t="s">
        <v>457</v>
      </c>
      <c r="Y31" s="99">
        <v>0.13914656771799627</v>
      </c>
      <c r="Z31" s="37">
        <v>23</v>
      </c>
      <c r="AA31" s="99" t="s">
        <v>50</v>
      </c>
      <c r="AB31" s="38">
        <v>0.69954192289529304</v>
      </c>
      <c r="AC31" s="99">
        <v>0.17549261083743842</v>
      </c>
    </row>
    <row r="32" spans="1:29" ht="16.2" customHeight="1" x14ac:dyDescent="0.3">
      <c r="A32" s="37">
        <v>20</v>
      </c>
      <c r="B32" s="37">
        <v>34</v>
      </c>
      <c r="C32" s="37">
        <v>18</v>
      </c>
      <c r="D32" s="140" t="s">
        <v>379</v>
      </c>
      <c r="E32" s="157">
        <v>164721.68299999999</v>
      </c>
      <c r="F32" s="14">
        <v>828550.06548999995</v>
      </c>
      <c r="G32" s="157">
        <v>1340951.6077000001</v>
      </c>
      <c r="H32" s="16">
        <v>0.61788215229565879</v>
      </c>
      <c r="I32" s="9">
        <v>0.83</v>
      </c>
      <c r="J32" s="9">
        <v>0.06</v>
      </c>
      <c r="K32" s="6">
        <v>0.16500994035785288</v>
      </c>
      <c r="L32" s="159">
        <v>0.14314115308151093</v>
      </c>
      <c r="M32" s="6">
        <v>-6.3314711359999998E-2</v>
      </c>
      <c r="N32" s="6">
        <v>-0.23577022219999999</v>
      </c>
      <c r="O32" s="6">
        <v>-0.26093491460000001</v>
      </c>
      <c r="R32" s="38">
        <v>0.90651944161675424</v>
      </c>
      <c r="S32" s="39">
        <v>0.13019483204115956</v>
      </c>
      <c r="T32" s="37">
        <v>24</v>
      </c>
      <c r="U32" s="39" t="s">
        <v>235</v>
      </c>
      <c r="V32" s="38">
        <v>0.81651059195257136</v>
      </c>
      <c r="W32" s="37">
        <v>24</v>
      </c>
      <c r="X32" s="99" t="s">
        <v>443</v>
      </c>
      <c r="Y32" s="99">
        <v>0.13440226361707142</v>
      </c>
      <c r="Z32" s="37">
        <v>24</v>
      </c>
      <c r="AA32" s="99" t="s">
        <v>380</v>
      </c>
      <c r="AB32" s="38">
        <v>0.98569743057757886</v>
      </c>
      <c r="AC32" s="99">
        <v>0.12745618693574085</v>
      </c>
    </row>
    <row r="33" spans="1:50" s="7" customFormat="1" ht="16.2" customHeight="1" x14ac:dyDescent="0.3">
      <c r="A33" s="126">
        <v>22</v>
      </c>
      <c r="B33" s="126">
        <v>14</v>
      </c>
      <c r="C33" s="126">
        <v>22</v>
      </c>
      <c r="D33" s="127" t="s">
        <v>51</v>
      </c>
      <c r="E33" s="158">
        <v>8701.5519999000007</v>
      </c>
      <c r="F33" s="15">
        <v>674109.23343000002</v>
      </c>
      <c r="G33" s="158">
        <v>762342.15995999996</v>
      </c>
      <c r="H33" s="17">
        <v>0.88426072810320566</v>
      </c>
      <c r="I33" s="10">
        <v>10.79</v>
      </c>
      <c r="J33" s="10">
        <v>0.9</v>
      </c>
      <c r="K33" s="8">
        <v>0.13927972118285867</v>
      </c>
      <c r="L33" s="160">
        <v>0.13940880340823669</v>
      </c>
      <c r="M33" s="8">
        <v>-9.3350383631000001E-3</v>
      </c>
      <c r="N33" s="8">
        <v>2.8488723205999999E-2</v>
      </c>
      <c r="O33" s="8">
        <v>7.2666653568000006E-2</v>
      </c>
      <c r="P33" s="200"/>
      <c r="Q33" s="200"/>
      <c r="R33" s="142">
        <v>0.90651944161675424</v>
      </c>
      <c r="S33" s="143">
        <v>0.13019483204115956</v>
      </c>
      <c r="T33" s="37">
        <v>25</v>
      </c>
      <c r="U33" s="143" t="s">
        <v>222</v>
      </c>
      <c r="V33" s="142">
        <v>0.8138438196041986</v>
      </c>
      <c r="W33" s="37">
        <v>25</v>
      </c>
      <c r="X33" s="176" t="s">
        <v>638</v>
      </c>
      <c r="Y33" s="176">
        <v>0.13190436932797267</v>
      </c>
      <c r="Z33" s="37">
        <v>25</v>
      </c>
      <c r="AA33" s="99" t="s">
        <v>443</v>
      </c>
      <c r="AB33" s="38">
        <v>0.85874181807325989</v>
      </c>
      <c r="AC33" s="99">
        <v>0.13440226361707142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30</v>
      </c>
      <c r="C34" s="126">
        <v>2</v>
      </c>
      <c r="D34" s="140" t="s">
        <v>220</v>
      </c>
      <c r="E34" s="157">
        <v>14723.97</v>
      </c>
      <c r="F34" s="14">
        <v>962211.43949999998</v>
      </c>
      <c r="G34" s="157">
        <v>1357876.2782000001</v>
      </c>
      <c r="H34" s="16">
        <v>0.70861495627238358</v>
      </c>
      <c r="I34" s="9">
        <v>11.42</v>
      </c>
      <c r="J34" s="9">
        <v>1.1000000000000001</v>
      </c>
      <c r="K34" s="6">
        <v>0.17475133894414688</v>
      </c>
      <c r="L34" s="159">
        <v>0.20198928844682482</v>
      </c>
      <c r="M34" s="6">
        <v>-3.8829239594999995E-2</v>
      </c>
      <c r="N34" s="6">
        <v>-9.7409589172000002E-2</v>
      </c>
      <c r="O34" s="6">
        <v>-2.6663981177000001E-2</v>
      </c>
      <c r="P34" s="200"/>
      <c r="Q34" s="200"/>
      <c r="R34" s="142">
        <v>0.90651944161675424</v>
      </c>
      <c r="S34" s="143">
        <v>0.13019483204115956</v>
      </c>
      <c r="T34" s="37">
        <v>26</v>
      </c>
      <c r="U34" s="143" t="s">
        <v>638</v>
      </c>
      <c r="V34" s="142">
        <v>0.78010906468447472</v>
      </c>
      <c r="W34" s="37">
        <v>26</v>
      </c>
      <c r="X34" s="176" t="s">
        <v>23</v>
      </c>
      <c r="Y34" s="176">
        <v>0.1318681318681319</v>
      </c>
      <c r="Z34" s="37">
        <v>26</v>
      </c>
      <c r="AA34" s="99" t="s">
        <v>412</v>
      </c>
      <c r="AB34" s="38">
        <v>0.99308573364000408</v>
      </c>
      <c r="AC34" s="99">
        <v>0.15686274509803919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19</v>
      </c>
      <c r="B35" s="37">
        <v>23</v>
      </c>
      <c r="C35" s="37">
        <v>16</v>
      </c>
      <c r="D35" s="127" t="s">
        <v>385</v>
      </c>
      <c r="E35" s="158">
        <v>99521.172000000006</v>
      </c>
      <c r="F35" s="15">
        <v>833987.42136000004</v>
      </c>
      <c r="G35" s="158">
        <v>1008015.8278</v>
      </c>
      <c r="H35" s="17">
        <v>0.82735548228462064</v>
      </c>
      <c r="I35" s="10">
        <v>1.1759999999999999</v>
      </c>
      <c r="J35" s="10">
        <v>0.10100000000000001</v>
      </c>
      <c r="K35" s="8">
        <v>0.14033412887828162</v>
      </c>
      <c r="L35" s="160">
        <v>0.14463007159904537</v>
      </c>
      <c r="M35" s="8">
        <v>-6.3833274383000002E-2</v>
      </c>
      <c r="N35" s="8">
        <v>-1.2529128123E-2</v>
      </c>
      <c r="O35" s="8">
        <v>2.5383176184E-2</v>
      </c>
      <c r="R35" s="38">
        <v>0.90651944161675424</v>
      </c>
      <c r="S35" s="39">
        <v>0.13019483204115956</v>
      </c>
      <c r="T35" s="37">
        <v>27</v>
      </c>
      <c r="U35" s="39" t="s">
        <v>455</v>
      </c>
      <c r="V35" s="38">
        <v>0.76752165024832641</v>
      </c>
      <c r="W35" s="37">
        <v>27</v>
      </c>
      <c r="X35" s="99" t="s">
        <v>15</v>
      </c>
      <c r="Y35" s="99">
        <v>0.12868332711988492</v>
      </c>
      <c r="Z35" s="37">
        <v>27</v>
      </c>
      <c r="AA35" s="99" t="s">
        <v>386</v>
      </c>
      <c r="AB35" s="38">
        <v>0.84630623510027236</v>
      </c>
      <c r="AC35" s="99">
        <v>0.14866204162537167</v>
      </c>
    </row>
    <row r="36" spans="1:50" s="7" customFormat="1" ht="16.2" customHeight="1" x14ac:dyDescent="0.3">
      <c r="A36" s="126">
        <v>25</v>
      </c>
      <c r="B36" s="126">
        <v>20</v>
      </c>
      <c r="C36" s="126">
        <v>24</v>
      </c>
      <c r="D36" s="140" t="s">
        <v>443</v>
      </c>
      <c r="E36" s="157">
        <v>4346.7629999999999</v>
      </c>
      <c r="F36" s="14">
        <v>368692.43766</v>
      </c>
      <c r="G36" s="157">
        <v>429340.26257999998</v>
      </c>
      <c r="H36" s="16">
        <v>0.85874181807325989</v>
      </c>
      <c r="I36" s="9">
        <v>12.01</v>
      </c>
      <c r="J36" s="9">
        <v>0.95</v>
      </c>
      <c r="K36" s="6">
        <v>0.14159396368780947</v>
      </c>
      <c r="L36" s="159">
        <v>0.13440226361707142</v>
      </c>
      <c r="M36" s="6">
        <v>-1.6680870357999999E-3</v>
      </c>
      <c r="N36" s="6">
        <v>6.5400805795000003E-2</v>
      </c>
      <c r="O36" s="6">
        <v>9.2179822906000006E-2</v>
      </c>
      <c r="P36" s="200"/>
      <c r="Q36" s="200"/>
      <c r="R36" s="142">
        <v>0.90651944161675424</v>
      </c>
      <c r="S36" s="143">
        <v>0.13019483204115956</v>
      </c>
      <c r="T36" s="37">
        <v>28</v>
      </c>
      <c r="U36" s="143" t="s">
        <v>45</v>
      </c>
      <c r="V36" s="142">
        <v>0.75175114915901253</v>
      </c>
      <c r="W36" s="37">
        <v>28</v>
      </c>
      <c r="X36" s="176" t="s">
        <v>388</v>
      </c>
      <c r="Y36" s="176">
        <v>0.12811387900355872</v>
      </c>
      <c r="Z36" s="37">
        <v>28</v>
      </c>
      <c r="AA36" s="99" t="s">
        <v>58</v>
      </c>
      <c r="AB36" s="38">
        <v>0.63584985693754881</v>
      </c>
      <c r="AC36" s="99">
        <v>0.16762898118830319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18</v>
      </c>
      <c r="B37" s="37">
        <v>27</v>
      </c>
      <c r="C37" s="37">
        <v>10</v>
      </c>
      <c r="D37" s="127" t="s">
        <v>455</v>
      </c>
      <c r="E37" s="158">
        <v>111598.921</v>
      </c>
      <c r="F37" s="15">
        <v>854847.73485999997</v>
      </c>
      <c r="G37" s="158">
        <v>1113776.7053</v>
      </c>
      <c r="H37" s="17">
        <v>0.76752165024832641</v>
      </c>
      <c r="I37" s="10">
        <v>1.3</v>
      </c>
      <c r="J37" s="10">
        <v>0.1</v>
      </c>
      <c r="K37" s="8">
        <v>0.16971279373368145</v>
      </c>
      <c r="L37" s="160">
        <v>0.15665796344647523</v>
      </c>
      <c r="M37" s="8">
        <v>-5.5166270693000001E-2</v>
      </c>
      <c r="N37" s="8">
        <v>-7.4145668242999993E-2</v>
      </c>
      <c r="O37" s="8">
        <v>8.2473762540999987E-3</v>
      </c>
      <c r="R37" s="38">
        <v>0.90651944161675424</v>
      </c>
      <c r="S37" s="39">
        <v>0.13019483204115956</v>
      </c>
      <c r="T37" s="37">
        <v>29</v>
      </c>
      <c r="U37" s="39" t="s">
        <v>411</v>
      </c>
      <c r="V37" s="38">
        <v>0.70971831891908865</v>
      </c>
      <c r="W37" s="37">
        <v>29</v>
      </c>
      <c r="X37" s="99" t="s">
        <v>380</v>
      </c>
      <c r="Y37" s="99">
        <v>0.12745618693574085</v>
      </c>
      <c r="Z37" s="37">
        <v>29</v>
      </c>
      <c r="AA37" s="99" t="s">
        <v>457</v>
      </c>
      <c r="AB37" s="38">
        <v>0.863842790160539</v>
      </c>
      <c r="AC37" s="99">
        <v>0.13914656771799627</v>
      </c>
    </row>
    <row r="38" spans="1:50" s="7" customFormat="1" ht="16.2" customHeight="1" x14ac:dyDescent="0.3">
      <c r="A38" s="126">
        <v>32</v>
      </c>
      <c r="B38" s="126">
        <v>29</v>
      </c>
      <c r="C38" s="126">
        <v>3</v>
      </c>
      <c r="D38" s="140" t="s">
        <v>411</v>
      </c>
      <c r="E38" s="157">
        <v>39761.584000000003</v>
      </c>
      <c r="F38" s="14">
        <v>276343.00880000001</v>
      </c>
      <c r="G38" s="157">
        <v>389369.98162999999</v>
      </c>
      <c r="H38" s="16">
        <v>0.70971831891908865</v>
      </c>
      <c r="I38" s="9">
        <v>1.43</v>
      </c>
      <c r="J38" s="9">
        <v>0.115</v>
      </c>
      <c r="K38" s="6">
        <v>0.20575539568345322</v>
      </c>
      <c r="L38" s="159">
        <v>0.19856115107913672</v>
      </c>
      <c r="M38" s="6">
        <v>-5.0107372944999994E-3</v>
      </c>
      <c r="N38" s="6">
        <v>-6.9601403143999999E-2</v>
      </c>
      <c r="O38" s="6">
        <v>-1.3961459214000001E-2</v>
      </c>
      <c r="P38" s="200"/>
      <c r="Q38" s="200"/>
      <c r="R38" s="142">
        <v>0.90651944161675424</v>
      </c>
      <c r="S38" s="143">
        <v>0.13019483204115956</v>
      </c>
      <c r="T38" s="37">
        <v>30</v>
      </c>
      <c r="U38" s="143" t="s">
        <v>220</v>
      </c>
      <c r="V38" s="142">
        <v>0.70861495627238358</v>
      </c>
      <c r="W38" s="37">
        <v>30</v>
      </c>
      <c r="X38" s="176" t="s">
        <v>34</v>
      </c>
      <c r="Y38" s="176">
        <v>0.12668918919092417</v>
      </c>
      <c r="Z38" s="37">
        <v>30</v>
      </c>
      <c r="AA38" s="99" t="s">
        <v>388</v>
      </c>
      <c r="AB38" s="38">
        <v>0.89883832772406358</v>
      </c>
      <c r="AC38" s="99">
        <v>0.12811387900355872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32</v>
      </c>
      <c r="C39" s="37">
        <v>5</v>
      </c>
      <c r="D39" s="127" t="s">
        <v>50</v>
      </c>
      <c r="E39" s="158">
        <v>8126.7830000000004</v>
      </c>
      <c r="F39" s="15">
        <v>527915.82368000003</v>
      </c>
      <c r="G39" s="158">
        <v>754659.30833000003</v>
      </c>
      <c r="H39" s="17">
        <v>0.69954192289529304</v>
      </c>
      <c r="I39" s="10">
        <v>11.42</v>
      </c>
      <c r="J39" s="10">
        <v>0.95</v>
      </c>
      <c r="K39" s="8">
        <v>0.17580049261083744</v>
      </c>
      <c r="L39" s="160">
        <v>0.17549261083743842</v>
      </c>
      <c r="M39" s="8">
        <v>-2.1244538195999998E-2</v>
      </c>
      <c r="N39" s="8">
        <v>-4.5539436774000006E-2</v>
      </c>
      <c r="O39" s="8">
        <v>-1.9307159955E-2</v>
      </c>
      <c r="R39" s="38">
        <v>0.90651944161675424</v>
      </c>
      <c r="S39" s="39">
        <v>0.13019483204115956</v>
      </c>
      <c r="T39" s="37">
        <v>31</v>
      </c>
      <c r="U39" s="39" t="s">
        <v>66</v>
      </c>
      <c r="V39" s="38">
        <v>0.70853763091733335</v>
      </c>
      <c r="W39" s="37">
        <v>31</v>
      </c>
      <c r="X39" s="99" t="s">
        <v>46</v>
      </c>
      <c r="Y39" s="99">
        <v>0.12644889357218125</v>
      </c>
      <c r="Z39" s="37">
        <v>31</v>
      </c>
      <c r="AA39" s="99" t="s">
        <v>391</v>
      </c>
      <c r="AB39" s="38">
        <v>0.86682372476862835</v>
      </c>
      <c r="AC39" s="99">
        <v>0.15436893203883495</v>
      </c>
    </row>
    <row r="40" spans="1:50" s="7" customFormat="1" ht="16.2" customHeight="1" x14ac:dyDescent="0.3">
      <c r="A40" s="126">
        <v>7</v>
      </c>
      <c r="B40" s="126">
        <v>16</v>
      </c>
      <c r="C40" s="126">
        <v>33</v>
      </c>
      <c r="D40" s="140" t="s">
        <v>39</v>
      </c>
      <c r="E40" s="157">
        <v>26441.65</v>
      </c>
      <c r="F40" s="14">
        <v>2022521.8085</v>
      </c>
      <c r="G40" s="157">
        <v>2318894.2178000002</v>
      </c>
      <c r="H40" s="16">
        <v>0.87219235486249258</v>
      </c>
      <c r="I40" s="9">
        <v>10.844099999999999</v>
      </c>
      <c r="J40" s="9">
        <v>0.73729999999999996</v>
      </c>
      <c r="K40" s="6">
        <v>0.14177147339521506</v>
      </c>
      <c r="L40" s="159">
        <v>0.11567002222512747</v>
      </c>
      <c r="M40" s="6">
        <v>-1.8862262676999999E-2</v>
      </c>
      <c r="N40" s="6">
        <v>3.5937918987000002E-2</v>
      </c>
      <c r="O40" s="6">
        <v>9.1107863262999994E-2</v>
      </c>
      <c r="P40" s="200"/>
      <c r="Q40" s="200"/>
      <c r="R40" s="142">
        <v>0.90651944161675424</v>
      </c>
      <c r="S40" s="143">
        <v>0.13019483204115956</v>
      </c>
      <c r="T40" s="37">
        <v>32</v>
      </c>
      <c r="U40" s="143" t="s">
        <v>50</v>
      </c>
      <c r="V40" s="142">
        <v>0.69954192289529304</v>
      </c>
      <c r="W40" s="37">
        <v>32</v>
      </c>
      <c r="X40" s="176" t="s">
        <v>232</v>
      </c>
      <c r="Y40" s="176">
        <v>0.11907386990012871</v>
      </c>
      <c r="Z40" s="37">
        <v>32</v>
      </c>
      <c r="AA40" s="99" t="s">
        <v>411</v>
      </c>
      <c r="AB40" s="38">
        <v>0.70971831891908865</v>
      </c>
      <c r="AC40" s="99">
        <v>0.19856115107913672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15</v>
      </c>
      <c r="C41" s="126">
        <v>17</v>
      </c>
      <c r="D41" s="127" t="s">
        <v>41</v>
      </c>
      <c r="E41" s="158">
        <v>363503.147</v>
      </c>
      <c r="F41" s="15">
        <v>2719003.5395999998</v>
      </c>
      <c r="G41" s="158">
        <v>3081805.0838000001</v>
      </c>
      <c r="H41" s="17">
        <v>0.88227628473094399</v>
      </c>
      <c r="I41" s="10">
        <v>1.08</v>
      </c>
      <c r="J41" s="10">
        <v>0.09</v>
      </c>
      <c r="K41" s="8">
        <v>0.14438502673584383</v>
      </c>
      <c r="L41" s="160">
        <v>0.14438502673584383</v>
      </c>
      <c r="M41" s="8">
        <v>1.3517131591000001E-2</v>
      </c>
      <c r="N41" s="8">
        <v>7.2177576378E-2</v>
      </c>
      <c r="O41" s="8">
        <v>0.15298730795999999</v>
      </c>
      <c r="P41" s="200"/>
      <c r="Q41" s="200"/>
      <c r="R41" s="142">
        <v>0.90651944161675424</v>
      </c>
      <c r="S41" s="143">
        <v>0.13019483204115956</v>
      </c>
      <c r="T41" s="37">
        <v>33</v>
      </c>
      <c r="U41" s="143" t="s">
        <v>58</v>
      </c>
      <c r="V41" s="142">
        <v>0.63584985693754881</v>
      </c>
      <c r="W41" s="37">
        <v>33</v>
      </c>
      <c r="X41" s="176" t="s">
        <v>39</v>
      </c>
      <c r="Y41" s="176">
        <v>0.11567002222512747</v>
      </c>
      <c r="Z41" s="37">
        <v>33</v>
      </c>
      <c r="AA41" s="99" t="s">
        <v>390</v>
      </c>
      <c r="AB41" s="38">
        <v>0.90294874332498865</v>
      </c>
      <c r="AC41" s="99">
        <v>0.13953488372239989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28</v>
      </c>
      <c r="B42" s="37">
        <v>33</v>
      </c>
      <c r="C42" s="37">
        <v>6</v>
      </c>
      <c r="D42" s="140" t="s">
        <v>58</v>
      </c>
      <c r="E42" s="157">
        <v>6257.8729999999996</v>
      </c>
      <c r="F42" s="14">
        <v>335985.20137000002</v>
      </c>
      <c r="G42" s="157">
        <v>528403.36080000002</v>
      </c>
      <c r="H42" s="16">
        <v>0.63584985693754881</v>
      </c>
      <c r="I42" s="9">
        <v>9.5299999999999994</v>
      </c>
      <c r="J42" s="9">
        <v>0.75</v>
      </c>
      <c r="K42" s="6">
        <v>0.17750046563605884</v>
      </c>
      <c r="L42" s="159">
        <v>0.16762898118830319</v>
      </c>
      <c r="M42" s="6">
        <v>-5.3920704845999999E-2</v>
      </c>
      <c r="N42" s="6">
        <v>-0.13209021487</v>
      </c>
      <c r="O42" s="6">
        <v>-2.0051170447E-2</v>
      </c>
      <c r="R42" s="38">
        <v>0.90651944161675424</v>
      </c>
      <c r="S42" s="39">
        <v>0.13019483204115956</v>
      </c>
      <c r="T42" s="37">
        <v>34</v>
      </c>
      <c r="U42" s="39" t="s">
        <v>379</v>
      </c>
      <c r="V42" s="38">
        <v>0.61788215229565879</v>
      </c>
      <c r="W42" s="37">
        <v>34</v>
      </c>
      <c r="X42" s="99" t="s">
        <v>35</v>
      </c>
      <c r="Y42" s="99">
        <v>0.11368421052631579</v>
      </c>
      <c r="Z42" s="37">
        <v>34</v>
      </c>
      <c r="AA42" s="99" t="s">
        <v>238</v>
      </c>
      <c r="AB42" s="38">
        <v>0.21302716334134769</v>
      </c>
      <c r="AC42" s="99">
        <v>0.18556701030927833</v>
      </c>
    </row>
    <row r="43" spans="1:50" s="7" customFormat="1" ht="16.2" customHeight="1" x14ac:dyDescent="0.3">
      <c r="A43" s="126">
        <v>35</v>
      </c>
      <c r="B43" s="126">
        <v>31</v>
      </c>
      <c r="C43" s="126">
        <v>1</v>
      </c>
      <c r="D43" s="127" t="s">
        <v>66</v>
      </c>
      <c r="E43" s="158">
        <v>3252.384</v>
      </c>
      <c r="F43" s="15">
        <v>223764.01920000001</v>
      </c>
      <c r="G43" s="158">
        <v>315811.05849000002</v>
      </c>
      <c r="H43" s="17">
        <v>0.70853763091733335</v>
      </c>
      <c r="I43" s="10">
        <v>14.18</v>
      </c>
      <c r="J43" s="10">
        <v>1.2</v>
      </c>
      <c r="K43" s="8">
        <v>0.20610465116279067</v>
      </c>
      <c r="L43" s="160">
        <v>0.20930232558139533</v>
      </c>
      <c r="M43" s="8">
        <v>5.8479532181000002E-3</v>
      </c>
      <c r="N43" s="8">
        <v>-9.5480695499999997E-3</v>
      </c>
      <c r="O43" s="8">
        <v>7.1478647507000004E-2</v>
      </c>
      <c r="P43" s="200"/>
      <c r="Q43" s="200"/>
      <c r="R43" s="142">
        <v>0.90651944161675424</v>
      </c>
      <c r="S43" s="143">
        <v>0.13019483204115956</v>
      </c>
      <c r="T43" s="37">
        <v>35</v>
      </c>
      <c r="U43" s="143" t="s">
        <v>238</v>
      </c>
      <c r="V43" s="142">
        <v>0.21302716334134769</v>
      </c>
      <c r="W43" s="37">
        <v>35</v>
      </c>
      <c r="X43" s="176" t="s">
        <v>13</v>
      </c>
      <c r="Y43" s="176">
        <v>8.6859688195991089E-2</v>
      </c>
      <c r="Z43" s="37">
        <v>35</v>
      </c>
      <c r="AA43" s="99" t="s">
        <v>66</v>
      </c>
      <c r="AB43" s="38">
        <v>0.70853763091733335</v>
      </c>
      <c r="AC43" s="99">
        <v>0.20930232558139533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34</v>
      </c>
      <c r="B44" s="37">
        <v>35</v>
      </c>
      <c r="C44" s="37">
        <v>4</v>
      </c>
      <c r="D44" s="140" t="s">
        <v>238</v>
      </c>
      <c r="E44" s="157">
        <v>11733.895</v>
      </c>
      <c r="F44" s="14">
        <v>227637.56299999999</v>
      </c>
      <c r="G44" s="157">
        <v>1068584.6791999999</v>
      </c>
      <c r="H44" s="16">
        <v>0.21302716334134769</v>
      </c>
      <c r="I44" s="9">
        <v>3.99</v>
      </c>
      <c r="J44" s="9">
        <v>0.3</v>
      </c>
      <c r="K44" s="6">
        <v>0.20567010309278352</v>
      </c>
      <c r="L44" s="159">
        <v>0.18556701030927833</v>
      </c>
      <c r="M44" s="6">
        <v>-3.4345445496999999E-2</v>
      </c>
      <c r="N44" s="6">
        <v>-0.43543052916999997</v>
      </c>
      <c r="O44" s="6">
        <v>-0.41216847680000002</v>
      </c>
      <c r="R44" s="38">
        <v>0.90651944161675424</v>
      </c>
      <c r="S44" s="39">
        <v>0.13019483204115956</v>
      </c>
      <c r="T44" s="37">
        <v>36</v>
      </c>
      <c r="U44" s="39" t="s">
        <v>387</v>
      </c>
      <c r="V44" s="38">
        <v>0.1656736992017015</v>
      </c>
      <c r="W44" s="37">
        <v>36</v>
      </c>
      <c r="X44" s="99" t="s">
        <v>387</v>
      </c>
      <c r="Y44" s="99">
        <v>3.129074315514993E-2</v>
      </c>
      <c r="Z44" s="37">
        <v>36</v>
      </c>
      <c r="AA44" s="99" t="s">
        <v>387</v>
      </c>
      <c r="AB44" s="38">
        <v>0.1656736992017015</v>
      </c>
      <c r="AC44" s="99">
        <v>3.129074315514993E-2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activeCell="J13" sqref="J13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642</v>
      </c>
      <c r="F4" s="62" t="s">
        <v>276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299</v>
      </c>
      <c r="I6" s="208"/>
      <c r="J6" s="206" t="s">
        <v>7</v>
      </c>
      <c r="K6" s="206"/>
      <c r="L6" s="206"/>
      <c r="M6" s="206"/>
      <c r="N6" s="208"/>
      <c r="O6" s="206" t="s">
        <v>212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148</v>
      </c>
      <c r="E7" s="186" t="s">
        <v>614</v>
      </c>
      <c r="F7" s="136" t="s">
        <v>207</v>
      </c>
      <c r="G7" s="175" t="s">
        <v>207</v>
      </c>
      <c r="H7" s="136" t="s">
        <v>207</v>
      </c>
      <c r="I7" s="166" t="s">
        <v>207</v>
      </c>
      <c r="J7" s="137">
        <v>0.78689283755629635</v>
      </c>
      <c r="K7" s="138">
        <v>9.0167249999999992</v>
      </c>
      <c r="L7" s="138">
        <v>0.66499999999999992</v>
      </c>
      <c r="M7" s="139">
        <v>0.1254642019457555</v>
      </c>
      <c r="N7" s="174">
        <v>0.11790058340936825</v>
      </c>
      <c r="O7" s="139">
        <v>1.2688716554675001E-2</v>
      </c>
      <c r="P7" s="139">
        <v>-0.13274289492083333</v>
      </c>
      <c r="Q7" s="139">
        <v>-7.5896224641616675E-2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146</v>
      </c>
      <c r="G8" s="167" t="s">
        <v>247</v>
      </c>
      <c r="H8" s="63" t="s">
        <v>10</v>
      </c>
      <c r="I8" s="167" t="s">
        <v>246</v>
      </c>
      <c r="J8" s="63" t="s">
        <v>6</v>
      </c>
      <c r="K8" s="63" t="s">
        <v>248</v>
      </c>
      <c r="L8" s="63" t="s">
        <v>249</v>
      </c>
      <c r="M8" s="63" t="s">
        <v>250</v>
      </c>
      <c r="N8" s="167" t="s">
        <v>251</v>
      </c>
      <c r="O8" s="63" t="s">
        <v>213</v>
      </c>
      <c r="P8" s="63" t="s">
        <v>214</v>
      </c>
      <c r="Q8" s="63" t="s">
        <v>215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2</v>
      </c>
      <c r="E9" s="127" t="s">
        <v>54</v>
      </c>
      <c r="F9" s="66" t="s">
        <v>155</v>
      </c>
      <c r="G9" s="158">
        <v>62430.701000000001</v>
      </c>
      <c r="H9" s="15">
        <v>4632358.0142000001</v>
      </c>
      <c r="I9" s="158">
        <v>6031755.5939999996</v>
      </c>
      <c r="J9" s="17">
        <v>0.76799497957244323</v>
      </c>
      <c r="K9" s="10">
        <v>11.8</v>
      </c>
      <c r="L9" s="10">
        <v>0.93</v>
      </c>
      <c r="M9" s="8">
        <v>0.15902964959568736</v>
      </c>
      <c r="N9" s="160">
        <v>0.15040431266846363</v>
      </c>
      <c r="O9" s="8">
        <v>-5.3209136149000004E-2</v>
      </c>
      <c r="P9" s="8">
        <v>-0.16364043372000001</v>
      </c>
      <c r="Q9" s="8">
        <v>-0.13260633471</v>
      </c>
      <c r="R9" s="147"/>
      <c r="S9" s="191"/>
      <c r="T9" s="148">
        <v>0.78689283755629635</v>
      </c>
      <c r="U9" s="149">
        <v>0.11790058340936825</v>
      </c>
      <c r="V9" s="146">
        <v>1</v>
      </c>
      <c r="W9" s="149" t="s">
        <v>14</v>
      </c>
      <c r="X9" s="148">
        <v>0.96295509745190411</v>
      </c>
      <c r="Y9" s="146">
        <v>1</v>
      </c>
      <c r="Z9" s="180" t="s">
        <v>42</v>
      </c>
      <c r="AA9" s="180">
        <v>0.18834080718105162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3</v>
      </c>
      <c r="B10" s="37">
        <v>5</v>
      </c>
      <c r="E10" s="128" t="s">
        <v>73</v>
      </c>
      <c r="F10" s="119" t="s">
        <v>254</v>
      </c>
      <c r="G10" s="165">
        <v>2888.0940000000001</v>
      </c>
      <c r="H10" s="122">
        <v>393213.99810000003</v>
      </c>
      <c r="I10" s="165">
        <v>428841.36625999998</v>
      </c>
      <c r="J10" s="124">
        <v>0.91692180147938518</v>
      </c>
      <c r="K10" s="125">
        <v>17.32</v>
      </c>
      <c r="L10" s="125">
        <v>1.2</v>
      </c>
      <c r="M10" s="123">
        <v>0.12721263312522951</v>
      </c>
      <c r="N10" s="170">
        <v>0.10576569959603378</v>
      </c>
      <c r="O10" s="6">
        <v>2.7249963168000002E-3</v>
      </c>
      <c r="P10" s="6">
        <v>-1.1584766204000001E-2</v>
      </c>
      <c r="Q10" s="6">
        <v>0.10912774444000001</v>
      </c>
      <c r="R10" s="147"/>
      <c r="S10" s="191"/>
      <c r="T10" s="148">
        <v>0.78689283755629635</v>
      </c>
      <c r="U10" s="149">
        <v>0.11790058340936825</v>
      </c>
      <c r="V10" s="146">
        <v>2</v>
      </c>
      <c r="W10" s="149" t="s">
        <v>52</v>
      </c>
      <c r="X10" s="148">
        <v>0.93152780477295716</v>
      </c>
      <c r="Y10" s="146">
        <v>2</v>
      </c>
      <c r="Z10" s="180" t="s">
        <v>54</v>
      </c>
      <c r="AA10" s="180">
        <v>0.15040431266846363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2</v>
      </c>
      <c r="B11" s="126">
        <v>6</v>
      </c>
      <c r="C11" s="126"/>
      <c r="E11" s="127" t="s">
        <v>52</v>
      </c>
      <c r="F11" s="66" t="s">
        <v>155</v>
      </c>
      <c r="G11" s="158">
        <v>164400.50099999999</v>
      </c>
      <c r="H11" s="15">
        <v>1637428.99</v>
      </c>
      <c r="I11" s="158">
        <v>1757788.6366999999</v>
      </c>
      <c r="J11" s="17">
        <v>0.93152780477295716</v>
      </c>
      <c r="K11" s="10">
        <v>1.0045999999999999</v>
      </c>
      <c r="L11" s="10">
        <v>8.4000000000000005E-2</v>
      </c>
      <c r="M11" s="8">
        <v>0.10086345381279709</v>
      </c>
      <c r="N11" s="160">
        <v>0.10120481927463615</v>
      </c>
      <c r="O11" s="8">
        <v>-3.9999999990000005E-3</v>
      </c>
      <c r="P11" s="8">
        <v>-1.2058333086E-2</v>
      </c>
      <c r="Q11" s="8">
        <v>3.4922244998999999E-2</v>
      </c>
      <c r="R11" s="147"/>
      <c r="S11" s="191"/>
      <c r="T11" s="148">
        <v>0.78689283755629635</v>
      </c>
      <c r="U11" s="149">
        <v>0.11790058340936825</v>
      </c>
      <c r="V11" s="146">
        <v>3</v>
      </c>
      <c r="W11" s="149" t="s">
        <v>73</v>
      </c>
      <c r="X11" s="148">
        <v>0.91692180147938518</v>
      </c>
      <c r="Y11" s="146">
        <v>3</v>
      </c>
      <c r="Z11" s="180" t="s">
        <v>439</v>
      </c>
      <c r="AA11" s="180">
        <v>0.14466130884041334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4</v>
      </c>
      <c r="B12" s="37">
        <v>7</v>
      </c>
      <c r="E12" s="128" t="s">
        <v>25</v>
      </c>
      <c r="F12" s="119" t="s">
        <v>155</v>
      </c>
      <c r="G12" s="165">
        <v>24834.204000000002</v>
      </c>
      <c r="H12" s="122">
        <v>2832589.3081999999</v>
      </c>
      <c r="I12" s="165">
        <v>3181472.8514999999</v>
      </c>
      <c r="J12" s="124">
        <v>0.89033898461980954</v>
      </c>
      <c r="K12" s="125">
        <v>11.9</v>
      </c>
      <c r="L12" s="125">
        <v>0.95</v>
      </c>
      <c r="M12" s="123">
        <v>0.10433105383279016</v>
      </c>
      <c r="N12" s="170">
        <v>9.994739610872333E-2</v>
      </c>
      <c r="O12" s="123">
        <v>-2.7976919037E-3</v>
      </c>
      <c r="P12" s="123">
        <v>-2.8000226278000001E-2</v>
      </c>
      <c r="Q12" s="123">
        <v>3.0102310465999998E-3</v>
      </c>
      <c r="R12" s="147"/>
      <c r="S12" s="191"/>
      <c r="T12" s="148">
        <v>0.78689283755629635</v>
      </c>
      <c r="U12" s="149">
        <v>0.11790058340936825</v>
      </c>
      <c r="V12" s="146">
        <v>4</v>
      </c>
      <c r="W12" s="149" t="s">
        <v>25</v>
      </c>
      <c r="X12" s="148">
        <v>0.89033898461980954</v>
      </c>
      <c r="Y12" s="146">
        <v>4</v>
      </c>
      <c r="Z12" s="180" t="s">
        <v>33</v>
      </c>
      <c r="AA12" s="180">
        <v>0.12217194570302996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439</v>
      </c>
      <c r="F13" s="66" t="s">
        <v>253</v>
      </c>
      <c r="G13" s="158">
        <v>15919.69</v>
      </c>
      <c r="H13" s="15">
        <v>1386604.9990000001</v>
      </c>
      <c r="I13" s="158">
        <v>1601567.6954000001</v>
      </c>
      <c r="J13" s="17">
        <v>0.86577982496936423</v>
      </c>
      <c r="K13" s="10">
        <v>12.6</v>
      </c>
      <c r="L13" s="10">
        <v>1.05</v>
      </c>
      <c r="M13" s="8">
        <v>0.14466130884041331</v>
      </c>
      <c r="N13" s="160">
        <v>0.14466130884041334</v>
      </c>
      <c r="O13" s="8">
        <v>-8.5372794546999999E-3</v>
      </c>
      <c r="P13" s="8">
        <v>-4.3337596638999998E-2</v>
      </c>
      <c r="Q13" s="8">
        <v>7.2069607822000004E-2</v>
      </c>
      <c r="R13" s="147"/>
      <c r="S13" s="191"/>
      <c r="T13" s="148">
        <v>0.78689283755629635</v>
      </c>
      <c r="U13" s="149">
        <v>0.11790058340936825</v>
      </c>
      <c r="V13" s="146">
        <v>5</v>
      </c>
      <c r="W13" s="149" t="s">
        <v>439</v>
      </c>
      <c r="X13" s="148">
        <v>0.86577982496936423</v>
      </c>
      <c r="Y13" s="146">
        <v>5</v>
      </c>
      <c r="Z13" s="180" t="s">
        <v>73</v>
      </c>
      <c r="AA13" s="180">
        <v>0.10576569959603378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1</v>
      </c>
      <c r="B14" s="37">
        <v>11</v>
      </c>
      <c r="E14" s="128" t="s">
        <v>14</v>
      </c>
      <c r="F14" s="119" t="s">
        <v>155</v>
      </c>
      <c r="G14" s="165">
        <v>28204.046999999999</v>
      </c>
      <c r="H14" s="122">
        <v>4442137.4024999999</v>
      </c>
      <c r="I14" s="165">
        <v>4613026.5203999998</v>
      </c>
      <c r="J14" s="124">
        <v>0.96295509745190411</v>
      </c>
      <c r="K14" s="125">
        <v>13.11</v>
      </c>
      <c r="L14" s="125">
        <v>1.1000000000000001</v>
      </c>
      <c r="M14" s="123">
        <v>8.3238095238095222E-2</v>
      </c>
      <c r="N14" s="170">
        <v>8.380952380952382E-2</v>
      </c>
      <c r="O14" s="123">
        <v>7.0332480827000003E-3</v>
      </c>
      <c r="P14" s="123">
        <v>9.0637474565000001E-2</v>
      </c>
      <c r="Q14" s="123">
        <v>0.15376175414000001</v>
      </c>
      <c r="R14" s="147"/>
      <c r="S14" s="191"/>
      <c r="T14" s="148">
        <v>0.78689283755629635</v>
      </c>
      <c r="U14" s="149">
        <v>0.11790058340936825</v>
      </c>
      <c r="V14" s="146">
        <v>6</v>
      </c>
      <c r="W14" s="149" t="s">
        <v>33</v>
      </c>
      <c r="X14" s="148">
        <v>0.82937278574364837</v>
      </c>
      <c r="Y14" s="146">
        <v>6</v>
      </c>
      <c r="Z14" s="180" t="s">
        <v>52</v>
      </c>
      <c r="AA14" s="180">
        <v>0.10120481927463615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11</v>
      </c>
      <c r="B15" s="126">
        <v>9</v>
      </c>
      <c r="C15" s="126"/>
      <c r="E15" s="127" t="s">
        <v>61</v>
      </c>
      <c r="F15" s="66" t="s">
        <v>245</v>
      </c>
      <c r="G15" s="158">
        <v>6800</v>
      </c>
      <c r="H15" s="15">
        <v>270572</v>
      </c>
      <c r="I15" s="158">
        <v>660371.17955999996</v>
      </c>
      <c r="J15" s="17">
        <v>0.40972714796590604</v>
      </c>
      <c r="K15" s="10">
        <v>10.77</v>
      </c>
      <c r="L15" s="10">
        <v>0.3</v>
      </c>
      <c r="M15" s="8">
        <v>0.27067102287006783</v>
      </c>
      <c r="N15" s="160">
        <v>9.0474993717014313E-2</v>
      </c>
      <c r="O15" s="8">
        <v>0.11425371044</v>
      </c>
      <c r="P15" s="8">
        <v>-0.41697949686000002</v>
      </c>
      <c r="Q15" s="8">
        <v>-0.41247062809000001</v>
      </c>
      <c r="R15" s="147"/>
      <c r="S15" s="191"/>
      <c r="T15" s="148">
        <v>0.78689283755629635</v>
      </c>
      <c r="U15" s="149">
        <v>0.11790058340936825</v>
      </c>
      <c r="V15" s="146">
        <v>7</v>
      </c>
      <c r="W15" s="149" t="s">
        <v>54</v>
      </c>
      <c r="X15" s="148">
        <v>0.76799497957244323</v>
      </c>
      <c r="Y15" s="146">
        <v>7</v>
      </c>
      <c r="Z15" s="180" t="s">
        <v>25</v>
      </c>
      <c r="AA15" s="180">
        <v>9.994739610872333E-2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253</v>
      </c>
      <c r="G16" s="165">
        <v>165268.14300000001</v>
      </c>
      <c r="H16" s="122">
        <v>1460970.3840999999</v>
      </c>
      <c r="I16" s="165">
        <v>1761536.4395999999</v>
      </c>
      <c r="J16" s="124">
        <v>0.82937278574364837</v>
      </c>
      <c r="K16" s="125">
        <v>1.08</v>
      </c>
      <c r="L16" s="125">
        <v>0.09</v>
      </c>
      <c r="M16" s="123">
        <v>0.12217194570302996</v>
      </c>
      <c r="N16" s="170">
        <v>0.12217194570302996</v>
      </c>
      <c r="O16" s="6">
        <v>1.6091954023E-2</v>
      </c>
      <c r="P16" s="6">
        <v>-7.208206386499999E-2</v>
      </c>
      <c r="Q16" s="6">
        <v>6.0950023087999995E-2</v>
      </c>
      <c r="R16" s="147"/>
      <c r="S16" s="191"/>
      <c r="T16" s="148">
        <v>0.78689283755629635</v>
      </c>
      <c r="U16" s="149">
        <v>0.11790058340936825</v>
      </c>
      <c r="V16" s="146">
        <v>8</v>
      </c>
      <c r="W16" s="149" t="s">
        <v>43</v>
      </c>
      <c r="X16" s="148">
        <v>0.63698674781547104</v>
      </c>
      <c r="Y16" s="146">
        <v>8</v>
      </c>
      <c r="Z16" s="180" t="s">
        <v>68</v>
      </c>
      <c r="AA16" s="180">
        <v>9.4244882193897261E-2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10</v>
      </c>
      <c r="B17" s="126">
        <v>1</v>
      </c>
      <c r="C17" s="126"/>
      <c r="E17" s="127" t="s">
        <v>42</v>
      </c>
      <c r="F17" s="66" t="s">
        <v>155</v>
      </c>
      <c r="G17" s="158">
        <v>23567.968364</v>
      </c>
      <c r="H17" s="15">
        <v>1051131.389</v>
      </c>
      <c r="I17" s="158">
        <v>2513202.3363000001</v>
      </c>
      <c r="J17" s="17">
        <v>0.41824383728192061</v>
      </c>
      <c r="K17" s="10">
        <v>9.73</v>
      </c>
      <c r="L17" s="10">
        <v>0.7</v>
      </c>
      <c r="M17" s="8">
        <v>0.21816143498471818</v>
      </c>
      <c r="N17" s="160">
        <v>0.18834080718105162</v>
      </c>
      <c r="O17" s="8">
        <v>-2.3428946793000002E-2</v>
      </c>
      <c r="P17" s="8">
        <v>-0.46733910815000002</v>
      </c>
      <c r="Q17" s="8">
        <v>-0.40696125077</v>
      </c>
      <c r="R17" s="147"/>
      <c r="S17" s="191"/>
      <c r="T17" s="148">
        <v>0.78689283755629635</v>
      </c>
      <c r="U17" s="149">
        <v>0.11790058340936825</v>
      </c>
      <c r="V17" s="146">
        <v>9</v>
      </c>
      <c r="W17" s="149" t="s">
        <v>68</v>
      </c>
      <c r="X17" s="148">
        <v>0.61952625120627858</v>
      </c>
      <c r="Y17" s="146">
        <v>9</v>
      </c>
      <c r="Z17" s="180" t="s">
        <v>61</v>
      </c>
      <c r="AA17" s="180">
        <v>9.0474993717014313E-2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8</v>
      </c>
      <c r="B18" s="37">
        <v>10</v>
      </c>
      <c r="E18" s="128" t="s">
        <v>43</v>
      </c>
      <c r="F18" s="119" t="s">
        <v>155</v>
      </c>
      <c r="G18" s="165">
        <v>12179.186938000001</v>
      </c>
      <c r="H18" s="122">
        <v>610177.26560000004</v>
      </c>
      <c r="I18" s="165">
        <v>957912.02515999996</v>
      </c>
      <c r="J18" s="124">
        <v>0.63698674781547104</v>
      </c>
      <c r="K18" s="125">
        <v>4.7</v>
      </c>
      <c r="L18" s="125">
        <v>0.35</v>
      </c>
      <c r="M18" s="123">
        <v>9.3812375248547783E-2</v>
      </c>
      <c r="N18" s="170">
        <v>8.383233532848948E-2</v>
      </c>
      <c r="O18" s="123">
        <v>0.1045512242</v>
      </c>
      <c r="P18" s="123">
        <v>-3.8364654901000002E-2</v>
      </c>
      <c r="Q18" s="123">
        <v>7.3389895774999991E-2</v>
      </c>
      <c r="R18" s="147"/>
      <c r="S18" s="191"/>
      <c r="T18" s="148">
        <v>0.78689283755629635</v>
      </c>
      <c r="U18" s="149">
        <v>0.11790058340936825</v>
      </c>
      <c r="V18" s="146">
        <v>10</v>
      </c>
      <c r="W18" s="149" t="s">
        <v>42</v>
      </c>
      <c r="X18" s="148">
        <v>0.41824383728192061</v>
      </c>
      <c r="Y18" s="146">
        <v>10</v>
      </c>
      <c r="Z18" s="180" t="s">
        <v>43</v>
      </c>
      <c r="AA18" s="180">
        <v>8.383233532848948E-2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9</v>
      </c>
      <c r="B19" s="126">
        <v>8</v>
      </c>
      <c r="C19" s="126"/>
      <c r="E19" s="127" t="s">
        <v>68</v>
      </c>
      <c r="F19" s="66" t="s">
        <v>155</v>
      </c>
      <c r="G19" s="158">
        <v>1380.67</v>
      </c>
      <c r="H19" s="15">
        <v>214473.27780000001</v>
      </c>
      <c r="I19" s="158">
        <v>346189.16855</v>
      </c>
      <c r="J19" s="17">
        <v>0.61952625120627858</v>
      </c>
      <c r="K19" s="10">
        <v>14.1</v>
      </c>
      <c r="L19" s="10">
        <v>1.22</v>
      </c>
      <c r="M19" s="8">
        <v>9.076863653920432E-2</v>
      </c>
      <c r="N19" s="160">
        <v>9.4244882193897261E-2</v>
      </c>
      <c r="O19" s="8">
        <v>1.3364463874000001E-2</v>
      </c>
      <c r="P19" s="8">
        <v>4.5724046258000001E-2</v>
      </c>
      <c r="Q19" s="8">
        <v>0.19471546028999998</v>
      </c>
      <c r="R19" s="147"/>
      <c r="S19" s="191"/>
      <c r="T19" s="148">
        <v>0.78689283755629635</v>
      </c>
      <c r="U19" s="149">
        <v>0.11790058340936825</v>
      </c>
      <c r="V19" s="146">
        <v>11</v>
      </c>
      <c r="W19" s="149" t="s">
        <v>61</v>
      </c>
      <c r="X19" s="148">
        <v>0.40972714796590604</v>
      </c>
      <c r="Y19" s="146">
        <v>11</v>
      </c>
      <c r="Z19" s="180" t="s">
        <v>14</v>
      </c>
      <c r="AA19" s="180">
        <v>8.380952380952382E-2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223</v>
      </c>
      <c r="F20" s="119" t="s">
        <v>155</v>
      </c>
      <c r="G20" s="165">
        <v>5841.9336999999996</v>
      </c>
      <c r="H20" s="122">
        <v>5900.3530369999999</v>
      </c>
      <c r="I20" s="165">
        <v>212583.17434</v>
      </c>
      <c r="J20" s="124">
        <v>2.7755503488545753E-2</v>
      </c>
      <c r="K20" s="125">
        <v>8.6099999999999996E-2</v>
      </c>
      <c r="L20" s="125">
        <v>6.0000000000000001E-3</v>
      </c>
      <c r="M20" s="123">
        <v>8.524752475247524E-2</v>
      </c>
      <c r="N20" s="170">
        <v>7.1287128712871295E-2</v>
      </c>
      <c r="O20" s="123">
        <v>-1.3781943981E-2</v>
      </c>
      <c r="P20" s="123">
        <v>-0.47588958017000005</v>
      </c>
      <c r="Q20" s="123">
        <v>-0.66066344373000008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G15" sqref="G15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613</v>
      </c>
      <c r="D7" s="181"/>
      <c r="E7" s="18" t="s">
        <v>207</v>
      </c>
      <c r="F7" s="172" t="s">
        <v>207</v>
      </c>
      <c r="G7" s="20">
        <v>0.81563329000968821</v>
      </c>
      <c r="H7" s="21">
        <v>4.756222222222223</v>
      </c>
      <c r="I7" s="21">
        <v>0.41199999999999998</v>
      </c>
      <c r="J7" s="22">
        <v>0.12955849330105954</v>
      </c>
      <c r="K7" s="173">
        <v>0.13048199739543284</v>
      </c>
      <c r="L7" s="22">
        <v>4.8065436968555567E-3</v>
      </c>
      <c r="M7" s="22">
        <v>-1.608448012333338E-4</v>
      </c>
      <c r="N7" s="22">
        <v>8.0708742507511103E-2</v>
      </c>
    </row>
    <row r="8" spans="1:36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8</v>
      </c>
      <c r="B9" s="126">
        <v>4</v>
      </c>
      <c r="C9" s="127" t="s">
        <v>392</v>
      </c>
      <c r="D9" s="158">
        <v>77523.289999999994</v>
      </c>
      <c r="E9" s="15">
        <v>543438.26289999997</v>
      </c>
      <c r="F9" s="158">
        <v>685964.05633000005</v>
      </c>
      <c r="G9" s="17">
        <v>0.79222556617247231</v>
      </c>
      <c r="H9" s="10">
        <v>0.97</v>
      </c>
      <c r="I9" s="10">
        <v>0.08</v>
      </c>
      <c r="J9" s="8">
        <v>0.13837375178316688</v>
      </c>
      <c r="K9" s="160">
        <v>0.13694721825962911</v>
      </c>
      <c r="L9" s="8">
        <v>7.1839080465000002E-3</v>
      </c>
      <c r="M9" s="8">
        <v>-8.1770437600000006E-3</v>
      </c>
      <c r="N9" s="8">
        <v>2.5832575869999999E-2</v>
      </c>
      <c r="O9" s="126"/>
      <c r="P9" s="37"/>
      <c r="Q9" s="38">
        <v>0.81563329000968821</v>
      </c>
      <c r="R9" s="39">
        <v>0.13048199739543284</v>
      </c>
      <c r="S9" s="37">
        <v>1</v>
      </c>
      <c r="T9" s="37" t="s">
        <v>55</v>
      </c>
      <c r="U9" s="38">
        <v>0.91226621052077406</v>
      </c>
      <c r="V9" s="37">
        <v>1</v>
      </c>
      <c r="W9" s="194" t="s">
        <v>383</v>
      </c>
      <c r="X9" s="176">
        <v>0.17915492957746482</v>
      </c>
    </row>
    <row r="10" spans="1:36" ht="16.8" customHeight="1" x14ac:dyDescent="0.3">
      <c r="A10" s="37">
        <v>2</v>
      </c>
      <c r="B10" s="37">
        <v>7</v>
      </c>
      <c r="C10" s="5" t="s">
        <v>221</v>
      </c>
      <c r="D10" s="157">
        <v>7014.5649999999996</v>
      </c>
      <c r="E10" s="14">
        <v>541664.70929999999</v>
      </c>
      <c r="F10" s="157">
        <v>610933.84389000002</v>
      </c>
      <c r="G10" s="16">
        <v>0.88661761779484571</v>
      </c>
      <c r="H10" s="9">
        <v>9.6</v>
      </c>
      <c r="I10" s="9">
        <v>0.8</v>
      </c>
      <c r="J10" s="6">
        <v>0.12432012432012431</v>
      </c>
      <c r="K10" s="159">
        <v>0.12432012432012433</v>
      </c>
      <c r="L10" s="6">
        <v>6.3860289319999999E-3</v>
      </c>
      <c r="M10" s="6">
        <v>-3.2280172253999997E-2</v>
      </c>
      <c r="N10" s="6">
        <v>6.0438530801999998E-2</v>
      </c>
      <c r="Q10" s="38">
        <v>0.81563329000968821</v>
      </c>
      <c r="R10" s="39">
        <v>0.13048199739543284</v>
      </c>
      <c r="S10" s="37">
        <v>2</v>
      </c>
      <c r="T10" s="37" t="s">
        <v>221</v>
      </c>
      <c r="U10" s="38">
        <v>0.88661761779484571</v>
      </c>
      <c r="V10" s="37">
        <v>2</v>
      </c>
      <c r="W10" s="194" t="s">
        <v>335</v>
      </c>
      <c r="X10" s="99">
        <v>0.13953488372093026</v>
      </c>
    </row>
    <row r="11" spans="1:36" s="7" customFormat="1" ht="16.8" customHeight="1" x14ac:dyDescent="0.3">
      <c r="A11" s="126">
        <v>1</v>
      </c>
      <c r="B11" s="126">
        <v>8</v>
      </c>
      <c r="C11" s="127" t="s">
        <v>55</v>
      </c>
      <c r="D11" s="158">
        <v>3719.038</v>
      </c>
      <c r="E11" s="15">
        <v>326866.24982000003</v>
      </c>
      <c r="F11" s="158">
        <v>358301.3884</v>
      </c>
      <c r="G11" s="17">
        <v>0.91226621052077406</v>
      </c>
      <c r="H11" s="10">
        <v>10.41</v>
      </c>
      <c r="I11" s="10">
        <v>0.86</v>
      </c>
      <c r="J11" s="8">
        <v>0.11844350893161905</v>
      </c>
      <c r="K11" s="160">
        <v>0.11741950164978951</v>
      </c>
      <c r="L11" s="8">
        <v>-4.5305244083999998E-3</v>
      </c>
      <c r="M11" s="8">
        <v>7.8168657979000009E-2</v>
      </c>
      <c r="N11" s="8">
        <v>0.14713884605999999</v>
      </c>
      <c r="O11" s="126"/>
      <c r="P11" s="37"/>
      <c r="Q11" s="38">
        <v>0.81563329000968821</v>
      </c>
      <c r="R11" s="39">
        <v>0.13048199739543284</v>
      </c>
      <c r="S11" s="37">
        <v>3</v>
      </c>
      <c r="T11" s="37" t="s">
        <v>383</v>
      </c>
      <c r="U11" s="38">
        <v>0.855393998207853</v>
      </c>
      <c r="V11" s="37">
        <v>3</v>
      </c>
      <c r="W11" s="194" t="s">
        <v>639</v>
      </c>
      <c r="X11" s="176">
        <v>0.13939980638915778</v>
      </c>
    </row>
    <row r="12" spans="1:36" s="118" customFormat="1" ht="16.8" customHeight="1" x14ac:dyDescent="0.3">
      <c r="A12" s="146">
        <v>3</v>
      </c>
      <c r="B12" s="146">
        <v>1</v>
      </c>
      <c r="C12" s="5" t="s">
        <v>383</v>
      </c>
      <c r="D12" s="157">
        <v>4020.6350000000002</v>
      </c>
      <c r="E12" s="14">
        <v>285465.08500000002</v>
      </c>
      <c r="F12" s="157">
        <v>333723.50705999997</v>
      </c>
      <c r="G12" s="16">
        <v>0.855393998207853</v>
      </c>
      <c r="H12" s="9">
        <v>10.58</v>
      </c>
      <c r="I12" s="9">
        <v>1.06</v>
      </c>
      <c r="J12" s="6">
        <v>0.14901408450704223</v>
      </c>
      <c r="K12" s="159">
        <v>0.17915492957746482</v>
      </c>
      <c r="L12" s="6">
        <v>1.5058957239E-2</v>
      </c>
      <c r="M12" s="6">
        <v>2.8920731788999999E-2</v>
      </c>
      <c r="N12" s="6">
        <v>0.15443895639999999</v>
      </c>
      <c r="O12" s="146"/>
      <c r="P12" s="37"/>
      <c r="Q12" s="38">
        <v>0.81563329000968821</v>
      </c>
      <c r="R12" s="39">
        <v>0.13048199739543284</v>
      </c>
      <c r="S12" s="37">
        <v>4</v>
      </c>
      <c r="T12" s="37" t="s">
        <v>64</v>
      </c>
      <c r="U12" s="38">
        <v>0.84928272506491265</v>
      </c>
      <c r="V12" s="37">
        <v>4</v>
      </c>
      <c r="W12" s="194" t="s">
        <v>392</v>
      </c>
      <c r="X12" s="180">
        <v>0.13694721825962911</v>
      </c>
    </row>
    <row r="13" spans="1:36" s="7" customFormat="1" ht="16.8" customHeight="1" x14ac:dyDescent="0.3">
      <c r="A13" s="126">
        <v>7</v>
      </c>
      <c r="B13" s="126">
        <v>2</v>
      </c>
      <c r="C13" s="127" t="s">
        <v>335</v>
      </c>
      <c r="D13" s="158">
        <v>59544.167000000001</v>
      </c>
      <c r="E13" s="15">
        <v>358455.88533999998</v>
      </c>
      <c r="F13" s="158">
        <v>449848.84191000002</v>
      </c>
      <c r="G13" s="17">
        <v>0.79683629687261759</v>
      </c>
      <c r="H13" s="10">
        <v>0.84</v>
      </c>
      <c r="I13" s="10">
        <v>7.0000000000000007E-2</v>
      </c>
      <c r="J13" s="8">
        <v>0.13953488372093023</v>
      </c>
      <c r="K13" s="160">
        <v>0.13953488372093026</v>
      </c>
      <c r="L13" s="8">
        <v>1.0086820797000001E-2</v>
      </c>
      <c r="M13" s="8">
        <v>-5.1201835408000003E-2</v>
      </c>
      <c r="N13" s="8">
        <v>7.5651878305999995E-3</v>
      </c>
      <c r="O13" s="126"/>
      <c r="P13" s="37"/>
      <c r="Q13" s="38">
        <v>0.81563329000968821</v>
      </c>
      <c r="R13" s="39">
        <v>0.13048199739543284</v>
      </c>
      <c r="S13" s="37">
        <v>5</v>
      </c>
      <c r="T13" s="37" t="s">
        <v>22</v>
      </c>
      <c r="U13" s="38">
        <v>0.8325160637217569</v>
      </c>
      <c r="V13" s="37">
        <v>5</v>
      </c>
      <c r="W13" s="194" t="s">
        <v>64</v>
      </c>
      <c r="X13" s="176">
        <v>0.13145539906103287</v>
      </c>
    </row>
    <row r="14" spans="1:36" ht="16.8" customHeight="1" x14ac:dyDescent="0.3">
      <c r="A14" s="37">
        <v>6</v>
      </c>
      <c r="B14" s="37">
        <v>6</v>
      </c>
      <c r="C14" s="5" t="s">
        <v>641</v>
      </c>
      <c r="D14" s="157">
        <v>18746.075000000001</v>
      </c>
      <c r="E14" s="14">
        <v>185023.76024999999</v>
      </c>
      <c r="F14" s="157">
        <v>227756.45670000001</v>
      </c>
      <c r="G14" s="16">
        <v>0.81237547743251304</v>
      </c>
      <c r="H14" s="9">
        <v>1.3720000000000001</v>
      </c>
      <c r="I14" s="9">
        <v>0.108</v>
      </c>
      <c r="J14" s="6">
        <v>0.13900709219858159</v>
      </c>
      <c r="K14" s="159">
        <v>0.13130699088145897</v>
      </c>
      <c r="L14" s="6">
        <v>2.8449502132999998E-3</v>
      </c>
      <c r="M14" s="6">
        <v>7.9257414108999998E-3</v>
      </c>
      <c r="N14" s="6">
        <v>0.11921373099</v>
      </c>
      <c r="Q14" s="38">
        <v>0.81563329000968821</v>
      </c>
      <c r="R14" s="39">
        <v>0.13048199739543284</v>
      </c>
      <c r="S14" s="37">
        <v>6</v>
      </c>
      <c r="T14" s="37" t="s">
        <v>641</v>
      </c>
      <c r="U14" s="38">
        <v>0.81237547743251304</v>
      </c>
      <c r="V14" s="37">
        <v>6</v>
      </c>
      <c r="W14" s="194" t="s">
        <v>641</v>
      </c>
      <c r="X14" s="99">
        <v>0.13130699088145897</v>
      </c>
    </row>
    <row r="15" spans="1:36" s="118" customFormat="1" ht="16.8" customHeight="1" x14ac:dyDescent="0.3">
      <c r="A15" s="146">
        <v>9</v>
      </c>
      <c r="B15" s="146">
        <v>3</v>
      </c>
      <c r="C15" s="127" t="s">
        <v>639</v>
      </c>
      <c r="D15" s="158">
        <v>18399.378000000001</v>
      </c>
      <c r="E15" s="15">
        <v>950327.8737</v>
      </c>
      <c r="F15" s="158">
        <v>1293573.348</v>
      </c>
      <c r="G15" s="17">
        <v>0.73465325732731468</v>
      </c>
      <c r="H15" s="10">
        <v>7.5</v>
      </c>
      <c r="I15" s="10">
        <v>0.6</v>
      </c>
      <c r="J15" s="8">
        <v>0.14520813165537269</v>
      </c>
      <c r="K15" s="160">
        <v>0.13939980638915778</v>
      </c>
      <c r="L15" s="8">
        <v>1.5667992582000002E-2</v>
      </c>
      <c r="M15" s="8">
        <v>-0.12174381997</v>
      </c>
      <c r="N15" s="8">
        <v>-8.3623839044999995E-2</v>
      </c>
      <c r="O15" s="146"/>
      <c r="P15" s="37"/>
      <c r="Q15" s="38">
        <v>0.81563329000968821</v>
      </c>
      <c r="R15" s="39">
        <v>0.13048199739543284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5</v>
      </c>
      <c r="B16" s="126">
        <v>9</v>
      </c>
      <c r="C16" s="5" t="s">
        <v>22</v>
      </c>
      <c r="D16" s="157">
        <v>217830</v>
      </c>
      <c r="E16" s="14">
        <v>1370150.7</v>
      </c>
      <c r="F16" s="157">
        <v>1645794.9098</v>
      </c>
      <c r="G16" s="16">
        <v>0.8325160637217569</v>
      </c>
      <c r="H16" s="9">
        <v>0.70399999999999996</v>
      </c>
      <c r="I16" s="9">
        <v>0.06</v>
      </c>
      <c r="J16" s="6">
        <v>0.11192368839427662</v>
      </c>
      <c r="K16" s="159">
        <v>0.11446740858505565</v>
      </c>
      <c r="L16" s="6">
        <v>-6.3191153239999997E-3</v>
      </c>
      <c r="M16" s="6">
        <v>2.7894897655999999E-2</v>
      </c>
      <c r="N16" s="6">
        <v>0.15166240362</v>
      </c>
      <c r="O16" s="126"/>
      <c r="P16" s="37"/>
      <c r="Q16" s="38">
        <v>0.81563329000968821</v>
      </c>
      <c r="R16" s="39">
        <v>0.13048199739543284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4</v>
      </c>
      <c r="B17" s="126">
        <v>5</v>
      </c>
      <c r="C17" s="127" t="s">
        <v>64</v>
      </c>
      <c r="D17" s="158">
        <v>43302.14</v>
      </c>
      <c r="E17" s="15">
        <v>276700.67460000003</v>
      </c>
      <c r="F17" s="158">
        <v>325805.13701000001</v>
      </c>
      <c r="G17" s="17">
        <v>0.84928272506491265</v>
      </c>
      <c r="H17" s="10">
        <v>0.83</v>
      </c>
      <c r="I17" s="10">
        <v>7.0000000000000007E-2</v>
      </c>
      <c r="J17" s="8">
        <v>0.12989045383411579</v>
      </c>
      <c r="K17" s="160">
        <v>0.13145539906103287</v>
      </c>
      <c r="L17" s="8">
        <v>-3.1201248056999999E-3</v>
      </c>
      <c r="M17" s="8">
        <v>6.9045239346000001E-2</v>
      </c>
      <c r="N17" s="8">
        <v>0.14371229004</v>
      </c>
      <c r="O17" s="126"/>
      <c r="P17" s="37"/>
      <c r="Q17" s="38">
        <v>0.81563329000968821</v>
      </c>
      <c r="R17" s="39">
        <v>0.13048199739543284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25"/>
  <sheetViews>
    <sheetView showGridLines="0" topLeftCell="A251" zoomScaleNormal="100" workbookViewId="0">
      <selection activeCell="K256" sqref="K256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375</v>
      </c>
      <c r="J1" s="92">
        <f ca="1">EDATE(J2,-12)+1</f>
        <v>45919</v>
      </c>
    </row>
    <row r="2" spans="1:28" ht="15.6" x14ac:dyDescent="0.3">
      <c r="A2" s="73" t="s">
        <v>357</v>
      </c>
      <c r="I2" s="92" t="s">
        <v>374</v>
      </c>
      <c r="J2" s="92">
        <f ca="1">TODAY()</f>
        <v>46283</v>
      </c>
      <c r="U2" s="30" t="s">
        <v>281</v>
      </c>
      <c r="V2" s="30" t="s">
        <v>280</v>
      </c>
      <c r="W2" s="30" t="s">
        <v>8</v>
      </c>
      <c r="X2" s="30" t="s">
        <v>9</v>
      </c>
      <c r="AB2" s="95" t="s">
        <v>376</v>
      </c>
    </row>
    <row r="3" spans="1:28" x14ac:dyDescent="0.3">
      <c r="A3" s="74" t="s">
        <v>358</v>
      </c>
      <c r="B3" s="75">
        <f>IF(C3="",EOMONTH(B4,-24),C3)</f>
        <v>43464</v>
      </c>
      <c r="C3" s="76">
        <v>43464</v>
      </c>
      <c r="D3" s="77" t="s">
        <v>359</v>
      </c>
      <c r="E3" s="78"/>
      <c r="U3" s="1" t="s">
        <v>279</v>
      </c>
      <c r="V3" s="16">
        <f>'Galpões Logísticos'!G7</f>
        <v>0.87348270131378047</v>
      </c>
      <c r="W3" s="31">
        <f>'Galpões Logísticos'!$J$7</f>
        <v>0.10332485332133999</v>
      </c>
      <c r="X3" s="31">
        <f>'Galpões Logísticos'!$K$7</f>
        <v>0.1033256235645182</v>
      </c>
      <c r="Z3" s="38" t="e">
        <f>V10</f>
        <v>#N/A</v>
      </c>
      <c r="AB3" s="96" t="s">
        <v>372</v>
      </c>
    </row>
    <row r="4" spans="1:28" x14ac:dyDescent="0.3">
      <c r="A4" s="74" t="s">
        <v>360</v>
      </c>
      <c r="B4" s="209">
        <f>IF(C4="",_xll.ECONOMATICA("IBOV","DATE OF LAST QUOTE"),C4)</f>
        <v>46283</v>
      </c>
      <c r="C4" s="79"/>
      <c r="D4" s="77" t="s">
        <v>359</v>
      </c>
      <c r="E4" s="78"/>
      <c r="O4" s="1" t="s">
        <v>219</v>
      </c>
      <c r="P4" s="1" t="s">
        <v>369</v>
      </c>
      <c r="Q4" s="1" t="s">
        <v>239</v>
      </c>
      <c r="R4" s="1" t="s">
        <v>606</v>
      </c>
      <c r="U4" s="1" t="s">
        <v>147</v>
      </c>
      <c r="V4" s="16">
        <f>Recebíveis!$H$7</f>
        <v>0.90651944161675424</v>
      </c>
      <c r="W4" s="31">
        <f>Recebíveis!$K$7</f>
        <v>0.13780545231855498</v>
      </c>
      <c r="X4" s="31">
        <f>Recebíveis!$L$7</f>
        <v>0.13019483204115956</v>
      </c>
      <c r="Z4" s="38" t="e">
        <f>Z3</f>
        <v>#N/A</v>
      </c>
      <c r="AB4" s="94">
        <v>36892</v>
      </c>
    </row>
    <row r="5" spans="1:28" x14ac:dyDescent="0.3">
      <c r="A5" s="74" t="s">
        <v>361</v>
      </c>
      <c r="B5" s="80" t="s">
        <v>362</v>
      </c>
      <c r="C5" s="81" t="s">
        <v>363</v>
      </c>
      <c r="D5" s="82"/>
      <c r="E5" s="82"/>
      <c r="I5" s="92">
        <f ca="1">J1</f>
        <v>45919</v>
      </c>
      <c r="J5" s="1">
        <f t="shared" ref="J5:J68" ca="1" si="0">VLOOKUP(I5,$A$10:$G$10000,2,FALSE)</f>
        <v>151.67907671</v>
      </c>
      <c r="K5" s="1">
        <f t="shared" ref="K5:K68" ca="1" si="1">VLOOKUP(I5,$A$10:$G$10000,6,FALSE)</f>
        <v>176.11833222000001</v>
      </c>
      <c r="L5" s="1">
        <f t="shared" ref="L5:L68" ca="1" si="2">VLOOKUP(I5,$A$10:$G$10000,7,FALSE)</f>
        <v>165.96841613000001</v>
      </c>
      <c r="M5" s="1">
        <f ca="1">VLOOKUP(I5,$A$10:$G$10000,3,FALSE)</f>
        <v>170.41201778000001</v>
      </c>
      <c r="U5" s="1" t="s">
        <v>148</v>
      </c>
      <c r="V5" s="16">
        <f>Outros!J7</f>
        <v>0.78689283755629635</v>
      </c>
      <c r="W5" s="31">
        <f>Outros!M7</f>
        <v>0.1254642019457555</v>
      </c>
      <c r="X5" s="31">
        <f>Outros!$N$7</f>
        <v>0.11790058340936825</v>
      </c>
      <c r="Z5" s="38" t="e">
        <f t="shared" ref="Z5:Z8" si="3">Z4</f>
        <v>#N/A</v>
      </c>
      <c r="AB5" s="97">
        <v>36948</v>
      </c>
    </row>
    <row r="6" spans="1:28" x14ac:dyDescent="0.3">
      <c r="A6" s="74" t="s">
        <v>364</v>
      </c>
      <c r="B6" s="83" t="s">
        <v>365</v>
      </c>
      <c r="C6" s="84" t="s">
        <v>366</v>
      </c>
      <c r="D6" s="82"/>
      <c r="E6" s="82"/>
      <c r="F6" s="85"/>
      <c r="I6" s="92">
        <f t="shared" ref="I6:I69" ca="1" si="4">WORKDAY(I5,1,$AB$4:$AB$467)</f>
        <v>45922</v>
      </c>
      <c r="J6" s="1">
        <f t="shared" ca="1" si="0"/>
        <v>151.31038999</v>
      </c>
      <c r="K6" s="1">
        <f t="shared" ca="1" si="1"/>
        <v>176.21542815000001</v>
      </c>
      <c r="L6" s="1">
        <f t="shared" ca="1" si="2"/>
        <v>165.10838258999999</v>
      </c>
      <c r="M6" s="1">
        <f t="shared" ref="M6:M69" ca="1" si="5">VLOOKUP(I6,$A$10:$G$10000,3,FALSE)</f>
        <v>169.92486937000001</v>
      </c>
      <c r="O6" s="1">
        <v>100</v>
      </c>
      <c r="P6" s="1">
        <v>100</v>
      </c>
      <c r="Q6" s="1">
        <v>100</v>
      </c>
      <c r="R6" s="1">
        <v>100</v>
      </c>
      <c r="U6" s="1" t="s">
        <v>278</v>
      </c>
      <c r="V6" s="16">
        <f>FoF!$G$7</f>
        <v>0.81563329000968821</v>
      </c>
      <c r="W6" s="31">
        <f>FoF!$J$7</f>
        <v>0.12955849330105954</v>
      </c>
      <c r="X6" s="31">
        <f>FoF!$K$7</f>
        <v>0.13048199739543284</v>
      </c>
      <c r="Z6" s="38" t="e">
        <f t="shared" si="3"/>
        <v>#N/A</v>
      </c>
      <c r="AB6" s="93">
        <v>43789</v>
      </c>
    </row>
    <row r="7" spans="1:28" ht="13.8" x14ac:dyDescent="0.3">
      <c r="A7" s="71"/>
      <c r="B7" s="72" t="s">
        <v>219</v>
      </c>
      <c r="C7" s="72" t="s">
        <v>606</v>
      </c>
      <c r="D7" s="72" t="s">
        <v>367</v>
      </c>
      <c r="E7" s="72" t="s">
        <v>368</v>
      </c>
      <c r="F7" s="72" t="s">
        <v>369</v>
      </c>
      <c r="G7" s="72" t="s">
        <v>370</v>
      </c>
      <c r="I7" s="92">
        <f t="shared" ca="1" si="4"/>
        <v>45923</v>
      </c>
      <c r="J7" s="1">
        <f t="shared" ca="1" si="0"/>
        <v>151.52896551000001</v>
      </c>
      <c r="K7" s="1">
        <f t="shared" ca="1" si="1"/>
        <v>176.31257762000001</v>
      </c>
      <c r="L7" s="1">
        <f t="shared" ca="1" si="2"/>
        <v>166.60540258</v>
      </c>
      <c r="M7" s="1">
        <f t="shared" ca="1" si="5"/>
        <v>170.58537507</v>
      </c>
      <c r="O7" s="1">
        <f t="shared" ref="O7:O70" ca="1" si="6">J7/J6*O6</f>
        <v>100.14445506353825</v>
      </c>
      <c r="P7" s="1">
        <f t="shared" ref="P7:P70" ca="1" si="7">K7/K6*P6</f>
        <v>100.05513108075719</v>
      </c>
      <c r="Q7" s="1">
        <f t="shared" ref="Q7:R70" ca="1" si="8">L7/L6*Q6</f>
        <v>100.90668927071829</v>
      </c>
      <c r="R7" s="1">
        <f t="shared" ca="1" si="8"/>
        <v>100.38870455069279</v>
      </c>
      <c r="U7" s="1" t="s">
        <v>277</v>
      </c>
      <c r="V7" s="16">
        <f>Shopping!$G$7</f>
        <v>0.82441196205421075</v>
      </c>
      <c r="W7" s="31">
        <f>Shopping!$J$7</f>
        <v>0.11200900052227587</v>
      </c>
      <c r="X7" s="31">
        <f>Shopping!$K$7</f>
        <v>0.10736909269653221</v>
      </c>
      <c r="Z7" s="38" t="e">
        <f t="shared" si="3"/>
        <v>#N/A</v>
      </c>
      <c r="AB7" s="93">
        <v>43823</v>
      </c>
    </row>
    <row r="8" spans="1:28" ht="13.8" x14ac:dyDescent="0.3">
      <c r="A8" s="71"/>
      <c r="B8" s="72" t="s">
        <v>219</v>
      </c>
      <c r="C8" s="86" t="s">
        <v>606</v>
      </c>
      <c r="D8" s="86" t="str">
        <f>[1]XPFT!B2</f>
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</c>
      <c r="E8" s="86" t="str">
        <f>[1]XPFP!B2</f>
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</c>
      <c r="F8" s="86" t="s">
        <v>371</v>
      </c>
      <c r="G8" s="86" t="s">
        <v>370</v>
      </c>
      <c r="I8" s="92">
        <f t="shared" ca="1" si="4"/>
        <v>45924</v>
      </c>
      <c r="J8" s="1">
        <f t="shared" ca="1" si="0"/>
        <v>151.57404138999999</v>
      </c>
      <c r="K8" s="1">
        <f t="shared" ca="1" si="1"/>
        <v>176.40978061000001</v>
      </c>
      <c r="L8" s="1">
        <f t="shared" ca="1" si="2"/>
        <v>166.68142041999999</v>
      </c>
      <c r="M8" s="1">
        <f t="shared" ca="1" si="5"/>
        <v>170.664661</v>
      </c>
      <c r="O8" s="1">
        <f t="shared" ca="1" si="6"/>
        <v>100.17424540378056</v>
      </c>
      <c r="P8" s="1">
        <f t="shared" ca="1" si="7"/>
        <v>100.11029253342934</v>
      </c>
      <c r="Q8" s="1">
        <f t="shared" ca="1" si="8"/>
        <v>100.95273044610111</v>
      </c>
      <c r="R8" s="1">
        <f t="shared" ca="1" si="8"/>
        <v>100.43536395393021</v>
      </c>
      <c r="U8" s="32" t="s">
        <v>252</v>
      </c>
      <c r="V8" s="34">
        <f>Escritórios!$G$7</f>
        <v>0.61885530335267791</v>
      </c>
      <c r="W8" s="33">
        <f>Escritórios!$J$7</f>
        <v>0.10916578412743722</v>
      </c>
      <c r="X8" s="33">
        <f>Escritórios!$K$7</f>
        <v>0.10283307361561767</v>
      </c>
      <c r="Z8" s="38" t="e">
        <f t="shared" si="3"/>
        <v>#N/A</v>
      </c>
      <c r="AB8" s="93">
        <v>43830</v>
      </c>
    </row>
    <row r="9" spans="1:28" ht="13.8" hidden="1" x14ac:dyDescent="0.3">
      <c r="A9" s="87" t="s">
        <v>372</v>
      </c>
      <c r="B9" s="88" t="s">
        <v>373</v>
      </c>
      <c r="C9" s="88" t="s">
        <v>373</v>
      </c>
      <c r="D9" s="88" t="s">
        <v>373</v>
      </c>
      <c r="E9" s="88" t="s">
        <v>373</v>
      </c>
      <c r="F9" s="88" t="s">
        <v>373</v>
      </c>
      <c r="G9" s="88" t="s">
        <v>373</v>
      </c>
      <c r="I9" s="92">
        <f t="shared" ca="1" si="4"/>
        <v>45925</v>
      </c>
      <c r="J9" s="1">
        <f t="shared" ca="1" si="0"/>
        <v>151.76710226</v>
      </c>
      <c r="K9" s="1">
        <f t="shared" ca="1" si="1"/>
        <v>176.50703713999999</v>
      </c>
      <c r="L9" s="1">
        <f t="shared" ca="1" si="2"/>
        <v>165.33251061000001</v>
      </c>
      <c r="M9" s="1">
        <f t="shared" ca="1" si="5"/>
        <v>170.59899304000001</v>
      </c>
      <c r="O9" s="1">
        <f t="shared" ca="1" si="6"/>
        <v>100.30183800995438</v>
      </c>
      <c r="P9" s="1">
        <f t="shared" ca="1" si="7"/>
        <v>100.16548436936621</v>
      </c>
      <c r="Q9" s="1">
        <f t="shared" ca="1" si="8"/>
        <v>100.13574599695318</v>
      </c>
      <c r="R9" s="1">
        <f t="shared" ca="1" si="8"/>
        <v>100.396718663077</v>
      </c>
      <c r="V9" s="9"/>
      <c r="W9" s="31"/>
      <c r="X9" s="31"/>
      <c r="AB9" s="93">
        <v>43490</v>
      </c>
    </row>
    <row r="10" spans="1:28" ht="13.8" x14ac:dyDescent="0.3">
      <c r="A10" s="210">
        <f>_xll.ECONOMATICA(B8,"CLOSE",,$B$4,$B$3,$B$5,,,,"FALSE",,IF(B6="Original Currency",{"def.defdef=7"},IF(B6="USD",{"def.defdef=6"},IF(B6="EUR",{"def.defdef=11"},{"def.defdef=9"}))))</f>
        <v>43462</v>
      </c>
      <c r="B10" s="90">
        <v>100</v>
      </c>
      <c r="C10" s="90">
        <f>IF(C8="","",_xll.ECONOMATICA(C8,"CLOSE",,$B$4,$B$3,$B$5,,,"FALSE","FALSE",,IF($B$6="Original Currency",{"def.defdef=7"},IF($B$6="USD",{"def.defdef=6"},IF($B$6="EUR",{"def.defdef=11"},{"def.defdef=9"})))))</f>
        <v>100</v>
      </c>
      <c r="D10" s="90" t="e">
        <f>IF(D8="","",_xll.ECONOMATICA(D8,"CLOSE",,$B$4,$B$3,$B$5,,,"FALSE","FALSE",,IF($B$6="Original Currency",{"def.defdef=7"},IF($B$6="USD",{"def.defdef=6"},IF($B$6="EUR",{"def.defdef=11"},{"def.defdef=9"})))))</f>
        <v>#VALUE!</v>
      </c>
      <c r="E10" s="90" t="e">
        <f>IF(E8="","",_xll.ECONOMATICA(E8,"CLOSE",,$B$4,$B$3,$B$5,,,"FALSE","FALSE",,IF($B$6="Original Currency",{"def.defdef=7"},IF($B$6="USD",{"def.defdef=6"},IF($B$6="EUR",{"def.defdef=11"},{"def.defdef=9"})))))</f>
        <v>#VALUE!</v>
      </c>
      <c r="F10" s="90">
        <f>IF(F8="","",_xll.ECONOMATICA(F8,"CLOSE",,$B$4,$B$3,$B$5,,,"FALSE","FALSE",,IF($B$6="Original Currency",{"def.defdef=7"},IF($B$6="USD",{"def.defdef=6"},IF($B$6="EUR",{"def.defdef=11"},{"def.defdef=9"})))))</f>
        <v>100</v>
      </c>
      <c r="G10" s="90">
        <f>IF(G8="","",_xll.ECONOMATICA(G8,"CLOSE",,$B$4,$B$3,$B$5,,,"FALSE","FALSE",,IF($B$6="Original Currency",{"def.defdef=7"},IF($B$6="USD",{"def.defdef=6"},IF($B$6="EUR",{"def.defdef=11"},{"def.defdef=9"})))))</f>
        <v>100</v>
      </c>
      <c r="I10" s="92">
        <f t="shared" ca="1" si="4"/>
        <v>45926</v>
      </c>
      <c r="J10" s="1">
        <f t="shared" ca="1" si="0"/>
        <v>152.18043961999999</v>
      </c>
      <c r="K10" s="1">
        <f t="shared" ca="1" si="1"/>
        <v>176.60434738000001</v>
      </c>
      <c r="L10" s="1">
        <f t="shared" ca="1" si="2"/>
        <v>165.49229485000001</v>
      </c>
      <c r="M10" s="1">
        <f t="shared" ca="1" si="5"/>
        <v>170.72759443000001</v>
      </c>
      <c r="O10" s="1">
        <f t="shared" ca="1" si="6"/>
        <v>100.57500983908476</v>
      </c>
      <c r="P10" s="1">
        <f t="shared" ca="1" si="7"/>
        <v>100.22070668504062</v>
      </c>
      <c r="Q10" s="1">
        <f t="shared" ca="1" si="8"/>
        <v>100.23252136201552</v>
      </c>
      <c r="R10" s="1">
        <f t="shared" ca="1" si="8"/>
        <v>100.47239998652118</v>
      </c>
      <c r="U10" s="5" t="s">
        <v>219</v>
      </c>
      <c r="V10" s="35" t="e">
        <f>SUMPRODUCT('Guia de FIIs'!L7:L100,'Guia de FIIs'!P7:P100)/SUMPRODUCT('Guia de FIIs'!M7:M100,'Guia de FIIs'!P7:P100)</f>
        <v>#N/A</v>
      </c>
      <c r="W10" s="36" t="e">
        <f>SUMPRODUCT('Guia de FIIs'!T7:T99,'Guia de FIIs'!O7:O99,'Guia de FIIs'!P7:P99)/SUMPRODUCT('Guia de FIIs'!P7:P99,'Guia de FIIs'!L7:L99)</f>
        <v>#N/A</v>
      </c>
      <c r="X10" s="36" t="e">
        <f>SUMPRODUCT('Guia de FIIs'!O7:O99,'Guia de FIIs'!U7:U99,'Guia de FIIs'!P7:P99)*12/SUMPRODUCT('Guia de FIIs'!P7:P99,'Guia de FIIs'!L7:L99)</f>
        <v>#N/A</v>
      </c>
      <c r="AB10" s="93">
        <v>37056</v>
      </c>
    </row>
    <row r="11" spans="1:28" x14ac:dyDescent="0.3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f t="shared" ca="1" si="4"/>
        <v>45929</v>
      </c>
      <c r="J11" s="1">
        <f t="shared" ca="1" si="0"/>
        <v>152.32799935</v>
      </c>
      <c r="K11" s="1">
        <f t="shared" ca="1" si="1"/>
        <v>176.70171114999999</v>
      </c>
      <c r="L11" s="1">
        <f t="shared" ca="1" si="2"/>
        <v>166.50511502000001</v>
      </c>
      <c r="M11" s="1">
        <f t="shared" ca="1" si="5"/>
        <v>170.35891092</v>
      </c>
      <c r="O11" s="1">
        <f t="shared" ca="1" si="6"/>
        <v>100.67253105359605</v>
      </c>
      <c r="P11" s="1">
        <f t="shared" ca="1" si="7"/>
        <v>100.27595937830488</v>
      </c>
      <c r="Q11" s="1">
        <f t="shared" ca="1" si="8"/>
        <v>100.84594882954457</v>
      </c>
      <c r="R11" s="1">
        <f t="shared" ca="1" si="8"/>
        <v>100.25543144544363</v>
      </c>
      <c r="AB11" s="93">
        <v>37141</v>
      </c>
    </row>
    <row r="12" spans="1:28" x14ac:dyDescent="0.3">
      <c r="A12" s="89">
        <v>43466</v>
      </c>
      <c r="B12" s="90"/>
      <c r="C12" s="90"/>
      <c r="D12" s="90"/>
      <c r="E12" s="90"/>
      <c r="F12" s="90"/>
      <c r="G12" s="91"/>
      <c r="I12" s="92">
        <f t="shared" ca="1" si="4"/>
        <v>45930</v>
      </c>
      <c r="J12" s="1">
        <f t="shared" ca="1" si="0"/>
        <v>152.63885285999999</v>
      </c>
      <c r="K12" s="1">
        <f t="shared" ca="1" si="1"/>
        <v>176.79912863000001</v>
      </c>
      <c r="L12" s="1">
        <f t="shared" ca="1" si="2"/>
        <v>166.39158322</v>
      </c>
      <c r="M12" s="1">
        <f t="shared" ca="1" si="5"/>
        <v>170.26283785000001</v>
      </c>
      <c r="O12" s="1">
        <f t="shared" ca="1" si="6"/>
        <v>100.87797200845746</v>
      </c>
      <c r="P12" s="1">
        <f t="shared" ca="1" si="7"/>
        <v>100.33124255130666</v>
      </c>
      <c r="Q12" s="1">
        <f t="shared" ca="1" si="8"/>
        <v>100.77718684531393</v>
      </c>
      <c r="R12" s="1">
        <f t="shared" ca="1" si="8"/>
        <v>100.19889288792926</v>
      </c>
      <c r="AB12" s="93">
        <v>37176</v>
      </c>
    </row>
    <row r="13" spans="1:28" x14ac:dyDescent="0.3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f t="shared" ca="1" si="4"/>
        <v>45931</v>
      </c>
      <c r="J13" s="1">
        <f t="shared" ca="1" si="0"/>
        <v>151.93805043</v>
      </c>
      <c r="K13" s="1">
        <f t="shared" ca="1" si="1"/>
        <v>176.89659982000001</v>
      </c>
      <c r="L13" s="1">
        <f t="shared" ca="1" si="2"/>
        <v>165.57272742999999</v>
      </c>
      <c r="M13" s="1">
        <f t="shared" ca="1" si="5"/>
        <v>170.45572887</v>
      </c>
      <c r="O13" s="1">
        <f t="shared" ca="1" si="6"/>
        <v>100.4148164842094</v>
      </c>
      <c r="P13" s="1">
        <f t="shared" ca="1" si="7"/>
        <v>100.38655620404599</v>
      </c>
      <c r="Q13" s="1">
        <f t="shared" ca="1" si="8"/>
        <v>100.28123638104623</v>
      </c>
      <c r="R13" s="1">
        <f t="shared" ca="1" si="8"/>
        <v>100.31240836139416</v>
      </c>
      <c r="AB13" s="93">
        <v>37197</v>
      </c>
    </row>
    <row r="14" spans="1:28" x14ac:dyDescent="0.3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f t="shared" ca="1" si="4"/>
        <v>45932</v>
      </c>
      <c r="J14" s="1">
        <f t="shared" ca="1" si="0"/>
        <v>151.98525253</v>
      </c>
      <c r="K14" s="1">
        <f t="shared" ca="1" si="1"/>
        <v>176.99412472</v>
      </c>
      <c r="L14" s="1">
        <f t="shared" ca="1" si="2"/>
        <v>163.78895374000001</v>
      </c>
      <c r="M14" s="1">
        <f t="shared" ca="1" si="5"/>
        <v>170.09700995</v>
      </c>
      <c r="O14" s="1">
        <f t="shared" ca="1" si="6"/>
        <v>100.44601202868132</v>
      </c>
      <c r="P14" s="1">
        <f t="shared" ca="1" si="7"/>
        <v>100.44190033652283</v>
      </c>
      <c r="Q14" s="1">
        <f t="shared" ca="1" si="8"/>
        <v>99.200871070685537</v>
      </c>
      <c r="R14" s="1">
        <f t="shared" ca="1" si="8"/>
        <v>100.10130393546171</v>
      </c>
      <c r="AB14" s="93">
        <v>37210</v>
      </c>
    </row>
    <row r="15" spans="1:28" x14ac:dyDescent="0.3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f t="shared" ca="1" si="4"/>
        <v>45933</v>
      </c>
      <c r="J15" s="1">
        <f t="shared" ca="1" si="0"/>
        <v>152.44536675000001</v>
      </c>
      <c r="K15" s="1">
        <f t="shared" ca="1" si="1"/>
        <v>177.09170351</v>
      </c>
      <c r="L15" s="1">
        <f t="shared" ca="1" si="2"/>
        <v>164.07455823999999</v>
      </c>
      <c r="M15" s="1">
        <f t="shared" ca="1" si="5"/>
        <v>170.09686224000001</v>
      </c>
      <c r="O15" s="1">
        <f t="shared" ca="1" si="6"/>
        <v>100.7500983640813</v>
      </c>
      <c r="P15" s="1">
        <f t="shared" ca="1" si="7"/>
        <v>100.49727505088494</v>
      </c>
      <c r="Q15" s="1">
        <f t="shared" ca="1" si="8"/>
        <v>99.373851082675117</v>
      </c>
      <c r="R15" s="1">
        <f t="shared" ca="1" si="8"/>
        <v>100.10121700880964</v>
      </c>
      <c r="AB15" s="93">
        <v>37250</v>
      </c>
    </row>
    <row r="16" spans="1:28" x14ac:dyDescent="0.3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f t="shared" ca="1" si="4"/>
        <v>45936</v>
      </c>
      <c r="J16" s="1">
        <f t="shared" ca="1" si="0"/>
        <v>152.35734120000001</v>
      </c>
      <c r="K16" s="1">
        <f t="shared" ca="1" si="1"/>
        <v>177.18933601000001</v>
      </c>
      <c r="L16" s="1">
        <f t="shared" ca="1" si="2"/>
        <v>163.40031952000001</v>
      </c>
      <c r="M16" s="1">
        <f t="shared" ca="1" si="5"/>
        <v>170.14368848999999</v>
      </c>
      <c r="O16" s="1">
        <f t="shared" ca="1" si="6"/>
        <v>100.69192288121735</v>
      </c>
      <c r="P16" s="1">
        <f t="shared" ca="1" si="7"/>
        <v>100.55268024498456</v>
      </c>
      <c r="Q16" s="1">
        <f t="shared" ca="1" si="8"/>
        <v>98.965489793306631</v>
      </c>
      <c r="R16" s="1">
        <f t="shared" ca="1" si="8"/>
        <v>100.12877404043992</v>
      </c>
      <c r="AB16" s="93">
        <v>37257</v>
      </c>
    </row>
    <row r="17" spans="1:28" x14ac:dyDescent="0.3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f t="shared" ca="1" si="4"/>
        <v>45937</v>
      </c>
      <c r="J17" s="1">
        <f t="shared" ca="1" si="0"/>
        <v>152.04521195999999</v>
      </c>
      <c r="K17" s="1">
        <f t="shared" ca="1" si="1"/>
        <v>177.28702239</v>
      </c>
      <c r="L17" s="1">
        <f t="shared" ca="1" si="2"/>
        <v>160.83834439</v>
      </c>
      <c r="M17" s="1">
        <f t="shared" ca="1" si="5"/>
        <v>169.70458162</v>
      </c>
      <c r="O17" s="1">
        <f t="shared" ca="1" si="6"/>
        <v>100.48563880513993</v>
      </c>
      <c r="P17" s="1">
        <f t="shared" ca="1" si="7"/>
        <v>100.60811601529456</v>
      </c>
      <c r="Q17" s="1">
        <f t="shared" ca="1" si="8"/>
        <v>97.413796844825654</v>
      </c>
      <c r="R17" s="1">
        <f t="shared" ca="1" si="8"/>
        <v>99.870361677595113</v>
      </c>
      <c r="AB17" s="93">
        <v>37298</v>
      </c>
    </row>
    <row r="18" spans="1:28" x14ac:dyDescent="0.3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f t="shared" ca="1" si="4"/>
        <v>45938</v>
      </c>
      <c r="J18" s="1">
        <f t="shared" ca="1" si="0"/>
        <v>152.12600835999999</v>
      </c>
      <c r="K18" s="1">
        <f t="shared" ca="1" si="1"/>
        <v>177.38476266999999</v>
      </c>
      <c r="L18" s="1">
        <f t="shared" ca="1" si="2"/>
        <v>161.73602844000001</v>
      </c>
      <c r="M18" s="1">
        <f t="shared" ca="1" si="5"/>
        <v>169.89154300000001</v>
      </c>
      <c r="O18" s="1">
        <f t="shared" ca="1" si="6"/>
        <v>100.53903659230137</v>
      </c>
      <c r="P18" s="1">
        <f t="shared" ca="1" si="7"/>
        <v>100.66358237316464</v>
      </c>
      <c r="Q18" s="1">
        <f t="shared" ca="1" si="8"/>
        <v>97.957490651232305</v>
      </c>
      <c r="R18" s="1">
        <f t="shared" ca="1" si="8"/>
        <v>99.98038758533491</v>
      </c>
      <c r="AB18" s="93">
        <v>37299</v>
      </c>
    </row>
    <row r="19" spans="1:28" x14ac:dyDescent="0.3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f t="shared" ca="1" si="4"/>
        <v>45939</v>
      </c>
      <c r="J19" s="1">
        <f t="shared" ca="1" si="0"/>
        <v>151.95548543999999</v>
      </c>
      <c r="K19" s="1">
        <f t="shared" ca="1" si="1"/>
        <v>177.48255682999999</v>
      </c>
      <c r="L19" s="1">
        <f t="shared" ca="1" si="2"/>
        <v>161.23858437999999</v>
      </c>
      <c r="M19" s="1">
        <f t="shared" ca="1" si="5"/>
        <v>169.96926932</v>
      </c>
      <c r="O19" s="1">
        <f t="shared" ca="1" si="6"/>
        <v>100.42633916285766</v>
      </c>
      <c r="P19" s="1">
        <f t="shared" ca="1" si="7"/>
        <v>100.71907930724511</v>
      </c>
      <c r="Q19" s="1">
        <f t="shared" ca="1" si="8"/>
        <v>97.656207304986182</v>
      </c>
      <c r="R19" s="1">
        <f t="shared" ca="1" si="8"/>
        <v>100.02612916529795</v>
      </c>
      <c r="AB19" s="93">
        <v>37344</v>
      </c>
    </row>
    <row r="20" spans="1:28" x14ac:dyDescent="0.3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f t="shared" ca="1" si="4"/>
        <v>45940</v>
      </c>
      <c r="J20" s="1">
        <f t="shared" ca="1" si="0"/>
        <v>152.12600835999999</v>
      </c>
      <c r="K20" s="1">
        <f t="shared" ca="1" si="1"/>
        <v>177.58040489000001</v>
      </c>
      <c r="L20" s="1">
        <f t="shared" ca="1" si="2"/>
        <v>160.06907484999999</v>
      </c>
      <c r="M20" s="1">
        <f t="shared" ca="1" si="5"/>
        <v>169.62373722000001</v>
      </c>
      <c r="O20" s="1">
        <f t="shared" ca="1" si="6"/>
        <v>100.53903659230137</v>
      </c>
      <c r="P20" s="1">
        <f t="shared" ca="1" si="7"/>
        <v>100.77460682888568</v>
      </c>
      <c r="Q20" s="1">
        <f t="shared" ca="1" si="8"/>
        <v>96.947878925981868</v>
      </c>
      <c r="R20" s="1">
        <f t="shared" ca="1" si="8"/>
        <v>99.822785121968067</v>
      </c>
      <c r="AB20" s="93">
        <v>37367</v>
      </c>
    </row>
    <row r="21" spans="1:28" x14ac:dyDescent="0.3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f t="shared" ca="1" si="4"/>
        <v>45943</v>
      </c>
      <c r="J21" s="1">
        <f t="shared" ca="1" si="0"/>
        <v>151.81047717000001</v>
      </c>
      <c r="K21" s="1">
        <f t="shared" ca="1" si="1"/>
        <v>177.67830683</v>
      </c>
      <c r="L21" s="1">
        <f t="shared" ca="1" si="2"/>
        <v>161.32411440000001</v>
      </c>
      <c r="M21" s="1">
        <f t="shared" ca="1" si="5"/>
        <v>169.43697277000001</v>
      </c>
      <c r="O21" s="1">
        <f t="shared" ca="1" si="6"/>
        <v>100.33050419077837</v>
      </c>
      <c r="P21" s="1">
        <f t="shared" ca="1" si="7"/>
        <v>100.8301649267366</v>
      </c>
      <c r="Q21" s="1">
        <f t="shared" ca="1" si="8"/>
        <v>97.708009653636424</v>
      </c>
      <c r="R21" s="1">
        <f t="shared" ca="1" si="8"/>
        <v>99.712875106622803</v>
      </c>
      <c r="AB21" s="93">
        <v>37377</v>
      </c>
    </row>
    <row r="22" spans="1:28" x14ac:dyDescent="0.3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f t="shared" ca="1" si="4"/>
        <v>45944</v>
      </c>
      <c r="J22" s="1">
        <f t="shared" ca="1" si="0"/>
        <v>152.04436147000001</v>
      </c>
      <c r="K22" s="1">
        <f t="shared" ca="1" si="1"/>
        <v>177.77626283000001</v>
      </c>
      <c r="L22" s="1">
        <f t="shared" ca="1" si="2"/>
        <v>161.20991129000001</v>
      </c>
      <c r="M22" s="1">
        <f t="shared" ca="1" si="5"/>
        <v>169.46381389999999</v>
      </c>
      <c r="O22" s="1">
        <f t="shared" ca="1" si="6"/>
        <v>100.48507672212634</v>
      </c>
      <c r="P22" s="1">
        <f t="shared" ca="1" si="7"/>
        <v>100.88575370294558</v>
      </c>
      <c r="Q22" s="1">
        <f t="shared" ca="1" si="8"/>
        <v>97.63884108193308</v>
      </c>
      <c r="R22" s="1">
        <f t="shared" ca="1" si="8"/>
        <v>99.728670987531515</v>
      </c>
      <c r="AB22" s="93">
        <v>37406</v>
      </c>
    </row>
    <row r="23" spans="1:28" x14ac:dyDescent="0.3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f t="shared" ca="1" si="4"/>
        <v>45945</v>
      </c>
      <c r="J23" s="1">
        <f t="shared" ca="1" si="0"/>
        <v>152.49512032000001</v>
      </c>
      <c r="K23" s="1">
        <f t="shared" ca="1" si="1"/>
        <v>177.87427273</v>
      </c>
      <c r="L23" s="1">
        <f t="shared" ca="1" si="2"/>
        <v>162.25746914000001</v>
      </c>
      <c r="M23" s="1">
        <f t="shared" ca="1" si="5"/>
        <v>169.92015788</v>
      </c>
      <c r="O23" s="1">
        <f t="shared" ca="1" si="6"/>
        <v>100.78298015759417</v>
      </c>
      <c r="P23" s="1">
        <f t="shared" ca="1" si="7"/>
        <v>100.94137306671465</v>
      </c>
      <c r="Q23" s="1">
        <f t="shared" ca="1" si="8"/>
        <v>98.273307868880735</v>
      </c>
      <c r="R23" s="1">
        <f t="shared" ca="1" si="8"/>
        <v>99.997227309917946</v>
      </c>
      <c r="AB23" s="93">
        <v>37506</v>
      </c>
    </row>
    <row r="24" spans="1:28" x14ac:dyDescent="0.3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f t="shared" ca="1" si="4"/>
        <v>45946</v>
      </c>
      <c r="J24" s="1">
        <f t="shared" ca="1" si="0"/>
        <v>152.16470558</v>
      </c>
      <c r="K24" s="1">
        <f t="shared" ca="1" si="1"/>
        <v>177.97233668999999</v>
      </c>
      <c r="L24" s="1">
        <f t="shared" ca="1" si="2"/>
        <v>161.79819899</v>
      </c>
      <c r="M24" s="1">
        <f t="shared" ca="1" si="5"/>
        <v>169.73443119000001</v>
      </c>
      <c r="O24" s="1">
        <f t="shared" ca="1" si="6"/>
        <v>100.56461131985485</v>
      </c>
      <c r="P24" s="1">
        <f t="shared" ca="1" si="7"/>
        <v>100.99702310884179</v>
      </c>
      <c r="Q24" s="1">
        <f t="shared" ca="1" si="8"/>
        <v>97.995145038626092</v>
      </c>
      <c r="R24" s="1">
        <f t="shared" ca="1" si="8"/>
        <v>99.88792801153474</v>
      </c>
      <c r="AB24" s="93">
        <v>37541</v>
      </c>
    </row>
    <row r="25" spans="1:28" x14ac:dyDescent="0.3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f t="shared" ca="1" si="4"/>
        <v>45947</v>
      </c>
      <c r="J25" s="1">
        <f t="shared" ca="1" si="0"/>
        <v>152.13153653000001</v>
      </c>
      <c r="K25" s="1">
        <f t="shared" ca="1" si="1"/>
        <v>178.07045471999999</v>
      </c>
      <c r="L25" s="1">
        <f t="shared" ca="1" si="2"/>
        <v>163.16200287000001</v>
      </c>
      <c r="M25" s="1">
        <f t="shared" ca="1" si="5"/>
        <v>169.55745862000001</v>
      </c>
      <c r="O25" s="1">
        <f t="shared" ca="1" si="6"/>
        <v>100.54269012197665</v>
      </c>
      <c r="P25" s="1">
        <f t="shared" ca="1" si="7"/>
        <v>101.05270383500185</v>
      </c>
      <c r="Q25" s="1">
        <f t="shared" ca="1" si="8"/>
        <v>98.821150271435272</v>
      </c>
      <c r="R25" s="1">
        <f t="shared" ca="1" si="8"/>
        <v>99.783780472298062</v>
      </c>
      <c r="AB25" s="93">
        <v>37562</v>
      </c>
    </row>
    <row r="26" spans="1:28" x14ac:dyDescent="0.3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f t="shared" ca="1" si="4"/>
        <v>45950</v>
      </c>
      <c r="J26" s="1">
        <f t="shared" ca="1" si="0"/>
        <v>151.712671</v>
      </c>
      <c r="K26" s="1">
        <f t="shared" ca="1" si="1"/>
        <v>178.16862681999999</v>
      </c>
      <c r="L26" s="1">
        <f t="shared" ca="1" si="2"/>
        <v>164.42576951000001</v>
      </c>
      <c r="M26" s="1">
        <f t="shared" ca="1" si="5"/>
        <v>170.05806494000001</v>
      </c>
      <c r="O26" s="1">
        <f t="shared" ca="1" si="6"/>
        <v>100.26586476317102</v>
      </c>
      <c r="P26" s="1">
        <f t="shared" ca="1" si="7"/>
        <v>101.10841524519485</v>
      </c>
      <c r="Q26" s="1">
        <f t="shared" ca="1" si="8"/>
        <v>99.586566672574747</v>
      </c>
      <c r="R26" s="1">
        <f t="shared" ca="1" si="8"/>
        <v>100.07838497713365</v>
      </c>
      <c r="AB26" s="93">
        <v>37575</v>
      </c>
    </row>
    <row r="27" spans="1:28" x14ac:dyDescent="0.3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f t="shared" ca="1" si="4"/>
        <v>45951</v>
      </c>
      <c r="J27" s="1">
        <f t="shared" ca="1" si="0"/>
        <v>151.91381150999999</v>
      </c>
      <c r="K27" s="1">
        <f t="shared" ca="1" si="1"/>
        <v>178.26685316000001</v>
      </c>
      <c r="L27" s="1">
        <f t="shared" ca="1" si="2"/>
        <v>163.94313989</v>
      </c>
      <c r="M27" s="1">
        <f t="shared" ca="1" si="5"/>
        <v>170.28974835</v>
      </c>
      <c r="O27" s="1">
        <f t="shared" ca="1" si="6"/>
        <v>100.39879714806096</v>
      </c>
      <c r="P27" s="1">
        <f t="shared" ca="1" si="7"/>
        <v>101.16415743589361</v>
      </c>
      <c r="Q27" s="1">
        <f t="shared" ca="1" si="8"/>
        <v>99.294255881063648</v>
      </c>
      <c r="R27" s="1">
        <f t="shared" ca="1" si="8"/>
        <v>100.2147295927623</v>
      </c>
      <c r="AB27" s="93">
        <v>37615</v>
      </c>
    </row>
    <row r="28" spans="1:28" x14ac:dyDescent="0.3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f t="shared" ca="1" si="4"/>
        <v>45952</v>
      </c>
      <c r="J28" s="1">
        <f t="shared" ca="1" si="0"/>
        <v>151.72585357</v>
      </c>
      <c r="K28" s="1">
        <f t="shared" ca="1" si="1"/>
        <v>178.36513357000001</v>
      </c>
      <c r="L28" s="1">
        <f t="shared" ca="1" si="2"/>
        <v>164.83933339000001</v>
      </c>
      <c r="M28" s="1">
        <f t="shared" ca="1" si="5"/>
        <v>170.95694498</v>
      </c>
      <c r="O28" s="1">
        <f t="shared" ca="1" si="6"/>
        <v>100.27457703336005</v>
      </c>
      <c r="P28" s="1">
        <f t="shared" ca="1" si="7"/>
        <v>101.2199303106253</v>
      </c>
      <c r="Q28" s="1">
        <f t="shared" ca="1" si="8"/>
        <v>99.837046916831611</v>
      </c>
      <c r="R28" s="1">
        <f t="shared" ca="1" si="8"/>
        <v>100.60737172482551</v>
      </c>
      <c r="AB28" s="93">
        <v>37622</v>
      </c>
    </row>
    <row r="29" spans="1:28" x14ac:dyDescent="0.3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f t="shared" ca="1" si="4"/>
        <v>45953</v>
      </c>
      <c r="J29" s="1">
        <f t="shared" ca="1" si="0"/>
        <v>151.72330210999999</v>
      </c>
      <c r="K29" s="1">
        <f t="shared" ca="1" si="1"/>
        <v>178.46346822999999</v>
      </c>
      <c r="L29" s="1">
        <f t="shared" ca="1" si="2"/>
        <v>165.80442196000001</v>
      </c>
      <c r="M29" s="1">
        <f t="shared" ca="1" si="5"/>
        <v>171.44659837</v>
      </c>
      <c r="O29" s="1">
        <f t="shared" ca="1" si="6"/>
        <v>100.27289079092807</v>
      </c>
      <c r="P29" s="1">
        <f t="shared" ca="1" si="7"/>
        <v>101.27573397153759</v>
      </c>
      <c r="Q29" s="1">
        <f t="shared" ca="1" si="8"/>
        <v>100.42156513138923</v>
      </c>
      <c r="R29" s="1">
        <f t="shared" ca="1" si="8"/>
        <v>100.89553048099546</v>
      </c>
      <c r="AB29" s="93">
        <v>37683</v>
      </c>
    </row>
    <row r="30" spans="1:28" x14ac:dyDescent="0.3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f t="shared" ca="1" si="4"/>
        <v>45954</v>
      </c>
      <c r="J30" s="1">
        <f t="shared" ca="1" si="0"/>
        <v>152.18043961999999</v>
      </c>
      <c r="K30" s="1">
        <f t="shared" ca="1" si="1"/>
        <v>178.56185694999999</v>
      </c>
      <c r="L30" s="1">
        <f t="shared" ca="1" si="2"/>
        <v>166.31784103000001</v>
      </c>
      <c r="M30" s="1">
        <f t="shared" ca="1" si="5"/>
        <v>172.1658372</v>
      </c>
      <c r="O30" s="1">
        <f t="shared" ca="1" si="6"/>
        <v>100.57500983908477</v>
      </c>
      <c r="P30" s="1">
        <f t="shared" ca="1" si="7"/>
        <v>101.33156831080797</v>
      </c>
      <c r="Q30" s="1">
        <f t="shared" ca="1" si="8"/>
        <v>100.7325239464089</v>
      </c>
      <c r="R30" s="1">
        <f t="shared" ca="1" si="8"/>
        <v>101.31879920714873</v>
      </c>
      <c r="AB30" s="93">
        <v>37684</v>
      </c>
    </row>
    <row r="31" spans="1:28" x14ac:dyDescent="0.3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f t="shared" ca="1" si="4"/>
        <v>45957</v>
      </c>
      <c r="J31" s="1">
        <f t="shared" ca="1" si="0"/>
        <v>152.35946741999999</v>
      </c>
      <c r="K31" s="1">
        <f t="shared" ca="1" si="1"/>
        <v>178.66029990999999</v>
      </c>
      <c r="L31" s="1">
        <f t="shared" ca="1" si="2"/>
        <v>167.22455937000001</v>
      </c>
      <c r="M31" s="1">
        <f t="shared" ca="1" si="5"/>
        <v>172.27110116</v>
      </c>
      <c r="O31" s="1">
        <f t="shared" ca="1" si="6"/>
        <v>100.69332808544698</v>
      </c>
      <c r="P31" s="1">
        <f t="shared" ca="1" si="7"/>
        <v>101.38743343058408</v>
      </c>
      <c r="Q31" s="1">
        <f t="shared" ca="1" si="8"/>
        <v>101.28168948590279</v>
      </c>
      <c r="R31" s="1">
        <f t="shared" ca="1" si="8"/>
        <v>101.38074656093529</v>
      </c>
      <c r="AB31" s="93">
        <v>37729</v>
      </c>
    </row>
    <row r="32" spans="1:28" x14ac:dyDescent="0.3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f t="shared" ca="1" si="4"/>
        <v>45958</v>
      </c>
      <c r="J32" s="1">
        <f t="shared" ca="1" si="0"/>
        <v>152.42750649999999</v>
      </c>
      <c r="K32" s="1">
        <f t="shared" ca="1" si="1"/>
        <v>178.7587973</v>
      </c>
      <c r="L32" s="1">
        <f t="shared" ca="1" si="2"/>
        <v>167.74772956000001</v>
      </c>
      <c r="M32" s="1">
        <f t="shared" ca="1" si="5"/>
        <v>172.01058226000001</v>
      </c>
      <c r="O32" s="1">
        <f t="shared" ca="1" si="6"/>
        <v>100.73829464723067</v>
      </c>
      <c r="P32" s="1">
        <f t="shared" ca="1" si="7"/>
        <v>101.44332943868852</v>
      </c>
      <c r="Q32" s="1">
        <f t="shared" ca="1" si="8"/>
        <v>101.59855419125162</v>
      </c>
      <c r="R32" s="1">
        <f t="shared" ca="1" si="8"/>
        <v>101.22743239275857</v>
      </c>
      <c r="AB32" s="93">
        <v>37732</v>
      </c>
    </row>
    <row r="33" spans="1:28" x14ac:dyDescent="0.3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f t="shared" ca="1" si="4"/>
        <v>45959</v>
      </c>
      <c r="J33" s="1">
        <f t="shared" ca="1" si="0"/>
        <v>152.64905872</v>
      </c>
      <c r="K33" s="1">
        <f t="shared" ca="1" si="1"/>
        <v>178.85734894000001</v>
      </c>
      <c r="L33" s="1">
        <f t="shared" ca="1" si="2"/>
        <v>169.11770043999999</v>
      </c>
      <c r="M33" s="1">
        <f t="shared" ca="1" si="5"/>
        <v>171.85538291</v>
      </c>
      <c r="O33" s="1">
        <f t="shared" ca="1" si="6"/>
        <v>100.88471699140324</v>
      </c>
      <c r="P33" s="1">
        <f t="shared" ca="1" si="7"/>
        <v>101.49925623297359</v>
      </c>
      <c r="Q33" s="1">
        <f t="shared" ca="1" si="8"/>
        <v>102.42829454635032</v>
      </c>
      <c r="R33" s="1">
        <f t="shared" ca="1" si="8"/>
        <v>101.1360982928264</v>
      </c>
      <c r="AB33" s="93">
        <v>37742</v>
      </c>
    </row>
    <row r="34" spans="1:28" x14ac:dyDescent="0.3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f t="shared" ca="1" si="4"/>
        <v>45960</v>
      </c>
      <c r="J34" s="1">
        <f t="shared" ca="1" si="0"/>
        <v>152.47938629000001</v>
      </c>
      <c r="K34" s="1">
        <f t="shared" ca="1" si="1"/>
        <v>178.95595481999999</v>
      </c>
      <c r="L34" s="1">
        <f t="shared" ca="1" si="2"/>
        <v>169.28529012000001</v>
      </c>
      <c r="M34" s="1">
        <f t="shared" ca="1" si="5"/>
        <v>171.68385859</v>
      </c>
      <c r="O34" s="1">
        <f t="shared" ca="1" si="6"/>
        <v>100.77258164497316</v>
      </c>
      <c r="P34" s="1">
        <f t="shared" ca="1" si="7"/>
        <v>101.5552138077644</v>
      </c>
      <c r="Q34" s="1">
        <f t="shared" ca="1" si="8"/>
        <v>102.5297973758076</v>
      </c>
      <c r="R34" s="1">
        <f t="shared" ca="1" si="8"/>
        <v>101.03515702352549</v>
      </c>
      <c r="AB34" s="93">
        <v>37791</v>
      </c>
    </row>
    <row r="35" spans="1:28" x14ac:dyDescent="0.3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f t="shared" ca="1" si="4"/>
        <v>45961</v>
      </c>
      <c r="J35" s="1">
        <f t="shared" ca="1" si="0"/>
        <v>152.81490396000001</v>
      </c>
      <c r="K35" s="1">
        <f t="shared" ca="1" si="1"/>
        <v>179.05461513</v>
      </c>
      <c r="L35" s="1">
        <f t="shared" ca="1" si="2"/>
        <v>170.15027319000001</v>
      </c>
      <c r="M35" s="1">
        <f t="shared" ca="1" si="5"/>
        <v>172.04299906</v>
      </c>
      <c r="O35" s="1">
        <f t="shared" ca="1" si="6"/>
        <v>100.99432297418537</v>
      </c>
      <c r="P35" s="1">
        <f t="shared" ca="1" si="7"/>
        <v>101.61120227088355</v>
      </c>
      <c r="Q35" s="1">
        <f t="shared" ca="1" si="8"/>
        <v>103.05368541615499</v>
      </c>
      <c r="R35" s="1">
        <f t="shared" ca="1" si="8"/>
        <v>101.24650952968396</v>
      </c>
      <c r="AB35" s="93">
        <v>37871</v>
      </c>
    </row>
    <row r="36" spans="1:28" x14ac:dyDescent="0.3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f t="shared" ca="1" si="4"/>
        <v>45964</v>
      </c>
      <c r="J36" s="1">
        <f t="shared" ca="1" si="0"/>
        <v>152.72517743</v>
      </c>
      <c r="K36" s="1">
        <f t="shared" ca="1" si="1"/>
        <v>179.15332985000001</v>
      </c>
      <c r="L36" s="1">
        <f t="shared" ca="1" si="2"/>
        <v>171.19002559</v>
      </c>
      <c r="M36" s="1">
        <f t="shared" ca="1" si="5"/>
        <v>171.96367823</v>
      </c>
      <c r="O36" s="1">
        <f t="shared" ca="1" si="6"/>
        <v>100.93502332529415</v>
      </c>
      <c r="P36" s="1">
        <f t="shared" ca="1" si="7"/>
        <v>101.66722161098127</v>
      </c>
      <c r="Q36" s="1">
        <f t="shared" ca="1" si="8"/>
        <v>103.68342473265108</v>
      </c>
      <c r="R36" s="1">
        <f t="shared" ca="1" si="8"/>
        <v>101.19982958795791</v>
      </c>
      <c r="AB36" s="93">
        <v>37906</v>
      </c>
    </row>
    <row r="37" spans="1:28" x14ac:dyDescent="0.3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f t="shared" ca="1" si="4"/>
        <v>45965</v>
      </c>
      <c r="J37" s="1">
        <f t="shared" ca="1" si="0"/>
        <v>152.64268006</v>
      </c>
      <c r="K37" s="1">
        <f t="shared" ca="1" si="1"/>
        <v>179.25209900999999</v>
      </c>
      <c r="L37" s="1">
        <f t="shared" ca="1" si="2"/>
        <v>171.47443537999999</v>
      </c>
      <c r="M37" s="1">
        <f t="shared" ca="1" si="5"/>
        <v>171.81262269999999</v>
      </c>
      <c r="O37" s="1">
        <f t="shared" ca="1" si="6"/>
        <v>100.88050137871438</v>
      </c>
      <c r="P37" s="1">
        <f t="shared" ca="1" si="7"/>
        <v>101.72327184508218</v>
      </c>
      <c r="Q37" s="1">
        <f t="shared" ca="1" si="8"/>
        <v>103.85568115327523</v>
      </c>
      <c r="R37" s="1">
        <f t="shared" ca="1" si="8"/>
        <v>101.11093410693736</v>
      </c>
      <c r="AB37" s="93">
        <v>37927</v>
      </c>
    </row>
    <row r="38" spans="1:28" x14ac:dyDescent="0.3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f t="shared" ca="1" si="4"/>
        <v>45966</v>
      </c>
      <c r="J38" s="1">
        <f t="shared" ca="1" si="0"/>
        <v>152.69285887000001</v>
      </c>
      <c r="K38" s="1">
        <f t="shared" ca="1" si="1"/>
        <v>179.35092258</v>
      </c>
      <c r="L38" s="1">
        <f t="shared" ca="1" si="2"/>
        <v>174.42166538999999</v>
      </c>
      <c r="M38" s="1">
        <f t="shared" ca="1" si="5"/>
        <v>172.08455875999999</v>
      </c>
      <c r="O38" s="1">
        <f t="shared" ca="1" si="6"/>
        <v>100.91366421042959</v>
      </c>
      <c r="P38" s="1">
        <f t="shared" ca="1" si="7"/>
        <v>101.77935295616166</v>
      </c>
      <c r="Q38" s="1">
        <f t="shared" ca="1" si="8"/>
        <v>105.64070863871709</v>
      </c>
      <c r="R38" s="1">
        <f t="shared" ca="1" si="8"/>
        <v>101.27096722098842</v>
      </c>
      <c r="AB38" s="93">
        <v>37940</v>
      </c>
    </row>
    <row r="39" spans="1:28" x14ac:dyDescent="0.3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f t="shared" ca="1" si="4"/>
        <v>45967</v>
      </c>
      <c r="J39" s="1">
        <f t="shared" ca="1" si="0"/>
        <v>152.77620673999999</v>
      </c>
      <c r="K39" s="1">
        <f t="shared" ca="1" si="1"/>
        <v>179.44980057999999</v>
      </c>
      <c r="L39" s="1">
        <f t="shared" ca="1" si="2"/>
        <v>174.47194571</v>
      </c>
      <c r="M39" s="1">
        <f t="shared" ca="1" si="5"/>
        <v>172.48142161999999</v>
      </c>
      <c r="O39" s="1">
        <f t="shared" ca="1" si="6"/>
        <v>100.96874824663192</v>
      </c>
      <c r="P39" s="1">
        <f t="shared" ca="1" si="7"/>
        <v>101.83546495556946</v>
      </c>
      <c r="Q39" s="1">
        <f t="shared" ca="1" si="8"/>
        <v>105.67116155649829</v>
      </c>
      <c r="R39" s="1">
        <f t="shared" ca="1" si="8"/>
        <v>101.5045191792576</v>
      </c>
      <c r="AB39" s="93">
        <v>37980</v>
      </c>
    </row>
    <row r="40" spans="1:28" x14ac:dyDescent="0.3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f t="shared" ca="1" si="4"/>
        <v>45968</v>
      </c>
      <c r="J40" s="1">
        <f t="shared" ca="1" si="0"/>
        <v>152.94332771000001</v>
      </c>
      <c r="K40" s="1">
        <f t="shared" ca="1" si="1"/>
        <v>179.54873318</v>
      </c>
      <c r="L40" s="1">
        <f t="shared" ca="1" si="2"/>
        <v>175.29675230999999</v>
      </c>
      <c r="M40" s="1">
        <f t="shared" ca="1" si="5"/>
        <v>172.80329728000001</v>
      </c>
      <c r="O40" s="1">
        <f t="shared" ca="1" si="6"/>
        <v>101.07919735063004</v>
      </c>
      <c r="P40" s="1">
        <f t="shared" ca="1" si="7"/>
        <v>101.89160793977842</v>
      </c>
      <c r="Q40" s="1">
        <f t="shared" ca="1" si="8"/>
        <v>106.17071620482173</v>
      </c>
      <c r="R40" s="1">
        <f t="shared" ca="1" si="8"/>
        <v>101.69394151701979</v>
      </c>
      <c r="AB40" s="93">
        <v>37987</v>
      </c>
    </row>
    <row r="41" spans="1:28" x14ac:dyDescent="0.3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f t="shared" ca="1" si="4"/>
        <v>45971</v>
      </c>
      <c r="J41" s="1">
        <f t="shared" ca="1" si="0"/>
        <v>152.79279126</v>
      </c>
      <c r="K41" s="1">
        <f t="shared" ca="1" si="1"/>
        <v>179.64772038999999</v>
      </c>
      <c r="L41" s="1">
        <f t="shared" ca="1" si="2"/>
        <v>176.65506051</v>
      </c>
      <c r="M41" s="1">
        <f t="shared" ca="1" si="5"/>
        <v>173.12888140999999</v>
      </c>
      <c r="O41" s="1">
        <f t="shared" ca="1" si="6"/>
        <v>100.97970884226656</v>
      </c>
      <c r="P41" s="1">
        <f t="shared" ca="1" si="7"/>
        <v>101.94778191446339</v>
      </c>
      <c r="Q41" s="1">
        <f t="shared" ca="1" si="8"/>
        <v>106.99339290887073</v>
      </c>
      <c r="R41" s="1">
        <f t="shared" ca="1" si="8"/>
        <v>101.88554627223138</v>
      </c>
      <c r="AB41" s="93">
        <v>38040</v>
      </c>
    </row>
    <row r="42" spans="1:28" x14ac:dyDescent="0.3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f t="shared" ca="1" si="4"/>
        <v>45972</v>
      </c>
      <c r="J42" s="1">
        <f t="shared" ca="1" si="0"/>
        <v>152.77663197999999</v>
      </c>
      <c r="K42" s="1">
        <f t="shared" ca="1" si="1"/>
        <v>179.74676202000001</v>
      </c>
      <c r="L42" s="1">
        <f t="shared" ca="1" si="2"/>
        <v>179.48970312</v>
      </c>
      <c r="M42" s="1">
        <f t="shared" ca="1" si="5"/>
        <v>173.97642328000001</v>
      </c>
      <c r="O42" s="1">
        <f t="shared" ca="1" si="6"/>
        <v>100.96902928483428</v>
      </c>
      <c r="P42" s="1">
        <f t="shared" ca="1" si="7"/>
        <v>102.00398677180182</v>
      </c>
      <c r="Q42" s="1">
        <f t="shared" ca="1" si="8"/>
        <v>108.71023039799995</v>
      </c>
      <c r="R42" s="1">
        <f t="shared" ca="1" si="8"/>
        <v>102.38432074423321</v>
      </c>
      <c r="AB42" s="93">
        <v>38041</v>
      </c>
    </row>
    <row r="43" spans="1:28" x14ac:dyDescent="0.3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f t="shared" ca="1" si="4"/>
        <v>45973</v>
      </c>
      <c r="J43" s="1">
        <f t="shared" ca="1" si="0"/>
        <v>152.96288894</v>
      </c>
      <c r="K43" s="1">
        <f t="shared" ca="1" si="1"/>
        <v>179.84585824999999</v>
      </c>
      <c r="L43" s="1">
        <f t="shared" ca="1" si="2"/>
        <v>179.35805719999999</v>
      </c>
      <c r="M43" s="1">
        <f t="shared" ca="1" si="5"/>
        <v>174.46738409</v>
      </c>
      <c r="O43" s="1">
        <f t="shared" ca="1" si="6"/>
        <v>101.09212523350794</v>
      </c>
      <c r="P43" s="1">
        <f t="shared" ca="1" si="7"/>
        <v>102.06022261394138</v>
      </c>
      <c r="Q43" s="1">
        <f t="shared" ca="1" si="8"/>
        <v>108.63049736571236</v>
      </c>
      <c r="R43" s="1">
        <f t="shared" ca="1" si="8"/>
        <v>102.67324891102847</v>
      </c>
      <c r="AB43" s="93">
        <v>38086</v>
      </c>
    </row>
    <row r="44" spans="1:28" x14ac:dyDescent="0.3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f t="shared" ca="1" si="4"/>
        <v>45974</v>
      </c>
      <c r="J44" s="1">
        <f t="shared" ca="1" si="0"/>
        <v>152.70859290999999</v>
      </c>
      <c r="K44" s="1">
        <f t="shared" ca="1" si="1"/>
        <v>179.94500926000001</v>
      </c>
      <c r="L44" s="1">
        <f t="shared" ca="1" si="2"/>
        <v>178.82274645999999</v>
      </c>
      <c r="M44" s="1">
        <f t="shared" ca="1" si="5"/>
        <v>174.2603671</v>
      </c>
      <c r="O44" s="1">
        <f t="shared" ca="1" si="6"/>
        <v>100.92406272965951</v>
      </c>
      <c r="P44" s="1">
        <f t="shared" ca="1" si="7"/>
        <v>102.11648954302979</v>
      </c>
      <c r="Q44" s="1">
        <f t="shared" ca="1" si="8"/>
        <v>108.30627958124693</v>
      </c>
      <c r="R44" s="1">
        <f t="shared" ca="1" si="8"/>
        <v>102.55142036952803</v>
      </c>
      <c r="AB44" s="93">
        <v>38098</v>
      </c>
    </row>
    <row r="45" spans="1:28" x14ac:dyDescent="0.3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f t="shared" ca="1" si="4"/>
        <v>45975</v>
      </c>
      <c r="J45" s="1">
        <f t="shared" ca="1" si="0"/>
        <v>153.79891903000001</v>
      </c>
      <c r="K45" s="1">
        <f t="shared" ca="1" si="1"/>
        <v>180.04421486999999</v>
      </c>
      <c r="L45" s="1">
        <f t="shared" ca="1" si="2"/>
        <v>179.47842731</v>
      </c>
      <c r="M45" s="1">
        <f t="shared" ca="1" si="5"/>
        <v>174.5133056</v>
      </c>
      <c r="O45" s="1">
        <f t="shared" ca="1" si="6"/>
        <v>101.64465179170084</v>
      </c>
      <c r="P45" s="1">
        <f t="shared" ca="1" si="7"/>
        <v>102.17278745691932</v>
      </c>
      <c r="Q45" s="1">
        <f t="shared" ca="1" si="8"/>
        <v>108.70340105970523</v>
      </c>
      <c r="R45" s="1">
        <f t="shared" ca="1" si="8"/>
        <v>102.7002735073517</v>
      </c>
      <c r="AB45" s="93">
        <v>38108</v>
      </c>
    </row>
    <row r="46" spans="1:28" x14ac:dyDescent="0.3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f t="shared" ca="1" si="4"/>
        <v>45978</v>
      </c>
      <c r="J46" s="1">
        <f t="shared" ca="1" si="0"/>
        <v>153.78913840999999</v>
      </c>
      <c r="K46" s="1">
        <f t="shared" ca="1" si="1"/>
        <v>180.14347509000001</v>
      </c>
      <c r="L46" s="1">
        <f t="shared" ca="1" si="2"/>
        <v>178.62988576000001</v>
      </c>
      <c r="M46" s="1">
        <f t="shared" ca="1" si="5"/>
        <v>174.21827571</v>
      </c>
      <c r="O46" s="1">
        <f t="shared" ca="1" si="6"/>
        <v>101.63818784695741</v>
      </c>
      <c r="P46" s="1">
        <f t="shared" ca="1" si="7"/>
        <v>102.22911636128491</v>
      </c>
      <c r="Q46" s="1">
        <f t="shared" ca="1" si="8"/>
        <v>108.18947103586925</v>
      </c>
      <c r="R46" s="1">
        <f t="shared" ca="1" si="8"/>
        <v>102.52664978111679</v>
      </c>
      <c r="AB46" s="93">
        <v>38148</v>
      </c>
    </row>
    <row r="47" spans="1:28" x14ac:dyDescent="0.3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f t="shared" ca="1" si="4"/>
        <v>45979</v>
      </c>
      <c r="J47" s="1">
        <f t="shared" ca="1" si="0"/>
        <v>153.76447425000001</v>
      </c>
      <c r="K47" s="1">
        <f t="shared" ca="1" si="1"/>
        <v>180.24279007999999</v>
      </c>
      <c r="L47" s="1">
        <f t="shared" ca="1" si="2"/>
        <v>178.09419954000001</v>
      </c>
      <c r="M47" s="1">
        <f t="shared" ca="1" si="5"/>
        <v>174.2999331</v>
      </c>
      <c r="O47" s="1">
        <f t="shared" ca="1" si="6"/>
        <v>101.62188747260664</v>
      </c>
      <c r="P47" s="1">
        <f t="shared" ca="1" si="7"/>
        <v>102.28547634692444</v>
      </c>
      <c r="Q47" s="1">
        <f t="shared" ca="1" si="8"/>
        <v>107.86502583714773</v>
      </c>
      <c r="R47" s="1">
        <f t="shared" ca="1" si="8"/>
        <v>102.57470477760009</v>
      </c>
      <c r="AB47" s="93">
        <v>38237</v>
      </c>
    </row>
    <row r="48" spans="1:28" x14ac:dyDescent="0.3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f t="shared" ca="1" si="4"/>
        <v>45980</v>
      </c>
      <c r="J48" s="1">
        <f t="shared" ca="1" si="0"/>
        <v>153.92223985000001</v>
      </c>
      <c r="K48" s="1">
        <f t="shared" ca="1" si="1"/>
        <v>180.34215986000001</v>
      </c>
      <c r="L48" s="1">
        <f t="shared" ca="1" si="2"/>
        <v>176.79541076000001</v>
      </c>
      <c r="M48" s="1">
        <f t="shared" ca="1" si="5"/>
        <v>174.71200967999999</v>
      </c>
      <c r="O48" s="1">
        <f t="shared" ca="1" si="6"/>
        <v>101.72615367667264</v>
      </c>
      <c r="P48" s="1">
        <f t="shared" ca="1" si="7"/>
        <v>102.3418674251877</v>
      </c>
      <c r="Q48" s="1">
        <f t="shared" ca="1" si="8"/>
        <v>107.07839782975867</v>
      </c>
      <c r="R48" s="1">
        <f t="shared" ca="1" si="8"/>
        <v>102.81720993975073</v>
      </c>
      <c r="AB48" s="93">
        <v>38272</v>
      </c>
    </row>
    <row r="49" spans="1:28" x14ac:dyDescent="0.3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f t="shared" ca="1" si="4"/>
        <v>45981</v>
      </c>
      <c r="J49" s="1">
        <v>153.92223985000001</v>
      </c>
      <c r="K49" s="1">
        <v>180.34215986000001</v>
      </c>
      <c r="L49" s="1">
        <v>176.79541076000001</v>
      </c>
      <c r="M49" s="1">
        <v>174.71200967999999</v>
      </c>
      <c r="O49" s="1">
        <v>101.72615367667264</v>
      </c>
      <c r="P49" s="1">
        <v>102.3418674251877</v>
      </c>
      <c r="Q49" s="1">
        <v>107.07839782975867</v>
      </c>
      <c r="R49" s="1">
        <v>102.81720993975073</v>
      </c>
      <c r="AB49" s="93">
        <v>38293</v>
      </c>
    </row>
    <row r="50" spans="1:28" x14ac:dyDescent="0.3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f t="shared" ca="1" si="4"/>
        <v>45982</v>
      </c>
      <c r="J50" s="1">
        <f t="shared" ca="1" si="0"/>
        <v>154.17015721000001</v>
      </c>
      <c r="K50" s="1">
        <f t="shared" ca="1" si="1"/>
        <v>180.44158442</v>
      </c>
      <c r="L50" s="1">
        <f t="shared" ca="1" si="2"/>
        <v>176.10070264000001</v>
      </c>
      <c r="M50" s="1">
        <f t="shared" ca="1" si="5"/>
        <v>174.76834690999999</v>
      </c>
      <c r="O50" s="1">
        <f t="shared" ca="1" si="6"/>
        <v>101.89000056122326</v>
      </c>
      <c r="P50" s="1">
        <f t="shared" ca="1" si="7"/>
        <v>102.3982895903998</v>
      </c>
      <c r="Q50" s="1">
        <f t="shared" ca="1" si="8"/>
        <v>106.65763898692929</v>
      </c>
      <c r="R50" s="1">
        <f t="shared" ca="1" si="8"/>
        <v>102.85036413913831</v>
      </c>
      <c r="AB50" s="93">
        <v>38306</v>
      </c>
    </row>
    <row r="51" spans="1:28" x14ac:dyDescent="0.3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f t="shared" ca="1" si="4"/>
        <v>45985</v>
      </c>
      <c r="J51" s="1">
        <f t="shared" ca="1" si="0"/>
        <v>154.20545247999999</v>
      </c>
      <c r="K51" s="1">
        <f t="shared" ca="1" si="1"/>
        <v>180.54106375000001</v>
      </c>
      <c r="L51" s="1">
        <f t="shared" ca="1" si="2"/>
        <v>176.67810138999999</v>
      </c>
      <c r="M51" s="1">
        <f t="shared" ca="1" si="5"/>
        <v>174.83756063000001</v>
      </c>
      <c r="O51" s="1">
        <f t="shared" ca="1" si="6"/>
        <v>101.91332696333109</v>
      </c>
      <c r="P51" s="1">
        <f t="shared" ca="1" si="7"/>
        <v>102.45474283688588</v>
      </c>
      <c r="Q51" s="1">
        <f t="shared" ca="1" si="8"/>
        <v>107.00734791202595</v>
      </c>
      <c r="R51" s="1">
        <f t="shared" ca="1" si="8"/>
        <v>102.89109609335821</v>
      </c>
      <c r="AB51" s="93">
        <v>38346</v>
      </c>
    </row>
    <row r="52" spans="1:28" x14ac:dyDescent="0.3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f t="shared" ca="1" si="4"/>
        <v>45986</v>
      </c>
      <c r="J52" s="1">
        <f t="shared" ca="1" si="0"/>
        <v>154.41594835999999</v>
      </c>
      <c r="K52" s="1">
        <f t="shared" ca="1" si="1"/>
        <v>180.64059804999999</v>
      </c>
      <c r="L52" s="1">
        <f t="shared" ca="1" si="2"/>
        <v>177.39790984999999</v>
      </c>
      <c r="M52" s="1">
        <f t="shared" ca="1" si="5"/>
        <v>175.36730768999999</v>
      </c>
      <c r="O52" s="1">
        <f t="shared" ca="1" si="6"/>
        <v>102.05244224815317</v>
      </c>
      <c r="P52" s="1">
        <f t="shared" ca="1" si="7"/>
        <v>102.51122727814335</v>
      </c>
      <c r="Q52" s="1">
        <f t="shared" ca="1" si="8"/>
        <v>107.44330909625451</v>
      </c>
      <c r="R52" s="1">
        <f t="shared" ca="1" si="8"/>
        <v>103.20284978895559</v>
      </c>
      <c r="AB52" s="93">
        <v>38353</v>
      </c>
    </row>
    <row r="53" spans="1:28" x14ac:dyDescent="0.3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f t="shared" ca="1" si="4"/>
        <v>45987</v>
      </c>
      <c r="J53" s="1">
        <f t="shared" ca="1" si="0"/>
        <v>153.85845322</v>
      </c>
      <c r="K53" s="1">
        <f t="shared" ca="1" si="1"/>
        <v>180.74018713000001</v>
      </c>
      <c r="L53" s="1">
        <f t="shared" ca="1" si="2"/>
        <v>180.40717387000001</v>
      </c>
      <c r="M53" s="1">
        <f t="shared" ca="1" si="5"/>
        <v>175.68809114000001</v>
      </c>
      <c r="O53" s="1">
        <f t="shared" ca="1" si="6"/>
        <v>101.68399752995713</v>
      </c>
      <c r="P53" s="1">
        <f t="shared" ca="1" si="7"/>
        <v>102.56774280634967</v>
      </c>
      <c r="Q53" s="1">
        <f t="shared" ca="1" si="8"/>
        <v>109.2659082718958</v>
      </c>
      <c r="R53" s="1">
        <f t="shared" ca="1" si="8"/>
        <v>103.39162936618247</v>
      </c>
      <c r="AB53" s="93">
        <v>38390</v>
      </c>
    </row>
    <row r="54" spans="1:28" x14ac:dyDescent="0.3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f t="shared" ca="1" si="4"/>
        <v>45988</v>
      </c>
      <c r="J54" s="1">
        <f t="shared" ca="1" si="0"/>
        <v>154.55712943</v>
      </c>
      <c r="K54" s="1">
        <f t="shared" ca="1" si="1"/>
        <v>180.83983117</v>
      </c>
      <c r="L54" s="1">
        <f t="shared" ca="1" si="2"/>
        <v>180.18509392999999</v>
      </c>
      <c r="M54" s="1">
        <f t="shared" ca="1" si="5"/>
        <v>175.70153253000001</v>
      </c>
      <c r="O54" s="1">
        <f t="shared" ca="1" si="6"/>
        <v>102.14574784997558</v>
      </c>
      <c r="P54" s="1">
        <f t="shared" ca="1" si="7"/>
        <v>102.62428952365254</v>
      </c>
      <c r="Q54" s="1">
        <f t="shared" ca="1" si="8"/>
        <v>109.13140272074429</v>
      </c>
      <c r="R54" s="1">
        <f t="shared" ca="1" si="8"/>
        <v>103.39953956205305</v>
      </c>
      <c r="AB54" s="93">
        <v>38391</v>
      </c>
    </row>
    <row r="55" spans="1:28" x14ac:dyDescent="0.3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f t="shared" ca="1" si="4"/>
        <v>45989</v>
      </c>
      <c r="J55" s="1">
        <f t="shared" ca="1" si="0"/>
        <v>155.65681092</v>
      </c>
      <c r="K55" s="1">
        <f t="shared" ca="1" si="1"/>
        <v>180.93953016</v>
      </c>
      <c r="L55" s="1">
        <f t="shared" ca="1" si="2"/>
        <v>180.99564362000001</v>
      </c>
      <c r="M55" s="1">
        <f t="shared" ca="1" si="5"/>
        <v>175.55472331000001</v>
      </c>
      <c r="O55" s="1">
        <f t="shared" ca="1" si="6"/>
        <v>102.87251981194902</v>
      </c>
      <c r="P55" s="1">
        <f t="shared" ca="1" si="7"/>
        <v>102.68086742437707</v>
      </c>
      <c r="Q55" s="1">
        <f t="shared" ca="1" si="8"/>
        <v>109.6223224894957</v>
      </c>
      <c r="R55" s="1">
        <f t="shared" ca="1" si="8"/>
        <v>103.31314301483528</v>
      </c>
      <c r="AB55" s="93">
        <v>38436</v>
      </c>
    </row>
    <row r="56" spans="1:28" x14ac:dyDescent="0.3">
      <c r="A56" s="89">
        <v>43528</v>
      </c>
      <c r="B56" s="90"/>
      <c r="C56" s="90"/>
      <c r="D56" s="90"/>
      <c r="E56" s="90"/>
      <c r="F56" s="90"/>
      <c r="G56" s="91"/>
      <c r="I56" s="92">
        <f t="shared" ca="1" si="4"/>
        <v>45992</v>
      </c>
      <c r="J56" s="1">
        <f t="shared" ca="1" si="0"/>
        <v>155.64915653</v>
      </c>
      <c r="K56" s="1">
        <f t="shared" ca="1" si="1"/>
        <v>181.03928411999999</v>
      </c>
      <c r="L56" s="1">
        <f t="shared" ca="1" si="2"/>
        <v>180.47097151</v>
      </c>
      <c r="M56" s="1">
        <f t="shared" ca="1" si="5"/>
        <v>175.38475761000001</v>
      </c>
      <c r="O56" s="1">
        <f t="shared" ca="1" si="6"/>
        <v>102.86746107804416</v>
      </c>
      <c r="P56" s="1">
        <f t="shared" ca="1" si="7"/>
        <v>102.737476519873</v>
      </c>
      <c r="Q56" s="1">
        <f t="shared" ca="1" si="8"/>
        <v>109.30454812712254</v>
      </c>
      <c r="R56" s="1">
        <f t="shared" ca="1" si="8"/>
        <v>103.2131189861983</v>
      </c>
      <c r="AB56" s="93">
        <v>38463</v>
      </c>
    </row>
    <row r="57" spans="1:28" x14ac:dyDescent="0.3">
      <c r="A57" s="89">
        <v>43529</v>
      </c>
      <c r="B57" s="90"/>
      <c r="C57" s="90"/>
      <c r="D57" s="90"/>
      <c r="E57" s="90"/>
      <c r="F57" s="90"/>
      <c r="G57" s="91"/>
      <c r="I57" s="92">
        <f t="shared" ca="1" si="4"/>
        <v>45993</v>
      </c>
      <c r="J57" s="1">
        <f t="shared" ca="1" si="0"/>
        <v>155.99147811</v>
      </c>
      <c r="K57" s="1">
        <f t="shared" ca="1" si="1"/>
        <v>181.13909303</v>
      </c>
      <c r="L57" s="1">
        <f t="shared" ca="1" si="2"/>
        <v>183.29417900999999</v>
      </c>
      <c r="M57" s="1">
        <f t="shared" ca="1" si="5"/>
        <v>176.12018272</v>
      </c>
      <c r="O57" s="1">
        <f t="shared" ca="1" si="6"/>
        <v>103.09369906475652</v>
      </c>
      <c r="P57" s="1">
        <f t="shared" ca="1" si="7"/>
        <v>102.7941167987906</v>
      </c>
      <c r="Q57" s="1">
        <f t="shared" ca="1" si="8"/>
        <v>111.01445979587812</v>
      </c>
      <c r="R57" s="1">
        <f t="shared" ca="1" si="8"/>
        <v>103.64591326329652</v>
      </c>
      <c r="AB57" s="93">
        <v>38473</v>
      </c>
    </row>
    <row r="58" spans="1:28" x14ac:dyDescent="0.3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f t="shared" ca="1" si="4"/>
        <v>45994</v>
      </c>
      <c r="J58" s="1">
        <f t="shared" ca="1" si="0"/>
        <v>155.94512649000001</v>
      </c>
      <c r="K58" s="1">
        <f t="shared" ca="1" si="1"/>
        <v>181.23895690000001</v>
      </c>
      <c r="L58" s="1">
        <f t="shared" ca="1" si="2"/>
        <v>184.04847482</v>
      </c>
      <c r="M58" s="1">
        <f t="shared" ca="1" si="5"/>
        <v>176.63618982</v>
      </c>
      <c r="O58" s="1">
        <f t="shared" ca="1" si="6"/>
        <v>103.06306559668928</v>
      </c>
      <c r="P58" s="1">
        <f t="shared" ca="1" si="7"/>
        <v>102.85078826680473</v>
      </c>
      <c r="Q58" s="1">
        <f t="shared" ca="1" si="8"/>
        <v>111.47130868396461</v>
      </c>
      <c r="R58" s="1">
        <f t="shared" ca="1" si="8"/>
        <v>103.94958105595872</v>
      </c>
      <c r="AB58" s="93">
        <v>38498</v>
      </c>
    </row>
    <row r="59" spans="1:28" x14ac:dyDescent="0.3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f t="shared" ca="1" si="4"/>
        <v>45995</v>
      </c>
      <c r="J59" s="1">
        <f t="shared" ca="1" si="0"/>
        <v>156.31678991999999</v>
      </c>
      <c r="K59" s="1">
        <f t="shared" ca="1" si="1"/>
        <v>181.33887591000001</v>
      </c>
      <c r="L59" s="1">
        <f t="shared" ca="1" si="2"/>
        <v>187.12108136000001</v>
      </c>
      <c r="M59" s="1">
        <f t="shared" ca="1" si="5"/>
        <v>177.04970041000001</v>
      </c>
      <c r="O59" s="1">
        <f t="shared" ca="1" si="6"/>
        <v>103.30869541102295</v>
      </c>
      <c r="P59" s="1">
        <f t="shared" ca="1" si="7"/>
        <v>102.90749102606311</v>
      </c>
      <c r="Q59" s="1">
        <f t="shared" ca="1" si="8"/>
        <v>113.33227206559373</v>
      </c>
      <c r="R59" s="1">
        <f t="shared" ca="1" si="8"/>
        <v>104.19293012636442</v>
      </c>
      <c r="AB59" s="93">
        <v>38602</v>
      </c>
    </row>
    <row r="60" spans="1:28" x14ac:dyDescent="0.3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f t="shared" ca="1" si="4"/>
        <v>45996</v>
      </c>
      <c r="J60" s="1">
        <f t="shared" ca="1" si="0"/>
        <v>156.07907840999999</v>
      </c>
      <c r="K60" s="1">
        <f t="shared" ca="1" si="1"/>
        <v>181.43884987999999</v>
      </c>
      <c r="L60" s="1">
        <f t="shared" ca="1" si="2"/>
        <v>179.05819579999999</v>
      </c>
      <c r="M60" s="1">
        <f t="shared" ca="1" si="5"/>
        <v>175.14660193</v>
      </c>
      <c r="O60" s="1">
        <f t="shared" ca="1" si="6"/>
        <v>103.15159350280918</v>
      </c>
      <c r="P60" s="1">
        <f t="shared" ca="1" si="7"/>
        <v>102.96422497441802</v>
      </c>
      <c r="Q60" s="1">
        <f t="shared" ca="1" si="8"/>
        <v>108.4488824802073</v>
      </c>
      <c r="R60" s="1">
        <f t="shared" ca="1" si="8"/>
        <v>103.07296546959829</v>
      </c>
      <c r="AB60" s="93">
        <v>38637</v>
      </c>
    </row>
    <row r="61" spans="1:28" x14ac:dyDescent="0.3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f t="shared" ca="1" si="4"/>
        <v>45999</v>
      </c>
      <c r="J61" s="1">
        <f t="shared" ca="1" si="0"/>
        <v>156.38993192000001</v>
      </c>
      <c r="K61" s="1">
        <f t="shared" ca="1" si="1"/>
        <v>181.53887899</v>
      </c>
      <c r="L61" s="1">
        <f t="shared" ca="1" si="2"/>
        <v>179.98901319999999</v>
      </c>
      <c r="M61" s="1">
        <f t="shared" ca="1" si="5"/>
        <v>175.26570186999999</v>
      </c>
      <c r="O61" s="1">
        <f t="shared" ca="1" si="6"/>
        <v>103.35703445767061</v>
      </c>
      <c r="P61" s="1">
        <f t="shared" ca="1" si="7"/>
        <v>103.02099021401717</v>
      </c>
      <c r="Q61" s="1">
        <f t="shared" ca="1" si="8"/>
        <v>109.01264392308414</v>
      </c>
      <c r="R61" s="1">
        <f t="shared" ca="1" si="8"/>
        <v>103.14305523364611</v>
      </c>
      <c r="AB61" s="93">
        <v>38658</v>
      </c>
    </row>
    <row r="62" spans="1:28" x14ac:dyDescent="0.3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f t="shared" ca="1" si="4"/>
        <v>46000</v>
      </c>
      <c r="J62" s="1">
        <f t="shared" ca="1" si="0"/>
        <v>156.30190637000001</v>
      </c>
      <c r="K62" s="1">
        <f t="shared" ca="1" si="1"/>
        <v>181.63896324000001</v>
      </c>
      <c r="L62" s="1">
        <f t="shared" ca="1" si="2"/>
        <v>179.75428067999999</v>
      </c>
      <c r="M62" s="1">
        <f t="shared" ca="1" si="5"/>
        <v>174.71476881999999</v>
      </c>
      <c r="O62" s="1">
        <f t="shared" ca="1" si="6"/>
        <v>103.29885897480666</v>
      </c>
      <c r="P62" s="1">
        <f t="shared" ca="1" si="7"/>
        <v>103.07778674486056</v>
      </c>
      <c r="Q62" s="1">
        <f t="shared" ca="1" si="8"/>
        <v>108.870475175309</v>
      </c>
      <c r="R62" s="1">
        <f t="shared" ca="1" si="8"/>
        <v>102.81883368088424</v>
      </c>
      <c r="AB62" s="93">
        <v>38671</v>
      </c>
    </row>
    <row r="63" spans="1:28" x14ac:dyDescent="0.3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f t="shared" ca="1" si="4"/>
        <v>46001</v>
      </c>
      <c r="J63" s="1">
        <f t="shared" ca="1" si="0"/>
        <v>156.33635115000001</v>
      </c>
      <c r="K63" s="1">
        <f t="shared" ca="1" si="1"/>
        <v>181.73910280000001</v>
      </c>
      <c r="L63" s="1">
        <f t="shared" ca="1" si="2"/>
        <v>180.99887504</v>
      </c>
      <c r="M63" s="1">
        <f t="shared" ca="1" si="5"/>
        <v>174.61436673</v>
      </c>
      <c r="O63" s="1">
        <f t="shared" ca="1" si="6"/>
        <v>103.32162329390086</v>
      </c>
      <c r="P63" s="1">
        <f t="shared" ca="1" si="7"/>
        <v>103.134614663421</v>
      </c>
      <c r="Q63" s="1">
        <f t="shared" ca="1" si="8"/>
        <v>109.62427964027708</v>
      </c>
      <c r="R63" s="1">
        <f t="shared" ca="1" si="8"/>
        <v>102.7597475151145</v>
      </c>
      <c r="AB63" s="93">
        <v>38711</v>
      </c>
    </row>
    <row r="64" spans="1:28" x14ac:dyDescent="0.3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f t="shared" ca="1" si="4"/>
        <v>46002</v>
      </c>
      <c r="J64" s="1">
        <f t="shared" ca="1" si="0"/>
        <v>156.40949315</v>
      </c>
      <c r="K64" s="1">
        <f t="shared" ca="1" si="1"/>
        <v>181.83929749999999</v>
      </c>
      <c r="L64" s="1">
        <f t="shared" ca="1" si="2"/>
        <v>181.12873457000001</v>
      </c>
      <c r="M64" s="1">
        <f t="shared" ca="1" si="5"/>
        <v>175.44768142000001</v>
      </c>
      <c r="O64" s="1">
        <f t="shared" ca="1" si="6"/>
        <v>103.3699623405485</v>
      </c>
      <c r="P64" s="1">
        <f t="shared" ca="1" si="7"/>
        <v>103.19147387322566</v>
      </c>
      <c r="Q64" s="1">
        <f t="shared" ca="1" si="8"/>
        <v>109.70293072265275</v>
      </c>
      <c r="R64" s="1">
        <f t="shared" ca="1" si="8"/>
        <v>103.25014935746374</v>
      </c>
      <c r="AB64" s="93">
        <v>38718</v>
      </c>
    </row>
    <row r="65" spans="1:28" x14ac:dyDescent="0.3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f t="shared" ca="1" si="4"/>
        <v>46003</v>
      </c>
      <c r="J65" s="1">
        <f t="shared" ca="1" si="0"/>
        <v>156.74330985</v>
      </c>
      <c r="K65" s="1">
        <f t="shared" ca="1" si="1"/>
        <v>181.93954751000001</v>
      </c>
      <c r="L65" s="1">
        <f t="shared" ca="1" si="2"/>
        <v>182.92338583</v>
      </c>
      <c r="M65" s="1">
        <f t="shared" ca="1" si="5"/>
        <v>175.84304123999999</v>
      </c>
      <c r="O65" s="1">
        <f t="shared" ca="1" si="6"/>
        <v>103.59057951034237</v>
      </c>
      <c r="P65" s="1">
        <f t="shared" ca="1" si="7"/>
        <v>103.2483644707474</v>
      </c>
      <c r="Q65" s="1">
        <f t="shared" ca="1" si="8"/>
        <v>110.7898841721675</v>
      </c>
      <c r="R65" s="1">
        <f t="shared" ca="1" si="8"/>
        <v>103.48281678364201</v>
      </c>
      <c r="AB65" s="93">
        <v>38775</v>
      </c>
    </row>
    <row r="66" spans="1:28" x14ac:dyDescent="0.3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f t="shared" ca="1" si="4"/>
        <v>46006</v>
      </c>
      <c r="J66" s="1">
        <f t="shared" ca="1" si="0"/>
        <v>156.92659008999999</v>
      </c>
      <c r="K66" s="1">
        <f t="shared" ca="1" si="1"/>
        <v>182.03985266000001</v>
      </c>
      <c r="L66" s="1">
        <f t="shared" ca="1" si="2"/>
        <v>184.87517020000001</v>
      </c>
      <c r="M66" s="1">
        <f t="shared" ca="1" si="5"/>
        <v>176.08439641000001</v>
      </c>
      <c r="O66" s="1">
        <f t="shared" ca="1" si="6"/>
        <v>103.71170816516381</v>
      </c>
      <c r="P66" s="1">
        <f t="shared" ca="1" si="7"/>
        <v>103.30528635951337</v>
      </c>
      <c r="Q66" s="1">
        <f t="shared" ca="1" si="8"/>
        <v>111.97200729601079</v>
      </c>
      <c r="R66" s="1">
        <f t="shared" ca="1" si="8"/>
        <v>103.62485318531461</v>
      </c>
      <c r="AB66" s="93">
        <v>38776</v>
      </c>
    </row>
    <row r="67" spans="1:28" x14ac:dyDescent="0.3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f t="shared" ca="1" si="4"/>
        <v>46007</v>
      </c>
      <c r="J67" s="1">
        <f t="shared" ca="1" si="0"/>
        <v>156.98102134999999</v>
      </c>
      <c r="K67" s="1">
        <f t="shared" ca="1" si="1"/>
        <v>182.14021313000001</v>
      </c>
      <c r="L67" s="1">
        <f t="shared" ca="1" si="2"/>
        <v>180.43327549</v>
      </c>
      <c r="M67" s="1">
        <f t="shared" ca="1" si="5"/>
        <v>175.55377204000001</v>
      </c>
      <c r="O67" s="1">
        <f t="shared" ca="1" si="6"/>
        <v>103.7476814119472</v>
      </c>
      <c r="P67" s="1">
        <f t="shared" ca="1" si="7"/>
        <v>103.36223964167125</v>
      </c>
      <c r="Q67" s="1">
        <f t="shared" ca="1" si="8"/>
        <v>109.2817170513112</v>
      </c>
      <c r="R67" s="1">
        <f t="shared" ca="1" si="8"/>
        <v>103.31258319683835</v>
      </c>
      <c r="AB67" s="93">
        <v>38821</v>
      </c>
    </row>
    <row r="68" spans="1:28" x14ac:dyDescent="0.3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f t="shared" ca="1" si="4"/>
        <v>46008</v>
      </c>
      <c r="J68" s="1">
        <f t="shared" ca="1" si="0"/>
        <v>156.78625951000001</v>
      </c>
      <c r="K68" s="1">
        <f t="shared" ca="1" si="1"/>
        <v>182.24062891</v>
      </c>
      <c r="L68" s="1">
        <f t="shared" ca="1" si="2"/>
        <v>179.01029353000001</v>
      </c>
      <c r="M68" s="1">
        <f t="shared" ca="1" si="5"/>
        <v>174.13452050000001</v>
      </c>
      <c r="O68" s="1">
        <f t="shared" ca="1" si="6"/>
        <v>103.61896464635507</v>
      </c>
      <c r="P68" s="1">
        <f t="shared" ca="1" si="7"/>
        <v>103.41922431154619</v>
      </c>
      <c r="Q68" s="1">
        <f t="shared" ca="1" si="8"/>
        <v>108.41986985877128</v>
      </c>
      <c r="R68" s="1">
        <f t="shared" ca="1" si="8"/>
        <v>102.47736022726249</v>
      </c>
      <c r="AB68" s="93">
        <v>38828</v>
      </c>
    </row>
    <row r="69" spans="1:28" x14ac:dyDescent="0.3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f t="shared" ca="1" si="4"/>
        <v>46009</v>
      </c>
      <c r="J69" s="1">
        <f t="shared" ref="J69:J132" ca="1" si="9">VLOOKUP(I69,$A$10:$G$10000,2,FALSE)</f>
        <v>157.21745712000001</v>
      </c>
      <c r="K69" s="1">
        <f t="shared" ref="K69:K132" ca="1" si="10">VLOOKUP(I69,$A$10:$G$10000,6,FALSE)</f>
        <v>182.34110018999999</v>
      </c>
      <c r="L69" s="1">
        <f t="shared" ref="L69:L132" ca="1" si="11">VLOOKUP(I69,$A$10:$G$10000,7,FALSE)</f>
        <v>179.68852598999999</v>
      </c>
      <c r="M69" s="1">
        <f t="shared" ca="1" si="5"/>
        <v>174.3164554</v>
      </c>
      <c r="O69" s="1">
        <f t="shared" ca="1" si="6"/>
        <v>103.90394019233608</v>
      </c>
      <c r="P69" s="1">
        <f t="shared" ca="1" si="7"/>
        <v>103.47624047696077</v>
      </c>
      <c r="Q69" s="1">
        <f t="shared" ca="1" si="8"/>
        <v>108.83065000776237</v>
      </c>
      <c r="R69" s="1">
        <f t="shared" ca="1" si="8"/>
        <v>102.58442807476152</v>
      </c>
      <c r="AB69" s="93">
        <v>38838</v>
      </c>
    </row>
    <row r="70" spans="1:28" x14ac:dyDescent="0.3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f t="shared" ref="I70:I133" ca="1" si="12">WORKDAY(I69,1,$AB$4:$AB$467)</f>
        <v>46010</v>
      </c>
      <c r="J70" s="1">
        <f t="shared" ca="1" si="9"/>
        <v>157.65248194</v>
      </c>
      <c r="K70" s="1">
        <f t="shared" ca="1" si="10"/>
        <v>182.44162678000001</v>
      </c>
      <c r="L70" s="1">
        <f t="shared" ca="1" si="11"/>
        <v>180.31396355999999</v>
      </c>
      <c r="M70" s="1">
        <f t="shared" ref="M70:M133" ca="1" si="13">VLOOKUP(I70,$A$10:$G$10000,3,FALSE)</f>
        <v>175.04356849000001</v>
      </c>
      <c r="O70" s="1">
        <f t="shared" ca="1" si="6"/>
        <v>104.19144511518292</v>
      </c>
      <c r="P70" s="1">
        <f t="shared" ca="1" si="7"/>
        <v>103.53328803009241</v>
      </c>
      <c r="Q70" s="1">
        <f t="shared" ca="1" si="8"/>
        <v>109.20945425754604</v>
      </c>
      <c r="R70" s="1">
        <f t="shared" ca="1" si="8"/>
        <v>103.01233076651924</v>
      </c>
      <c r="AB70" s="93">
        <v>38883</v>
      </c>
    </row>
    <row r="71" spans="1:28" x14ac:dyDescent="0.3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f t="shared" ca="1" si="12"/>
        <v>46013</v>
      </c>
      <c r="J71" s="1">
        <f t="shared" ca="1" si="9"/>
        <v>158.83253457999999</v>
      </c>
      <c r="K71" s="1">
        <f t="shared" ca="1" si="10"/>
        <v>182.54220887</v>
      </c>
      <c r="L71" s="1">
        <f t="shared" ca="1" si="11"/>
        <v>179.93692374</v>
      </c>
      <c r="M71" s="1">
        <f t="shared" ca="1" si="13"/>
        <v>174.56982593999999</v>
      </c>
      <c r="O71" s="1">
        <f t="shared" ref="O71:O134" ca="1" si="14">J71/J70*O70</f>
        <v>104.9713338195065</v>
      </c>
      <c r="P71" s="1">
        <f t="shared" ref="P71:P134" ca="1" si="15">K71/K70*P70</f>
        <v>103.59036707876366</v>
      </c>
      <c r="Q71" s="1">
        <f t="shared" ref="Q71:R134" ca="1" si="16">L71/L70*Q70</f>
        <v>108.98109527656307</v>
      </c>
      <c r="R71" s="1">
        <f t="shared" ca="1" si="16"/>
        <v>102.73353546612769</v>
      </c>
      <c r="AB71" s="93">
        <v>38967</v>
      </c>
    </row>
    <row r="72" spans="1:28" x14ac:dyDescent="0.3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f t="shared" ca="1" si="12"/>
        <v>46014</v>
      </c>
      <c r="J72" s="1">
        <v>159.68557444000001</v>
      </c>
      <c r="K72" s="1">
        <v>182.64284627999999</v>
      </c>
      <c r="L72" s="1">
        <v>182.57004683</v>
      </c>
      <c r="M72" s="1">
        <v>174.85822769999999</v>
      </c>
      <c r="O72" s="1">
        <v>105.53510201814534</v>
      </c>
      <c r="P72" s="1">
        <v>103.64747752082685</v>
      </c>
      <c r="Q72" s="1">
        <v>110.57587989542681</v>
      </c>
      <c r="R72" s="1">
        <v>102.90325856850184</v>
      </c>
      <c r="AB72" s="93">
        <v>39002</v>
      </c>
    </row>
    <row r="73" spans="1:28" x14ac:dyDescent="0.3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f t="shared" ca="1" si="12"/>
        <v>46015</v>
      </c>
      <c r="J73" s="1">
        <v>159.68557444000001</v>
      </c>
      <c r="K73" s="1">
        <v>182.64284627999999</v>
      </c>
      <c r="L73" s="1">
        <v>182.57004683</v>
      </c>
      <c r="M73" s="1">
        <v>174.85822769999999</v>
      </c>
      <c r="O73" s="1">
        <v>105.53510201814534</v>
      </c>
      <c r="P73" s="1">
        <v>103.64747752082685</v>
      </c>
      <c r="Q73" s="1">
        <v>110.57587989542681</v>
      </c>
      <c r="R73" s="1">
        <v>102.90325856850184</v>
      </c>
      <c r="AB73" s="93">
        <v>39023</v>
      </c>
    </row>
    <row r="74" spans="1:28" x14ac:dyDescent="0.3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f t="shared" ca="1" si="12"/>
        <v>46017</v>
      </c>
      <c r="J74" s="1">
        <f t="shared" ca="1" si="9"/>
        <v>160.55349785000001</v>
      </c>
      <c r="K74" s="1">
        <f t="shared" ca="1" si="10"/>
        <v>182.84428757000001</v>
      </c>
      <c r="L74" s="1">
        <f t="shared" ca="1" si="11"/>
        <v>183.0716098</v>
      </c>
      <c r="M74" s="1">
        <f t="shared" ca="1" si="13"/>
        <v>175.45740294000001</v>
      </c>
      <c r="O74" s="1">
        <f t="shared" ca="1" si="14"/>
        <v>106.10870665300047</v>
      </c>
      <c r="P74" s="1">
        <f t="shared" ca="1" si="15"/>
        <v>103.76179287454751</v>
      </c>
      <c r="Q74" s="1">
        <f t="shared" ca="1" si="16"/>
        <v>110.87965791210418</v>
      </c>
      <c r="R74" s="1">
        <f t="shared" ca="1" si="16"/>
        <v>103.25587042703759</v>
      </c>
      <c r="AB74" s="93">
        <v>39036</v>
      </c>
    </row>
    <row r="75" spans="1:28" x14ac:dyDescent="0.3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f t="shared" ca="1" si="12"/>
        <v>46020</v>
      </c>
      <c r="J75" s="1">
        <f t="shared" ca="1" si="9"/>
        <v>160.41486824</v>
      </c>
      <c r="K75" s="1">
        <f t="shared" ca="1" si="10"/>
        <v>182.94509163999999</v>
      </c>
      <c r="L75" s="1">
        <f t="shared" ca="1" si="11"/>
        <v>182.60926753000001</v>
      </c>
      <c r="M75" s="1">
        <f t="shared" ca="1" si="13"/>
        <v>175.83471716</v>
      </c>
      <c r="O75" s="1">
        <f t="shared" ca="1" si="14"/>
        <v>106.01708729361003</v>
      </c>
      <c r="P75" s="1">
        <f t="shared" ca="1" si="15"/>
        <v>103.81899789402752</v>
      </c>
      <c r="Q75" s="1">
        <f t="shared" ca="1" si="16"/>
        <v>110.59963441314709</v>
      </c>
      <c r="R75" s="1">
        <f t="shared" ca="1" si="16"/>
        <v>103.47791810104722</v>
      </c>
      <c r="AB75" s="93">
        <v>39076</v>
      </c>
    </row>
    <row r="76" spans="1:28" x14ac:dyDescent="0.3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f t="shared" ca="1" si="12"/>
        <v>46021</v>
      </c>
      <c r="J76" s="1">
        <f t="shared" ca="1" si="9"/>
        <v>160.54286673999999</v>
      </c>
      <c r="K76" s="1">
        <f t="shared" ca="1" si="10"/>
        <v>183.04595119999999</v>
      </c>
      <c r="L76" s="1">
        <f t="shared" ca="1" si="11"/>
        <v>183.33186365</v>
      </c>
      <c r="M76" s="1">
        <f t="shared" ca="1" si="13"/>
        <v>176.01070797</v>
      </c>
      <c r="O76" s="1">
        <f t="shared" ca="1" si="14"/>
        <v>106.10168062524342</v>
      </c>
      <c r="P76" s="1">
        <f t="shared" ca="1" si="15"/>
        <v>103.87623440337229</v>
      </c>
      <c r="Q76" s="1">
        <f t="shared" ca="1" si="16"/>
        <v>111.03728397924716</v>
      </c>
      <c r="R76" s="1">
        <f t="shared" ca="1" si="16"/>
        <v>103.58148787906293</v>
      </c>
      <c r="AB76" s="93">
        <v>39083</v>
      </c>
    </row>
    <row r="77" spans="1:28" x14ac:dyDescent="0.3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f t="shared" ca="1" si="12"/>
        <v>46022</v>
      </c>
      <c r="J77" s="1">
        <v>160.54286673999999</v>
      </c>
      <c r="K77" s="1">
        <v>183.04595119999999</v>
      </c>
      <c r="L77" s="1">
        <v>183.33186365</v>
      </c>
      <c r="M77" s="1">
        <v>176.01070797</v>
      </c>
      <c r="O77" s="1">
        <v>106.10168062524342</v>
      </c>
      <c r="P77" s="1">
        <v>103.87623440337229</v>
      </c>
      <c r="Q77" s="1">
        <v>111.03728397924716</v>
      </c>
      <c r="R77" s="1">
        <v>103.58148787906293</v>
      </c>
      <c r="AB77" s="93">
        <v>39132</v>
      </c>
    </row>
    <row r="78" spans="1:28" x14ac:dyDescent="0.3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f t="shared" ca="1" si="12"/>
        <v>46024</v>
      </c>
      <c r="J78" s="1">
        <f t="shared" ca="1" si="9"/>
        <v>160.69510416</v>
      </c>
      <c r="K78" s="1">
        <f t="shared" ca="1" si="10"/>
        <v>183.24783715999999</v>
      </c>
      <c r="L78" s="1">
        <f t="shared" ca="1" si="11"/>
        <v>182.6643267</v>
      </c>
      <c r="M78" s="1">
        <f t="shared" ca="1" si="13"/>
        <v>176.43021071000001</v>
      </c>
      <c r="O78" s="1">
        <f t="shared" ca="1" si="14"/>
        <v>106.20229329302522</v>
      </c>
      <c r="P78" s="1">
        <f t="shared" ca="1" si="15"/>
        <v>103.99080210162637</v>
      </c>
      <c r="Q78" s="1">
        <f t="shared" ca="1" si="16"/>
        <v>110.63298170244659</v>
      </c>
      <c r="R78" s="1">
        <f t="shared" ca="1" si="16"/>
        <v>103.82836330203978</v>
      </c>
      <c r="AB78" s="93">
        <v>39133</v>
      </c>
    </row>
    <row r="79" spans="1:28" x14ac:dyDescent="0.3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f t="shared" ca="1" si="12"/>
        <v>46027</v>
      </c>
      <c r="J79" s="1">
        <f t="shared" ca="1" si="9"/>
        <v>160.86690282000001</v>
      </c>
      <c r="K79" s="1">
        <f t="shared" ca="1" si="10"/>
        <v>183.34886356000001</v>
      </c>
      <c r="L79" s="1">
        <f t="shared" ca="1" si="11"/>
        <v>184.17884638000001</v>
      </c>
      <c r="M79" s="1">
        <f t="shared" ca="1" si="13"/>
        <v>176.03744085</v>
      </c>
      <c r="O79" s="1">
        <f t="shared" ca="1" si="14"/>
        <v>106.31583385029386</v>
      </c>
      <c r="P79" s="1">
        <f t="shared" ca="1" si="15"/>
        <v>104.04813329053569</v>
      </c>
      <c r="Q79" s="1">
        <f t="shared" ca="1" si="16"/>
        <v>111.55026988384735</v>
      </c>
      <c r="R79" s="1">
        <f t="shared" ca="1" si="16"/>
        <v>103.59722005534715</v>
      </c>
      <c r="AB79" s="93">
        <v>39178</v>
      </c>
    </row>
    <row r="80" spans="1:28" x14ac:dyDescent="0.3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f t="shared" ca="1" si="12"/>
        <v>46028</v>
      </c>
      <c r="J80" s="1">
        <f t="shared" ca="1" si="9"/>
        <v>161.10163761999999</v>
      </c>
      <c r="K80" s="1">
        <f t="shared" ca="1" si="10"/>
        <v>183.44994581</v>
      </c>
      <c r="L80" s="1">
        <f t="shared" ca="1" si="11"/>
        <v>186.22023417</v>
      </c>
      <c r="M80" s="1">
        <f t="shared" ca="1" si="13"/>
        <v>175.59566798</v>
      </c>
      <c r="O80" s="1">
        <f t="shared" ca="1" si="14"/>
        <v>106.47096847126436</v>
      </c>
      <c r="P80" s="1">
        <f t="shared" ca="1" si="15"/>
        <v>104.10549617360513</v>
      </c>
      <c r="Q80" s="1">
        <f t="shared" ca="1" si="16"/>
        <v>112.78666246305951</v>
      </c>
      <c r="R80" s="1">
        <f t="shared" ca="1" si="16"/>
        <v>103.33723876382821</v>
      </c>
      <c r="AB80" s="93">
        <v>39193</v>
      </c>
    </row>
    <row r="81" spans="1:28" x14ac:dyDescent="0.3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f t="shared" ca="1" si="12"/>
        <v>46029</v>
      </c>
      <c r="J81" s="1">
        <f t="shared" ca="1" si="9"/>
        <v>160.78780739999999</v>
      </c>
      <c r="K81" s="1">
        <f t="shared" ca="1" si="10"/>
        <v>183.55108372999999</v>
      </c>
      <c r="L81" s="1">
        <f t="shared" ca="1" si="11"/>
        <v>184.29886375999999</v>
      </c>
      <c r="M81" s="1">
        <f t="shared" ca="1" si="13"/>
        <v>175.5845885</v>
      </c>
      <c r="O81" s="1">
        <f t="shared" ca="1" si="14"/>
        <v>106.26356022915968</v>
      </c>
      <c r="P81" s="1">
        <f t="shared" ca="1" si="15"/>
        <v>104.16289064868701</v>
      </c>
      <c r="Q81" s="1">
        <f t="shared" ca="1" si="16"/>
        <v>111.62295994241209</v>
      </c>
      <c r="R81" s="1">
        <f t="shared" ca="1" si="16"/>
        <v>103.33071854107266</v>
      </c>
      <c r="AB81" s="93">
        <v>39203</v>
      </c>
    </row>
    <row r="82" spans="1:28" x14ac:dyDescent="0.3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f t="shared" ca="1" si="12"/>
        <v>46030</v>
      </c>
      <c r="J82" s="1">
        <f t="shared" ca="1" si="9"/>
        <v>160.85074354</v>
      </c>
      <c r="K82" s="1">
        <f t="shared" ca="1" si="10"/>
        <v>183.65227733</v>
      </c>
      <c r="L82" s="1">
        <f t="shared" ca="1" si="11"/>
        <v>185.39258301999999</v>
      </c>
      <c r="M82" s="1">
        <f t="shared" ca="1" si="13"/>
        <v>175.76633683</v>
      </c>
      <c r="O82" s="1">
        <f t="shared" ca="1" si="14"/>
        <v>106.30515429286156</v>
      </c>
      <c r="P82" s="1">
        <f t="shared" ca="1" si="15"/>
        <v>104.22031672145623</v>
      </c>
      <c r="Q82" s="1">
        <f t="shared" ca="1" si="16"/>
        <v>112.28538497670969</v>
      </c>
      <c r="R82" s="1">
        <f t="shared" ca="1" si="16"/>
        <v>103.43767659298926</v>
      </c>
      <c r="AB82" s="93">
        <v>39240</v>
      </c>
    </row>
    <row r="83" spans="1:28" x14ac:dyDescent="0.3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f t="shared" ca="1" si="12"/>
        <v>46031</v>
      </c>
      <c r="J83" s="1">
        <f t="shared" ca="1" si="9"/>
        <v>161.14458728</v>
      </c>
      <c r="K83" s="1">
        <f t="shared" ca="1" si="10"/>
        <v>183.75352677999999</v>
      </c>
      <c r="L83" s="1">
        <f t="shared" ca="1" si="11"/>
        <v>185.88620399999999</v>
      </c>
      <c r="M83" s="1">
        <f t="shared" ca="1" si="13"/>
        <v>175.48137173000001</v>
      </c>
      <c r="O83" s="1">
        <f t="shared" ca="1" si="14"/>
        <v>106.49935360727704</v>
      </c>
      <c r="P83" s="1">
        <f t="shared" ca="1" si="15"/>
        <v>104.27777448838559</v>
      </c>
      <c r="Q83" s="1">
        <f t="shared" ca="1" si="16"/>
        <v>112.58435282574118</v>
      </c>
      <c r="R83" s="1">
        <f t="shared" ca="1" si="16"/>
        <v>103.26997594913618</v>
      </c>
      <c r="AB83" s="93">
        <v>39332</v>
      </c>
    </row>
    <row r="84" spans="1:28" x14ac:dyDescent="0.3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f t="shared" ca="1" si="12"/>
        <v>46034</v>
      </c>
      <c r="J84" s="1">
        <f t="shared" ca="1" si="9"/>
        <v>161.08632882000001</v>
      </c>
      <c r="K84" s="1">
        <f t="shared" ca="1" si="10"/>
        <v>183.85483207999999</v>
      </c>
      <c r="L84" s="1">
        <f t="shared" ca="1" si="11"/>
        <v>185.63592883999999</v>
      </c>
      <c r="M84" s="1">
        <f t="shared" ca="1" si="13"/>
        <v>175.5044115</v>
      </c>
      <c r="O84" s="1">
        <f t="shared" ca="1" si="14"/>
        <v>106.46085099023678</v>
      </c>
      <c r="P84" s="1">
        <f t="shared" ca="1" si="15"/>
        <v>104.33526394947511</v>
      </c>
      <c r="Q84" s="1">
        <f t="shared" ca="1" si="16"/>
        <v>112.43277047960343</v>
      </c>
      <c r="R84" s="1">
        <f t="shared" ca="1" si="16"/>
        <v>103.28353474725998</v>
      </c>
      <c r="AB84" s="93">
        <v>39367</v>
      </c>
    </row>
    <row r="85" spans="1:28" x14ac:dyDescent="0.3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f t="shared" ca="1" si="12"/>
        <v>46035</v>
      </c>
      <c r="J85" s="1">
        <f t="shared" ca="1" si="9"/>
        <v>161.41674355999999</v>
      </c>
      <c r="K85" s="1">
        <f t="shared" ca="1" si="10"/>
        <v>183.95619323</v>
      </c>
      <c r="L85" s="1">
        <f t="shared" ca="1" si="11"/>
        <v>184.29637192999999</v>
      </c>
      <c r="M85" s="1">
        <f t="shared" ca="1" si="13"/>
        <v>175.48728546000001</v>
      </c>
      <c r="O85" s="1">
        <f t="shared" ca="1" si="14"/>
        <v>106.6792198279761</v>
      </c>
      <c r="P85" s="1">
        <f t="shared" ca="1" si="15"/>
        <v>104.39278510472477</v>
      </c>
      <c r="Q85" s="1">
        <f t="shared" ca="1" si="16"/>
        <v>111.62145073375721</v>
      </c>
      <c r="R85" s="1">
        <f t="shared" ca="1" si="16"/>
        <v>103.27345615189988</v>
      </c>
      <c r="AB85" s="93">
        <v>39388</v>
      </c>
    </row>
    <row r="86" spans="1:28" x14ac:dyDescent="0.3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f t="shared" ca="1" si="12"/>
        <v>46036</v>
      </c>
      <c r="J86" s="1">
        <f t="shared" ca="1" si="9"/>
        <v>161.50264289</v>
      </c>
      <c r="K86" s="1">
        <f t="shared" ca="1" si="10"/>
        <v>184.05761022999999</v>
      </c>
      <c r="L86" s="1">
        <f t="shared" ca="1" si="11"/>
        <v>187.90659898999999</v>
      </c>
      <c r="M86" s="1">
        <f t="shared" ca="1" si="13"/>
        <v>174.74405956999999</v>
      </c>
      <c r="O86" s="1">
        <f t="shared" ca="1" si="14"/>
        <v>106.73599010661044</v>
      </c>
      <c r="P86" s="1">
        <f t="shared" ca="1" si="15"/>
        <v>104.45033795413457</v>
      </c>
      <c r="Q86" s="1">
        <f t="shared" ca="1" si="16"/>
        <v>113.80803084759975</v>
      </c>
      <c r="R86" s="1">
        <f t="shared" ca="1" si="16"/>
        <v>102.83607115183747</v>
      </c>
      <c r="AB86" s="93">
        <v>39401</v>
      </c>
    </row>
    <row r="87" spans="1:28" x14ac:dyDescent="0.3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f t="shared" ca="1" si="12"/>
        <v>46037</v>
      </c>
      <c r="J87" s="1">
        <f t="shared" ca="1" si="9"/>
        <v>161.78330406000001</v>
      </c>
      <c r="K87" s="1">
        <f t="shared" ca="1" si="10"/>
        <v>184.15908309</v>
      </c>
      <c r="L87" s="1">
        <f t="shared" ca="1" si="11"/>
        <v>188.38714640000001</v>
      </c>
      <c r="M87" s="1">
        <f t="shared" ca="1" si="13"/>
        <v>174.91180918000001</v>
      </c>
      <c r="O87" s="1">
        <f t="shared" ca="1" si="14"/>
        <v>106.92147715083691</v>
      </c>
      <c r="P87" s="1">
        <f t="shared" ca="1" si="15"/>
        <v>104.50792250337938</v>
      </c>
      <c r="Q87" s="1">
        <f t="shared" ca="1" si="16"/>
        <v>114.09908052203895</v>
      </c>
      <c r="R87" s="1">
        <f t="shared" ca="1" si="16"/>
        <v>102.93479102175525</v>
      </c>
      <c r="AB87" s="93">
        <v>39441</v>
      </c>
    </row>
    <row r="88" spans="1:28" x14ac:dyDescent="0.3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f t="shared" ca="1" si="12"/>
        <v>46038</v>
      </c>
      <c r="J88" s="1">
        <f t="shared" ca="1" si="9"/>
        <v>161.98827177000001</v>
      </c>
      <c r="K88" s="1">
        <f t="shared" ca="1" si="10"/>
        <v>184.26061197000001</v>
      </c>
      <c r="L88" s="1">
        <f t="shared" ca="1" si="11"/>
        <v>187.51291284999999</v>
      </c>
      <c r="M88" s="1">
        <f t="shared" ca="1" si="13"/>
        <v>174.79935681000001</v>
      </c>
      <c r="O88" s="1">
        <f t="shared" ca="1" si="14"/>
        <v>107.05693890598376</v>
      </c>
      <c r="P88" s="1">
        <f t="shared" ca="1" si="15"/>
        <v>104.56553884325717</v>
      </c>
      <c r="Q88" s="1">
        <f t="shared" ca="1" si="16"/>
        <v>113.56958981037052</v>
      </c>
      <c r="R88" s="1">
        <f t="shared" ca="1" si="16"/>
        <v>102.8686133219183</v>
      </c>
      <c r="AB88" s="93">
        <v>39448</v>
      </c>
    </row>
    <row r="89" spans="1:28" x14ac:dyDescent="0.3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f t="shared" ca="1" si="12"/>
        <v>46041</v>
      </c>
      <c r="J89" s="1">
        <f t="shared" ca="1" si="9"/>
        <v>162.16177139999999</v>
      </c>
      <c r="K89" s="1">
        <f t="shared" ca="1" si="10"/>
        <v>184.36219689000001</v>
      </c>
      <c r="L89" s="1">
        <f t="shared" ca="1" si="11"/>
        <v>187.56899605999999</v>
      </c>
      <c r="M89" s="1">
        <f t="shared" ca="1" si="13"/>
        <v>174.78797559</v>
      </c>
      <c r="O89" s="1">
        <f t="shared" ca="1" si="14"/>
        <v>107.17160362267072</v>
      </c>
      <c r="P89" s="1">
        <f t="shared" ca="1" si="15"/>
        <v>104.62318698511767</v>
      </c>
      <c r="Q89" s="1">
        <f t="shared" ca="1" si="16"/>
        <v>113.60355732257082</v>
      </c>
      <c r="R89" s="1">
        <f t="shared" ca="1" si="16"/>
        <v>102.8619155265678</v>
      </c>
      <c r="AB89" s="93">
        <v>39482</v>
      </c>
    </row>
    <row r="90" spans="1:28" x14ac:dyDescent="0.3">
      <c r="A90" s="89">
        <v>43574</v>
      </c>
      <c r="B90" s="90"/>
      <c r="C90" s="90"/>
      <c r="D90" s="90"/>
      <c r="E90" s="90"/>
      <c r="F90" s="90"/>
      <c r="G90" s="91"/>
      <c r="I90" s="92">
        <f t="shared" ca="1" si="12"/>
        <v>46042</v>
      </c>
      <c r="J90" s="1">
        <f t="shared" ca="1" si="9"/>
        <v>162.05205839000001</v>
      </c>
      <c r="K90" s="1">
        <f t="shared" ca="1" si="10"/>
        <v>184.46383764999999</v>
      </c>
      <c r="L90" s="1">
        <f t="shared" ca="1" si="11"/>
        <v>189.19338375000001</v>
      </c>
      <c r="M90" s="1">
        <f t="shared" ca="1" si="13"/>
        <v>174.68444074000001</v>
      </c>
      <c r="O90" s="1">
        <f t="shared" ca="1" si="14"/>
        <v>107.09909504609033</v>
      </c>
      <c r="P90" s="1">
        <f t="shared" ca="1" si="15"/>
        <v>104.68086681546342</v>
      </c>
      <c r="Q90" s="1">
        <f t="shared" ca="1" si="16"/>
        <v>114.58738846700989</v>
      </c>
      <c r="R90" s="1">
        <f t="shared" ca="1" si="16"/>
        <v>102.80098574602192</v>
      </c>
      <c r="AB90" s="93">
        <v>39483</v>
      </c>
    </row>
    <row r="91" spans="1:28" x14ac:dyDescent="0.3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f t="shared" ca="1" si="12"/>
        <v>46043</v>
      </c>
      <c r="J91" s="1">
        <f t="shared" ca="1" si="9"/>
        <v>162.11627027</v>
      </c>
      <c r="K91" s="1">
        <f t="shared" ca="1" si="10"/>
        <v>184.56553443999999</v>
      </c>
      <c r="L91" s="1">
        <f t="shared" ca="1" si="11"/>
        <v>195.49665156</v>
      </c>
      <c r="M91" s="1">
        <f t="shared" ca="1" si="13"/>
        <v>175.01462649000001</v>
      </c>
      <c r="O91" s="1">
        <f t="shared" ca="1" si="14"/>
        <v>107.14153223761711</v>
      </c>
      <c r="P91" s="1">
        <f t="shared" ca="1" si="15"/>
        <v>104.73857844211705</v>
      </c>
      <c r="Q91" s="1">
        <f t="shared" ca="1" si="16"/>
        <v>118.40504309551677</v>
      </c>
      <c r="R91" s="1">
        <f t="shared" ca="1" si="16"/>
        <v>102.99529853332857</v>
      </c>
      <c r="AB91" s="93">
        <v>39528</v>
      </c>
    </row>
    <row r="92" spans="1:28" x14ac:dyDescent="0.3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f t="shared" ca="1" si="12"/>
        <v>46044</v>
      </c>
      <c r="J92" s="1">
        <f t="shared" ca="1" si="9"/>
        <v>162.45178794</v>
      </c>
      <c r="K92" s="1">
        <f t="shared" ca="1" si="10"/>
        <v>184.66728745</v>
      </c>
      <c r="L92" s="1">
        <f t="shared" ca="1" si="11"/>
        <v>199.78928689</v>
      </c>
      <c r="M92" s="1">
        <f t="shared" ca="1" si="13"/>
        <v>175.591656</v>
      </c>
      <c r="O92" s="1">
        <f t="shared" ca="1" si="14"/>
        <v>107.36327356682932</v>
      </c>
      <c r="P92" s="1">
        <f t="shared" ca="1" si="15"/>
        <v>104.79632197290108</v>
      </c>
      <c r="Q92" s="1">
        <f t="shared" ca="1" si="16"/>
        <v>121.00493249099318</v>
      </c>
      <c r="R92" s="1">
        <f t="shared" ca="1" si="16"/>
        <v>103.33487773214705</v>
      </c>
      <c r="AB92" s="93">
        <v>39559</v>
      </c>
    </row>
    <row r="93" spans="1:28" x14ac:dyDescent="0.3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f t="shared" ca="1" si="12"/>
        <v>46045</v>
      </c>
      <c r="J93" s="1">
        <f t="shared" ca="1" si="9"/>
        <v>163.35883380999999</v>
      </c>
      <c r="K93" s="1">
        <f t="shared" ca="1" si="10"/>
        <v>184.76909648</v>
      </c>
      <c r="L93" s="1">
        <f t="shared" ca="1" si="11"/>
        <v>203.50904062000001</v>
      </c>
      <c r="M93" s="1">
        <f t="shared" ca="1" si="13"/>
        <v>176.21390224000001</v>
      </c>
      <c r="O93" s="1">
        <f t="shared" ca="1" si="14"/>
        <v>107.96273396744023</v>
      </c>
      <c r="P93" s="1">
        <f t="shared" ca="1" si="15"/>
        <v>104.85409729431808</v>
      </c>
      <c r="Q93" s="1">
        <f t="shared" ca="1" si="16"/>
        <v>123.25784883094485</v>
      </c>
      <c r="R93" s="1">
        <f t="shared" ca="1" si="16"/>
        <v>103.70106676751722</v>
      </c>
      <c r="AB93" s="93">
        <v>39569</v>
      </c>
    </row>
    <row r="94" spans="1:28" x14ac:dyDescent="0.3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f t="shared" ca="1" si="12"/>
        <v>46048</v>
      </c>
      <c r="J94" s="1">
        <f ca="1">J93</f>
        <v>163.35883380999999</v>
      </c>
      <c r="K94" s="1">
        <f t="shared" ref="K94:M94" ca="1" si="17">K93</f>
        <v>184.76909648</v>
      </c>
      <c r="L94" s="1">
        <f t="shared" ca="1" si="17"/>
        <v>203.50904062000001</v>
      </c>
      <c r="M94" s="1">
        <f t="shared" ca="1" si="17"/>
        <v>176.21390224000001</v>
      </c>
      <c r="O94" s="1">
        <f t="shared" ca="1" si="14"/>
        <v>107.96273396744023</v>
      </c>
      <c r="P94" s="1">
        <f t="shared" ca="1" si="15"/>
        <v>104.85409729431808</v>
      </c>
      <c r="Q94" s="1">
        <f t="shared" ca="1" si="16"/>
        <v>123.25784883094485</v>
      </c>
      <c r="R94" s="1">
        <f t="shared" ca="1" si="16"/>
        <v>103.70106676751722</v>
      </c>
      <c r="AB94" s="93">
        <v>39590</v>
      </c>
    </row>
    <row r="95" spans="1:28" x14ac:dyDescent="0.3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f t="shared" ca="1" si="12"/>
        <v>46049</v>
      </c>
      <c r="J95" s="1">
        <f t="shared" ca="1" si="9"/>
        <v>163.29717339999999</v>
      </c>
      <c r="K95" s="1">
        <f t="shared" ca="1" si="10"/>
        <v>184.97288298999999</v>
      </c>
      <c r="L95" s="1">
        <f t="shared" ca="1" si="11"/>
        <v>206.99144484000001</v>
      </c>
      <c r="M95" s="1">
        <f t="shared" ca="1" si="13"/>
        <v>177.05121803</v>
      </c>
      <c r="O95" s="1">
        <f t="shared" ca="1" si="14"/>
        <v>107.92198302495434</v>
      </c>
      <c r="P95" s="1">
        <f t="shared" ca="1" si="15"/>
        <v>104.96974353037098</v>
      </c>
      <c r="Q95" s="1">
        <f t="shared" ca="1" si="16"/>
        <v>125.36701140971444</v>
      </c>
      <c r="R95" s="1">
        <f t="shared" ca="1" si="16"/>
        <v>104.19382323871791</v>
      </c>
      <c r="AB95" s="93">
        <v>39698</v>
      </c>
    </row>
    <row r="96" spans="1:28" x14ac:dyDescent="0.3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f t="shared" ca="1" si="12"/>
        <v>46050</v>
      </c>
      <c r="J96" s="1">
        <f t="shared" ca="1" si="9"/>
        <v>163.65778048000001</v>
      </c>
      <c r="K96" s="1">
        <f t="shared" ca="1" si="10"/>
        <v>185.07486047</v>
      </c>
      <c r="L96" s="1">
        <f t="shared" ca="1" si="11"/>
        <v>210.14539421000001</v>
      </c>
      <c r="M96" s="1">
        <f t="shared" ca="1" si="13"/>
        <v>177.38593642000001</v>
      </c>
      <c r="O96" s="1">
        <f t="shared" ca="1" si="14"/>
        <v>108.16030577332862</v>
      </c>
      <c r="P96" s="1">
        <f t="shared" ca="1" si="15"/>
        <v>105.0276144450069</v>
      </c>
      <c r="Q96" s="1">
        <f t="shared" ca="1" si="16"/>
        <v>127.27724111490872</v>
      </c>
      <c r="R96" s="1">
        <f t="shared" ca="1" si="16"/>
        <v>104.39080346370852</v>
      </c>
      <c r="AB96" s="93">
        <v>39733</v>
      </c>
    </row>
    <row r="97" spans="1:28" x14ac:dyDescent="0.3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f t="shared" ca="1" si="12"/>
        <v>46051</v>
      </c>
      <c r="J97" s="1">
        <f t="shared" ca="1" si="9"/>
        <v>163.4221952</v>
      </c>
      <c r="K97" s="1">
        <f t="shared" ca="1" si="10"/>
        <v>185.17689415000001</v>
      </c>
      <c r="L97" s="1">
        <f t="shared" ca="1" si="11"/>
        <v>208.37346524</v>
      </c>
      <c r="M97" s="1">
        <f t="shared" ca="1" si="13"/>
        <v>177.85073704999999</v>
      </c>
      <c r="O97" s="1">
        <f t="shared" ca="1" si="14"/>
        <v>108.00460907595338</v>
      </c>
      <c r="P97" s="1">
        <f t="shared" ca="1" si="15"/>
        <v>105.08551725242349</v>
      </c>
      <c r="Q97" s="1">
        <f t="shared" ca="1" si="16"/>
        <v>126.20404971044799</v>
      </c>
      <c r="R97" s="1">
        <f t="shared" ca="1" si="16"/>
        <v>104.66433648552177</v>
      </c>
      <c r="AB97" s="93">
        <v>39754</v>
      </c>
    </row>
    <row r="98" spans="1:28" x14ac:dyDescent="0.3">
      <c r="A98" s="89">
        <v>43586</v>
      </c>
      <c r="B98" s="90"/>
      <c r="C98" s="90"/>
      <c r="D98" s="90"/>
      <c r="E98" s="90"/>
      <c r="F98" s="90"/>
      <c r="G98" s="91"/>
      <c r="I98" s="92">
        <f t="shared" ca="1" si="12"/>
        <v>46052</v>
      </c>
      <c r="J98" s="1">
        <f t="shared" ca="1" si="9"/>
        <v>164.18635902</v>
      </c>
      <c r="K98" s="1">
        <f t="shared" ca="1" si="10"/>
        <v>185.27898422999999</v>
      </c>
      <c r="L98" s="1">
        <f t="shared" ca="1" si="11"/>
        <v>206.35969237</v>
      </c>
      <c r="M98" s="1">
        <f t="shared" ca="1" si="13"/>
        <v>177.85058491999999</v>
      </c>
      <c r="O98" s="1">
        <f t="shared" ca="1" si="14"/>
        <v>108.50963970871462</v>
      </c>
      <c r="P98" s="1">
        <f t="shared" ca="1" si="15"/>
        <v>105.14345206611816</v>
      </c>
      <c r="Q98" s="1">
        <f t="shared" ca="1" si="16"/>
        <v>124.98438246011786</v>
      </c>
      <c r="R98" s="1">
        <f t="shared" ca="1" si="16"/>
        <v>104.66424695772012</v>
      </c>
      <c r="AB98" s="93">
        <v>39767</v>
      </c>
    </row>
    <row r="99" spans="1:28" x14ac:dyDescent="0.3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f t="shared" ca="1" si="12"/>
        <v>46055</v>
      </c>
      <c r="J99" s="1">
        <f t="shared" ca="1" si="9"/>
        <v>163.85084135</v>
      </c>
      <c r="K99" s="1">
        <f t="shared" ca="1" si="10"/>
        <v>185.38113050999999</v>
      </c>
      <c r="L99" s="1">
        <f t="shared" ca="1" si="11"/>
        <v>207.98620779000001</v>
      </c>
      <c r="M99" s="1">
        <f t="shared" ca="1" si="13"/>
        <v>177.61380821</v>
      </c>
      <c r="O99" s="1">
        <f t="shared" ca="1" si="14"/>
        <v>108.28789837950241</v>
      </c>
      <c r="P99" s="1">
        <f t="shared" ca="1" si="15"/>
        <v>105.20141877259353</v>
      </c>
      <c r="Q99" s="1">
        <f t="shared" ca="1" si="16"/>
        <v>125.96950229139802</v>
      </c>
      <c r="R99" s="1">
        <f t="shared" ca="1" si="16"/>
        <v>104.52490495858966</v>
      </c>
      <c r="AB99" s="93">
        <v>39807</v>
      </c>
    </row>
    <row r="100" spans="1:28" x14ac:dyDescent="0.3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f t="shared" ca="1" si="12"/>
        <v>46056</v>
      </c>
      <c r="J100" s="1">
        <f t="shared" ca="1" si="9"/>
        <v>164.01413511999999</v>
      </c>
      <c r="K100" s="1">
        <f t="shared" ca="1" si="10"/>
        <v>185.48333317999999</v>
      </c>
      <c r="L100" s="1">
        <f t="shared" ca="1" si="11"/>
        <v>211.26430482999999</v>
      </c>
      <c r="M100" s="1">
        <f t="shared" ca="1" si="13"/>
        <v>177.66625354999999</v>
      </c>
      <c r="O100" s="1">
        <f t="shared" ca="1" si="14"/>
        <v>108.39581811324362</v>
      </c>
      <c r="P100" s="1">
        <f t="shared" ca="1" si="15"/>
        <v>105.25941747967211</v>
      </c>
      <c r="Q100" s="1">
        <f t="shared" ca="1" si="16"/>
        <v>127.95492361803059</v>
      </c>
      <c r="R100" s="1">
        <f t="shared" ca="1" si="16"/>
        <v>104.55576879870584</v>
      </c>
      <c r="AB100" s="93">
        <v>39814</v>
      </c>
    </row>
    <row r="101" spans="1:28" x14ac:dyDescent="0.3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f t="shared" ca="1" si="12"/>
        <v>46057</v>
      </c>
      <c r="J101" s="1">
        <f t="shared" ca="1" si="9"/>
        <v>163.63779400000001</v>
      </c>
      <c r="K101" s="1">
        <f t="shared" ca="1" si="10"/>
        <v>185.58559205</v>
      </c>
      <c r="L101" s="1">
        <f t="shared" ca="1" si="11"/>
        <v>206.75147834000001</v>
      </c>
      <c r="M101" s="1">
        <f t="shared" ca="1" si="13"/>
        <v>177.48500122999999</v>
      </c>
      <c r="O101" s="1">
        <f t="shared" ca="1" si="14"/>
        <v>108.14709684563942</v>
      </c>
      <c r="P101" s="1">
        <f t="shared" ca="1" si="15"/>
        <v>105.31744807953137</v>
      </c>
      <c r="Q101" s="1">
        <f t="shared" ca="1" si="16"/>
        <v>125.22167263512543</v>
      </c>
      <c r="R101" s="1">
        <f t="shared" ca="1" si="16"/>
        <v>104.44910264638099</v>
      </c>
      <c r="AB101" s="93">
        <v>39867</v>
      </c>
    </row>
    <row r="102" spans="1:28" x14ac:dyDescent="0.3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f t="shared" ca="1" si="12"/>
        <v>46058</v>
      </c>
      <c r="J102" s="1">
        <f t="shared" ca="1" si="9"/>
        <v>163.62035899</v>
      </c>
      <c r="K102" s="1">
        <f t="shared" ca="1" si="10"/>
        <v>185.68790731999999</v>
      </c>
      <c r="L102" s="1">
        <f t="shared" ca="1" si="11"/>
        <v>207.22824818999999</v>
      </c>
      <c r="M102" s="1">
        <f t="shared" ca="1" si="13"/>
        <v>177.52604940000001</v>
      </c>
      <c r="O102" s="1">
        <f t="shared" ca="1" si="14"/>
        <v>108.13557416699113</v>
      </c>
      <c r="P102" s="1">
        <f t="shared" ca="1" si="15"/>
        <v>105.37551068566873</v>
      </c>
      <c r="Q102" s="1">
        <f t="shared" ca="1" si="16"/>
        <v>125.51043438211917</v>
      </c>
      <c r="R102" s="1">
        <f t="shared" ca="1" si="16"/>
        <v>104.47325930464544</v>
      </c>
      <c r="AB102" s="93">
        <v>39868</v>
      </c>
    </row>
    <row r="103" spans="1:28" x14ac:dyDescent="0.3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f t="shared" ca="1" si="12"/>
        <v>46059</v>
      </c>
      <c r="J103" s="1">
        <f t="shared" ca="1" si="9"/>
        <v>163.59399385</v>
      </c>
      <c r="K103" s="1">
        <f t="shared" ca="1" si="10"/>
        <v>185.79027895999999</v>
      </c>
      <c r="L103" s="1">
        <f t="shared" ca="1" si="11"/>
        <v>208.16414026999999</v>
      </c>
      <c r="M103" s="1">
        <f t="shared" ca="1" si="13"/>
        <v>177.31125939</v>
      </c>
      <c r="O103" s="1">
        <f t="shared" ca="1" si="14"/>
        <v>108.11814962661308</v>
      </c>
      <c r="P103" s="1">
        <f t="shared" ca="1" si="15"/>
        <v>105.4336052810596</v>
      </c>
      <c r="Q103" s="1">
        <f t="shared" ca="1" si="16"/>
        <v>126.07726936973093</v>
      </c>
      <c r="R103" s="1">
        <f t="shared" ca="1" si="16"/>
        <v>104.34685637681248</v>
      </c>
      <c r="AB103" s="93">
        <v>39913</v>
      </c>
    </row>
    <row r="104" spans="1:28" x14ac:dyDescent="0.3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f t="shared" ca="1" si="12"/>
        <v>46062</v>
      </c>
      <c r="J104" s="1">
        <f t="shared" ca="1" si="9"/>
        <v>163.44090593999999</v>
      </c>
      <c r="K104" s="1">
        <f t="shared" ca="1" si="10"/>
        <v>185.89270718</v>
      </c>
      <c r="L104" s="1">
        <f t="shared" ca="1" si="11"/>
        <v>211.90913087000001</v>
      </c>
      <c r="M104" s="1">
        <f t="shared" ca="1" si="13"/>
        <v>177.41600991999999</v>
      </c>
      <c r="O104" s="1">
        <f t="shared" ca="1" si="14"/>
        <v>108.01697487581762</v>
      </c>
      <c r="P104" s="1">
        <f t="shared" ca="1" si="15"/>
        <v>105.49173198487625</v>
      </c>
      <c r="Q104" s="1">
        <f t="shared" ca="1" si="16"/>
        <v>128.34547074221948</v>
      </c>
      <c r="R104" s="1">
        <f t="shared" ca="1" si="16"/>
        <v>104.40850157941782</v>
      </c>
      <c r="AB104" s="93">
        <v>39924</v>
      </c>
    </row>
    <row r="105" spans="1:28" x14ac:dyDescent="0.3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f t="shared" ca="1" si="12"/>
        <v>46063</v>
      </c>
      <c r="J105" s="1">
        <f t="shared" ca="1" si="9"/>
        <v>163.03054528999999</v>
      </c>
      <c r="K105" s="1">
        <f t="shared" ca="1" si="10"/>
        <v>185.99519178</v>
      </c>
      <c r="L105" s="1">
        <f t="shared" ca="1" si="11"/>
        <v>211.55433546</v>
      </c>
      <c r="M105" s="1">
        <f t="shared" ca="1" si="13"/>
        <v>177.55439211000001</v>
      </c>
      <c r="O105" s="1">
        <f t="shared" ca="1" si="14"/>
        <v>107.74577033393049</v>
      </c>
      <c r="P105" s="1">
        <f t="shared" ca="1" si="15"/>
        <v>105.54989068362127</v>
      </c>
      <c r="Q105" s="1">
        <f t="shared" ca="1" si="16"/>
        <v>128.13058437216699</v>
      </c>
      <c r="R105" s="1">
        <f t="shared" ca="1" si="16"/>
        <v>104.4899388584418</v>
      </c>
      <c r="AB105" s="93">
        <v>39934</v>
      </c>
    </row>
    <row r="106" spans="1:28" x14ac:dyDescent="0.3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f t="shared" ca="1" si="12"/>
        <v>46064</v>
      </c>
      <c r="J106" s="1">
        <f t="shared" ca="1" si="9"/>
        <v>163.15003891000001</v>
      </c>
      <c r="K106" s="1">
        <f t="shared" ca="1" si="10"/>
        <v>186.09773294999999</v>
      </c>
      <c r="L106" s="1">
        <f t="shared" ca="1" si="11"/>
        <v>215.84368248000001</v>
      </c>
      <c r="M106" s="1">
        <f t="shared" ca="1" si="13"/>
        <v>177.79135640999999</v>
      </c>
      <c r="O106" s="1">
        <f t="shared" ca="1" si="14"/>
        <v>107.82474284864539</v>
      </c>
      <c r="P106" s="1">
        <f t="shared" ca="1" si="15"/>
        <v>105.60808148511721</v>
      </c>
      <c r="Q106" s="1">
        <f t="shared" ca="1" si="16"/>
        <v>130.72848216070716</v>
      </c>
      <c r="R106" s="1">
        <f t="shared" ca="1" si="16"/>
        <v>104.62939125341998</v>
      </c>
      <c r="AB106" s="93">
        <v>39975</v>
      </c>
    </row>
    <row r="107" spans="1:28" x14ac:dyDescent="0.3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f t="shared" ca="1" si="12"/>
        <v>46065</v>
      </c>
      <c r="J107" s="1">
        <f t="shared" ca="1" si="9"/>
        <v>162.99312380000001</v>
      </c>
      <c r="K107" s="1">
        <f t="shared" ca="1" si="10"/>
        <v>186.20033068000001</v>
      </c>
      <c r="L107" s="1">
        <f t="shared" ca="1" si="11"/>
        <v>213.64461542999999</v>
      </c>
      <c r="M107" s="1">
        <f t="shared" ca="1" si="13"/>
        <v>178.14490889000001</v>
      </c>
      <c r="O107" s="1">
        <f t="shared" ca="1" si="14"/>
        <v>107.72103872759304</v>
      </c>
      <c r="P107" s="1">
        <f t="shared" ca="1" si="15"/>
        <v>105.66630438368921</v>
      </c>
      <c r="Q107" s="1">
        <f t="shared" ca="1" si="16"/>
        <v>129.39658912444577</v>
      </c>
      <c r="R107" s="1">
        <f t="shared" ca="1" si="16"/>
        <v>104.83745525329877</v>
      </c>
      <c r="AB107" s="93">
        <v>40063</v>
      </c>
    </row>
    <row r="108" spans="1:28" x14ac:dyDescent="0.3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f t="shared" ca="1" si="12"/>
        <v>46066</v>
      </c>
      <c r="J108" s="1">
        <f t="shared" ca="1" si="9"/>
        <v>163.83170536</v>
      </c>
      <c r="K108" s="1">
        <f t="shared" ca="1" si="10"/>
        <v>186.30298497000001</v>
      </c>
      <c r="L108" s="1">
        <f t="shared" ca="1" si="11"/>
        <v>212.16303567</v>
      </c>
      <c r="M108" s="1">
        <f t="shared" ca="1" si="13"/>
        <v>178.60491492</v>
      </c>
      <c r="O108" s="1">
        <f t="shared" ca="1" si="14"/>
        <v>108.27525153482685</v>
      </c>
      <c r="P108" s="1">
        <f t="shared" ca="1" si="15"/>
        <v>105.72455937933728</v>
      </c>
      <c r="Q108" s="1">
        <f t="shared" ca="1" si="16"/>
        <v>128.49925142616604</v>
      </c>
      <c r="R108" s="1">
        <f t="shared" ca="1" si="16"/>
        <v>105.10816667517921</v>
      </c>
      <c r="AB108" s="93">
        <v>40098</v>
      </c>
    </row>
    <row r="109" spans="1:28" x14ac:dyDescent="0.3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f t="shared" ca="1" si="12"/>
        <v>46071</v>
      </c>
      <c r="J109" s="1">
        <f t="shared" ca="1" si="9"/>
        <v>163.81852279</v>
      </c>
      <c r="K109" s="1">
        <f t="shared" ca="1" si="10"/>
        <v>186.40569583000001</v>
      </c>
      <c r="L109" s="1">
        <f t="shared" ca="1" si="11"/>
        <v>211.65330315</v>
      </c>
      <c r="M109" s="1">
        <f t="shared" ca="1" si="13"/>
        <v>178.96442881999999</v>
      </c>
      <c r="O109" s="1">
        <f t="shared" ca="1" si="14"/>
        <v>108.26653926463783</v>
      </c>
      <c r="P109" s="1">
        <f t="shared" ca="1" si="15"/>
        <v>105.78284647773627</v>
      </c>
      <c r="Q109" s="1">
        <f t="shared" ca="1" si="16"/>
        <v>128.19052541722331</v>
      </c>
      <c r="R109" s="1">
        <f t="shared" ca="1" si="16"/>
        <v>105.31973894316617</v>
      </c>
      <c r="AB109" s="93">
        <v>40119</v>
      </c>
    </row>
    <row r="110" spans="1:28" x14ac:dyDescent="0.3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f t="shared" ca="1" si="12"/>
        <v>46072</v>
      </c>
      <c r="J110" s="1">
        <f t="shared" ca="1" si="9"/>
        <v>163.92908628000001</v>
      </c>
      <c r="K110" s="1">
        <f t="shared" ca="1" si="10"/>
        <v>186.50846326000001</v>
      </c>
      <c r="L110" s="1">
        <f t="shared" ca="1" si="11"/>
        <v>214.51846212000001</v>
      </c>
      <c r="M110" s="1">
        <f t="shared" ca="1" si="13"/>
        <v>178.81418407999999</v>
      </c>
      <c r="O110" s="1">
        <f t="shared" ca="1" si="14"/>
        <v>108.33960991762292</v>
      </c>
      <c r="P110" s="1">
        <f t="shared" ca="1" si="15"/>
        <v>105.84116567888618</v>
      </c>
      <c r="Q110" s="1">
        <f t="shared" ca="1" si="16"/>
        <v>129.92584552941582</v>
      </c>
      <c r="R110" s="1">
        <f t="shared" ca="1" si="16"/>
        <v>105.23132060831205</v>
      </c>
      <c r="AB110" s="93">
        <v>40132</v>
      </c>
    </row>
    <row r="111" spans="1:28" x14ac:dyDescent="0.3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f t="shared" ca="1" si="12"/>
        <v>46073</v>
      </c>
      <c r="J111" s="1">
        <f t="shared" ca="1" si="9"/>
        <v>164.52400291000001</v>
      </c>
      <c r="K111" s="1">
        <f t="shared" ca="1" si="10"/>
        <v>186.61128743</v>
      </c>
      <c r="L111" s="1">
        <f t="shared" ca="1" si="11"/>
        <v>216.79410454000001</v>
      </c>
      <c r="M111" s="1">
        <f t="shared" ca="1" si="13"/>
        <v>179.32844143</v>
      </c>
      <c r="O111" s="1">
        <f t="shared" ca="1" si="14"/>
        <v>108.73278624215644</v>
      </c>
      <c r="P111" s="1">
        <f t="shared" ca="1" si="15"/>
        <v>105.89951707925987</v>
      </c>
      <c r="Q111" s="1">
        <f t="shared" ca="1" si="16"/>
        <v>131.30411741622299</v>
      </c>
      <c r="R111" s="1">
        <f t="shared" ca="1" si="16"/>
        <v>105.53395868118899</v>
      </c>
      <c r="AB111" s="93">
        <v>40172</v>
      </c>
    </row>
    <row r="112" spans="1:28" x14ac:dyDescent="0.3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f t="shared" ca="1" si="12"/>
        <v>46076</v>
      </c>
      <c r="J112" s="1">
        <f t="shared" ca="1" si="9"/>
        <v>164.35858292</v>
      </c>
      <c r="K112" s="1">
        <f t="shared" ca="1" si="10"/>
        <v>186.71416816000001</v>
      </c>
      <c r="L112" s="1">
        <f t="shared" ca="1" si="11"/>
        <v>214.88150673000001</v>
      </c>
      <c r="M112" s="1">
        <f t="shared" ca="1" si="13"/>
        <v>179.44172198999999</v>
      </c>
      <c r="O112" s="1">
        <f t="shared" ca="1" si="14"/>
        <v>108.6234613041856</v>
      </c>
      <c r="P112" s="1">
        <f t="shared" ca="1" si="15"/>
        <v>105.95790057670962</v>
      </c>
      <c r="Q112" s="1">
        <f t="shared" ca="1" si="16"/>
        <v>130.14572813277312</v>
      </c>
      <c r="R112" s="1">
        <f t="shared" ca="1" si="16"/>
        <v>105.60062376701191</v>
      </c>
      <c r="AB112" s="93">
        <v>40179</v>
      </c>
    </row>
    <row r="113" spans="1:28" x14ac:dyDescent="0.3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f t="shared" ca="1" si="12"/>
        <v>46077</v>
      </c>
      <c r="J113" s="1">
        <f t="shared" ca="1" si="9"/>
        <v>164.46872116</v>
      </c>
      <c r="K113" s="1">
        <f t="shared" ca="1" si="10"/>
        <v>186.81710563999999</v>
      </c>
      <c r="L113" s="1">
        <f t="shared" ca="1" si="11"/>
        <v>217.88183885999999</v>
      </c>
      <c r="M113" s="1">
        <f t="shared" ca="1" si="13"/>
        <v>179.95611378000001</v>
      </c>
      <c r="O113" s="1">
        <f t="shared" ca="1" si="14"/>
        <v>108.6962509123594</v>
      </c>
      <c r="P113" s="1">
        <f t="shared" ca="1" si="15"/>
        <v>106.01631627905797</v>
      </c>
      <c r="Q113" s="1">
        <f t="shared" ca="1" si="16"/>
        <v>131.96291759519457</v>
      </c>
      <c r="R113" s="1">
        <f t="shared" ca="1" si="16"/>
        <v>105.90334095720728</v>
      </c>
      <c r="AB113" s="93">
        <v>40224</v>
      </c>
    </row>
    <row r="114" spans="1:28" x14ac:dyDescent="0.3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f t="shared" ca="1" si="12"/>
        <v>46078</v>
      </c>
      <c r="J114" s="1">
        <f t="shared" ca="1" si="9"/>
        <v>164.86547400000001</v>
      </c>
      <c r="K114" s="1">
        <f t="shared" ca="1" si="10"/>
        <v>186.92009985999999</v>
      </c>
      <c r="L114" s="1">
        <f t="shared" ca="1" si="11"/>
        <v>217.60541658</v>
      </c>
      <c r="M114" s="1">
        <f t="shared" ca="1" si="13"/>
        <v>180.37578250999999</v>
      </c>
      <c r="O114" s="1">
        <f t="shared" ca="1" si="14"/>
        <v>108.95846214585515</v>
      </c>
      <c r="P114" s="1">
        <f t="shared" ca="1" si="15"/>
        <v>106.0747641806301</v>
      </c>
      <c r="Q114" s="1">
        <f t="shared" ca="1" si="16"/>
        <v>131.7954989119855</v>
      </c>
      <c r="R114" s="1">
        <f t="shared" ca="1" si="16"/>
        <v>106.15031406453167</v>
      </c>
      <c r="AB114" s="93">
        <v>40225</v>
      </c>
    </row>
    <row r="115" spans="1:28" x14ac:dyDescent="0.3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f t="shared" ca="1" si="12"/>
        <v>46079</v>
      </c>
      <c r="J115" s="1">
        <f t="shared" ca="1" si="9"/>
        <v>165.21332375</v>
      </c>
      <c r="K115" s="1">
        <f t="shared" ca="1" si="10"/>
        <v>187.02315082999999</v>
      </c>
      <c r="L115" s="1">
        <f t="shared" ca="1" si="11"/>
        <v>217.3295632</v>
      </c>
      <c r="M115" s="1">
        <f t="shared" ca="1" si="13"/>
        <v>181.28827582</v>
      </c>
      <c r="O115" s="1">
        <f t="shared" ca="1" si="14"/>
        <v>109.18835366224275</v>
      </c>
      <c r="P115" s="1">
        <f t="shared" ca="1" si="15"/>
        <v>106.13324428710084</v>
      </c>
      <c r="Q115" s="1">
        <f t="shared" ca="1" si="16"/>
        <v>131.62842479032506</v>
      </c>
      <c r="R115" s="1">
        <f t="shared" ca="1" si="16"/>
        <v>106.68731215867946</v>
      </c>
      <c r="AB115" s="93">
        <v>40270</v>
      </c>
    </row>
    <row r="116" spans="1:28" x14ac:dyDescent="0.3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f t="shared" ca="1" si="12"/>
        <v>46080</v>
      </c>
      <c r="J116" s="1">
        <f t="shared" ca="1" si="9"/>
        <v>166.35510442</v>
      </c>
      <c r="K116" s="1">
        <f t="shared" ca="1" si="10"/>
        <v>187.12625871</v>
      </c>
      <c r="L116" s="1">
        <f t="shared" ca="1" si="11"/>
        <v>214.80583024000001</v>
      </c>
      <c r="M116" s="1">
        <f t="shared" ca="1" si="13"/>
        <v>181.04106854</v>
      </c>
      <c r="O116" s="1">
        <f t="shared" ca="1" si="14"/>
        <v>109.94294868382418</v>
      </c>
      <c r="P116" s="1">
        <f t="shared" ca="1" si="15"/>
        <v>106.19175668926817</v>
      </c>
      <c r="Q116" s="1">
        <f t="shared" ca="1" si="16"/>
        <v>130.0998937003761</v>
      </c>
      <c r="R116" s="1">
        <f t="shared" ca="1" si="16"/>
        <v>106.54183181732829</v>
      </c>
      <c r="AB116" s="93">
        <v>40289</v>
      </c>
    </row>
    <row r="117" spans="1:28" x14ac:dyDescent="0.3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f t="shared" ca="1" si="12"/>
        <v>46083</v>
      </c>
      <c r="J117" s="1">
        <f t="shared" ca="1" si="9"/>
        <v>166.10293461000001</v>
      </c>
      <c r="K117" s="1">
        <f t="shared" ca="1" si="10"/>
        <v>187.22942334000001</v>
      </c>
      <c r="L117" s="1">
        <f t="shared" ca="1" si="11"/>
        <v>215.39754278000001</v>
      </c>
      <c r="M117" s="1">
        <f t="shared" ca="1" si="13"/>
        <v>181.24260688999999</v>
      </c>
      <c r="O117" s="1">
        <f t="shared" ca="1" si="14"/>
        <v>109.77629138420539</v>
      </c>
      <c r="P117" s="1">
        <f t="shared" ca="1" si="15"/>
        <v>106.25030129633414</v>
      </c>
      <c r="Q117" s="1">
        <f t="shared" ca="1" si="16"/>
        <v>130.45827195514306</v>
      </c>
      <c r="R117" s="1">
        <f t="shared" ca="1" si="16"/>
        <v>106.66043620451848</v>
      </c>
      <c r="AB117" s="93">
        <v>40299</v>
      </c>
    </row>
    <row r="118" spans="1:28" x14ac:dyDescent="0.3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f t="shared" ca="1" si="12"/>
        <v>46084</v>
      </c>
      <c r="J118" s="1">
        <f ca="1">J117</f>
        <v>166.10293461000001</v>
      </c>
      <c r="K118" s="1">
        <f t="shared" ca="1" si="10"/>
        <v>187.33264489999999</v>
      </c>
      <c r="L118" s="1">
        <f ca="1">L117</f>
        <v>215.39754278000001</v>
      </c>
      <c r="M118" s="1">
        <f t="shared" ca="1" si="13"/>
        <v>180.55460500000001</v>
      </c>
      <c r="O118" s="1">
        <f t="shared" ca="1" si="14"/>
        <v>109.77629138420539</v>
      </c>
      <c r="P118" s="1">
        <f t="shared" ca="1" si="15"/>
        <v>106.30887821044641</v>
      </c>
      <c r="Q118" s="1">
        <f t="shared" ca="1" si="16"/>
        <v>130.45827195514306</v>
      </c>
      <c r="R118" s="1">
        <f t="shared" ca="1" si="16"/>
        <v>106.25555027313553</v>
      </c>
      <c r="AB118" s="93">
        <v>40332</v>
      </c>
    </row>
    <row r="119" spans="1:28" x14ac:dyDescent="0.3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f t="shared" ca="1" si="12"/>
        <v>46085</v>
      </c>
      <c r="J119" s="1">
        <f t="shared" ca="1" si="9"/>
        <v>165.45783915999999</v>
      </c>
      <c r="K119" s="1">
        <f t="shared" ca="1" si="10"/>
        <v>187.43592337000001</v>
      </c>
      <c r="L119" s="1">
        <f t="shared" ca="1" si="11"/>
        <v>210.91386728000001</v>
      </c>
      <c r="M119" s="1">
        <f t="shared" ca="1" si="13"/>
        <v>180.49617735000001</v>
      </c>
      <c r="O119" s="1">
        <f t="shared" ca="1" si="14"/>
        <v>109.34995222134773</v>
      </c>
      <c r="P119" s="1">
        <f t="shared" ca="1" si="15"/>
        <v>106.36748742025527</v>
      </c>
      <c r="Q119" s="1">
        <f t="shared" ca="1" si="16"/>
        <v>127.74267664152779</v>
      </c>
      <c r="R119" s="1">
        <f t="shared" ca="1" si="16"/>
        <v>106.22116587124273</v>
      </c>
      <c r="AB119" s="93">
        <v>40428</v>
      </c>
    </row>
    <row r="120" spans="1:28" x14ac:dyDescent="0.3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f t="shared" ca="1" si="12"/>
        <v>46086</v>
      </c>
      <c r="J120" s="1">
        <f t="shared" ca="1" si="9"/>
        <v>165.25584817000001</v>
      </c>
      <c r="K120" s="1">
        <f t="shared" ca="1" si="10"/>
        <v>187.53925877</v>
      </c>
      <c r="L120" s="1">
        <f t="shared" ca="1" si="11"/>
        <v>205.33558500999999</v>
      </c>
      <c r="M120" s="1">
        <f t="shared" ca="1" si="13"/>
        <v>179.30113804999999</v>
      </c>
      <c r="O120" s="1">
        <f t="shared" ca="1" si="14"/>
        <v>109.21645776005309</v>
      </c>
      <c r="P120" s="1">
        <f t="shared" ca="1" si="15"/>
        <v>106.42612893711043</v>
      </c>
      <c r="Q120" s="1">
        <f t="shared" ca="1" si="16"/>
        <v>124.3641187618518</v>
      </c>
      <c r="R120" s="1">
        <f t="shared" ca="1" si="16"/>
        <v>105.51789076829243</v>
      </c>
      <c r="AB120" s="93">
        <v>40463</v>
      </c>
    </row>
    <row r="121" spans="1:28" x14ac:dyDescent="0.3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f t="shared" ca="1" si="12"/>
        <v>46087</v>
      </c>
      <c r="J121" s="1">
        <f t="shared" ca="1" si="9"/>
        <v>165.70150408999999</v>
      </c>
      <c r="K121" s="1">
        <f t="shared" ca="1" si="10"/>
        <v>187.64265108000001</v>
      </c>
      <c r="L121" s="1">
        <f t="shared" ca="1" si="11"/>
        <v>204.08509674000001</v>
      </c>
      <c r="M121" s="1">
        <f t="shared" ca="1" si="13"/>
        <v>178.82212620999999</v>
      </c>
      <c r="O121" s="1">
        <f t="shared" ca="1" si="14"/>
        <v>109.51098870404803</v>
      </c>
      <c r="P121" s="1">
        <f t="shared" ca="1" si="15"/>
        <v>106.48480274966218</v>
      </c>
      <c r="Q121" s="1">
        <f t="shared" ca="1" si="16"/>
        <v>123.60674457503949</v>
      </c>
      <c r="R121" s="1">
        <f t="shared" ca="1" si="16"/>
        <v>105.23599451509774</v>
      </c>
      <c r="AB121" s="93">
        <v>40484</v>
      </c>
    </row>
    <row r="122" spans="1:28" x14ac:dyDescent="0.3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f t="shared" ca="1" si="12"/>
        <v>46090</v>
      </c>
      <c r="J122" s="1">
        <f ca="1">J121</f>
        <v>165.70150408999999</v>
      </c>
      <c r="K122" s="1">
        <f t="shared" ca="1" si="10"/>
        <v>187.74610050000001</v>
      </c>
      <c r="L122" s="1">
        <f ca="1">L121</f>
        <v>204.08509674000001</v>
      </c>
      <c r="M122" s="1">
        <f t="shared" ca="1" si="13"/>
        <v>179.45468586999999</v>
      </c>
      <c r="O122" s="1">
        <f t="shared" ca="1" si="14"/>
        <v>109.51098870404803</v>
      </c>
      <c r="P122" s="1">
        <f t="shared" ca="1" si="15"/>
        <v>106.54350897140795</v>
      </c>
      <c r="Q122" s="1">
        <f t="shared" ca="1" si="16"/>
        <v>123.60674457503949</v>
      </c>
      <c r="R122" s="1">
        <f t="shared" ca="1" si="16"/>
        <v>105.60825295045522</v>
      </c>
      <c r="AB122" s="93">
        <v>40497</v>
      </c>
    </row>
    <row r="123" spans="1:28" x14ac:dyDescent="0.3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f t="shared" ca="1" si="12"/>
        <v>46091</v>
      </c>
      <c r="J123" s="1">
        <f t="shared" ca="1" si="9"/>
        <v>164.84378654</v>
      </c>
      <c r="K123" s="1">
        <f t="shared" ca="1" si="10"/>
        <v>187.84960684000001</v>
      </c>
      <c r="L123" s="1">
        <f t="shared" ca="1" si="11"/>
        <v>208.72988773</v>
      </c>
      <c r="M123" s="1">
        <f t="shared" ca="1" si="13"/>
        <v>180.13822780999999</v>
      </c>
      <c r="O123" s="1">
        <f t="shared" ca="1" si="14"/>
        <v>108.94412905213869</v>
      </c>
      <c r="P123" s="1">
        <f t="shared" ca="1" si="15"/>
        <v>106.60224749452516</v>
      </c>
      <c r="Q123" s="1">
        <f t="shared" ca="1" si="16"/>
        <v>126.41992154227682</v>
      </c>
      <c r="R123" s="1">
        <f t="shared" ca="1" si="16"/>
        <v>106.01051422188316</v>
      </c>
      <c r="AB123" s="93">
        <v>40537</v>
      </c>
    </row>
    <row r="124" spans="1:28" x14ac:dyDescent="0.3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f t="shared" ca="1" si="12"/>
        <v>46092</v>
      </c>
      <c r="J124" s="1">
        <f t="shared" ca="1" si="9"/>
        <v>164.7221667</v>
      </c>
      <c r="K124" s="1">
        <f t="shared" ca="1" si="10"/>
        <v>187.95317027999999</v>
      </c>
      <c r="L124" s="1">
        <f t="shared" ca="1" si="11"/>
        <v>209.32422864</v>
      </c>
      <c r="M124" s="1">
        <f t="shared" ca="1" si="13"/>
        <v>180.13230050000001</v>
      </c>
      <c r="O124" s="1">
        <f t="shared" ca="1" si="14"/>
        <v>108.86375133319419</v>
      </c>
      <c r="P124" s="1">
        <f t="shared" ca="1" si="15"/>
        <v>106.66101842116151</v>
      </c>
      <c r="Q124" s="1">
        <f t="shared" ca="1" si="16"/>
        <v>126.779891702893</v>
      </c>
      <c r="R124" s="1">
        <f t="shared" ca="1" si="16"/>
        <v>106.00702602735228</v>
      </c>
      <c r="AB124" s="93">
        <v>40544</v>
      </c>
    </row>
    <row r="125" spans="1:28" x14ac:dyDescent="0.3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f t="shared" ca="1" si="12"/>
        <v>46093</v>
      </c>
      <c r="J125" s="1">
        <f t="shared" ca="1" si="9"/>
        <v>164.39685488999999</v>
      </c>
      <c r="K125" s="1">
        <f t="shared" ca="1" si="10"/>
        <v>188.05679082</v>
      </c>
      <c r="L125" s="1">
        <f t="shared" ca="1" si="11"/>
        <v>203.99369555999999</v>
      </c>
      <c r="M125" s="1">
        <f t="shared" ca="1" si="13"/>
        <v>179.33405999999999</v>
      </c>
      <c r="O125" s="1">
        <f t="shared" ca="1" si="14"/>
        <v>108.64875498692774</v>
      </c>
      <c r="P125" s="1">
        <f t="shared" ca="1" si="15"/>
        <v>106.71982175131703</v>
      </c>
      <c r="Q125" s="1">
        <f t="shared" ca="1" si="16"/>
        <v>123.55138628337296</v>
      </c>
      <c r="R125" s="1">
        <f t="shared" ca="1" si="16"/>
        <v>105.53726518365735</v>
      </c>
      <c r="AB125" s="93">
        <v>40609</v>
      </c>
    </row>
    <row r="126" spans="1:28" x14ac:dyDescent="0.3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f t="shared" ca="1" si="12"/>
        <v>46094</v>
      </c>
      <c r="J126" s="1">
        <f t="shared" ca="1" si="9"/>
        <v>164.97433651</v>
      </c>
      <c r="K126" s="1">
        <f t="shared" ca="1" si="10"/>
        <v>188.16046846</v>
      </c>
      <c r="L126" s="1">
        <f t="shared" ca="1" si="11"/>
        <v>202.13770435999999</v>
      </c>
      <c r="M126" s="1">
        <f t="shared" ca="1" si="13"/>
        <v>177.15845711</v>
      </c>
      <c r="O126" s="1">
        <f t="shared" ca="1" si="14"/>
        <v>109.03040863281298</v>
      </c>
      <c r="P126" s="1">
        <f t="shared" ca="1" si="15"/>
        <v>106.7786574849917</v>
      </c>
      <c r="Q126" s="1">
        <f t="shared" ca="1" si="16"/>
        <v>122.42728151601609</v>
      </c>
      <c r="R126" s="1">
        <f t="shared" ca="1" si="16"/>
        <v>104.25693294149288</v>
      </c>
      <c r="AB126" s="93">
        <v>40610</v>
      </c>
    </row>
    <row r="127" spans="1:28" x14ac:dyDescent="0.3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f t="shared" ca="1" si="12"/>
        <v>46097</v>
      </c>
      <c r="J127" s="1">
        <f t="shared" ca="1" si="9"/>
        <v>165.04875425</v>
      </c>
      <c r="K127" s="1">
        <f t="shared" ca="1" si="10"/>
        <v>188.26420338</v>
      </c>
      <c r="L127" s="1">
        <f t="shared" ca="1" si="11"/>
        <v>204.66609101</v>
      </c>
      <c r="M127" s="1">
        <f t="shared" ca="1" si="13"/>
        <v>179.91767991</v>
      </c>
      <c r="O127" s="1">
        <f t="shared" ca="1" si="14"/>
        <v>109.07959080728556</v>
      </c>
      <c r="P127" s="1">
        <f t="shared" ca="1" si="15"/>
        <v>106.8375257243332</v>
      </c>
      <c r="Q127" s="1">
        <f t="shared" ca="1" si="16"/>
        <v>123.95863117273132</v>
      </c>
      <c r="R127" s="1">
        <f t="shared" ca="1" si="16"/>
        <v>105.88072280240604</v>
      </c>
      <c r="AB127" s="93">
        <v>40654</v>
      </c>
    </row>
    <row r="128" spans="1:28" x14ac:dyDescent="0.3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f t="shared" ca="1" si="12"/>
        <v>46098</v>
      </c>
      <c r="J128" s="1">
        <f t="shared" ca="1" si="9"/>
        <v>164.80126211999999</v>
      </c>
      <c r="K128" s="1">
        <f t="shared" ca="1" si="10"/>
        <v>188.36799540999999</v>
      </c>
      <c r="L128" s="1">
        <f t="shared" ca="1" si="11"/>
        <v>205.27401750000001</v>
      </c>
      <c r="M128" s="1">
        <f t="shared" ca="1" si="13"/>
        <v>180.18864914</v>
      </c>
      <c r="O128" s="1">
        <f t="shared" ca="1" si="14"/>
        <v>108.91602495432835</v>
      </c>
      <c r="P128" s="1">
        <f t="shared" ca="1" si="15"/>
        <v>106.89642637286873</v>
      </c>
      <c r="Q128" s="1">
        <f t="shared" ca="1" si="16"/>
        <v>124.32682961333357</v>
      </c>
      <c r="R128" s="1">
        <f t="shared" ca="1" si="16"/>
        <v>106.04018694147209</v>
      </c>
      <c r="AB128" s="93">
        <v>40655</v>
      </c>
    </row>
    <row r="129" spans="1:28" x14ac:dyDescent="0.3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f t="shared" ca="1" si="12"/>
        <v>46099</v>
      </c>
      <c r="J129" s="1">
        <f t="shared" ca="1" si="9"/>
        <v>164.50486692000001</v>
      </c>
      <c r="K129" s="1">
        <f t="shared" ca="1" si="10"/>
        <v>188.47184469999999</v>
      </c>
      <c r="L129" s="1">
        <f t="shared" ca="1" si="11"/>
        <v>204.39809998000001</v>
      </c>
      <c r="M129" s="1">
        <f t="shared" ca="1" si="13"/>
        <v>180.24889590999999</v>
      </c>
      <c r="O129" s="1">
        <f t="shared" ca="1" si="14"/>
        <v>108.72013939748089</v>
      </c>
      <c r="P129" s="1">
        <f t="shared" ca="1" si="15"/>
        <v>106.95535951572136</v>
      </c>
      <c r="Q129" s="1">
        <f t="shared" ca="1" si="16"/>
        <v>123.79631898373393</v>
      </c>
      <c r="R129" s="1">
        <f t="shared" ca="1" si="16"/>
        <v>106.07564188707443</v>
      </c>
      <c r="AB129" s="93">
        <v>40664</v>
      </c>
    </row>
    <row r="130" spans="1:28" x14ac:dyDescent="0.3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f t="shared" ca="1" si="12"/>
        <v>46100</v>
      </c>
      <c r="J130" s="1">
        <f t="shared" ca="1" si="9"/>
        <v>164.31648374</v>
      </c>
      <c r="K130" s="1">
        <f t="shared" ca="1" si="10"/>
        <v>188.57412124999999</v>
      </c>
      <c r="L130" s="1">
        <f t="shared" ca="1" si="11"/>
        <v>205.11573519000001</v>
      </c>
      <c r="M130" s="1">
        <f t="shared" ca="1" si="13"/>
        <v>180.43768785</v>
      </c>
      <c r="O130" s="1">
        <f t="shared" ca="1" si="14"/>
        <v>108.5956382445776</v>
      </c>
      <c r="P130" s="1">
        <f t="shared" ca="1" si="15"/>
        <v>107.01340014875431</v>
      </c>
      <c r="Q130" s="1">
        <f t="shared" ca="1" si="16"/>
        <v>124.23096391135221</v>
      </c>
      <c r="R130" s="1">
        <f t="shared" ca="1" si="16"/>
        <v>106.18674507091089</v>
      </c>
      <c r="AB130" s="93">
        <v>40717</v>
      </c>
    </row>
    <row r="131" spans="1:28" x14ac:dyDescent="0.3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f t="shared" ca="1" si="12"/>
        <v>46101</v>
      </c>
      <c r="J131" s="1">
        <f t="shared" ca="1" si="9"/>
        <v>164.22250477</v>
      </c>
      <c r="K131" s="1">
        <f t="shared" ca="1" si="10"/>
        <v>188.67645328</v>
      </c>
      <c r="L131" s="1">
        <f t="shared" ca="1" si="11"/>
        <v>200.50617113999999</v>
      </c>
      <c r="M131" s="1">
        <f t="shared" ca="1" si="13"/>
        <v>179.80305859000001</v>
      </c>
      <c r="O131" s="1">
        <f t="shared" ca="1" si="14"/>
        <v>108.53352818722715</v>
      </c>
      <c r="P131" s="1">
        <f t="shared" ca="1" si="15"/>
        <v>107.07147226597718</v>
      </c>
      <c r="Q131" s="1">
        <f t="shared" ca="1" si="16"/>
        <v>121.43912259009926</v>
      </c>
      <c r="R131" s="1">
        <f t="shared" ca="1" si="16"/>
        <v>105.81326868552192</v>
      </c>
      <c r="AB131" s="93">
        <v>40793</v>
      </c>
    </row>
    <row r="132" spans="1:28" x14ac:dyDescent="0.3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f t="shared" ca="1" si="12"/>
        <v>46104</v>
      </c>
      <c r="J132" s="1">
        <f t="shared" ca="1" si="9"/>
        <v>164.23738832000001</v>
      </c>
      <c r="K132" s="1">
        <f t="shared" ca="1" si="10"/>
        <v>188.77884080999999</v>
      </c>
      <c r="L132" s="1">
        <f t="shared" ca="1" si="11"/>
        <v>207.00600894999999</v>
      </c>
      <c r="M132" s="1">
        <f t="shared" ca="1" si="13"/>
        <v>180.22090965999999</v>
      </c>
      <c r="O132" s="1">
        <f t="shared" ca="1" si="14"/>
        <v>108.54336462344345</v>
      </c>
      <c r="P132" s="1">
        <f t="shared" ca="1" si="15"/>
        <v>107.12957587873963</v>
      </c>
      <c r="Q132" s="1">
        <f t="shared" ca="1" si="16"/>
        <v>125.37583234888875</v>
      </c>
      <c r="R132" s="1">
        <f t="shared" ca="1" si="16"/>
        <v>106.05917210834001</v>
      </c>
      <c r="AB132" s="93">
        <v>40828</v>
      </c>
    </row>
    <row r="133" spans="1:28" x14ac:dyDescent="0.3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f t="shared" ca="1" si="12"/>
        <v>46105</v>
      </c>
      <c r="J133" s="1">
        <f t="shared" ref="J133:J196" ca="1" si="18">VLOOKUP(I133,$A$10:$G$10000,2,FALSE)</f>
        <v>163.99329814999999</v>
      </c>
      <c r="K133" s="1">
        <f t="shared" ref="K133:K196" ca="1" si="19">VLOOKUP(I133,$A$10:$G$10000,6,FALSE)</f>
        <v>188.88128401</v>
      </c>
      <c r="L133" s="1">
        <f t="shared" ref="L133:L196" ca="1" si="20">VLOOKUP(I133,$A$10:$G$10000,7,FALSE)</f>
        <v>207.66277073000001</v>
      </c>
      <c r="M133" s="1">
        <f t="shared" ca="1" si="13"/>
        <v>179.85753989</v>
      </c>
      <c r="O133" s="1">
        <f t="shared" ca="1" si="14"/>
        <v>108.3820471025408</v>
      </c>
      <c r="P133" s="1">
        <f t="shared" ca="1" si="15"/>
        <v>107.18771108351456</v>
      </c>
      <c r="Q133" s="1">
        <f t="shared" ca="1" si="16"/>
        <v>125.77360850640275</v>
      </c>
      <c r="R133" s="1">
        <f t="shared" ca="1" si="16"/>
        <v>105.84533067868513</v>
      </c>
      <c r="AB133" s="93">
        <v>40849</v>
      </c>
    </row>
    <row r="134" spans="1:28" x14ac:dyDescent="0.3">
      <c r="A134" s="89">
        <v>43636</v>
      </c>
      <c r="B134" s="90"/>
      <c r="C134" s="90"/>
      <c r="D134" s="90"/>
      <c r="E134" s="90"/>
      <c r="F134" s="90"/>
      <c r="G134" s="91"/>
      <c r="I134" s="92">
        <f t="shared" ref="I134:I197" ca="1" si="21">WORKDAY(I133,1,$AB$4:$AB$467)</f>
        <v>46106</v>
      </c>
      <c r="J134" s="1">
        <f t="shared" ca="1" si="18"/>
        <v>164.15233947999999</v>
      </c>
      <c r="K134" s="1">
        <f t="shared" ca="1" si="19"/>
        <v>188.98378271000001</v>
      </c>
      <c r="L134" s="1">
        <f t="shared" ca="1" si="20"/>
        <v>210.97967885</v>
      </c>
      <c r="M134" s="1">
        <f t="shared" ref="M134:M197" ca="1" si="22">VLOOKUP(I134,$A$10:$G$10000,3,FALSE)</f>
        <v>180.08793064</v>
      </c>
      <c r="O134" s="1">
        <f t="shared" ca="1" si="14"/>
        <v>108.48715642782278</v>
      </c>
      <c r="P134" s="1">
        <f t="shared" ca="1" si="15"/>
        <v>107.2458777838291</v>
      </c>
      <c r="Q134" s="1">
        <f t="shared" ca="1" si="16"/>
        <v>127.78253625917264</v>
      </c>
      <c r="R134" s="1">
        <f t="shared" ca="1" si="16"/>
        <v>105.98091456988021</v>
      </c>
      <c r="AB134" s="93">
        <v>40862</v>
      </c>
    </row>
    <row r="135" spans="1:28" x14ac:dyDescent="0.3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f t="shared" ca="1" si="21"/>
        <v>46107</v>
      </c>
      <c r="J135" s="1">
        <f t="shared" ca="1" si="18"/>
        <v>164.00180304</v>
      </c>
      <c r="K135" s="1">
        <f t="shared" ca="1" si="19"/>
        <v>189.08633707999999</v>
      </c>
      <c r="L135" s="1">
        <f t="shared" ca="1" si="20"/>
        <v>207.91710789999999</v>
      </c>
      <c r="M135" s="1">
        <f t="shared" ca="1" si="22"/>
        <v>179.58816614</v>
      </c>
      <c r="O135" s="1">
        <f t="shared" ref="O135:O198" ca="1" si="23">J135/J134*O134</f>
        <v>108.38766792606825</v>
      </c>
      <c r="P135" s="1">
        <f t="shared" ref="P135:P198" ca="1" si="24">K135/K134*P134</f>
        <v>107.30407607615608</v>
      </c>
      <c r="Q135" s="1">
        <f t="shared" ref="Q135:R198" ca="1" si="25">L135/L134*Q134</f>
        <v>125.92765106076025</v>
      </c>
      <c r="R135" s="1">
        <f t="shared" ca="1" si="25"/>
        <v>105.68680547222259</v>
      </c>
      <c r="AB135" s="93">
        <v>43655</v>
      </c>
    </row>
    <row r="136" spans="1:28" x14ac:dyDescent="0.3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f t="shared" ca="1" si="21"/>
        <v>46108</v>
      </c>
      <c r="J136" s="1">
        <f t="shared" ca="1" si="18"/>
        <v>164.51039509</v>
      </c>
      <c r="K136" s="1">
        <f t="shared" ca="1" si="19"/>
        <v>189.18894713</v>
      </c>
      <c r="L136" s="1">
        <f t="shared" ca="1" si="20"/>
        <v>206.57913256000001</v>
      </c>
      <c r="M136" s="1">
        <f t="shared" ca="1" si="22"/>
        <v>179.94570139999999</v>
      </c>
      <c r="O136" s="1">
        <f t="shared" ca="1" si="23"/>
        <v>108.72379292715615</v>
      </c>
      <c r="P136" s="1">
        <f t="shared" ca="1" si="24"/>
        <v>107.3623059661704</v>
      </c>
      <c r="Q136" s="1">
        <f t="shared" ca="1" si="25"/>
        <v>125.11728921297784</v>
      </c>
      <c r="R136" s="1">
        <f t="shared" ca="1" si="25"/>
        <v>105.89721331971752</v>
      </c>
      <c r="AB136" s="93">
        <v>40909</v>
      </c>
    </row>
    <row r="137" spans="1:28" x14ac:dyDescent="0.3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f t="shared" ca="1" si="21"/>
        <v>46111</v>
      </c>
      <c r="J137" s="1">
        <f t="shared" ca="1" si="18"/>
        <v>164.19741536999999</v>
      </c>
      <c r="K137" s="1">
        <f t="shared" ca="1" si="19"/>
        <v>189.29161284</v>
      </c>
      <c r="L137" s="1">
        <f t="shared" ca="1" si="20"/>
        <v>207.6685281</v>
      </c>
      <c r="M137" s="1">
        <f t="shared" ca="1" si="22"/>
        <v>180.27229971</v>
      </c>
      <c r="O137" s="1">
        <f t="shared" ca="1" si="23"/>
        <v>108.51694677467403</v>
      </c>
      <c r="P137" s="1">
        <f t="shared" ca="1" si="24"/>
        <v>107.42056744252228</v>
      </c>
      <c r="Q137" s="1">
        <f t="shared" ca="1" si="25"/>
        <v>125.77709553105268</v>
      </c>
      <c r="R137" s="1">
        <f t="shared" ca="1" si="25"/>
        <v>106.0894149151702</v>
      </c>
      <c r="AB137" s="93">
        <v>40959</v>
      </c>
    </row>
    <row r="138" spans="1:28" x14ac:dyDescent="0.3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f t="shared" ca="1" si="21"/>
        <v>46112</v>
      </c>
      <c r="J138" s="1">
        <f t="shared" ca="1" si="18"/>
        <v>164.59374295999999</v>
      </c>
      <c r="K138" s="1">
        <f t="shared" ca="1" si="19"/>
        <v>189.39433423</v>
      </c>
      <c r="L138" s="1">
        <f t="shared" ca="1" si="20"/>
        <v>213.29805784000001</v>
      </c>
      <c r="M138" s="1">
        <f t="shared" ca="1" si="22"/>
        <v>181.3415426</v>
      </c>
      <c r="O138" s="1">
        <f t="shared" ca="1" si="23"/>
        <v>108.77887696335848</v>
      </c>
      <c r="P138" s="1">
        <f t="shared" ca="1" si="24"/>
        <v>107.4788605165615</v>
      </c>
      <c r="Q138" s="1">
        <f t="shared" ca="1" si="25"/>
        <v>129.18669209525581</v>
      </c>
      <c r="R138" s="1">
        <f t="shared" ca="1" si="25"/>
        <v>106.71865941243786</v>
      </c>
      <c r="AB138" s="93">
        <v>40960</v>
      </c>
    </row>
    <row r="139" spans="1:28" x14ac:dyDescent="0.3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f t="shared" ca="1" si="21"/>
        <v>46113</v>
      </c>
      <c r="J139" s="1">
        <f t="shared" ca="1" si="18"/>
        <v>164.85229143000001</v>
      </c>
      <c r="K139" s="1">
        <f t="shared" ca="1" si="19"/>
        <v>189.49711146999999</v>
      </c>
      <c r="L139" s="1">
        <f t="shared" ca="1" si="20"/>
        <v>213.85680769999999</v>
      </c>
      <c r="M139" s="1">
        <f t="shared" ca="1" si="22"/>
        <v>181.77754823000001</v>
      </c>
      <c r="O139" s="1">
        <f t="shared" ca="1" si="23"/>
        <v>108.94974987566617</v>
      </c>
      <c r="P139" s="1">
        <f t="shared" ca="1" si="24"/>
        <v>107.53718528476087</v>
      </c>
      <c r="Q139" s="1">
        <f t="shared" ca="1" si="25"/>
        <v>129.52510608201712</v>
      </c>
      <c r="R139" s="1">
        <f t="shared" ca="1" si="25"/>
        <v>106.97524670988086</v>
      </c>
      <c r="AB139" s="93">
        <v>41005</v>
      </c>
    </row>
    <row r="140" spans="1:28" x14ac:dyDescent="0.3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f t="shared" ca="1" si="21"/>
        <v>46114</v>
      </c>
      <c r="J140" s="1">
        <f t="shared" ca="1" si="18"/>
        <v>165.23075875999999</v>
      </c>
      <c r="K140" s="1">
        <f t="shared" ca="1" si="19"/>
        <v>189.59994438000001</v>
      </c>
      <c r="L140" s="1">
        <f t="shared" ca="1" si="20"/>
        <v>213.96957716</v>
      </c>
      <c r="M140" s="1">
        <f t="shared" ca="1" si="22"/>
        <v>181.84040587000001</v>
      </c>
      <c r="O140" s="1">
        <f t="shared" ca="1" si="23"/>
        <v>109.19987634089105</v>
      </c>
      <c r="P140" s="1">
        <f t="shared" ca="1" si="24"/>
        <v>107.5955416449727</v>
      </c>
      <c r="Q140" s="1">
        <f t="shared" ca="1" si="25"/>
        <v>129.59340634529329</v>
      </c>
      <c r="R140" s="1">
        <f t="shared" ca="1" si="25"/>
        <v>107.01223814040723</v>
      </c>
      <c r="AB140" s="93">
        <v>41020</v>
      </c>
    </row>
    <row r="141" spans="1:28" x14ac:dyDescent="0.3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f t="shared" ca="1" si="21"/>
        <v>46118</v>
      </c>
      <c r="J141" s="1">
        <f t="shared" ca="1" si="18"/>
        <v>165.28816673</v>
      </c>
      <c r="K141" s="1">
        <f t="shared" ca="1" si="19"/>
        <v>189.70283315</v>
      </c>
      <c r="L141" s="1">
        <f t="shared" ca="1" si="20"/>
        <v>214.09468061000001</v>
      </c>
      <c r="M141" s="1">
        <f t="shared" ca="1" si="22"/>
        <v>182.09019529</v>
      </c>
      <c r="O141" s="1">
        <f t="shared" ca="1" si="23"/>
        <v>109.2378168749177</v>
      </c>
      <c r="P141" s="1">
        <f t="shared" ca="1" si="24"/>
        <v>107.65392970501952</v>
      </c>
      <c r="Q141" s="1">
        <f t="shared" ca="1" si="25"/>
        <v>129.66917684709188</v>
      </c>
      <c r="R141" s="1">
        <f t="shared" ca="1" si="25"/>
        <v>107.15923805921022</v>
      </c>
      <c r="AB141" s="93">
        <v>41030</v>
      </c>
    </row>
    <row r="142" spans="1:28" x14ac:dyDescent="0.3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f t="shared" ca="1" si="21"/>
        <v>46119</v>
      </c>
      <c r="J142" s="1">
        <f t="shared" ca="1" si="18"/>
        <v>165.00537933999999</v>
      </c>
      <c r="K142" s="1">
        <f t="shared" ca="1" si="19"/>
        <v>189.80577776000001</v>
      </c>
      <c r="L142" s="1">
        <f t="shared" ca="1" si="20"/>
        <v>214.20498099</v>
      </c>
      <c r="M142" s="1">
        <f t="shared" ca="1" si="22"/>
        <v>182.07408508</v>
      </c>
      <c r="O142" s="1">
        <f t="shared" ca="1" si="23"/>
        <v>109.05092462646159</v>
      </c>
      <c r="P142" s="1">
        <f t="shared" ca="1" si="24"/>
        <v>107.71234945355162</v>
      </c>
      <c r="Q142" s="1">
        <f t="shared" ca="1" si="25"/>
        <v>129.7359816805411</v>
      </c>
      <c r="R142" s="1">
        <f t="shared" ca="1" si="25"/>
        <v>107.14975727510857</v>
      </c>
      <c r="AB142" s="93">
        <v>41067</v>
      </c>
    </row>
    <row r="143" spans="1:28" x14ac:dyDescent="0.3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f t="shared" ca="1" si="21"/>
        <v>46120</v>
      </c>
      <c r="J143" s="1">
        <f t="shared" ca="1" si="18"/>
        <v>165.44678282000001</v>
      </c>
      <c r="K143" s="1">
        <f t="shared" ca="1" si="19"/>
        <v>189.90877823</v>
      </c>
      <c r="L143" s="1">
        <f t="shared" ca="1" si="20"/>
        <v>218.69055666</v>
      </c>
      <c r="M143" s="1">
        <f t="shared" ca="1" si="22"/>
        <v>183.15971905999999</v>
      </c>
      <c r="O143" s="1">
        <f t="shared" ca="1" si="23"/>
        <v>109.34264516199731</v>
      </c>
      <c r="P143" s="1">
        <f t="shared" ca="1" si="24"/>
        <v>107.77080090191873</v>
      </c>
      <c r="Q143" s="1">
        <f t="shared" ca="1" si="25"/>
        <v>132.452727856378</v>
      </c>
      <c r="R143" s="1">
        <f t="shared" ca="1" si="25"/>
        <v>107.78864785305929</v>
      </c>
      <c r="AB143" s="93">
        <v>41159</v>
      </c>
    </row>
    <row r="144" spans="1:28" x14ac:dyDescent="0.3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f t="shared" ca="1" si="21"/>
        <v>46121</v>
      </c>
      <c r="J144" s="1">
        <f t="shared" ca="1" si="18"/>
        <v>165.49313443</v>
      </c>
      <c r="K144" s="1">
        <f t="shared" ca="1" si="19"/>
        <v>190.01183455</v>
      </c>
      <c r="L144" s="1">
        <f t="shared" ca="1" si="20"/>
        <v>222.02219957</v>
      </c>
      <c r="M144" s="1">
        <f t="shared" ca="1" si="22"/>
        <v>183.50891343999999</v>
      </c>
      <c r="O144" s="1">
        <f t="shared" ca="1" si="23"/>
        <v>109.3732786234556</v>
      </c>
      <c r="P144" s="1">
        <f t="shared" ca="1" si="24"/>
        <v>107.82928404444601</v>
      </c>
      <c r="Q144" s="1">
        <f t="shared" ca="1" si="25"/>
        <v>134.47057992284346</v>
      </c>
      <c r="R144" s="1">
        <f t="shared" ca="1" si="25"/>
        <v>107.99414713123714</v>
      </c>
      <c r="AB144" s="93">
        <v>41194</v>
      </c>
    </row>
    <row r="145" spans="1:28" x14ac:dyDescent="0.3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f t="shared" ca="1" si="21"/>
        <v>46122</v>
      </c>
      <c r="J145" s="1">
        <f t="shared" ca="1" si="18"/>
        <v>166.30577608999999</v>
      </c>
      <c r="K145" s="1">
        <f t="shared" ca="1" si="19"/>
        <v>190.11494689</v>
      </c>
      <c r="L145" s="1">
        <f t="shared" ca="1" si="20"/>
        <v>224.51928476000001</v>
      </c>
      <c r="M145" s="1">
        <f t="shared" ca="1" si="22"/>
        <v>184.20337795</v>
      </c>
      <c r="O145" s="1">
        <f t="shared" ca="1" si="23"/>
        <v>109.91034792851372</v>
      </c>
      <c r="P145" s="1">
        <f t="shared" ca="1" si="24"/>
        <v>107.88779897760625</v>
      </c>
      <c r="Q145" s="1">
        <f t="shared" ca="1" si="25"/>
        <v>135.98297145065632</v>
      </c>
      <c r="R145" s="1">
        <f t="shared" ca="1" si="25"/>
        <v>108.40283628461107</v>
      </c>
      <c r="AB145" s="93">
        <v>41215</v>
      </c>
    </row>
    <row r="146" spans="1:28" x14ac:dyDescent="0.3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f t="shared" ca="1" si="21"/>
        <v>46125</v>
      </c>
      <c r="J146" s="1">
        <f t="shared" ca="1" si="18"/>
        <v>165.98981964999999</v>
      </c>
      <c r="K146" s="1">
        <f t="shared" ca="1" si="19"/>
        <v>190.21811509</v>
      </c>
      <c r="L146" s="1">
        <f t="shared" ca="1" si="20"/>
        <v>225.28940767</v>
      </c>
      <c r="M146" s="1">
        <f t="shared" ca="1" si="22"/>
        <v>184.68452855999999</v>
      </c>
      <c r="O146" s="1">
        <f t="shared" ca="1" si="23"/>
        <v>109.7015344821794</v>
      </c>
      <c r="P146" s="1">
        <f t="shared" ca="1" si="24"/>
        <v>107.9463456106015</v>
      </c>
      <c r="Q146" s="1">
        <f t="shared" ca="1" si="25"/>
        <v>136.44940622393636</v>
      </c>
      <c r="R146" s="1">
        <f t="shared" ca="1" si="25"/>
        <v>108.68599119406244</v>
      </c>
      <c r="AB146" s="93">
        <v>41228</v>
      </c>
    </row>
    <row r="147" spans="1:28" x14ac:dyDescent="0.3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f t="shared" ca="1" si="21"/>
        <v>46126</v>
      </c>
      <c r="J147" s="1">
        <f t="shared" ca="1" si="18"/>
        <v>166.04084896000001</v>
      </c>
      <c r="K147" s="1">
        <f t="shared" ca="1" si="19"/>
        <v>190.32133931999999</v>
      </c>
      <c r="L147" s="1">
        <f t="shared" ca="1" si="20"/>
        <v>226.03652382999999</v>
      </c>
      <c r="M147" s="1">
        <f t="shared" ca="1" si="22"/>
        <v>184.91441424000001</v>
      </c>
      <c r="O147" s="1">
        <f t="shared" ca="1" si="23"/>
        <v>109.73525940351718</v>
      </c>
      <c r="P147" s="1">
        <f t="shared" ca="1" si="24"/>
        <v>108.00492403990458</v>
      </c>
      <c r="Q147" s="1">
        <f t="shared" ca="1" si="25"/>
        <v>136.90190666533144</v>
      </c>
      <c r="R147" s="1">
        <f t="shared" ca="1" si="25"/>
        <v>108.82127785389764</v>
      </c>
      <c r="AB147" s="93">
        <v>41268</v>
      </c>
    </row>
    <row r="148" spans="1:28" x14ac:dyDescent="0.3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f t="shared" ca="1" si="21"/>
        <v>46127</v>
      </c>
      <c r="J148" s="1">
        <f t="shared" ca="1" si="18"/>
        <v>166.10803754</v>
      </c>
      <c r="K148" s="1">
        <f t="shared" ca="1" si="19"/>
        <v>190.42461958000001</v>
      </c>
      <c r="L148" s="1">
        <f t="shared" ca="1" si="20"/>
        <v>224.99004690999999</v>
      </c>
      <c r="M148" s="1">
        <f t="shared" ca="1" si="22"/>
        <v>185.06836612000001</v>
      </c>
      <c r="O148" s="1">
        <f t="shared" ca="1" si="23"/>
        <v>109.77966387567831</v>
      </c>
      <c r="P148" s="1">
        <f t="shared" ca="1" si="24"/>
        <v>108.06353426551554</v>
      </c>
      <c r="Q148" s="1">
        <f t="shared" ca="1" si="25"/>
        <v>136.26809455743947</v>
      </c>
      <c r="R148" s="1">
        <f t="shared" ca="1" si="25"/>
        <v>108.91187782350229</v>
      </c>
      <c r="AB148" s="93">
        <v>41275</v>
      </c>
    </row>
    <row r="149" spans="1:28" x14ac:dyDescent="0.3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f t="shared" ca="1" si="21"/>
        <v>46128</v>
      </c>
      <c r="J149" s="1">
        <f t="shared" ca="1" si="18"/>
        <v>166.46949511</v>
      </c>
      <c r="K149" s="1">
        <f t="shared" ca="1" si="19"/>
        <v>190.52795587</v>
      </c>
      <c r="L149" s="1">
        <f t="shared" ca="1" si="20"/>
        <v>223.94436646</v>
      </c>
      <c r="M149" s="1">
        <f t="shared" ca="1" si="22"/>
        <v>185.07849970999999</v>
      </c>
      <c r="O149" s="1">
        <f t="shared" ca="1" si="23"/>
        <v>110.01854870706622</v>
      </c>
      <c r="P149" s="1">
        <f t="shared" ca="1" si="24"/>
        <v>108.12217628743433</v>
      </c>
      <c r="Q149" s="1">
        <f t="shared" ca="1" si="25"/>
        <v>135.63476484177224</v>
      </c>
      <c r="R149" s="1">
        <f t="shared" ca="1" si="25"/>
        <v>108.91784139436604</v>
      </c>
      <c r="AB149" s="93">
        <v>41316</v>
      </c>
    </row>
    <row r="150" spans="1:28" x14ac:dyDescent="0.3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f t="shared" ca="1" si="21"/>
        <v>46129</v>
      </c>
      <c r="J150" s="1">
        <f t="shared" ca="1" si="18"/>
        <v>167.16604509999999</v>
      </c>
      <c r="K150" s="1">
        <f t="shared" ca="1" si="19"/>
        <v>190.63134819000001</v>
      </c>
      <c r="L150" s="1">
        <f t="shared" ca="1" si="20"/>
        <v>222.70973942000001</v>
      </c>
      <c r="M150" s="1">
        <f t="shared" ca="1" si="22"/>
        <v>185.31050418000001</v>
      </c>
      <c r="O150" s="1">
        <f t="shared" ca="1" si="23"/>
        <v>110.47889382285504</v>
      </c>
      <c r="P150" s="1">
        <f t="shared" ca="1" si="24"/>
        <v>108.18085010566095</v>
      </c>
      <c r="Q150" s="1">
        <f t="shared" ca="1" si="25"/>
        <v>134.88699721142373</v>
      </c>
      <c r="R150" s="1">
        <f t="shared" ca="1" si="25"/>
        <v>109.05437495232032</v>
      </c>
      <c r="AB150" s="93">
        <v>41317</v>
      </c>
    </row>
    <row r="151" spans="1:28" x14ac:dyDescent="0.3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f t="shared" ca="1" si="21"/>
        <v>46132</v>
      </c>
      <c r="J151" s="1">
        <f t="shared" ca="1" si="18"/>
        <v>167.61510297000001</v>
      </c>
      <c r="K151" s="1">
        <f t="shared" ca="1" si="19"/>
        <v>190.73479671000001</v>
      </c>
      <c r="L151" s="1">
        <f t="shared" ca="1" si="20"/>
        <v>223.16321805999999</v>
      </c>
      <c r="M151" s="1">
        <f t="shared" ca="1" si="22"/>
        <v>185.64321469999999</v>
      </c>
      <c r="O151" s="1">
        <f t="shared" ca="1" si="23"/>
        <v>110.77567309229562</v>
      </c>
      <c r="P151" s="1">
        <f t="shared" ca="1" si="24"/>
        <v>108.23955581666824</v>
      </c>
      <c r="Q151" s="1">
        <f t="shared" ca="1" si="25"/>
        <v>135.16165233970153</v>
      </c>
      <c r="R151" s="1">
        <f t="shared" ca="1" si="25"/>
        <v>109.25017355509901</v>
      </c>
      <c r="AB151" s="93">
        <v>41362</v>
      </c>
    </row>
    <row r="152" spans="1:28" x14ac:dyDescent="0.3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f t="shared" ca="1" si="21"/>
        <v>46134</v>
      </c>
      <c r="J152" s="1">
        <f t="shared" ca="1" si="18"/>
        <v>167.54323669999999</v>
      </c>
      <c r="K152" s="1">
        <f t="shared" ca="1" si="19"/>
        <v>190.83830126999999</v>
      </c>
      <c r="L152" s="1">
        <f t="shared" ca="1" si="20"/>
        <v>219.47315008999999</v>
      </c>
      <c r="M152" s="1">
        <f t="shared" ca="1" si="22"/>
        <v>185.30387210999999</v>
      </c>
      <c r="O152" s="1">
        <f t="shared" ca="1" si="23"/>
        <v>110.72817716686396</v>
      </c>
      <c r="P152" s="1">
        <f t="shared" ca="1" si="24"/>
        <v>108.29829332965824</v>
      </c>
      <c r="Q152" s="1">
        <f t="shared" ca="1" si="25"/>
        <v>132.92671555931815</v>
      </c>
      <c r="R152" s="1">
        <f t="shared" ca="1" si="25"/>
        <v>109.05047200978777</v>
      </c>
      <c r="AB152" s="93">
        <v>41385</v>
      </c>
    </row>
    <row r="153" spans="1:28" x14ac:dyDescent="0.3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f t="shared" ca="1" si="21"/>
        <v>46135</v>
      </c>
      <c r="J153" s="1">
        <f t="shared" ca="1" si="18"/>
        <v>167.06356124999999</v>
      </c>
      <c r="K153" s="1">
        <f t="shared" ca="1" si="19"/>
        <v>190.94186203000001</v>
      </c>
      <c r="L153" s="1">
        <f t="shared" ca="1" si="20"/>
        <v>217.75443702000001</v>
      </c>
      <c r="M153" s="1">
        <f t="shared" ca="1" si="22"/>
        <v>184.59153608</v>
      </c>
      <c r="O153" s="1">
        <f t="shared" ca="1" si="23"/>
        <v>110.41116294858608</v>
      </c>
      <c r="P153" s="1">
        <f t="shared" ca="1" si="24"/>
        <v>108.35706273542893</v>
      </c>
      <c r="Q153" s="1">
        <f t="shared" ca="1" si="25"/>
        <v>131.88575504414678</v>
      </c>
      <c r="R153" s="1">
        <f t="shared" ca="1" si="25"/>
        <v>108.63126554952036</v>
      </c>
      <c r="AB153" s="93">
        <v>41395</v>
      </c>
    </row>
    <row r="154" spans="1:28" x14ac:dyDescent="0.3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f t="shared" ca="1" si="21"/>
        <v>46136</v>
      </c>
      <c r="J154" s="1">
        <f t="shared" ca="1" si="18"/>
        <v>167.35697974999999</v>
      </c>
      <c r="K154" s="1">
        <f t="shared" ca="1" si="19"/>
        <v>191.045479</v>
      </c>
      <c r="L154" s="1">
        <f t="shared" ca="1" si="20"/>
        <v>217.03372969</v>
      </c>
      <c r="M154" s="1">
        <f t="shared" ca="1" si="22"/>
        <v>184.86577115</v>
      </c>
      <c r="O154" s="1">
        <f t="shared" ca="1" si="23"/>
        <v>110.60508122479922</v>
      </c>
      <c r="P154" s="1">
        <f t="shared" ca="1" si="24"/>
        <v>108.41586403965512</v>
      </c>
      <c r="Q154" s="1">
        <f t="shared" ca="1" si="25"/>
        <v>131.44924944782602</v>
      </c>
      <c r="R154" s="1">
        <f t="shared" ca="1" si="25"/>
        <v>108.79265162032726</v>
      </c>
      <c r="AB154" s="93">
        <v>41424</v>
      </c>
    </row>
    <row r="155" spans="1:28" x14ac:dyDescent="0.3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f t="shared" ca="1" si="21"/>
        <v>46139</v>
      </c>
      <c r="J155" s="1">
        <f t="shared" ca="1" si="18"/>
        <v>166.90537040999999</v>
      </c>
      <c r="K155" s="1">
        <f t="shared" ca="1" si="19"/>
        <v>191.14915219</v>
      </c>
      <c r="L155" s="1">
        <f t="shared" ca="1" si="20"/>
        <v>215.70676845</v>
      </c>
      <c r="M155" s="1">
        <f t="shared" ca="1" si="22"/>
        <v>184.73122846999999</v>
      </c>
      <c r="O155" s="1">
        <f t="shared" ca="1" si="23"/>
        <v>110.30661570631774</v>
      </c>
      <c r="P155" s="1">
        <f t="shared" ca="1" si="24"/>
        <v>108.47469724801172</v>
      </c>
      <c r="Q155" s="1">
        <f t="shared" ca="1" si="25"/>
        <v>130.64555843033531</v>
      </c>
      <c r="R155" s="1">
        <f t="shared" ca="1" si="25"/>
        <v>108.71347387518682</v>
      </c>
      <c r="AB155" s="93">
        <v>41524</v>
      </c>
    </row>
    <row r="156" spans="1:28" x14ac:dyDescent="0.3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f t="shared" ca="1" si="21"/>
        <v>46140</v>
      </c>
      <c r="J156" s="1">
        <f t="shared" ca="1" si="18"/>
        <v>166.89303833</v>
      </c>
      <c r="K156" s="1">
        <f t="shared" ca="1" si="19"/>
        <v>191.25288157</v>
      </c>
      <c r="L156" s="1">
        <f t="shared" ca="1" si="20"/>
        <v>214.61434631</v>
      </c>
      <c r="M156" s="1">
        <f t="shared" ca="1" si="22"/>
        <v>184.67215589</v>
      </c>
      <c r="O156" s="1">
        <f t="shared" ca="1" si="23"/>
        <v>110.29846551914235</v>
      </c>
      <c r="P156" s="1">
        <f t="shared" ca="1" si="24"/>
        <v>108.53356234347413</v>
      </c>
      <c r="Q156" s="1">
        <f t="shared" ca="1" si="25"/>
        <v>129.98391901332721</v>
      </c>
      <c r="R156" s="1">
        <f t="shared" ca="1" si="25"/>
        <v>108.67870993497077</v>
      </c>
      <c r="AB156" s="93">
        <v>41559</v>
      </c>
    </row>
    <row r="157" spans="1:28" x14ac:dyDescent="0.3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f t="shared" ca="1" si="21"/>
        <v>46141</v>
      </c>
      <c r="J157" s="1">
        <f t="shared" ca="1" si="18"/>
        <v>166.99849889000001</v>
      </c>
      <c r="K157" s="1">
        <f t="shared" ca="1" si="19"/>
        <v>191.35666735000001</v>
      </c>
      <c r="L157" s="1">
        <f t="shared" ca="1" si="20"/>
        <v>210.21294664999999</v>
      </c>
      <c r="M157" s="1">
        <f t="shared" ca="1" si="22"/>
        <v>183.96888831999999</v>
      </c>
      <c r="O157" s="1">
        <f t="shared" ca="1" si="23"/>
        <v>110.36816368065458</v>
      </c>
      <c r="P157" s="1">
        <f t="shared" ca="1" si="24"/>
        <v>108.59245944521466</v>
      </c>
      <c r="Q157" s="1">
        <f t="shared" ca="1" si="25"/>
        <v>127.31815511269618</v>
      </c>
      <c r="R157" s="1">
        <f t="shared" ca="1" si="25"/>
        <v>108.26484022148658</v>
      </c>
      <c r="AB157" s="93">
        <v>41580</v>
      </c>
    </row>
    <row r="158" spans="1:28" x14ac:dyDescent="0.3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f t="shared" ca="1" si="21"/>
        <v>46142</v>
      </c>
      <c r="J158" s="1">
        <f t="shared" ca="1" si="18"/>
        <v>167.11714201999999</v>
      </c>
      <c r="K158" s="1">
        <f t="shared" ca="1" si="19"/>
        <v>191.45885092</v>
      </c>
      <c r="L158" s="1">
        <f t="shared" ca="1" si="20"/>
        <v>213.13398402000001</v>
      </c>
      <c r="M158" s="1">
        <f t="shared" ca="1" si="22"/>
        <v>184.63187955999999</v>
      </c>
      <c r="O158" s="1">
        <f t="shared" ca="1" si="23"/>
        <v>110.4465741123558</v>
      </c>
      <c r="P158" s="1">
        <f t="shared" ca="1" si="24"/>
        <v>108.65044731328773</v>
      </c>
      <c r="Q158" s="1">
        <f t="shared" ca="1" si="25"/>
        <v>129.08731869129753</v>
      </c>
      <c r="R158" s="1">
        <f t="shared" ca="1" si="25"/>
        <v>108.65500750097783</v>
      </c>
      <c r="AB158" s="93">
        <v>41593</v>
      </c>
    </row>
    <row r="159" spans="1:28" x14ac:dyDescent="0.3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f t="shared" ca="1" si="21"/>
        <v>46146</v>
      </c>
      <c r="J159" s="1">
        <f t="shared" ca="1" si="18"/>
        <v>165.99534782999999</v>
      </c>
      <c r="K159" s="1">
        <f t="shared" ca="1" si="19"/>
        <v>191.5610891</v>
      </c>
      <c r="L159" s="1">
        <f t="shared" ca="1" si="20"/>
        <v>211.17975333999999</v>
      </c>
      <c r="M159" s="1">
        <f t="shared" ca="1" si="22"/>
        <v>184.21569694999999</v>
      </c>
      <c r="O159" s="1">
        <f t="shared" ca="1" si="23"/>
        <v>109.70518801846355</v>
      </c>
      <c r="P159" s="1">
        <f t="shared" ca="1" si="24"/>
        <v>108.7084661718368</v>
      </c>
      <c r="Q159" s="1">
        <f t="shared" ca="1" si="25"/>
        <v>127.90371392856855</v>
      </c>
      <c r="R159" s="1">
        <f t="shared" ca="1" si="25"/>
        <v>108.41008595915585</v>
      </c>
      <c r="AB159" s="93">
        <v>41633</v>
      </c>
    </row>
    <row r="160" spans="1:28" x14ac:dyDescent="0.3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f t="shared" ca="1" si="21"/>
        <v>46147</v>
      </c>
      <c r="J160" s="1">
        <f t="shared" ca="1" si="18"/>
        <v>165.45188575</v>
      </c>
      <c r="K160" s="1">
        <f t="shared" ca="1" si="19"/>
        <v>191.66338188</v>
      </c>
      <c r="L160" s="1">
        <f t="shared" ca="1" si="20"/>
        <v>212.49245766999999</v>
      </c>
      <c r="M160" s="1">
        <f t="shared" ca="1" si="22"/>
        <v>184.52387585</v>
      </c>
      <c r="O160" s="1">
        <f t="shared" ca="1" si="23"/>
        <v>109.34601765347017</v>
      </c>
      <c r="P160" s="1">
        <f t="shared" ca="1" si="24"/>
        <v>108.76651601518702</v>
      </c>
      <c r="Q160" s="1">
        <f t="shared" ca="1" si="25"/>
        <v>128.69877006648719</v>
      </c>
      <c r="R160" s="1">
        <f t="shared" ca="1" si="25"/>
        <v>108.59144781698313</v>
      </c>
      <c r="AB160" s="93">
        <v>41640</v>
      </c>
    </row>
    <row r="161" spans="1:28" x14ac:dyDescent="0.3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f t="shared" ca="1" si="21"/>
        <v>46148</v>
      </c>
      <c r="J161" s="1">
        <f t="shared" ca="1" si="18"/>
        <v>166.43887753000001</v>
      </c>
      <c r="K161" s="1">
        <f t="shared" ca="1" si="19"/>
        <v>191.76572926</v>
      </c>
      <c r="L161" s="1">
        <f t="shared" ca="1" si="20"/>
        <v>213.55864166000001</v>
      </c>
      <c r="M161" s="1">
        <f t="shared" ca="1" si="22"/>
        <v>185.0741233</v>
      </c>
      <c r="O161" s="1">
        <f t="shared" ca="1" si="23"/>
        <v>109.9983137582289</v>
      </c>
      <c r="P161" s="1">
        <f t="shared" ca="1" si="24"/>
        <v>108.8245968433384</v>
      </c>
      <c r="Q161" s="1">
        <f t="shared" ca="1" si="25"/>
        <v>129.34451801294222</v>
      </c>
      <c r="R161" s="1">
        <f t="shared" ca="1" si="25"/>
        <v>108.9152658973148</v>
      </c>
      <c r="AB161" s="93">
        <v>41701</v>
      </c>
    </row>
    <row r="162" spans="1:28" x14ac:dyDescent="0.3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f t="shared" ca="1" si="21"/>
        <v>46149</v>
      </c>
      <c r="J162" s="1">
        <f t="shared" ca="1" si="18"/>
        <v>166.25559727999999</v>
      </c>
      <c r="K162" s="1">
        <f t="shared" ca="1" si="19"/>
        <v>191.86813125</v>
      </c>
      <c r="L162" s="1">
        <f t="shared" ca="1" si="20"/>
        <v>208.46962250999999</v>
      </c>
      <c r="M162" s="1">
        <f t="shared" ca="1" si="22"/>
        <v>185.10157022000001</v>
      </c>
      <c r="O162" s="1">
        <f t="shared" ca="1" si="23"/>
        <v>109.8771850967985</v>
      </c>
      <c r="P162" s="1">
        <f t="shared" ca="1" si="24"/>
        <v>108.88270866196578</v>
      </c>
      <c r="Q162" s="1">
        <f t="shared" ca="1" si="25"/>
        <v>126.26228858874808</v>
      </c>
      <c r="R162" s="1">
        <f t="shared" ca="1" si="25"/>
        <v>108.93141828283775</v>
      </c>
      <c r="AB162" s="93">
        <v>41702</v>
      </c>
    </row>
    <row r="163" spans="1:28" x14ac:dyDescent="0.3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f t="shared" ca="1" si="21"/>
        <v>46150</v>
      </c>
      <c r="J163" s="1">
        <f t="shared" ca="1" si="18"/>
        <v>166.78630203</v>
      </c>
      <c r="K163" s="1">
        <f t="shared" ca="1" si="19"/>
        <v>191.97058801</v>
      </c>
      <c r="L163" s="1">
        <f t="shared" ca="1" si="20"/>
        <v>209.48231752000001</v>
      </c>
      <c r="M163" s="1">
        <f t="shared" ca="1" si="22"/>
        <v>185.48666119999999</v>
      </c>
      <c r="O163" s="1">
        <f t="shared" ca="1" si="23"/>
        <v>110.22792422980521</v>
      </c>
      <c r="P163" s="1">
        <f t="shared" ca="1" si="24"/>
        <v>108.94085156186712</v>
      </c>
      <c r="Q163" s="1">
        <f t="shared" ca="1" si="25"/>
        <v>126.8756402515251</v>
      </c>
      <c r="R163" s="1">
        <f t="shared" ca="1" si="25"/>
        <v>109.15804254415261</v>
      </c>
      <c r="AB163" s="93">
        <v>41747</v>
      </c>
    </row>
    <row r="164" spans="1:28" x14ac:dyDescent="0.3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f t="shared" ca="1" si="21"/>
        <v>46153</v>
      </c>
      <c r="J164" s="1">
        <f t="shared" ca="1" si="18"/>
        <v>164.51124558000001</v>
      </c>
      <c r="K164" s="1">
        <f t="shared" ca="1" si="19"/>
        <v>192.07309938</v>
      </c>
      <c r="L164" s="1">
        <f t="shared" ca="1" si="20"/>
        <v>206.97977079</v>
      </c>
      <c r="M164" s="1">
        <f t="shared" ca="1" si="22"/>
        <v>185.24181035999999</v>
      </c>
      <c r="O164" s="1">
        <f t="shared" ca="1" si="23"/>
        <v>108.72435501016976</v>
      </c>
      <c r="P164" s="1">
        <f t="shared" ca="1" si="24"/>
        <v>108.99902545224448</v>
      </c>
      <c r="Q164" s="1">
        <f t="shared" ca="1" si="25"/>
        <v>125.35994087227894</v>
      </c>
      <c r="R164" s="1">
        <f t="shared" ca="1" si="25"/>
        <v>109.01394895684676</v>
      </c>
      <c r="AB164" s="93">
        <v>41750</v>
      </c>
    </row>
    <row r="165" spans="1:28" x14ac:dyDescent="0.3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f t="shared" ca="1" si="21"/>
        <v>46154</v>
      </c>
      <c r="J165" s="1">
        <f t="shared" ca="1" si="18"/>
        <v>164.36708780000001</v>
      </c>
      <c r="K165" s="1">
        <f t="shared" ca="1" si="19"/>
        <v>192.17566552</v>
      </c>
      <c r="L165" s="1">
        <f t="shared" ca="1" si="20"/>
        <v>205.19732834999999</v>
      </c>
      <c r="M165" s="1">
        <f t="shared" ca="1" si="22"/>
        <v>185.08043357</v>
      </c>
      <c r="O165" s="1">
        <f t="shared" ca="1" si="23"/>
        <v>108.62908212110409</v>
      </c>
      <c r="P165" s="1">
        <f t="shared" ca="1" si="24"/>
        <v>109.05723042389582</v>
      </c>
      <c r="Q165" s="1">
        <f t="shared" ca="1" si="25"/>
        <v>124.28038185047797</v>
      </c>
      <c r="R165" s="1">
        <f t="shared" ca="1" si="25"/>
        <v>108.91897946203514</v>
      </c>
      <c r="AB165" s="93">
        <v>41760</v>
      </c>
    </row>
    <row r="166" spans="1:28" x14ac:dyDescent="0.3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f t="shared" ca="1" si="21"/>
        <v>46155</v>
      </c>
      <c r="J166" s="1">
        <f t="shared" ca="1" si="18"/>
        <v>163.05308323</v>
      </c>
      <c r="K166" s="1">
        <f t="shared" ca="1" si="19"/>
        <v>192.27828645</v>
      </c>
      <c r="L166" s="1">
        <f t="shared" ca="1" si="20"/>
        <v>201.50619083000001</v>
      </c>
      <c r="M166" s="1">
        <f t="shared" ca="1" si="22"/>
        <v>184.1492725</v>
      </c>
      <c r="O166" s="1">
        <f t="shared" ca="1" si="23"/>
        <v>107.76066550405164</v>
      </c>
      <c r="P166" s="1">
        <f t="shared" ca="1" si="24"/>
        <v>109.11546648817088</v>
      </c>
      <c r="Q166" s="1">
        <f t="shared" ca="1" si="25"/>
        <v>122.04479728348122</v>
      </c>
      <c r="R166" s="1">
        <f t="shared" ca="1" si="25"/>
        <v>108.37099547743519</v>
      </c>
      <c r="AB166" s="93">
        <v>41809</v>
      </c>
    </row>
    <row r="167" spans="1:28" x14ac:dyDescent="0.3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f t="shared" ca="1" si="21"/>
        <v>46156</v>
      </c>
      <c r="J167" s="1">
        <f t="shared" ca="1" si="18"/>
        <v>164.49125910999999</v>
      </c>
      <c r="K167" s="1">
        <f t="shared" ca="1" si="19"/>
        <v>192.38096216</v>
      </c>
      <c r="L167" s="1">
        <f t="shared" ca="1" si="20"/>
        <v>202.94845885999999</v>
      </c>
      <c r="M167" s="1">
        <f t="shared" ca="1" si="22"/>
        <v>184.65367706999999</v>
      </c>
      <c r="O167" s="1">
        <f t="shared" ca="1" si="23"/>
        <v>108.7111460890895</v>
      </c>
      <c r="P167" s="1">
        <f t="shared" ca="1" si="24"/>
        <v>109.17373363939478</v>
      </c>
      <c r="Q167" s="1">
        <f t="shared" ca="1" si="25"/>
        <v>122.91832533055891</v>
      </c>
      <c r="R167" s="1">
        <f t="shared" ca="1" si="25"/>
        <v>108.6678352348351</v>
      </c>
      <c r="AB167" s="93">
        <v>41889</v>
      </c>
    </row>
    <row r="168" spans="1:28" x14ac:dyDescent="0.3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f t="shared" ca="1" si="21"/>
        <v>46157</v>
      </c>
      <c r="J168" s="1">
        <f t="shared" ca="1" si="18"/>
        <v>165.19716446999999</v>
      </c>
      <c r="K168" s="1">
        <f t="shared" ca="1" si="19"/>
        <v>192.48369264999999</v>
      </c>
      <c r="L168" s="1">
        <f t="shared" ca="1" si="20"/>
        <v>201.71730217999999</v>
      </c>
      <c r="M168" s="1">
        <f t="shared" ca="1" si="22"/>
        <v>183.86414979</v>
      </c>
      <c r="O168" s="1">
        <f t="shared" ca="1" si="23"/>
        <v>109.17767410481046</v>
      </c>
      <c r="P168" s="1">
        <f t="shared" ca="1" si="24"/>
        <v>109.23203187756752</v>
      </c>
      <c r="Q168" s="1">
        <f t="shared" ca="1" si="25"/>
        <v>122.17265956805355</v>
      </c>
      <c r="R168" s="1">
        <f t="shared" ca="1" si="25"/>
        <v>108.20320208082582</v>
      </c>
      <c r="AB168" s="93">
        <v>41924</v>
      </c>
    </row>
    <row r="169" spans="1:28" x14ac:dyDescent="0.3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f t="shared" ca="1" si="21"/>
        <v>46160</v>
      </c>
      <c r="J169" s="1">
        <f t="shared" ca="1" si="18"/>
        <v>163.72709527999999</v>
      </c>
      <c r="K169" s="1">
        <f t="shared" ca="1" si="19"/>
        <v>192.58647809999999</v>
      </c>
      <c r="L169" s="1">
        <f t="shared" ca="1" si="20"/>
        <v>201.36684185999999</v>
      </c>
      <c r="M169" s="1">
        <f t="shared" ca="1" si="22"/>
        <v>184.14393669</v>
      </c>
      <c r="O169" s="1">
        <f t="shared" ca="1" si="23"/>
        <v>108.20611544971932</v>
      </c>
      <c r="P169" s="1">
        <f t="shared" ca="1" si="24"/>
        <v>109.29036130483679</v>
      </c>
      <c r="Q169" s="1">
        <f t="shared" ca="1" si="25"/>
        <v>121.9603988006095</v>
      </c>
      <c r="R169" s="1">
        <f t="shared" ca="1" si="25"/>
        <v>108.3678553779196</v>
      </c>
      <c r="AB169" s="93">
        <v>41945</v>
      </c>
    </row>
    <row r="170" spans="1:28" x14ac:dyDescent="0.3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f t="shared" ca="1" si="21"/>
        <v>46161</v>
      </c>
      <c r="J170" s="1">
        <f t="shared" ca="1" si="18"/>
        <v>162.30082625</v>
      </c>
      <c r="K170" s="1">
        <f t="shared" ca="1" si="19"/>
        <v>192.68931832999999</v>
      </c>
      <c r="L170" s="1">
        <f t="shared" ca="1" si="20"/>
        <v>198.29818356999999</v>
      </c>
      <c r="M170" s="1">
        <f t="shared" ca="1" si="22"/>
        <v>183.64706581999999</v>
      </c>
      <c r="O170" s="1">
        <f t="shared" ca="1" si="23"/>
        <v>107.26350402026345</v>
      </c>
      <c r="P170" s="1">
        <f t="shared" ca="1" si="24"/>
        <v>109.3487218190549</v>
      </c>
      <c r="Q170" s="1">
        <f t="shared" ca="1" si="25"/>
        <v>120.10182672700367</v>
      </c>
      <c r="R170" s="1">
        <f t="shared" ca="1" si="25"/>
        <v>108.07544916813868</v>
      </c>
      <c r="AB170" s="93">
        <v>41958</v>
      </c>
    </row>
    <row r="171" spans="1:28" x14ac:dyDescent="0.3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f t="shared" ca="1" si="21"/>
        <v>46162</v>
      </c>
      <c r="J171" s="1">
        <f t="shared" ca="1" si="18"/>
        <v>163.72199234999999</v>
      </c>
      <c r="K171" s="1">
        <f t="shared" ca="1" si="19"/>
        <v>192.79221351000001</v>
      </c>
      <c r="L171" s="1">
        <f t="shared" ca="1" si="20"/>
        <v>201.79911152</v>
      </c>
      <c r="M171" s="1">
        <f t="shared" ca="1" si="22"/>
        <v>183.96425429000001</v>
      </c>
      <c r="O171" s="1">
        <f t="shared" ca="1" si="23"/>
        <v>108.20274295824643</v>
      </c>
      <c r="P171" s="1">
        <f t="shared" ca="1" si="24"/>
        <v>109.40711351669469</v>
      </c>
      <c r="Q171" s="1">
        <f t="shared" ca="1" si="25"/>
        <v>122.22220843935655</v>
      </c>
      <c r="R171" s="1">
        <f t="shared" ca="1" si="25"/>
        <v>108.26211311625647</v>
      </c>
      <c r="AB171" s="93">
        <v>41998</v>
      </c>
    </row>
    <row r="172" spans="1:28" x14ac:dyDescent="0.3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f t="shared" ca="1" si="21"/>
        <v>46163</v>
      </c>
      <c r="J172" s="1">
        <f t="shared" ca="1" si="18"/>
        <v>163.71688942</v>
      </c>
      <c r="K172" s="1">
        <f t="shared" ca="1" si="19"/>
        <v>192.89516366000001</v>
      </c>
      <c r="L172" s="1">
        <f t="shared" ca="1" si="20"/>
        <v>202.13377886999999</v>
      </c>
      <c r="M172" s="1">
        <f t="shared" ca="1" si="22"/>
        <v>184.209484</v>
      </c>
      <c r="O172" s="1">
        <f t="shared" ca="1" si="23"/>
        <v>108.19937046677356</v>
      </c>
      <c r="P172" s="1">
        <f t="shared" ca="1" si="24"/>
        <v>109.46553640910588</v>
      </c>
      <c r="Q172" s="1">
        <f t="shared" ca="1" si="25"/>
        <v>122.42490399287732</v>
      </c>
      <c r="R172" s="1">
        <f t="shared" ca="1" si="25"/>
        <v>108.40642966680565</v>
      </c>
      <c r="AB172" s="93">
        <v>42005</v>
      </c>
    </row>
    <row r="173" spans="1:28" x14ac:dyDescent="0.3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f t="shared" ca="1" si="21"/>
        <v>46164</v>
      </c>
      <c r="J173" s="1">
        <f t="shared" ca="1" si="18"/>
        <v>163.93546494</v>
      </c>
      <c r="K173" s="1">
        <f t="shared" ca="1" si="19"/>
        <v>192.99816877000001</v>
      </c>
      <c r="L173" s="1">
        <f t="shared" ca="1" si="20"/>
        <v>200.49503186999999</v>
      </c>
      <c r="M173" s="1">
        <f t="shared" ca="1" si="22"/>
        <v>184.35210527999999</v>
      </c>
      <c r="O173" s="1">
        <f t="shared" ca="1" si="23"/>
        <v>108.34382553031178</v>
      </c>
      <c r="P173" s="1">
        <f t="shared" ca="1" si="24"/>
        <v>109.52399049061361</v>
      </c>
      <c r="Q173" s="1">
        <f t="shared" ca="1" si="25"/>
        <v>121.4323759489988</v>
      </c>
      <c r="R173" s="1">
        <f t="shared" ca="1" si="25"/>
        <v>108.49036163069579</v>
      </c>
      <c r="AB173" s="93">
        <v>42051</v>
      </c>
    </row>
    <row r="174" spans="1:28" x14ac:dyDescent="0.3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f t="shared" ca="1" si="21"/>
        <v>46167</v>
      </c>
      <c r="J174" s="1">
        <f t="shared" ca="1" si="18"/>
        <v>164.30882935</v>
      </c>
      <c r="K174" s="1">
        <f t="shared" ca="1" si="19"/>
        <v>193.10122883</v>
      </c>
      <c r="L174" s="1">
        <f t="shared" ca="1" si="20"/>
        <v>202.3224979</v>
      </c>
      <c r="M174" s="1">
        <f t="shared" ca="1" si="22"/>
        <v>184.61875409999999</v>
      </c>
      <c r="O174" s="1">
        <f t="shared" ca="1" si="23"/>
        <v>108.59057951067273</v>
      </c>
      <c r="P174" s="1">
        <f t="shared" ca="1" si="24"/>
        <v>109.582475755543</v>
      </c>
      <c r="Q174" s="1">
        <f t="shared" ca="1" si="25"/>
        <v>122.53920408293916</v>
      </c>
      <c r="R174" s="1">
        <f t="shared" ca="1" si="25"/>
        <v>108.64728322845167</v>
      </c>
      <c r="AB174" s="93">
        <v>42052</v>
      </c>
    </row>
    <row r="175" spans="1:28" x14ac:dyDescent="0.3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f t="shared" ca="1" si="21"/>
        <v>46168</v>
      </c>
      <c r="J175" s="1">
        <f t="shared" ca="1" si="18"/>
        <v>163.76239054999999</v>
      </c>
      <c r="K175" s="1">
        <f t="shared" ca="1" si="19"/>
        <v>193.20434402999999</v>
      </c>
      <c r="L175" s="1">
        <f t="shared" ca="1" si="20"/>
        <v>200.92674400000001</v>
      </c>
      <c r="M175" s="1">
        <f t="shared" ca="1" si="22"/>
        <v>184.82640495000001</v>
      </c>
      <c r="O175" s="1">
        <f t="shared" ca="1" si="23"/>
        <v>108.22944185182713</v>
      </c>
      <c r="P175" s="1">
        <f t="shared" ca="1" si="24"/>
        <v>109.64099231171662</v>
      </c>
      <c r="Q175" s="1">
        <f t="shared" ca="1" si="25"/>
        <v>121.69384791258291</v>
      </c>
      <c r="R175" s="1">
        <f t="shared" ca="1" si="25"/>
        <v>108.76948479363155</v>
      </c>
      <c r="AB175" s="93">
        <v>42097</v>
      </c>
    </row>
    <row r="176" spans="1:28" x14ac:dyDescent="0.3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f t="shared" ca="1" si="21"/>
        <v>46169</v>
      </c>
      <c r="J176" s="1">
        <f t="shared" ca="1" si="18"/>
        <v>163.88103368</v>
      </c>
      <c r="K176" s="1">
        <f t="shared" ca="1" si="19"/>
        <v>193.30751420000001</v>
      </c>
      <c r="L176" s="1">
        <f t="shared" ca="1" si="20"/>
        <v>199.96567193000001</v>
      </c>
      <c r="M176" s="1">
        <f t="shared" ca="1" si="22"/>
        <v>185.17905489</v>
      </c>
      <c r="O176" s="1">
        <f t="shared" ca="1" si="23"/>
        <v>108.30785228352838</v>
      </c>
      <c r="P176" s="1">
        <f t="shared" ca="1" si="24"/>
        <v>109.69954006266167</v>
      </c>
      <c r="Q176" s="1">
        <f t="shared" ca="1" si="25"/>
        <v>121.11176234253251</v>
      </c>
      <c r="R176" s="1">
        <f t="shared" ca="1" si="25"/>
        <v>108.9770176528931</v>
      </c>
      <c r="AB176" s="93">
        <v>42115</v>
      </c>
    </row>
    <row r="177" spans="1:28" x14ac:dyDescent="0.3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f t="shared" ca="1" si="21"/>
        <v>46170</v>
      </c>
      <c r="J177" s="1">
        <f t="shared" ca="1" si="18"/>
        <v>164.20889696</v>
      </c>
      <c r="K177" s="1">
        <f t="shared" ca="1" si="19"/>
        <v>193.41073950000001</v>
      </c>
      <c r="L177" s="1">
        <f t="shared" ca="1" si="20"/>
        <v>199.1908612</v>
      </c>
      <c r="M177" s="1">
        <f t="shared" ca="1" si="22"/>
        <v>185.33639027999999</v>
      </c>
      <c r="O177" s="1">
        <f t="shared" ca="1" si="23"/>
        <v>108.52453487883571</v>
      </c>
      <c r="P177" s="1">
        <f t="shared" ca="1" si="24"/>
        <v>109.75811909917607</v>
      </c>
      <c r="Q177" s="1">
        <f t="shared" ca="1" si="25"/>
        <v>120.64248833121593</v>
      </c>
      <c r="R177" s="1">
        <f t="shared" ca="1" si="25"/>
        <v>109.06960880248955</v>
      </c>
      <c r="AB177" s="93">
        <v>42125</v>
      </c>
    </row>
    <row r="178" spans="1:28" x14ac:dyDescent="0.3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f t="shared" ca="1" si="21"/>
        <v>46171</v>
      </c>
      <c r="J178" s="1">
        <f t="shared" ca="1" si="18"/>
        <v>164.88928766999999</v>
      </c>
      <c r="K178" s="1">
        <f t="shared" ca="1" si="19"/>
        <v>193.51401992999999</v>
      </c>
      <c r="L178" s="1">
        <f t="shared" ca="1" si="20"/>
        <v>197.73909236</v>
      </c>
      <c r="M178" s="1">
        <f t="shared" ca="1" si="22"/>
        <v>185.20800943</v>
      </c>
      <c r="O178" s="1">
        <f t="shared" ca="1" si="23"/>
        <v>108.97420043719225</v>
      </c>
      <c r="P178" s="1">
        <f t="shared" ca="1" si="24"/>
        <v>109.81672942125982</v>
      </c>
      <c r="Q178" s="1">
        <f t="shared" ca="1" si="25"/>
        <v>119.76320599725651</v>
      </c>
      <c r="R178" s="1">
        <f t="shared" ca="1" si="25"/>
        <v>108.99405726581575</v>
      </c>
      <c r="AB178" s="93">
        <v>42159</v>
      </c>
    </row>
    <row r="179" spans="1:28" x14ac:dyDescent="0.3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f t="shared" ca="1" si="21"/>
        <v>46174</v>
      </c>
      <c r="J179" s="1">
        <f t="shared" ca="1" si="18"/>
        <v>164.15999388</v>
      </c>
      <c r="K179" s="1">
        <f t="shared" ca="1" si="19"/>
        <v>193.61735551000001</v>
      </c>
      <c r="L179" s="1">
        <f t="shared" ca="1" si="20"/>
        <v>195.9299225</v>
      </c>
      <c r="M179" s="1">
        <f t="shared" ca="1" si="22"/>
        <v>184.75438120999999</v>
      </c>
      <c r="O179" s="1">
        <f t="shared" ca="1" si="23"/>
        <v>108.4922151683365</v>
      </c>
      <c r="P179" s="1">
        <f t="shared" ca="1" si="24"/>
        <v>109.87537104026271</v>
      </c>
      <c r="Q179" s="1">
        <f t="shared" ca="1" si="25"/>
        <v>118.66745917227999</v>
      </c>
      <c r="R179" s="1">
        <f t="shared" ca="1" si="25"/>
        <v>108.72709915563338</v>
      </c>
      <c r="AB179" s="93">
        <v>42254</v>
      </c>
    </row>
    <row r="180" spans="1:28" x14ac:dyDescent="0.3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f t="shared" ca="1" si="21"/>
        <v>46175</v>
      </c>
      <c r="J180" s="1">
        <f t="shared" ca="1" si="18"/>
        <v>164.15616668000001</v>
      </c>
      <c r="K180" s="1">
        <f t="shared" ca="1" si="19"/>
        <v>193.72074622</v>
      </c>
      <c r="L180" s="1">
        <f t="shared" ca="1" si="20"/>
        <v>198.20576972999999</v>
      </c>
      <c r="M180" s="1">
        <f t="shared" ca="1" si="22"/>
        <v>184.38498971999999</v>
      </c>
      <c r="O180" s="1">
        <f t="shared" ca="1" si="23"/>
        <v>108.48968579807961</v>
      </c>
      <c r="P180" s="1">
        <f t="shared" ca="1" si="24"/>
        <v>109.93404394483493</v>
      </c>
      <c r="Q180" s="1">
        <f t="shared" ca="1" si="25"/>
        <v>120.04585510487864</v>
      </c>
      <c r="R180" s="1">
        <f t="shared" ca="1" si="25"/>
        <v>108.5097139715991</v>
      </c>
      <c r="AB180" s="93">
        <v>42289</v>
      </c>
    </row>
    <row r="181" spans="1:28" x14ac:dyDescent="0.3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f t="shared" ca="1" si="21"/>
        <v>46176</v>
      </c>
      <c r="J181" s="1">
        <f t="shared" ca="1" si="18"/>
        <v>163.39838151999999</v>
      </c>
      <c r="K181" s="1">
        <f t="shared" ca="1" si="19"/>
        <v>193.82419225000001</v>
      </c>
      <c r="L181" s="1">
        <f t="shared" ca="1" si="20"/>
        <v>193.80580373000001</v>
      </c>
      <c r="M181" s="1">
        <f t="shared" ca="1" si="22"/>
        <v>183.17806611</v>
      </c>
      <c r="O181" s="1">
        <f t="shared" ca="1" si="23"/>
        <v>107.98887077800723</v>
      </c>
      <c r="P181" s="1">
        <f t="shared" ca="1" si="24"/>
        <v>109.99274824279911</v>
      </c>
      <c r="Q181" s="1">
        <f t="shared" ca="1" si="25"/>
        <v>117.38095951873142</v>
      </c>
      <c r="R181" s="1">
        <f t="shared" ca="1" si="25"/>
        <v>107.79944500715929</v>
      </c>
      <c r="AB181" s="93">
        <v>42310</v>
      </c>
    </row>
    <row r="182" spans="1:28" x14ac:dyDescent="0.3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f t="shared" ca="1" si="21"/>
        <v>46178</v>
      </c>
      <c r="J182" s="1">
        <f t="shared" ca="1" si="18"/>
        <v>163.64970084000001</v>
      </c>
      <c r="K182" s="1">
        <f t="shared" ca="1" si="19"/>
        <v>193.92769340999999</v>
      </c>
      <c r="L182" s="1">
        <f t="shared" ca="1" si="20"/>
        <v>192.31353983</v>
      </c>
      <c r="M182" s="1">
        <f t="shared" ca="1" si="22"/>
        <v>181.54387582000001</v>
      </c>
      <c r="O182" s="1">
        <f t="shared" ca="1" si="23"/>
        <v>108.15496599461241</v>
      </c>
      <c r="P182" s="1">
        <f t="shared" ca="1" si="24"/>
        <v>110.05148382633263</v>
      </c>
      <c r="Q182" s="1">
        <f t="shared" ca="1" si="25"/>
        <v>116.47715083464684</v>
      </c>
      <c r="R182" s="1">
        <f t="shared" ca="1" si="25"/>
        <v>106.83773157694817</v>
      </c>
      <c r="AB182" s="93">
        <v>42323</v>
      </c>
    </row>
    <row r="183" spans="1:28" x14ac:dyDescent="0.3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f t="shared" ca="1" si="21"/>
        <v>46181</v>
      </c>
      <c r="J183" s="1">
        <f t="shared" ca="1" si="18"/>
        <v>162.36801482999999</v>
      </c>
      <c r="K183" s="1">
        <f t="shared" ca="1" si="19"/>
        <v>194.03124989</v>
      </c>
      <c r="L183" s="1">
        <f t="shared" ca="1" si="20"/>
        <v>191.91484728</v>
      </c>
      <c r="M183" s="1">
        <f t="shared" ca="1" si="22"/>
        <v>180.95637809999999</v>
      </c>
      <c r="O183" s="1">
        <f t="shared" ca="1" si="23"/>
        <v>107.30790849242454</v>
      </c>
      <c r="P183" s="1">
        <f t="shared" ca="1" si="24"/>
        <v>110.11025080325808</v>
      </c>
      <c r="Q183" s="1">
        <f t="shared" ca="1" si="25"/>
        <v>116.23567760127986</v>
      </c>
      <c r="R183" s="1">
        <f t="shared" ca="1" si="25"/>
        <v>106.491991884943</v>
      </c>
      <c r="AB183" s="93">
        <v>42363</v>
      </c>
    </row>
    <row r="184" spans="1:28" x14ac:dyDescent="0.3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f t="shared" ca="1" si="21"/>
        <v>46182</v>
      </c>
      <c r="J184" s="1">
        <f t="shared" ca="1" si="18"/>
        <v>162.09500806</v>
      </c>
      <c r="K184" s="1">
        <f t="shared" ca="1" si="19"/>
        <v>194.13486169000001</v>
      </c>
      <c r="L184" s="1">
        <f t="shared" ca="1" si="20"/>
        <v>193.21700401000001</v>
      </c>
      <c r="M184" s="1">
        <f t="shared" ca="1" si="22"/>
        <v>181.07094871000001</v>
      </c>
      <c r="O184" s="1">
        <f t="shared" ca="1" si="23"/>
        <v>107.12748018871187</v>
      </c>
      <c r="P184" s="1">
        <f t="shared" ca="1" si="24"/>
        <v>110.16904917357547</v>
      </c>
      <c r="Q184" s="1">
        <f t="shared" ca="1" si="25"/>
        <v>117.024345450588</v>
      </c>
      <c r="R184" s="1">
        <f t="shared" ca="1" si="25"/>
        <v>106.55941615922657</v>
      </c>
      <c r="AB184" s="93">
        <v>42370</v>
      </c>
    </row>
    <row r="185" spans="1:28" x14ac:dyDescent="0.3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f t="shared" ca="1" si="21"/>
        <v>46183</v>
      </c>
      <c r="J185" s="1">
        <f t="shared" ca="1" si="18"/>
        <v>160.62451363</v>
      </c>
      <c r="K185" s="1">
        <f t="shared" ca="1" si="19"/>
        <v>194.23852880000001</v>
      </c>
      <c r="L185" s="1">
        <f t="shared" ca="1" si="20"/>
        <v>191.85857064000001</v>
      </c>
      <c r="M185" s="1">
        <f t="shared" ca="1" si="22"/>
        <v>181.83123298999999</v>
      </c>
      <c r="O185" s="1">
        <f t="shared" ca="1" si="23"/>
        <v>106.15564049541838</v>
      </c>
      <c r="P185" s="1">
        <f t="shared" ca="1" si="24"/>
        <v>110.22787893160991</v>
      </c>
      <c r="Q185" s="1">
        <f t="shared" ca="1" si="25"/>
        <v>116.20159293573036</v>
      </c>
      <c r="R185" s="1">
        <f t="shared" ca="1" si="25"/>
        <v>107.00683994293684</v>
      </c>
      <c r="AB185" s="93">
        <v>42408</v>
      </c>
    </row>
    <row r="186" spans="1:28" x14ac:dyDescent="0.3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f t="shared" ca="1" si="21"/>
        <v>46184</v>
      </c>
      <c r="J186" s="1">
        <f t="shared" ca="1" si="18"/>
        <v>161.70463389</v>
      </c>
      <c r="K186" s="1">
        <f t="shared" ca="1" si="19"/>
        <v>194.34225122999999</v>
      </c>
      <c r="L186" s="1">
        <f t="shared" ca="1" si="20"/>
        <v>195.13319733</v>
      </c>
      <c r="M186" s="1">
        <f t="shared" ca="1" si="22"/>
        <v>184.38547675999999</v>
      </c>
      <c r="O186" s="1">
        <f t="shared" ca="1" si="23"/>
        <v>106.86948457451393</v>
      </c>
      <c r="P186" s="1">
        <f t="shared" ca="1" si="24"/>
        <v>110.28674008303628</v>
      </c>
      <c r="Q186" s="1">
        <f t="shared" ca="1" si="25"/>
        <v>118.18491240057644</v>
      </c>
      <c r="R186" s="1">
        <f t="shared" ca="1" si="25"/>
        <v>108.51000059238734</v>
      </c>
      <c r="AB186" s="93">
        <v>42409</v>
      </c>
    </row>
    <row r="187" spans="1:28" x14ac:dyDescent="0.3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f t="shared" ca="1" si="21"/>
        <v>46185</v>
      </c>
      <c r="J187" s="1">
        <f t="shared" ca="1" si="18"/>
        <v>162.18941226999999</v>
      </c>
      <c r="K187" s="1">
        <f t="shared" ca="1" si="19"/>
        <v>194.44602915999999</v>
      </c>
      <c r="L187" s="1">
        <f t="shared" ca="1" si="20"/>
        <v>194.71837048</v>
      </c>
      <c r="M187" s="1">
        <f t="shared" ca="1" si="22"/>
        <v>184.99611915</v>
      </c>
      <c r="O187" s="1">
        <f t="shared" ca="1" si="23"/>
        <v>107.1898712842647</v>
      </c>
      <c r="P187" s="1">
        <f t="shared" ca="1" si="24"/>
        <v>110.34563273000227</v>
      </c>
      <c r="Q187" s="1">
        <f t="shared" ca="1" si="25"/>
        <v>117.93366722241362</v>
      </c>
      <c r="R187" s="1">
        <f t="shared" ca="1" si="25"/>
        <v>108.8693608156813</v>
      </c>
      <c r="AB187" s="93">
        <v>42454</v>
      </c>
    </row>
    <row r="188" spans="1:28" x14ac:dyDescent="0.3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f t="shared" ca="1" si="21"/>
        <v>46188</v>
      </c>
      <c r="J188" s="1">
        <f t="shared" ca="1" si="18"/>
        <v>163.00247916999999</v>
      </c>
      <c r="K188" s="1">
        <f t="shared" ca="1" si="19"/>
        <v>194.54986239999999</v>
      </c>
      <c r="L188" s="1">
        <f t="shared" ca="1" si="20"/>
        <v>193.90194962000001</v>
      </c>
      <c r="M188" s="1">
        <f t="shared" ca="1" si="22"/>
        <v>184.72977072</v>
      </c>
      <c r="O188" s="1">
        <f t="shared" ca="1" si="23"/>
        <v>107.72722162752515</v>
      </c>
      <c r="P188" s="1">
        <f t="shared" ca="1" si="24"/>
        <v>110.40455676468532</v>
      </c>
      <c r="Q188" s="1">
        <f t="shared" ca="1" si="25"/>
        <v>117.43919150458932</v>
      </c>
      <c r="R188" s="1">
        <f t="shared" ca="1" si="25"/>
        <v>108.71261599605162</v>
      </c>
      <c r="AB188" s="93">
        <v>42481</v>
      </c>
    </row>
    <row r="189" spans="1:28" x14ac:dyDescent="0.3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f t="shared" ca="1" si="21"/>
        <v>46189</v>
      </c>
      <c r="J189" s="1">
        <f t="shared" ca="1" si="18"/>
        <v>162.62231086</v>
      </c>
      <c r="K189" s="1">
        <f t="shared" ca="1" si="19"/>
        <v>194.65375112999999</v>
      </c>
      <c r="L189" s="1">
        <f t="shared" ca="1" si="20"/>
        <v>193.02962761000001</v>
      </c>
      <c r="M189" s="1">
        <f t="shared" ca="1" si="22"/>
        <v>184.16647541</v>
      </c>
      <c r="O189" s="1">
        <f t="shared" ca="1" si="23"/>
        <v>107.47597099627298</v>
      </c>
      <c r="P189" s="1">
        <f t="shared" ca="1" si="24"/>
        <v>110.46351228923312</v>
      </c>
      <c r="Q189" s="1">
        <f t="shared" ca="1" si="25"/>
        <v>116.91085854152821</v>
      </c>
      <c r="R189" s="1">
        <f t="shared" ca="1" si="25"/>
        <v>108.38111931043495</v>
      </c>
      <c r="AB189" s="93">
        <v>42491</v>
      </c>
    </row>
    <row r="190" spans="1:28" x14ac:dyDescent="0.3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f t="shared" ca="1" si="21"/>
        <v>46190</v>
      </c>
      <c r="J190" s="1">
        <f t="shared" ca="1" si="18"/>
        <v>162.06821767</v>
      </c>
      <c r="K190" s="1">
        <f t="shared" ca="1" si="19"/>
        <v>194.75769536000001</v>
      </c>
      <c r="L190" s="1">
        <f t="shared" ca="1" si="20"/>
        <v>191.67045465999999</v>
      </c>
      <c r="M190" s="1">
        <f t="shared" ca="1" si="22"/>
        <v>183.29246108000001</v>
      </c>
      <c r="O190" s="1">
        <f t="shared" ca="1" si="23"/>
        <v>107.10977460352254</v>
      </c>
      <c r="P190" s="1">
        <f t="shared" ca="1" si="24"/>
        <v>110.52249930932057</v>
      </c>
      <c r="Q190" s="1">
        <f t="shared" ca="1" si="25"/>
        <v>116.0876580906007</v>
      </c>
      <c r="R190" s="1">
        <f t="shared" ca="1" si="25"/>
        <v>107.86676591811491</v>
      </c>
      <c r="AB190" s="93">
        <v>42516</v>
      </c>
    </row>
    <row r="191" spans="1:28" x14ac:dyDescent="0.3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f t="shared" ca="1" si="21"/>
        <v>46191</v>
      </c>
      <c r="J191" s="1">
        <f t="shared" ca="1" si="18"/>
        <v>161.58173830999999</v>
      </c>
      <c r="K191" s="1">
        <f t="shared" ca="1" si="19"/>
        <v>194.86000331</v>
      </c>
      <c r="L191" s="1">
        <f t="shared" ca="1" si="20"/>
        <v>191.46976576</v>
      </c>
      <c r="M191" s="1">
        <f t="shared" ca="1" si="22"/>
        <v>183.06988195</v>
      </c>
      <c r="O191" s="1">
        <f t="shared" ca="1" si="23"/>
        <v>106.78826372774451</v>
      </c>
      <c r="P191" s="1">
        <f t="shared" ca="1" si="24"/>
        <v>110.58055776145162</v>
      </c>
      <c r="Q191" s="1">
        <f t="shared" ca="1" si="25"/>
        <v>115.96610829594349</v>
      </c>
      <c r="R191" s="1">
        <f t="shared" ca="1" si="25"/>
        <v>107.73577912917388</v>
      </c>
      <c r="AB191" s="93">
        <v>42620</v>
      </c>
    </row>
    <row r="192" spans="1:28" x14ac:dyDescent="0.3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f t="shared" ca="1" si="21"/>
        <v>46192</v>
      </c>
      <c r="J192" s="1">
        <f t="shared" ca="1" si="18"/>
        <v>161.59619662</v>
      </c>
      <c r="K192" s="1">
        <f t="shared" ca="1" si="19"/>
        <v>194.96236514</v>
      </c>
      <c r="L192" s="1">
        <f t="shared" ca="1" si="20"/>
        <v>191.53355200999999</v>
      </c>
      <c r="M192" s="1">
        <f t="shared" ca="1" si="22"/>
        <v>182.32904225999999</v>
      </c>
      <c r="O192" s="1">
        <f t="shared" ca="1" si="23"/>
        <v>106.79781912575847</v>
      </c>
      <c r="P192" s="1">
        <f t="shared" ca="1" si="24"/>
        <v>110.63864678979303</v>
      </c>
      <c r="Q192" s="1">
        <f t="shared" ca="1" si="25"/>
        <v>116.00474125267129</v>
      </c>
      <c r="R192" s="1">
        <f t="shared" ca="1" si="25"/>
        <v>107.29979839677922</v>
      </c>
      <c r="AB192" s="93">
        <v>42655</v>
      </c>
    </row>
    <row r="193" spans="1:28" x14ac:dyDescent="0.3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f t="shared" ca="1" si="21"/>
        <v>46195</v>
      </c>
      <c r="J193" s="1">
        <f t="shared" ca="1" si="18"/>
        <v>161.44140773000001</v>
      </c>
      <c r="K193" s="1">
        <f t="shared" ca="1" si="19"/>
        <v>195.06478068999999</v>
      </c>
      <c r="L193" s="1">
        <f t="shared" ca="1" si="20"/>
        <v>193.85103212000001</v>
      </c>
      <c r="M193" s="1">
        <f t="shared" ca="1" si="22"/>
        <v>182.81815571999999</v>
      </c>
      <c r="O193" s="1">
        <f t="shared" ca="1" si="23"/>
        <v>106.69552020893576</v>
      </c>
      <c r="P193" s="1">
        <f t="shared" ca="1" si="24"/>
        <v>110.69676630354684</v>
      </c>
      <c r="Q193" s="1">
        <f t="shared" ca="1" si="25"/>
        <v>117.40835267060568</v>
      </c>
      <c r="R193" s="1">
        <f t="shared" ca="1" si="25"/>
        <v>107.58763940664046</v>
      </c>
      <c r="AB193" s="93">
        <v>42676</v>
      </c>
    </row>
    <row r="194" spans="1:28" x14ac:dyDescent="0.3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f t="shared" ca="1" si="21"/>
        <v>46196</v>
      </c>
      <c r="J194" s="1">
        <f t="shared" ca="1" si="18"/>
        <v>161.29214701999999</v>
      </c>
      <c r="K194" s="1">
        <f t="shared" ca="1" si="19"/>
        <v>195.16724994</v>
      </c>
      <c r="L194" s="1">
        <f t="shared" ca="1" si="20"/>
        <v>194.86197489</v>
      </c>
      <c r="M194" s="1">
        <f t="shared" ca="1" si="22"/>
        <v>182.89570979999999</v>
      </c>
      <c r="O194" s="1">
        <f t="shared" ca="1" si="23"/>
        <v>106.5968748283972</v>
      </c>
      <c r="P194" s="1">
        <f t="shared" ca="1" si="24"/>
        <v>110.75491629136333</v>
      </c>
      <c r="Q194" s="1">
        <f t="shared" ca="1" si="25"/>
        <v>118.0206430668543</v>
      </c>
      <c r="R194" s="1">
        <f t="shared" ca="1" si="25"/>
        <v>107.63327962415984</v>
      </c>
      <c r="AB194" s="93">
        <v>42689</v>
      </c>
    </row>
    <row r="195" spans="1:28" x14ac:dyDescent="0.3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f t="shared" ca="1" si="21"/>
        <v>46197</v>
      </c>
      <c r="J195" s="1">
        <f t="shared" ca="1" si="18"/>
        <v>160.78865789</v>
      </c>
      <c r="K195" s="1">
        <f t="shared" ca="1" si="19"/>
        <v>195.26977307999999</v>
      </c>
      <c r="L195" s="1">
        <f t="shared" ca="1" si="20"/>
        <v>194.00609439999999</v>
      </c>
      <c r="M195" s="1">
        <f t="shared" ca="1" si="22"/>
        <v>183.15734158000001</v>
      </c>
      <c r="O195" s="1">
        <f t="shared" ca="1" si="23"/>
        <v>106.26412231217327</v>
      </c>
      <c r="P195" s="1">
        <f t="shared" ca="1" si="24"/>
        <v>110.81309686106505</v>
      </c>
      <c r="Q195" s="1">
        <f t="shared" ca="1" si="25"/>
        <v>117.50226812030459</v>
      </c>
      <c r="R195" s="1">
        <f t="shared" ca="1" si="25"/>
        <v>107.78724871707132</v>
      </c>
      <c r="AB195" s="93">
        <v>42729</v>
      </c>
    </row>
    <row r="196" spans="1:28" x14ac:dyDescent="0.3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f t="shared" ca="1" si="21"/>
        <v>46198</v>
      </c>
      <c r="J196" s="1">
        <f t="shared" ca="1" si="18"/>
        <v>161.39718232999999</v>
      </c>
      <c r="K196" s="1">
        <f t="shared" ca="1" si="19"/>
        <v>195.37235011999999</v>
      </c>
      <c r="L196" s="1">
        <f t="shared" ca="1" si="20"/>
        <v>195.69409768</v>
      </c>
      <c r="M196" s="1">
        <f t="shared" ca="1" si="22"/>
        <v>183.53583096</v>
      </c>
      <c r="O196" s="1">
        <f t="shared" ca="1" si="23"/>
        <v>106.66629194509817</v>
      </c>
      <c r="P196" s="1">
        <f t="shared" ca="1" si="24"/>
        <v>110.87130801832687</v>
      </c>
      <c r="Q196" s="1">
        <f t="shared" ca="1" si="25"/>
        <v>118.5246288590635</v>
      </c>
      <c r="R196" s="1">
        <f t="shared" ca="1" si="25"/>
        <v>108.00998796730778</v>
      </c>
      <c r="AB196" s="93">
        <v>42736</v>
      </c>
    </row>
    <row r="197" spans="1:28" x14ac:dyDescent="0.3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f t="shared" ca="1" si="21"/>
        <v>46199</v>
      </c>
      <c r="J197" s="1">
        <f t="shared" ref="J197:J253" ca="1" si="26">VLOOKUP(I197,$A$10:$G$10000,2,FALSE)</f>
        <v>161.86920339</v>
      </c>
      <c r="K197" s="1">
        <f t="shared" ref="K197:K253" ca="1" si="27">VLOOKUP(I197,$A$10:$G$10000,6,FALSE)</f>
        <v>195.47498103999999</v>
      </c>
      <c r="L197" s="1">
        <f t="shared" ref="L197:L253" ca="1" si="28">VLOOKUP(I197,$A$10:$G$10000,7,FALSE)</f>
        <v>197.17888608999999</v>
      </c>
      <c r="M197" s="1">
        <f t="shared" ca="1" si="22"/>
        <v>183.15149740000001</v>
      </c>
      <c r="O197" s="1">
        <f t="shared" ca="1" si="23"/>
        <v>106.97824742947117</v>
      </c>
      <c r="P197" s="1">
        <f t="shared" ca="1" si="24"/>
        <v>110.92954975179906</v>
      </c>
      <c r="Q197" s="1">
        <f t="shared" ca="1" si="25"/>
        <v>119.42390991718338</v>
      </c>
      <c r="R197" s="1">
        <f t="shared" ca="1" si="25"/>
        <v>107.78380944416109</v>
      </c>
      <c r="AB197" s="93">
        <v>42793</v>
      </c>
    </row>
    <row r="198" spans="1:28" x14ac:dyDescent="0.3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f t="shared" ref="I198:I252" ca="1" si="29">WORKDAY(I197,1,$AB$4:$AB$467)</f>
        <v>46202</v>
      </c>
      <c r="J198" s="1">
        <f t="shared" ca="1" si="26"/>
        <v>162.38842654999999</v>
      </c>
      <c r="K198" s="1">
        <f t="shared" ca="1" si="27"/>
        <v>195.57766584999999</v>
      </c>
      <c r="L198" s="1">
        <f t="shared" ca="1" si="28"/>
        <v>197.07672112</v>
      </c>
      <c r="M198" s="1">
        <f t="shared" ref="M198:M253" ca="1" si="30">VLOOKUP(I198,$A$10:$G$10000,3,FALSE)</f>
        <v>183.12007512</v>
      </c>
      <c r="O198" s="1">
        <f t="shared" ca="1" si="23"/>
        <v>107.32139845831611</v>
      </c>
      <c r="P198" s="1">
        <f t="shared" ca="1" si="24"/>
        <v>110.98782206715649</v>
      </c>
      <c r="Q198" s="1">
        <f t="shared" ca="1" si="25"/>
        <v>119.36203239867258</v>
      </c>
      <c r="R198" s="1">
        <f t="shared" ca="1" si="25"/>
        <v>107.76531757765768</v>
      </c>
      <c r="AB198" s="93">
        <v>44196</v>
      </c>
    </row>
    <row r="199" spans="1:28" x14ac:dyDescent="0.3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f t="shared" ca="1" si="29"/>
        <v>46203</v>
      </c>
      <c r="J199" s="1">
        <f t="shared" ca="1" si="26"/>
        <v>162.89361665999999</v>
      </c>
      <c r="K199" s="1">
        <f t="shared" ca="1" si="27"/>
        <v>195.68040454000001</v>
      </c>
      <c r="L199" s="1">
        <f t="shared" ca="1" si="28"/>
        <v>195.73269257000001</v>
      </c>
      <c r="M199" s="1">
        <f t="shared" ca="1" si="30"/>
        <v>183.27485085999999</v>
      </c>
      <c r="O199" s="1">
        <f t="shared" ref="O199:O214" ca="1" si="31">J199/J198*O198</f>
        <v>107.65527514056734</v>
      </c>
      <c r="P199" s="1">
        <f t="shared" ref="P199:P214" ca="1" si="32">K199/K198*P198</f>
        <v>111.04612495872428</v>
      </c>
      <c r="Q199" s="1">
        <f t="shared" ref="Q199:R214" ca="1" si="33">L199/L198*Q198</f>
        <v>118.54800434696699</v>
      </c>
      <c r="R199" s="1">
        <f t="shared" ca="1" si="33"/>
        <v>107.85640238506333</v>
      </c>
      <c r="AB199" s="93">
        <v>44221</v>
      </c>
    </row>
    <row r="200" spans="1:28" x14ac:dyDescent="0.3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f t="shared" ca="1" si="29"/>
        <v>46204</v>
      </c>
      <c r="J200" s="1">
        <f t="shared" ca="1" si="26"/>
        <v>162.72692093000001</v>
      </c>
      <c r="K200" s="1">
        <f t="shared" ca="1" si="27"/>
        <v>195.78319730999999</v>
      </c>
      <c r="L200" s="1">
        <f t="shared" ca="1" si="28"/>
        <v>195.35094218</v>
      </c>
      <c r="M200" s="1">
        <f t="shared" ca="1" si="30"/>
        <v>182.67976365000001</v>
      </c>
      <c r="O200" s="1">
        <f t="shared" ca="1" si="31"/>
        <v>107.54510707477159</v>
      </c>
      <c r="P200" s="1">
        <f t="shared" ca="1" si="32"/>
        <v>111.10445853999985</v>
      </c>
      <c r="Q200" s="1">
        <f t="shared" ca="1" si="33"/>
        <v>118.31679234911951</v>
      </c>
      <c r="R200" s="1">
        <f t="shared" ca="1" si="33"/>
        <v>107.50619631328216</v>
      </c>
      <c r="AB200" s="93">
        <v>42846</v>
      </c>
    </row>
    <row r="201" spans="1:28" x14ac:dyDescent="0.3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f t="shared" ca="1" si="29"/>
        <v>46205</v>
      </c>
      <c r="J201" s="1">
        <f t="shared" ca="1" si="26"/>
        <v>163.02033943000001</v>
      </c>
      <c r="K201" s="1">
        <f t="shared" ca="1" si="27"/>
        <v>195.88604395999999</v>
      </c>
      <c r="L201" s="1">
        <f t="shared" ca="1" si="28"/>
        <v>196.60141906999999</v>
      </c>
      <c r="M201" s="1">
        <f t="shared" ca="1" si="30"/>
        <v>182.49392453999999</v>
      </c>
      <c r="O201" s="1">
        <f t="shared" ca="1" si="31"/>
        <v>107.73902535098475</v>
      </c>
      <c r="P201" s="1">
        <f t="shared" ca="1" si="32"/>
        <v>111.16282269748579</v>
      </c>
      <c r="Q201" s="1">
        <f t="shared" ca="1" si="33"/>
        <v>119.07415964348954</v>
      </c>
      <c r="R201" s="1">
        <f t="shared" ca="1" si="33"/>
        <v>107.3968308562487</v>
      </c>
      <c r="AB201" s="93">
        <v>42856</v>
      </c>
    </row>
    <row r="202" spans="1:28" x14ac:dyDescent="0.3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f t="shared" ca="1" si="29"/>
        <v>46206</v>
      </c>
      <c r="J202" s="1">
        <f t="shared" ca="1" si="26"/>
        <v>163.58208701000001</v>
      </c>
      <c r="K202" s="1">
        <f t="shared" ca="1" si="27"/>
        <v>195.98894468</v>
      </c>
      <c r="L202" s="1">
        <f t="shared" ca="1" si="28"/>
        <v>198.06084544000001</v>
      </c>
      <c r="M202" s="1">
        <f t="shared" ca="1" si="30"/>
        <v>183.50112881000001</v>
      </c>
      <c r="O202" s="1">
        <f t="shared" ca="1" si="31"/>
        <v>108.11028047764006</v>
      </c>
      <c r="P202" s="1">
        <f t="shared" ca="1" si="32"/>
        <v>111.22121753900467</v>
      </c>
      <c r="Q202" s="1">
        <f t="shared" ca="1" si="33"/>
        <v>119.95807985826391</v>
      </c>
      <c r="R202" s="1">
        <f t="shared" ca="1" si="33"/>
        <v>107.98956591247341</v>
      </c>
      <c r="AB202" s="93">
        <v>42901</v>
      </c>
    </row>
    <row r="203" spans="1:28" x14ac:dyDescent="0.3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f t="shared" ca="1" si="29"/>
        <v>46209</v>
      </c>
      <c r="J203" s="1">
        <f t="shared" ca="1" si="26"/>
        <v>163.08157459</v>
      </c>
      <c r="K203" s="1">
        <f t="shared" ca="1" si="27"/>
        <v>196.09189946999999</v>
      </c>
      <c r="L203" s="1">
        <f t="shared" ca="1" si="28"/>
        <v>196.21451433999999</v>
      </c>
      <c r="M203" s="1">
        <f t="shared" ca="1" si="30"/>
        <v>184.12007801999999</v>
      </c>
      <c r="O203" s="1">
        <f t="shared" ca="1" si="31"/>
        <v>107.77949524865937</v>
      </c>
      <c r="P203" s="1">
        <f t="shared" ca="1" si="32"/>
        <v>111.27964306455645</v>
      </c>
      <c r="Q203" s="1">
        <f t="shared" ca="1" si="33"/>
        <v>118.83982585381106</v>
      </c>
      <c r="R203" s="1">
        <f t="shared" ca="1" si="33"/>
        <v>108.35381466093192</v>
      </c>
      <c r="AB203" s="93">
        <v>42985</v>
      </c>
    </row>
    <row r="204" spans="1:28" x14ac:dyDescent="0.3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f t="shared" ca="1" si="29"/>
        <v>46210</v>
      </c>
      <c r="J204" s="1">
        <f t="shared" ca="1" si="26"/>
        <v>162.80601634999999</v>
      </c>
      <c r="K204" s="1">
        <f t="shared" ca="1" si="27"/>
        <v>196.19490832</v>
      </c>
      <c r="L204" s="1">
        <f t="shared" ca="1" si="28"/>
        <v>195.72877847000001</v>
      </c>
      <c r="M204" s="1">
        <f t="shared" ca="1" si="30"/>
        <v>184.47926232</v>
      </c>
      <c r="O204" s="1">
        <f t="shared" ca="1" si="31"/>
        <v>107.59738069590578</v>
      </c>
      <c r="P204" s="1">
        <f t="shared" ca="1" si="32"/>
        <v>111.33809926846632</v>
      </c>
      <c r="Q204" s="1">
        <f t="shared" ca="1" si="33"/>
        <v>118.54563372232725</v>
      </c>
      <c r="R204" s="1">
        <f t="shared" ca="1" si="33"/>
        <v>108.56519296084275</v>
      </c>
      <c r="AB204" s="93">
        <v>43020</v>
      </c>
    </row>
    <row r="205" spans="1:28" x14ac:dyDescent="0.3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f t="shared" ca="1" si="29"/>
        <v>46211</v>
      </c>
      <c r="J205" s="1">
        <f t="shared" ca="1" si="26"/>
        <v>162.48835894000001</v>
      </c>
      <c r="K205" s="1">
        <f t="shared" ca="1" si="27"/>
        <v>196.29797142000001</v>
      </c>
      <c r="L205" s="1">
        <f t="shared" ca="1" si="28"/>
        <v>194.17311516999999</v>
      </c>
      <c r="M205" s="1">
        <f t="shared" ca="1" si="30"/>
        <v>184.47049831000001</v>
      </c>
      <c r="O205" s="1">
        <f t="shared" ca="1" si="31"/>
        <v>107.38744309015314</v>
      </c>
      <c r="P205" s="1">
        <f t="shared" ca="1" si="32"/>
        <v>111.39658625855681</v>
      </c>
      <c r="Q205" s="1">
        <f t="shared" ca="1" si="33"/>
        <v>117.6034263821566</v>
      </c>
      <c r="R205" s="1">
        <f t="shared" ca="1" si="33"/>
        <v>108.56003538147695</v>
      </c>
      <c r="AB205" s="93">
        <v>43041</v>
      </c>
    </row>
    <row r="206" spans="1:28" x14ac:dyDescent="0.3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f t="shared" ca="1" si="29"/>
        <v>46212</v>
      </c>
      <c r="J206" s="1">
        <f t="shared" ca="1" si="26"/>
        <v>162.92848667999999</v>
      </c>
      <c r="K206" s="1">
        <f t="shared" ca="1" si="27"/>
        <v>196.40108857999999</v>
      </c>
      <c r="L206" s="1">
        <f t="shared" ca="1" si="28"/>
        <v>196.54964820000001</v>
      </c>
      <c r="M206" s="1">
        <f t="shared" ca="1" si="30"/>
        <v>184.82222213</v>
      </c>
      <c r="O206" s="1">
        <f t="shared" ca="1" si="31"/>
        <v>107.67832049786392</v>
      </c>
      <c r="P206" s="1">
        <f t="shared" ca="1" si="32"/>
        <v>111.45510392700535</v>
      </c>
      <c r="Q206" s="1">
        <f t="shared" ca="1" si="33"/>
        <v>119.0428039550697</v>
      </c>
      <c r="R206" s="1">
        <f t="shared" ca="1" si="33"/>
        <v>108.76702322340027</v>
      </c>
      <c r="AB206" s="93">
        <v>43054</v>
      </c>
    </row>
    <row r="207" spans="1:28" x14ac:dyDescent="0.3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f t="shared" ca="1" si="29"/>
        <v>46213</v>
      </c>
      <c r="J207" s="1">
        <f t="shared" ca="1" si="26"/>
        <v>163.41666702000001</v>
      </c>
      <c r="K207" s="1">
        <f t="shared" ca="1" si="27"/>
        <v>196.50425981999999</v>
      </c>
      <c r="L207" s="1">
        <f t="shared" ca="1" si="28"/>
        <v>202.38012853999999</v>
      </c>
      <c r="M207" s="1">
        <f t="shared" ca="1" si="30"/>
        <v>185.21551151</v>
      </c>
      <c r="O207" s="1">
        <f t="shared" ca="1" si="31"/>
        <v>108.00095553966922</v>
      </c>
      <c r="P207" s="1">
        <f t="shared" ca="1" si="32"/>
        <v>111.5136522851617</v>
      </c>
      <c r="Q207" s="1">
        <f t="shared" ca="1" si="33"/>
        <v>122.5741088158764</v>
      </c>
      <c r="R207" s="1">
        <f t="shared" ca="1" si="33"/>
        <v>108.99847220521094</v>
      </c>
      <c r="AB207" s="93">
        <v>43094</v>
      </c>
    </row>
    <row r="208" spans="1:28" x14ac:dyDescent="0.3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f t="shared" ca="1" si="29"/>
        <v>46216</v>
      </c>
      <c r="J208" s="1">
        <f t="shared" ca="1" si="26"/>
        <v>162.86299908000001</v>
      </c>
      <c r="K208" s="1">
        <f t="shared" ca="1" si="27"/>
        <v>196.60748529</v>
      </c>
      <c r="L208" s="1">
        <f t="shared" ca="1" si="28"/>
        <v>199.95965286000001</v>
      </c>
      <c r="M208" s="1">
        <f t="shared" ca="1" si="30"/>
        <v>184.80558814</v>
      </c>
      <c r="O208" s="1">
        <f t="shared" ca="1" si="31"/>
        <v>107.63504019173007</v>
      </c>
      <c r="P208" s="1">
        <f t="shared" ca="1" si="32"/>
        <v>111.57223141814893</v>
      </c>
      <c r="Q208" s="1">
        <f t="shared" ca="1" si="33"/>
        <v>121.10811681593624</v>
      </c>
      <c r="R208" s="1">
        <f t="shared" ca="1" si="33"/>
        <v>108.75723419719021</v>
      </c>
      <c r="AB208" s="93">
        <v>43101</v>
      </c>
    </row>
    <row r="209" spans="1:28" x14ac:dyDescent="0.3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f t="shared" ca="1" si="29"/>
        <v>46217</v>
      </c>
      <c r="J209" s="1">
        <f t="shared" ca="1" si="26"/>
        <v>162.92721094999999</v>
      </c>
      <c r="K209" s="1">
        <f t="shared" ca="1" si="27"/>
        <v>196.71076502</v>
      </c>
      <c r="L209" s="1">
        <f t="shared" ca="1" si="28"/>
        <v>200.98599035000001</v>
      </c>
      <c r="M209" s="1">
        <f t="shared" ca="1" si="30"/>
        <v>185.36711911</v>
      </c>
      <c r="O209" s="1">
        <f t="shared" ca="1" si="31"/>
        <v>107.67747737664793</v>
      </c>
      <c r="P209" s="1">
        <f t="shared" ca="1" si="32"/>
        <v>111.63084134299164</v>
      </c>
      <c r="Q209" s="1">
        <f t="shared" ca="1" si="33"/>
        <v>121.72973122091084</v>
      </c>
      <c r="R209" s="1">
        <f t="shared" ca="1" si="33"/>
        <v>109.08769257687408</v>
      </c>
      <c r="AB209" s="93">
        <v>43143</v>
      </c>
    </row>
    <row r="210" spans="1:28" x14ac:dyDescent="0.3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f t="shared" ca="1" si="29"/>
        <v>46218</v>
      </c>
      <c r="J210" s="1">
        <f t="shared" ca="1" si="26"/>
        <v>163.25805094</v>
      </c>
      <c r="K210" s="1">
        <f t="shared" ca="1" si="27"/>
        <v>196.81409898999999</v>
      </c>
      <c r="L210" s="1">
        <f t="shared" ca="1" si="28"/>
        <v>200.26893541999999</v>
      </c>
      <c r="M210" s="1">
        <f t="shared" ca="1" si="30"/>
        <v>185.54879048999999</v>
      </c>
      <c r="O210" s="1">
        <f t="shared" ca="1" si="31"/>
        <v>107.89612725919855</v>
      </c>
      <c r="P210" s="1">
        <f t="shared" ca="1" si="32"/>
        <v>111.68948204834012</v>
      </c>
      <c r="Q210" s="1">
        <f t="shared" ca="1" si="33"/>
        <v>121.2954377472835</v>
      </c>
      <c r="R210" s="1">
        <f t="shared" ca="1" si="33"/>
        <v>109.19460534407145</v>
      </c>
      <c r="AB210" s="93">
        <v>43144</v>
      </c>
    </row>
    <row r="211" spans="1:28" x14ac:dyDescent="0.3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f t="shared" ca="1" si="29"/>
        <v>46219</v>
      </c>
      <c r="J211" s="1">
        <f t="shared" ca="1" si="26"/>
        <v>163.55912383</v>
      </c>
      <c r="K211" s="1">
        <f t="shared" ca="1" si="27"/>
        <v>196.91748720000001</v>
      </c>
      <c r="L211" s="1">
        <f t="shared" ca="1" si="28"/>
        <v>197.78207925000001</v>
      </c>
      <c r="M211" s="1">
        <f t="shared" ca="1" si="30"/>
        <v>185.67031051999999</v>
      </c>
      <c r="O211" s="1">
        <f t="shared" ca="1" si="31"/>
        <v>108.09510426931656</v>
      </c>
      <c r="P211" s="1">
        <f t="shared" ca="1" si="32"/>
        <v>111.74815353419436</v>
      </c>
      <c r="Q211" s="1">
        <f t="shared" ca="1" si="33"/>
        <v>119.78924155603657</v>
      </c>
      <c r="R211" s="1">
        <f t="shared" ca="1" si="33"/>
        <v>109.26611931989531</v>
      </c>
      <c r="AB211" s="93">
        <v>43189</v>
      </c>
    </row>
    <row r="212" spans="1:28" x14ac:dyDescent="0.3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f t="shared" ca="1" si="29"/>
        <v>46220</v>
      </c>
      <c r="J212" s="1">
        <f t="shared" ca="1" si="26"/>
        <v>163.59994727</v>
      </c>
      <c r="K212" s="1">
        <f t="shared" ca="1" si="27"/>
        <v>197.02092984000001</v>
      </c>
      <c r="L212" s="1">
        <f t="shared" ca="1" si="28"/>
        <v>197.65556491000001</v>
      </c>
      <c r="M212" s="1">
        <f t="shared" ca="1" si="30"/>
        <v>185.20286831000001</v>
      </c>
      <c r="O212" s="1">
        <f t="shared" ca="1" si="31"/>
        <v>108.12208420109963</v>
      </c>
      <c r="P212" s="1">
        <f t="shared" ca="1" si="32"/>
        <v>111.8068559083769</v>
      </c>
      <c r="Q212" s="1">
        <f t="shared" ca="1" si="33"/>
        <v>119.7126165306954</v>
      </c>
      <c r="R212" s="1">
        <f t="shared" ca="1" si="33"/>
        <v>108.99103174046505</v>
      </c>
      <c r="AB212" s="93">
        <v>43211</v>
      </c>
    </row>
    <row r="213" spans="1:28" x14ac:dyDescent="0.3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f t="shared" ca="1" si="29"/>
        <v>46223</v>
      </c>
      <c r="J213" s="1">
        <f t="shared" ca="1" si="26"/>
        <v>163.19383905999999</v>
      </c>
      <c r="K213" s="1">
        <f t="shared" ca="1" si="27"/>
        <v>197.12442672</v>
      </c>
      <c r="L213" s="1">
        <f t="shared" ca="1" si="28"/>
        <v>197.26559943999999</v>
      </c>
      <c r="M213" s="1">
        <f t="shared" ca="1" si="30"/>
        <v>185.10867296999999</v>
      </c>
      <c r="O213" s="1">
        <f t="shared" ca="1" si="31"/>
        <v>107.85369006767175</v>
      </c>
      <c r="P213" s="1">
        <f t="shared" ca="1" si="32"/>
        <v>111.86558906306522</v>
      </c>
      <c r="Q213" s="1">
        <f t="shared" ca="1" si="33"/>
        <v>119.47642896475674</v>
      </c>
      <c r="R213" s="1">
        <f t="shared" ca="1" si="33"/>
        <v>108.93559821837422</v>
      </c>
      <c r="AB213" s="93">
        <v>43221</v>
      </c>
    </row>
    <row r="214" spans="1:28" x14ac:dyDescent="0.3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f t="shared" ca="1" si="29"/>
        <v>46224</v>
      </c>
      <c r="J214" s="1">
        <f t="shared" ca="1" si="26"/>
        <v>162.77157156999999</v>
      </c>
      <c r="K214" s="1">
        <f t="shared" ca="1" si="27"/>
        <v>197.22797803</v>
      </c>
      <c r="L214" s="1">
        <f t="shared" ca="1" si="28"/>
        <v>197.21360100999999</v>
      </c>
      <c r="M214" s="1">
        <f t="shared" ca="1" si="30"/>
        <v>184.61944097</v>
      </c>
      <c r="O214" s="1">
        <f t="shared" ca="1" si="31"/>
        <v>107.57461637681159</v>
      </c>
      <c r="P214" s="1">
        <f t="shared" ca="1" si="32"/>
        <v>111.92435310608185</v>
      </c>
      <c r="Q214" s="1">
        <f t="shared" ca="1" si="33"/>
        <v>119.44493545171741</v>
      </c>
      <c r="R214" s="1">
        <f t="shared" ca="1" si="33"/>
        <v>108.64768744827104</v>
      </c>
      <c r="AB214" s="93">
        <v>43251</v>
      </c>
    </row>
    <row r="215" spans="1:28" x14ac:dyDescent="0.3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f t="shared" ca="1" si="29"/>
        <v>46225</v>
      </c>
      <c r="J215" s="1">
        <f t="shared" ca="1" si="26"/>
        <v>162.22130558000001</v>
      </c>
      <c r="K215" s="1">
        <f t="shared" ca="1" si="27"/>
        <v>197.33158376</v>
      </c>
      <c r="L215" s="1">
        <f t="shared" ca="1" si="28"/>
        <v>202.01739114</v>
      </c>
      <c r="M215" s="1">
        <f t="shared" ca="1" si="30"/>
        <v>184.05377189000001</v>
      </c>
      <c r="O215" s="1">
        <f t="shared" ref="O215:O253" ca="1" si="34">J215/J214*O214</f>
        <v>107.21094935431806</v>
      </c>
      <c r="P215" s="1">
        <f t="shared" ref="P215:P253" ca="1" si="35">K215/K214*P214</f>
        <v>111.98314803175192</v>
      </c>
      <c r="Q215" s="1">
        <f t="shared" ref="Q215:R253" ca="1" si="36">L215/L214*Q214</f>
        <v>122.35441227817805</v>
      </c>
      <c r="R215" s="1">
        <f t="shared" ca="1" si="36"/>
        <v>108.31479380998417</v>
      </c>
      <c r="AB215" s="93">
        <v>43350</v>
      </c>
    </row>
    <row r="216" spans="1:28" x14ac:dyDescent="0.3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f t="shared" ca="1" si="29"/>
        <v>46226</v>
      </c>
      <c r="J216" s="1">
        <f t="shared" ca="1" si="26"/>
        <v>161.75991562999999</v>
      </c>
      <c r="K216" s="1">
        <f t="shared" ca="1" si="27"/>
        <v>197.43524391</v>
      </c>
      <c r="L216" s="1">
        <f t="shared" ca="1" si="28"/>
        <v>201.07988334999999</v>
      </c>
      <c r="M216" s="1">
        <f t="shared" ca="1" si="30"/>
        <v>184.0837871</v>
      </c>
      <c r="O216" s="1">
        <f t="shared" ca="1" si="34"/>
        <v>106.90601989770209</v>
      </c>
      <c r="P216" s="1">
        <f t="shared" ca="1" si="35"/>
        <v>112.04197384007544</v>
      </c>
      <c r="Q216" s="1">
        <f t="shared" ca="1" si="36"/>
        <v>121.78659871517559</v>
      </c>
      <c r="R216" s="1">
        <f t="shared" ca="1" si="36"/>
        <v>108.33245762229798</v>
      </c>
      <c r="AB216" s="93">
        <v>43385</v>
      </c>
    </row>
    <row r="217" spans="1:28" x14ac:dyDescent="0.3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f t="shared" ca="1" si="29"/>
        <v>46227</v>
      </c>
      <c r="J217" s="1">
        <f t="shared" ca="1" si="26"/>
        <v>161.80669248999999</v>
      </c>
      <c r="K217" s="1">
        <f t="shared" ca="1" si="27"/>
        <v>197.53895849</v>
      </c>
      <c r="L217" s="1">
        <f t="shared" ca="1" si="28"/>
        <v>198.02862235000001</v>
      </c>
      <c r="M217" s="1">
        <f t="shared" ca="1" si="30"/>
        <v>184.68588538</v>
      </c>
      <c r="O217" s="1">
        <f t="shared" ca="1" si="34"/>
        <v>106.93693440397168</v>
      </c>
      <c r="P217" s="1">
        <f t="shared" ca="1" si="35"/>
        <v>112.1008305367273</v>
      </c>
      <c r="Q217" s="1">
        <f t="shared" ca="1" si="36"/>
        <v>119.93856353238482</v>
      </c>
      <c r="R217" s="1">
        <f t="shared" ca="1" si="36"/>
        <v>108.68678967635947</v>
      </c>
      <c r="AB217" s="93">
        <v>43406</v>
      </c>
    </row>
    <row r="218" spans="1:28" x14ac:dyDescent="0.3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f t="shared" ca="1" si="29"/>
        <v>46230</v>
      </c>
      <c r="J218" s="1">
        <f t="shared" ca="1" si="26"/>
        <v>161.51029729000001</v>
      </c>
      <c r="K218" s="1">
        <f t="shared" ca="1" si="27"/>
        <v>197.64272749</v>
      </c>
      <c r="L218" s="1">
        <f t="shared" ca="1" si="28"/>
        <v>199.49926764</v>
      </c>
      <c r="M218" s="1">
        <f t="shared" ca="1" si="30"/>
        <v>184.71654122999999</v>
      </c>
      <c r="O218" s="1">
        <f t="shared" ca="1" si="34"/>
        <v>106.74104884712422</v>
      </c>
      <c r="P218" s="1">
        <f t="shared" ca="1" si="35"/>
        <v>112.15971811603259</v>
      </c>
      <c r="Q218" s="1">
        <f t="shared" ca="1" si="36"/>
        <v>120.82927862929901</v>
      </c>
      <c r="R218" s="1">
        <f t="shared" ca="1" si="36"/>
        <v>108.70483050235136</v>
      </c>
      <c r="AB218" s="93">
        <v>43419</v>
      </c>
    </row>
    <row r="219" spans="1:28" x14ac:dyDescent="0.3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f t="shared" ca="1" si="29"/>
        <v>46231</v>
      </c>
      <c r="J219" s="1">
        <f t="shared" ca="1" si="26"/>
        <v>161.89769475</v>
      </c>
      <c r="K219" s="1">
        <f t="shared" ca="1" si="27"/>
        <v>197.7465511</v>
      </c>
      <c r="L219" s="1">
        <f t="shared" ca="1" si="28"/>
        <v>200.89911770000001</v>
      </c>
      <c r="M219" s="1">
        <f t="shared" ca="1" si="30"/>
        <v>184.37160445999999</v>
      </c>
      <c r="O219" s="1">
        <f t="shared" ca="1" si="34"/>
        <v>106.9970771740789</v>
      </c>
      <c r="P219" s="1">
        <f t="shared" ca="1" si="35"/>
        <v>112.21863668581392</v>
      </c>
      <c r="Q219" s="1">
        <f t="shared" ca="1" si="36"/>
        <v>121.67711569125856</v>
      </c>
      <c r="R219" s="1">
        <f t="shared" ca="1" si="36"/>
        <v>108.50183680797403</v>
      </c>
      <c r="AB219" s="93">
        <v>43459</v>
      </c>
    </row>
    <row r="220" spans="1:28" x14ac:dyDescent="0.3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f t="shared" ca="1" si="29"/>
        <v>46232</v>
      </c>
      <c r="J220" s="1">
        <f t="shared" ca="1" si="26"/>
        <v>161.47925445999999</v>
      </c>
      <c r="K220" s="1">
        <f t="shared" ca="1" si="27"/>
        <v>197.85042912</v>
      </c>
      <c r="L220" s="1">
        <f t="shared" ca="1" si="28"/>
        <v>197.85042816999999</v>
      </c>
      <c r="M220" s="1">
        <f t="shared" ca="1" si="30"/>
        <v>183.46303777</v>
      </c>
      <c r="O220" s="1">
        <f t="shared" ca="1" si="34"/>
        <v>106.72053285347563</v>
      </c>
      <c r="P220" s="1">
        <f t="shared" ca="1" si="35"/>
        <v>112.27758613257382</v>
      </c>
      <c r="Q220" s="1">
        <f t="shared" ca="1" si="36"/>
        <v>119.8306379521055</v>
      </c>
      <c r="R220" s="1">
        <f t="shared" ca="1" si="36"/>
        <v>107.96714951154208</v>
      </c>
      <c r="AB220" s="93">
        <v>43466</v>
      </c>
    </row>
    <row r="221" spans="1:28" x14ac:dyDescent="0.3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f t="shared" ca="1" si="29"/>
        <v>46233</v>
      </c>
      <c r="J221" s="1">
        <f t="shared" ca="1" si="26"/>
        <v>161.85899753000001</v>
      </c>
      <c r="K221" s="1">
        <f t="shared" ca="1" si="27"/>
        <v>197.95436175</v>
      </c>
      <c r="L221" s="1">
        <f t="shared" ca="1" si="28"/>
        <v>201.57510866000001</v>
      </c>
      <c r="M221" s="1">
        <f t="shared" ca="1" si="30"/>
        <v>184.32940310000001</v>
      </c>
      <c r="O221" s="1">
        <f t="shared" ca="1" si="34"/>
        <v>106.97150244652546</v>
      </c>
      <c r="P221" s="1">
        <f t="shared" ca="1" si="35"/>
        <v>112.33656656980973</v>
      </c>
      <c r="Q221" s="1">
        <f t="shared" ca="1" si="36"/>
        <v>122.08653824715546</v>
      </c>
      <c r="R221" s="1">
        <f t="shared" ca="1" si="36"/>
        <v>108.47700150272624</v>
      </c>
      <c r="AB221" s="93">
        <v>43528</v>
      </c>
    </row>
    <row r="222" spans="1:28" x14ac:dyDescent="0.3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f t="shared" ca="1" si="29"/>
        <v>46234</v>
      </c>
      <c r="J222" s="1">
        <f t="shared" ca="1" si="26"/>
        <v>162.38034690999999</v>
      </c>
      <c r="K222" s="1">
        <f t="shared" ca="1" si="27"/>
        <v>198.05834898000001</v>
      </c>
      <c r="L222" s="1">
        <f t="shared" ca="1" si="28"/>
        <v>202.53103777000001</v>
      </c>
      <c r="M222" s="1">
        <f t="shared" ca="1" si="30"/>
        <v>185.05466025999999</v>
      </c>
      <c r="O222" s="1">
        <f t="shared" ca="1" si="34"/>
        <v>107.31605867960003</v>
      </c>
      <c r="P222" s="1">
        <f t="shared" ca="1" si="35"/>
        <v>112.39557799184679</v>
      </c>
      <c r="Q222" s="1">
        <f t="shared" ca="1" si="36"/>
        <v>122.66550891781716</v>
      </c>
      <c r="R222" s="1">
        <f t="shared" ca="1" si="36"/>
        <v>108.90381198825958</v>
      </c>
      <c r="AB222" s="93">
        <v>43529</v>
      </c>
    </row>
    <row r="223" spans="1:28" x14ac:dyDescent="0.3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f t="shared" ca="1" si="29"/>
        <v>46237</v>
      </c>
      <c r="J223" s="1">
        <f t="shared" ca="1" si="26"/>
        <v>160.97704107000001</v>
      </c>
      <c r="K223" s="1">
        <f t="shared" ca="1" si="27"/>
        <v>198.16239082000001</v>
      </c>
      <c r="L223" s="1">
        <f t="shared" ca="1" si="28"/>
        <v>202.53244867000001</v>
      </c>
      <c r="M223" s="1">
        <f t="shared" ca="1" si="30"/>
        <v>185.63950818999999</v>
      </c>
      <c r="O223" s="1">
        <f t="shared" ca="1" si="34"/>
        <v>106.38862346507662</v>
      </c>
      <c r="P223" s="1">
        <f t="shared" ca="1" si="35"/>
        <v>112.45462040435987</v>
      </c>
      <c r="Q223" s="1">
        <f t="shared" ca="1" si="36"/>
        <v>122.66636344741636</v>
      </c>
      <c r="R223" s="1">
        <f t="shared" ca="1" si="36"/>
        <v>109.24799229110066</v>
      </c>
      <c r="AB223" s="93">
        <v>43574</v>
      </c>
    </row>
    <row r="224" spans="1:28" x14ac:dyDescent="0.3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f t="shared" ca="1" si="29"/>
        <v>46238</v>
      </c>
      <c r="J224" s="1">
        <f t="shared" ca="1" si="26"/>
        <v>160.92856323000001</v>
      </c>
      <c r="K224" s="1">
        <f t="shared" ca="1" si="27"/>
        <v>198.26648743000001</v>
      </c>
      <c r="L224" s="1">
        <f t="shared" ca="1" si="28"/>
        <v>202.41267023</v>
      </c>
      <c r="M224" s="1">
        <f t="shared" ca="1" si="30"/>
        <v>185.61633401</v>
      </c>
      <c r="O224" s="1">
        <f t="shared" ca="1" si="34"/>
        <v>106.35658479277976</v>
      </c>
      <c r="P224" s="1">
        <f t="shared" ca="1" si="35"/>
        <v>112.5136938981469</v>
      </c>
      <c r="Q224" s="1">
        <f t="shared" ca="1" si="36"/>
        <v>122.59381810591336</v>
      </c>
      <c r="R224" s="1">
        <f t="shared" ca="1" si="36"/>
        <v>109.2343543933133</v>
      </c>
      <c r="AB224" s="93">
        <v>43576</v>
      </c>
    </row>
    <row r="225" spans="1:28" x14ac:dyDescent="0.3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f t="shared" ca="1" si="29"/>
        <v>46239</v>
      </c>
      <c r="J225" s="1">
        <f t="shared" ca="1" si="26"/>
        <v>160.82692986000001</v>
      </c>
      <c r="K225" s="1">
        <f t="shared" ca="1" si="27"/>
        <v>198.37063864999999</v>
      </c>
      <c r="L225" s="1">
        <f t="shared" ca="1" si="28"/>
        <v>202.22060601000001</v>
      </c>
      <c r="M225" s="1">
        <f t="shared" ca="1" si="30"/>
        <v>185.74383248000001</v>
      </c>
      <c r="O225" s="1">
        <f t="shared" ca="1" si="34"/>
        <v>106.2894159949155</v>
      </c>
      <c r="P225" s="1">
        <f t="shared" ca="1" si="35"/>
        <v>112.57279838240993</v>
      </c>
      <c r="Q225" s="1">
        <f t="shared" ca="1" si="36"/>
        <v>122.47749195881704</v>
      </c>
      <c r="R225" s="1">
        <f t="shared" ca="1" si="36"/>
        <v>109.30938665343668</v>
      </c>
      <c r="AB225" s="93">
        <v>43586</v>
      </c>
    </row>
    <row r="226" spans="1:28" x14ac:dyDescent="0.3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f t="shared" ca="1" si="29"/>
        <v>46240</v>
      </c>
      <c r="J226" s="1">
        <f t="shared" ca="1" si="26"/>
        <v>159.89649556000001</v>
      </c>
      <c r="K226" s="1">
        <f t="shared" ca="1" si="27"/>
        <v>198.47311772</v>
      </c>
      <c r="L226" s="1">
        <f t="shared" ca="1" si="28"/>
        <v>199.74037196</v>
      </c>
      <c r="M226" s="1">
        <f t="shared" ca="1" si="30"/>
        <v>185.51256723</v>
      </c>
      <c r="O226" s="1">
        <f t="shared" ca="1" si="34"/>
        <v>105.67449834116978</v>
      </c>
      <c r="P226" s="1">
        <f t="shared" ca="1" si="35"/>
        <v>112.63095394295073</v>
      </c>
      <c r="Q226" s="1">
        <f t="shared" ca="1" si="36"/>
        <v>120.97530653909855</v>
      </c>
      <c r="R226" s="1">
        <f t="shared" ca="1" si="36"/>
        <v>109.17328812303472</v>
      </c>
      <c r="AB226" s="93">
        <v>43636</v>
      </c>
    </row>
    <row r="227" spans="1:28" x14ac:dyDescent="0.3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f t="shared" ca="1" si="29"/>
        <v>46241</v>
      </c>
      <c r="J227" s="1">
        <f t="shared" ca="1" si="26"/>
        <v>160.36596516</v>
      </c>
      <c r="K227" s="1">
        <f t="shared" ca="1" si="27"/>
        <v>198.57564979</v>
      </c>
      <c r="L227" s="1">
        <f t="shared" ca="1" si="28"/>
        <v>196.28942849000001</v>
      </c>
      <c r="M227" s="1">
        <f t="shared" ca="1" si="30"/>
        <v>186.26079368000001</v>
      </c>
      <c r="O227" s="1">
        <f t="shared" ca="1" si="34"/>
        <v>105.98476758311081</v>
      </c>
      <c r="P227" s="1">
        <f t="shared" ca="1" si="35"/>
        <v>112.68913958031315</v>
      </c>
      <c r="Q227" s="1">
        <f t="shared" ca="1" si="36"/>
        <v>118.88519856525362</v>
      </c>
      <c r="R227" s="1">
        <f t="shared" ca="1" si="36"/>
        <v>109.61361592953772</v>
      </c>
      <c r="AB227" s="93">
        <v>43715</v>
      </c>
    </row>
    <row r="228" spans="1:28" x14ac:dyDescent="0.3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f t="shared" ca="1" si="29"/>
        <v>46244</v>
      </c>
      <c r="J228" s="1">
        <f t="shared" ca="1" si="26"/>
        <v>159.13998613999999</v>
      </c>
      <c r="K228" s="1">
        <f t="shared" ca="1" si="27"/>
        <v>198.67823485</v>
      </c>
      <c r="L228" s="1">
        <f t="shared" ca="1" si="28"/>
        <v>195.9099765</v>
      </c>
      <c r="M228" s="1">
        <f t="shared" ca="1" si="30"/>
        <v>185.98950467</v>
      </c>
      <c r="O228" s="1">
        <f t="shared" ca="1" si="34"/>
        <v>105.17452644892232</v>
      </c>
      <c r="P228" s="1">
        <f t="shared" ca="1" si="35"/>
        <v>112.74735528882232</v>
      </c>
      <c r="Q228" s="1">
        <f t="shared" ca="1" si="36"/>
        <v>118.65537862271184</v>
      </c>
      <c r="R228" s="1">
        <f t="shared" ca="1" si="36"/>
        <v>109.45396360142011</v>
      </c>
      <c r="AB228" s="93">
        <v>43750</v>
      </c>
    </row>
    <row r="229" spans="1:28" x14ac:dyDescent="0.3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f t="shared" ca="1" si="29"/>
        <v>46245</v>
      </c>
      <c r="J229" s="1">
        <f t="shared" ca="1" si="26"/>
        <v>158.27078700000001</v>
      </c>
      <c r="K229" s="1">
        <f t="shared" ca="1" si="27"/>
        <v>198.78087291</v>
      </c>
      <c r="L229" s="1">
        <f t="shared" ca="1" si="28"/>
        <v>191.01132620999999</v>
      </c>
      <c r="M229" s="1">
        <f t="shared" ca="1" si="30"/>
        <v>186.13194247000001</v>
      </c>
      <c r="O229" s="1">
        <f t="shared" ca="1" si="34"/>
        <v>104.60007869285123</v>
      </c>
      <c r="P229" s="1">
        <f t="shared" ca="1" si="35"/>
        <v>112.80560107415312</v>
      </c>
      <c r="Q229" s="1">
        <f t="shared" ca="1" si="36"/>
        <v>115.68844852918386</v>
      </c>
      <c r="R229" s="1">
        <f t="shared" ca="1" si="36"/>
        <v>109.53778758817856</v>
      </c>
      <c r="AB229" s="93">
        <v>43771</v>
      </c>
    </row>
    <row r="230" spans="1:28" x14ac:dyDescent="0.3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f t="shared" ca="1" si="29"/>
        <v>46246</v>
      </c>
      <c r="J230" s="1">
        <f t="shared" ca="1" si="26"/>
        <v>157.98204619000001</v>
      </c>
      <c r="K230" s="1">
        <f t="shared" ca="1" si="27"/>
        <v>198.88356396</v>
      </c>
      <c r="L230" s="1">
        <f t="shared" ca="1" si="28"/>
        <v>190.57489212999999</v>
      </c>
      <c r="M230" s="1">
        <f t="shared" ca="1" si="30"/>
        <v>186.32582821</v>
      </c>
      <c r="O230" s="1">
        <f t="shared" ca="1" si="34"/>
        <v>104.40925186990862</v>
      </c>
      <c r="P230" s="1">
        <f t="shared" ca="1" si="35"/>
        <v>112.86387693063067</v>
      </c>
      <c r="Q230" s="1">
        <f t="shared" ca="1" si="36"/>
        <v>115.42411665629297</v>
      </c>
      <c r="R230" s="1">
        <f t="shared" ca="1" si="36"/>
        <v>109.65188844976453</v>
      </c>
      <c r="AB230" s="93">
        <v>43784</v>
      </c>
    </row>
    <row r="231" spans="1:28" x14ac:dyDescent="0.3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f t="shared" ca="1" si="29"/>
        <v>46247</v>
      </c>
      <c r="J231" s="1">
        <f t="shared" ca="1" si="26"/>
        <v>157.02779820999999</v>
      </c>
      <c r="K231" s="1">
        <f t="shared" ca="1" si="27"/>
        <v>198.98630800999999</v>
      </c>
      <c r="L231" s="1">
        <f t="shared" ca="1" si="28"/>
        <v>190.13100532000001</v>
      </c>
      <c r="M231" s="1">
        <f t="shared" ca="1" si="30"/>
        <v>186.29401795999999</v>
      </c>
      <c r="O231" s="1">
        <f t="shared" ca="1" si="34"/>
        <v>103.77859591821681</v>
      </c>
      <c r="P231" s="1">
        <f t="shared" ca="1" si="35"/>
        <v>112.92218286392985</v>
      </c>
      <c r="Q231" s="1">
        <f t="shared" ca="1" si="36"/>
        <v>115.15527094232201</v>
      </c>
      <c r="R231" s="1">
        <f t="shared" ca="1" si="36"/>
        <v>109.63316826470984</v>
      </c>
      <c r="AB231" s="93">
        <v>43824</v>
      </c>
    </row>
    <row r="232" spans="1:28" x14ac:dyDescent="0.3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f t="shared" ca="1" si="29"/>
        <v>46248</v>
      </c>
      <c r="J232" s="1">
        <f t="shared" ca="1" si="26"/>
        <v>156.75904388000001</v>
      </c>
      <c r="K232" s="1">
        <f t="shared" ca="1" si="27"/>
        <v>199.08910524000001</v>
      </c>
      <c r="L232" s="1">
        <f t="shared" ca="1" si="28"/>
        <v>189.94127363000001</v>
      </c>
      <c r="M232" s="1">
        <f t="shared" ca="1" si="30"/>
        <v>186.25926705000001</v>
      </c>
      <c r="O232" s="1">
        <f t="shared" ca="1" si="34"/>
        <v>103.60097802296339</v>
      </c>
      <c r="P232" s="1">
        <f t="shared" ca="1" si="35"/>
        <v>112.98051897619835</v>
      </c>
      <c r="Q232" s="1">
        <f t="shared" ca="1" si="36"/>
        <v>115.04035752180165</v>
      </c>
      <c r="R232" s="1">
        <f t="shared" ca="1" si="36"/>
        <v>109.6127175148409</v>
      </c>
      <c r="AB232" s="93">
        <v>43831</v>
      </c>
    </row>
    <row r="233" spans="1:28" x14ac:dyDescent="0.3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f t="shared" ca="1" si="29"/>
        <v>46251</v>
      </c>
      <c r="J233" s="1">
        <f t="shared" ca="1" si="26"/>
        <v>155.41399648999999</v>
      </c>
      <c r="K233" s="1">
        <f t="shared" ca="1" si="27"/>
        <v>199.19195546</v>
      </c>
      <c r="L233" s="1">
        <f t="shared" ca="1" si="28"/>
        <v>189.76988362</v>
      </c>
      <c r="M233" s="1">
        <f t="shared" ca="1" si="30"/>
        <v>186.95548966000001</v>
      </c>
      <c r="O233" s="1">
        <f t="shared" ca="1" si="34"/>
        <v>102.71204541887128</v>
      </c>
      <c r="P233" s="1">
        <f t="shared" ca="1" si="35"/>
        <v>113.0388851596136</v>
      </c>
      <c r="Q233" s="1">
        <f t="shared" ca="1" si="36"/>
        <v>114.9365529739577</v>
      </c>
      <c r="R233" s="1">
        <f t="shared" ca="1" si="36"/>
        <v>110.02244130193648</v>
      </c>
      <c r="AB233" s="93">
        <v>43885</v>
      </c>
    </row>
    <row r="234" spans="1:28" x14ac:dyDescent="0.3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f t="shared" ca="1" si="29"/>
        <v>46252</v>
      </c>
      <c r="J234" s="1">
        <f t="shared" ca="1" si="26"/>
        <v>155.9298177</v>
      </c>
      <c r="K234" s="1">
        <f t="shared" ca="1" si="27"/>
        <v>199.29485885</v>
      </c>
      <c r="L234" s="1">
        <f t="shared" ca="1" si="28"/>
        <v>189.25933187000001</v>
      </c>
      <c r="M234" s="1">
        <f t="shared" ca="1" si="30"/>
        <v>186.93897512000001</v>
      </c>
      <c r="O234" s="1">
        <f t="shared" ca="1" si="34"/>
        <v>103.05294812227064</v>
      </c>
      <c r="P234" s="1">
        <f t="shared" ca="1" si="35"/>
        <v>113.09728151632329</v>
      </c>
      <c r="Q234" s="1">
        <f t="shared" ca="1" si="36"/>
        <v>114.62733078790565</v>
      </c>
      <c r="R234" s="1">
        <f t="shared" ca="1" si="36"/>
        <v>110.01272257149918</v>
      </c>
      <c r="AB234" s="93">
        <v>43886</v>
      </c>
    </row>
    <row r="235" spans="1:28" x14ac:dyDescent="0.3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f t="shared" ca="1" si="29"/>
        <v>46253</v>
      </c>
      <c r="J235" s="1">
        <f t="shared" ca="1" si="26"/>
        <v>156.57023545999999</v>
      </c>
      <c r="K235" s="1">
        <f t="shared" ca="1" si="27"/>
        <v>199.39781542</v>
      </c>
      <c r="L235" s="1">
        <f t="shared" ca="1" si="28"/>
        <v>190.96084109</v>
      </c>
      <c r="M235" s="1">
        <f t="shared" ca="1" si="30"/>
        <v>187.54730311</v>
      </c>
      <c r="O235" s="1">
        <f t="shared" ca="1" si="34"/>
        <v>103.47619583185774</v>
      </c>
      <c r="P235" s="1">
        <f t="shared" ca="1" si="35"/>
        <v>113.15570805200231</v>
      </c>
      <c r="Q235" s="1">
        <f t="shared" ca="1" si="36"/>
        <v>115.65787157166781</v>
      </c>
      <c r="R235" s="1">
        <f t="shared" ca="1" si="36"/>
        <v>110.37072078109345</v>
      </c>
      <c r="AB235" s="93">
        <v>43931</v>
      </c>
    </row>
    <row r="236" spans="1:28" x14ac:dyDescent="0.3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f t="shared" ca="1" si="29"/>
        <v>46254</v>
      </c>
      <c r="J236" s="1">
        <f t="shared" ca="1" si="26"/>
        <v>155.10697017999999</v>
      </c>
      <c r="K236" s="1">
        <f t="shared" ca="1" si="27"/>
        <v>199.50082517000001</v>
      </c>
      <c r="L236" s="1">
        <f t="shared" ca="1" si="28"/>
        <v>191.07107321000001</v>
      </c>
      <c r="M236" s="1">
        <f t="shared" ca="1" si="30"/>
        <v>187.92974637</v>
      </c>
      <c r="O236" s="1">
        <f t="shared" ca="1" si="34"/>
        <v>102.50913383426675</v>
      </c>
      <c r="P236" s="1">
        <f t="shared" ca="1" si="35"/>
        <v>113.21416476665067</v>
      </c>
      <c r="Q236" s="1">
        <f t="shared" ca="1" si="36"/>
        <v>115.72463506257654</v>
      </c>
      <c r="R236" s="1">
        <f t="shared" ca="1" si="36"/>
        <v>110.59578687142968</v>
      </c>
      <c r="AB236" s="93">
        <v>43942</v>
      </c>
    </row>
    <row r="237" spans="1:28" x14ac:dyDescent="0.3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f t="shared" ca="1" si="29"/>
        <v>46255</v>
      </c>
      <c r="J237" s="1">
        <f t="shared" ca="1" si="26"/>
        <v>156.58171705000001</v>
      </c>
      <c r="K237" s="1">
        <f t="shared" ca="1" si="27"/>
        <v>199.60388809</v>
      </c>
      <c r="L237" s="1">
        <f t="shared" ca="1" si="28"/>
        <v>194.60353018000001</v>
      </c>
      <c r="M237" s="1">
        <f t="shared" ca="1" si="30"/>
        <v>188.07750855</v>
      </c>
      <c r="O237" s="1">
        <f t="shared" ca="1" si="34"/>
        <v>103.48378393601951</v>
      </c>
      <c r="P237" s="1">
        <f t="shared" ca="1" si="35"/>
        <v>113.27265165459345</v>
      </c>
      <c r="Q237" s="1">
        <f t="shared" ca="1" si="36"/>
        <v>117.86411272845125</v>
      </c>
      <c r="R237" s="1">
        <f t="shared" ca="1" si="36"/>
        <v>110.68274423120157</v>
      </c>
      <c r="AB237" s="93">
        <v>43952</v>
      </c>
    </row>
    <row r="238" spans="1:28" x14ac:dyDescent="0.3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f t="shared" ca="1" si="29"/>
        <v>46258</v>
      </c>
      <c r="J238" s="1">
        <f t="shared" ca="1" si="26"/>
        <v>156.40396498000001</v>
      </c>
      <c r="K238" s="1">
        <f t="shared" ca="1" si="27"/>
        <v>199.70700436000001</v>
      </c>
      <c r="L238" s="1">
        <f t="shared" ca="1" si="28"/>
        <v>195.59911235999999</v>
      </c>
      <c r="M238" s="1">
        <f t="shared" ca="1" si="30"/>
        <v>188.09142471000001</v>
      </c>
      <c r="O238" s="1">
        <f t="shared" ca="1" si="34"/>
        <v>103.36630881087328</v>
      </c>
      <c r="P238" s="1">
        <f t="shared" ca="1" si="35"/>
        <v>113.33116881797839</v>
      </c>
      <c r="Q238" s="1">
        <f t="shared" ca="1" si="36"/>
        <v>118.46709978724415</v>
      </c>
      <c r="R238" s="1">
        <f t="shared" ca="1" si="36"/>
        <v>110.69093382702214</v>
      </c>
      <c r="AB238" s="93">
        <v>43993</v>
      </c>
    </row>
    <row r="239" spans="1:28" x14ac:dyDescent="0.3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f t="shared" ca="1" si="29"/>
        <v>46259</v>
      </c>
      <c r="J239" s="1">
        <f t="shared" ca="1" si="26"/>
        <v>157.37054504</v>
      </c>
      <c r="K239" s="1">
        <f t="shared" ca="1" si="27"/>
        <v>199.81017381000001</v>
      </c>
      <c r="L239" s="1">
        <f t="shared" ca="1" si="28"/>
        <v>198.63718602</v>
      </c>
      <c r="M239" s="1">
        <f t="shared" ca="1" si="30"/>
        <v>188.45109128999999</v>
      </c>
      <c r="O239" s="1">
        <f t="shared" ca="1" si="34"/>
        <v>104.00511494974046</v>
      </c>
      <c r="P239" s="1">
        <f t="shared" ca="1" si="35"/>
        <v>113.38971616033264</v>
      </c>
      <c r="Q239" s="1">
        <f t="shared" ca="1" si="36"/>
        <v>120.30714788918954</v>
      </c>
      <c r="R239" s="1">
        <f t="shared" ca="1" si="36"/>
        <v>110.9025959464832</v>
      </c>
      <c r="AB239" s="93">
        <v>44081</v>
      </c>
    </row>
    <row r="240" spans="1:28" x14ac:dyDescent="0.3">
      <c r="A240" s="89">
        <v>43784</v>
      </c>
      <c r="B240" s="90"/>
      <c r="C240" s="90"/>
      <c r="D240" s="90"/>
      <c r="E240" s="90"/>
      <c r="F240" s="90"/>
      <c r="G240" s="91"/>
      <c r="I240" s="92">
        <f t="shared" ca="1" si="29"/>
        <v>46260</v>
      </c>
      <c r="J240" s="1">
        <f t="shared" ca="1" si="26"/>
        <v>157.24594848999999</v>
      </c>
      <c r="K240" s="1">
        <f t="shared" ca="1" si="27"/>
        <v>199.91339661000001</v>
      </c>
      <c r="L240" s="1">
        <f t="shared" ca="1" si="28"/>
        <v>198.64794981</v>
      </c>
      <c r="M240" s="1">
        <f t="shared" ca="1" si="30"/>
        <v>188.40389791999999</v>
      </c>
      <c r="O240" s="1">
        <f t="shared" ca="1" si="34"/>
        <v>103.92276994355269</v>
      </c>
      <c r="P240" s="1">
        <f t="shared" ca="1" si="35"/>
        <v>113.44829377812904</v>
      </c>
      <c r="Q240" s="1">
        <f t="shared" ca="1" si="36"/>
        <v>120.31366711603384</v>
      </c>
      <c r="R240" s="1">
        <f t="shared" ca="1" si="36"/>
        <v>110.87482286643025</v>
      </c>
      <c r="AB240" s="93">
        <v>44116</v>
      </c>
    </row>
    <row r="241" spans="1:28" x14ac:dyDescent="0.3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f t="shared" ca="1" si="29"/>
        <v>46261</v>
      </c>
      <c r="J241" s="1">
        <f t="shared" ca="1" si="26"/>
        <v>158.12577873000001</v>
      </c>
      <c r="K241" s="1">
        <f t="shared" ca="1" si="27"/>
        <v>200.01667277000001</v>
      </c>
      <c r="L241" s="1">
        <f t="shared" ca="1" si="28"/>
        <v>199.27278433000001</v>
      </c>
      <c r="M241" s="1">
        <f t="shared" ca="1" si="30"/>
        <v>188.75501521000001</v>
      </c>
      <c r="O241" s="1">
        <f t="shared" ca="1" si="34"/>
        <v>104.50424372077194</v>
      </c>
      <c r="P241" s="1">
        <f t="shared" ca="1" si="35"/>
        <v>113.50690167704246</v>
      </c>
      <c r="Q241" s="1">
        <f t="shared" ca="1" si="36"/>
        <v>120.69210612088536</v>
      </c>
      <c r="R241" s="1">
        <f t="shared" ca="1" si="36"/>
        <v>111.08145376825279</v>
      </c>
      <c r="AB241" s="93">
        <v>44137</v>
      </c>
    </row>
    <row r="242" spans="1:28" x14ac:dyDescent="0.3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f t="shared" ca="1" si="29"/>
        <v>46262</v>
      </c>
      <c r="J242" s="1">
        <f t="shared" ca="1" si="26"/>
        <v>159.07194706999999</v>
      </c>
      <c r="K242" s="1">
        <f t="shared" ca="1" si="27"/>
        <v>200.12000226999999</v>
      </c>
      <c r="L242" s="1">
        <f t="shared" ca="1" si="28"/>
        <v>199.87493069000001</v>
      </c>
      <c r="M242" s="1">
        <f t="shared" ca="1" si="30"/>
        <v>188.37311309</v>
      </c>
      <c r="O242" s="1">
        <f t="shared" ca="1" si="34"/>
        <v>105.1295598937476</v>
      </c>
      <c r="P242" s="1">
        <f t="shared" ca="1" si="35"/>
        <v>113.56553984572314</v>
      </c>
      <c r="Q242" s="1">
        <f t="shared" ca="1" si="36"/>
        <v>121.05680375195311</v>
      </c>
      <c r="R242" s="1">
        <f t="shared" ca="1" si="36"/>
        <v>110.85670613630467</v>
      </c>
      <c r="AB242" s="93">
        <v>44150</v>
      </c>
    </row>
    <row r="243" spans="1:28" x14ac:dyDescent="0.3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f t="shared" ca="1" si="29"/>
        <v>46265</v>
      </c>
      <c r="J243" s="1">
        <f t="shared" ca="1" si="26"/>
        <v>160.01046101</v>
      </c>
      <c r="K243" s="1">
        <f t="shared" ca="1" si="27"/>
        <v>200.22338513</v>
      </c>
      <c r="L243" s="1">
        <f t="shared" ca="1" si="28"/>
        <v>201.87085114999999</v>
      </c>
      <c r="M243" s="1">
        <f t="shared" ca="1" si="30"/>
        <v>187.97423351</v>
      </c>
      <c r="O243" s="1">
        <f t="shared" ca="1" si="34"/>
        <v>105.74981732620947</v>
      </c>
      <c r="P243" s="1">
        <f t="shared" ca="1" si="35"/>
        <v>113.62420829552084</v>
      </c>
      <c r="Q243" s="1">
        <f t="shared" ca="1" si="36"/>
        <v>122.26565846222927</v>
      </c>
      <c r="R243" s="1">
        <f t="shared" ca="1" si="36"/>
        <v>110.6219673476395</v>
      </c>
      <c r="AB243" s="93">
        <v>44190</v>
      </c>
    </row>
    <row r="244" spans="1:28" x14ac:dyDescent="0.3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f t="shared" ca="1" si="29"/>
        <v>46266</v>
      </c>
      <c r="J244" s="1">
        <f t="shared" ca="1" si="26"/>
        <v>159.11787344000001</v>
      </c>
      <c r="K244" s="1">
        <f t="shared" ca="1" si="27"/>
        <v>200.32682134999999</v>
      </c>
      <c r="L244" s="1">
        <f t="shared" ca="1" si="28"/>
        <v>204.49204986999999</v>
      </c>
      <c r="M244" s="1">
        <f t="shared" ca="1" si="30"/>
        <v>188.21574398999999</v>
      </c>
      <c r="O244" s="1">
        <f t="shared" ca="1" si="34"/>
        <v>105.15991231700357</v>
      </c>
      <c r="P244" s="1">
        <f t="shared" ca="1" si="35"/>
        <v>113.68290702643557</v>
      </c>
      <c r="Q244" s="1">
        <f t="shared" ca="1" si="36"/>
        <v>123.85322093415354</v>
      </c>
      <c r="R244" s="1">
        <f t="shared" ca="1" si="36"/>
        <v>110.76409514852904</v>
      </c>
      <c r="AB244" s="93">
        <v>44197</v>
      </c>
    </row>
    <row r="245" spans="1:28" x14ac:dyDescent="0.3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f t="shared" ca="1" si="29"/>
        <v>46267</v>
      </c>
      <c r="J245" s="1">
        <f t="shared" ca="1" si="26"/>
        <v>159.63114318000001</v>
      </c>
      <c r="K245" s="1">
        <f t="shared" ca="1" si="27"/>
        <v>200.43031109</v>
      </c>
      <c r="L245" s="1">
        <f t="shared" ca="1" si="28"/>
        <v>210.73027981999999</v>
      </c>
      <c r="M245" s="1">
        <f t="shared" ca="1" si="30"/>
        <v>188.83608511</v>
      </c>
      <c r="O245" s="1">
        <f t="shared" ca="1" si="34"/>
        <v>105.49912877136201</v>
      </c>
      <c r="P245" s="1">
        <f t="shared" ca="1" si="35"/>
        <v>113.74163612926527</v>
      </c>
      <c r="Q245" s="1">
        <f t="shared" ca="1" si="36"/>
        <v>127.63148455235572</v>
      </c>
      <c r="R245" s="1">
        <f t="shared" ca="1" si="36"/>
        <v>111.12916302958726</v>
      </c>
      <c r="AB245" s="93">
        <v>44242</v>
      </c>
    </row>
    <row r="246" spans="1:28" x14ac:dyDescent="0.3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f t="shared" ca="1" si="29"/>
        <v>46268</v>
      </c>
      <c r="J246" s="1">
        <f t="shared" ca="1" si="26"/>
        <v>159.95475402</v>
      </c>
      <c r="K246" s="1">
        <f t="shared" ca="1" si="27"/>
        <v>200.53385419</v>
      </c>
      <c r="L246" s="1">
        <f t="shared" ca="1" si="28"/>
        <v>210.71098237999999</v>
      </c>
      <c r="M246" s="1">
        <f t="shared" ca="1" si="30"/>
        <v>189.55452855999999</v>
      </c>
      <c r="O246" s="1">
        <f t="shared" ca="1" si="34"/>
        <v>105.7130009582101</v>
      </c>
      <c r="P246" s="1">
        <f t="shared" ca="1" si="35"/>
        <v>113.80039551321197</v>
      </c>
      <c r="Q246" s="1">
        <f t="shared" ca="1" si="36"/>
        <v>127.61979681143227</v>
      </c>
      <c r="R246" s="1">
        <f t="shared" ca="1" si="36"/>
        <v>111.55196367828786</v>
      </c>
      <c r="AB246" s="93">
        <v>44243</v>
      </c>
    </row>
    <row r="247" spans="1:28" x14ac:dyDescent="0.3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f t="shared" ca="1" si="29"/>
        <v>46269</v>
      </c>
      <c r="J247" s="1">
        <f t="shared" ca="1" si="26"/>
        <v>160.30472999</v>
      </c>
      <c r="K247" s="1">
        <f t="shared" ca="1" si="27"/>
        <v>200.63745082</v>
      </c>
      <c r="L247" s="1">
        <f t="shared" ca="1" si="28"/>
        <v>210.66435446</v>
      </c>
      <c r="M247" s="1">
        <f t="shared" ca="1" si="30"/>
        <v>189.66806324000001</v>
      </c>
      <c r="O247" s="1">
        <f t="shared" ca="1" si="34"/>
        <v>105.94429767882733</v>
      </c>
      <c r="P247" s="1">
        <f t="shared" ca="1" si="35"/>
        <v>113.85918527474853</v>
      </c>
      <c r="Q247" s="1">
        <f t="shared" ca="1" si="36"/>
        <v>127.59155601634448</v>
      </c>
      <c r="R247" s="1">
        <f t="shared" ca="1" si="36"/>
        <v>111.6187783125559</v>
      </c>
      <c r="AB247" s="93">
        <v>44288</v>
      </c>
    </row>
    <row r="248" spans="1:28" x14ac:dyDescent="0.3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f t="shared" ca="1" si="29"/>
        <v>46273</v>
      </c>
      <c r="J248" s="1">
        <f t="shared" ca="1" si="26"/>
        <v>159.95007633</v>
      </c>
      <c r="K248" s="1">
        <f t="shared" ca="1" si="27"/>
        <v>200.74110098</v>
      </c>
      <c r="L248" s="1">
        <f t="shared" ca="1" si="28"/>
        <v>213.18996483000001</v>
      </c>
      <c r="M248" s="1">
        <f t="shared" ca="1" si="30"/>
        <v>190.49385043000001</v>
      </c>
      <c r="O248" s="1">
        <f t="shared" ca="1" si="34"/>
        <v>105.70990950493957</v>
      </c>
      <c r="P248" s="1">
        <f t="shared" ca="1" si="35"/>
        <v>113.91800541387492</v>
      </c>
      <c r="Q248" s="1">
        <f t="shared" ca="1" si="36"/>
        <v>129.12122418363049</v>
      </c>
      <c r="R248" s="1">
        <f t="shared" ca="1" si="36"/>
        <v>112.1047502559575</v>
      </c>
      <c r="AB248" s="93">
        <v>44307</v>
      </c>
    </row>
    <row r="249" spans="1:28" x14ac:dyDescent="0.3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f t="shared" ca="1" si="29"/>
        <v>46274</v>
      </c>
      <c r="J249" s="1">
        <f t="shared" ca="1" si="26"/>
        <v>159.24332047999999</v>
      </c>
      <c r="K249" s="1">
        <f t="shared" ca="1" si="27"/>
        <v>200.84480468000001</v>
      </c>
      <c r="L249" s="1">
        <f t="shared" ca="1" si="28"/>
        <v>211.21265912999999</v>
      </c>
      <c r="M249" s="1">
        <f t="shared" ca="1" si="30"/>
        <v>190.10636117999999</v>
      </c>
      <c r="O249" s="1">
        <f t="shared" ca="1" si="34"/>
        <v>105.24281940620496</v>
      </c>
      <c r="P249" s="1">
        <f t="shared" ca="1" si="35"/>
        <v>113.97685593626603</v>
      </c>
      <c r="Q249" s="1">
        <f t="shared" ca="1" si="36"/>
        <v>127.92364374041937</v>
      </c>
      <c r="R249" s="1">
        <f t="shared" ca="1" si="36"/>
        <v>111.87671462383571</v>
      </c>
      <c r="AB249" s="93">
        <v>44317</v>
      </c>
    </row>
    <row r="250" spans="1:28" x14ac:dyDescent="0.3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f t="shared" ca="1" si="29"/>
        <v>46275</v>
      </c>
      <c r="J250" s="1">
        <f t="shared" ca="1" si="26"/>
        <v>159.33772468999999</v>
      </c>
      <c r="K250" s="1">
        <f t="shared" ca="1" si="27"/>
        <v>200.94856189999999</v>
      </c>
      <c r="L250" s="1">
        <f t="shared" ca="1" si="28"/>
        <v>214.21599509999999</v>
      </c>
      <c r="M250" s="1">
        <f t="shared" ca="1" si="30"/>
        <v>190.93082294999999</v>
      </c>
      <c r="O250" s="1">
        <f t="shared" ca="1" si="34"/>
        <v>105.30521050175776</v>
      </c>
      <c r="P250" s="1">
        <f t="shared" ca="1" si="35"/>
        <v>114.03573683057209</v>
      </c>
      <c r="Q250" s="1">
        <f t="shared" ca="1" si="36"/>
        <v>129.74265251688951</v>
      </c>
      <c r="R250" s="1">
        <f t="shared" ca="1" si="36"/>
        <v>112.3619065636952</v>
      </c>
      <c r="AB250" s="93">
        <v>44350</v>
      </c>
    </row>
    <row r="251" spans="1:28" x14ac:dyDescent="0.3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f t="shared" ca="1" si="29"/>
        <v>46276</v>
      </c>
      <c r="J251" s="1">
        <f t="shared" ca="1" si="26"/>
        <v>159.40831523</v>
      </c>
      <c r="K251" s="1">
        <f t="shared" ca="1" si="27"/>
        <v>201.05237284</v>
      </c>
      <c r="L251" s="1">
        <f t="shared" ca="1" si="28"/>
        <v>213.00797032</v>
      </c>
      <c r="M251" s="1">
        <f t="shared" ca="1" si="30"/>
        <v>191.40233982000001</v>
      </c>
      <c r="O251" s="1">
        <f t="shared" ca="1" si="34"/>
        <v>105.35186330597344</v>
      </c>
      <c r="P251" s="1">
        <f t="shared" ca="1" si="35"/>
        <v>114.0946482102906</v>
      </c>
      <c r="Q251" s="1">
        <f t="shared" ca="1" si="36"/>
        <v>129.01099688496453</v>
      </c>
      <c r="R251" s="1">
        <f t="shared" ca="1" si="36"/>
        <v>112.63939206169687</v>
      </c>
      <c r="AB251" s="93">
        <v>44446</v>
      </c>
    </row>
    <row r="252" spans="1:28" x14ac:dyDescent="0.3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f t="shared" ca="1" si="29"/>
        <v>46279</v>
      </c>
      <c r="J252" s="1">
        <f t="shared" ca="1" si="26"/>
        <v>158.68497485</v>
      </c>
      <c r="K252" s="1">
        <f t="shared" ca="1" si="27"/>
        <v>201.15623729999999</v>
      </c>
      <c r="L252" s="1">
        <f t="shared" ca="1" si="28"/>
        <v>211.06683595999999</v>
      </c>
      <c r="M252" s="1">
        <f t="shared" ca="1" si="30"/>
        <v>191.08056998000001</v>
      </c>
      <c r="O252" s="1">
        <f t="shared" ca="1" si="34"/>
        <v>104.87381260499527</v>
      </c>
      <c r="P252" s="1">
        <f t="shared" ca="1" si="35"/>
        <v>114.15358996192404</v>
      </c>
      <c r="Q252" s="1">
        <f t="shared" ca="1" si="36"/>
        <v>127.83532407565583</v>
      </c>
      <c r="R252" s="1">
        <f t="shared" ca="1" si="36"/>
        <v>112.45003199851543</v>
      </c>
      <c r="AB252" s="93">
        <v>44481</v>
      </c>
    </row>
    <row r="253" spans="1:28" x14ac:dyDescent="0.3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f ca="1">WORKDAY(I252,1,$AB$4:$AB$467)</f>
        <v>46280</v>
      </c>
      <c r="J253" s="1">
        <f t="shared" ca="1" si="26"/>
        <v>159.24927389999999</v>
      </c>
      <c r="K253" s="1">
        <f t="shared" ca="1" si="27"/>
        <v>201.26015548000001</v>
      </c>
      <c r="L253" s="1">
        <f t="shared" ca="1" si="28"/>
        <v>212.20665973999999</v>
      </c>
      <c r="M253" s="1">
        <f t="shared" ca="1" si="30"/>
        <v>190.65756499</v>
      </c>
      <c r="O253" s="1">
        <f t="shared" ca="1" si="34"/>
        <v>105.24675398069148</v>
      </c>
      <c r="P253" s="1">
        <f t="shared" ca="1" si="35"/>
        <v>114.21256219896992</v>
      </c>
      <c r="Q253" s="1">
        <f t="shared" ca="1" si="36"/>
        <v>128.52567290114851</v>
      </c>
      <c r="R253" s="1">
        <f t="shared" ca="1" si="36"/>
        <v>112.20109551760576</v>
      </c>
      <c r="AB253" s="93">
        <v>44502</v>
      </c>
    </row>
    <row r="254" spans="1:28" x14ac:dyDescent="0.3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f t="shared" ref="I254:I255" ca="1" si="37">WORKDAY(I253,1,$AB$4:$AB$467)</f>
        <v>46281</v>
      </c>
      <c r="J254" s="1">
        <f t="shared" ref="J254:J256" ca="1" si="38">VLOOKUP(I254,$A$10:$G$10000,2,FALSE)</f>
        <v>159.15061724</v>
      </c>
      <c r="K254" s="1">
        <f t="shared" ref="K254:K256" ca="1" si="39">VLOOKUP(I254,$A$10:$G$10000,6,FALSE)</f>
        <v>201.36412737000001</v>
      </c>
      <c r="L254" s="1">
        <f t="shared" ref="L254:L256" ca="1" si="40">VLOOKUP(I254,$A$10:$G$10000,7,FALSE)</f>
        <v>211.12006324000001</v>
      </c>
      <c r="M254" s="1">
        <f t="shared" ref="M254:M256" ca="1" si="41">VLOOKUP(I254,$A$10:$G$10000,3,FALSE)</f>
        <v>191.07727718000001</v>
      </c>
      <c r="O254" s="1">
        <f t="shared" ref="O254:O256" ca="1" si="42">J254/J253*O253</f>
        <v>105.1815524700705</v>
      </c>
      <c r="P254" s="1">
        <f t="shared" ref="P254:P256" ca="1" si="43">K254/K253*P253</f>
        <v>114.27156491575332</v>
      </c>
      <c r="Q254" s="1">
        <f t="shared" ref="Q254:Q256" ca="1" si="44">L254/L253*Q253</f>
        <v>127.86756185738749</v>
      </c>
      <c r="R254" s="1">
        <f t="shared" ref="R254:R256" ca="1" si="45">M254/M253*R253</f>
        <v>112.44809420093924</v>
      </c>
      <c r="AB254" s="93">
        <v>44515</v>
      </c>
    </row>
    <row r="255" spans="1:28" x14ac:dyDescent="0.3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f t="shared" ca="1" si="37"/>
        <v>46282</v>
      </c>
      <c r="J255" s="1">
        <f t="shared" ca="1" si="38"/>
        <v>159.35898689999999</v>
      </c>
      <c r="K255" s="1">
        <f t="shared" ca="1" si="39"/>
        <v>201.46639623999999</v>
      </c>
      <c r="L255" s="1">
        <f t="shared" ca="1" si="40"/>
        <v>211.62567684999999</v>
      </c>
      <c r="M255" s="1">
        <f t="shared" ca="1" si="41"/>
        <v>191.67163289000001</v>
      </c>
      <c r="O255" s="1">
        <f t="shared" ca="1" si="42"/>
        <v>105.31926255066294</v>
      </c>
      <c r="P255" s="1">
        <f t="shared" ca="1" si="43"/>
        <v>114.32960119048457</v>
      </c>
      <c r="Q255" s="1">
        <f t="shared" ca="1" si="44"/>
        <v>128.17379319589895</v>
      </c>
      <c r="R255" s="1">
        <f t="shared" ca="1" si="45"/>
        <v>112.79786978835241</v>
      </c>
      <c r="AB255" s="93">
        <v>44555</v>
      </c>
    </row>
    <row r="256" spans="1:28" x14ac:dyDescent="0.3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>
        <f ca="1">WORKDAY(I255,1,$AB$4:$AB$467)</f>
        <v>46283</v>
      </c>
      <c r="J256" s="1">
        <f t="shared" ca="1" si="38"/>
        <v>159.47805527</v>
      </c>
      <c r="K256" s="1">
        <v>201.46639623999999</v>
      </c>
      <c r="L256" s="1">
        <f t="shared" ca="1" si="40"/>
        <v>210.75767855999999</v>
      </c>
      <c r="M256" s="1">
        <f t="shared" ca="1" si="41"/>
        <v>191.58777248999999</v>
      </c>
      <c r="O256" s="1">
        <f t="shared" ca="1" si="42"/>
        <v>105.39795402056654</v>
      </c>
      <c r="P256" s="1">
        <v>114.32960119048457</v>
      </c>
      <c r="Q256" s="1">
        <f t="shared" ca="1" si="44"/>
        <v>127.6480789490606</v>
      </c>
      <c r="R256" s="1">
        <f t="shared" ca="1" si="45"/>
        <v>112.74851833066941</v>
      </c>
      <c r="AB256" s="93">
        <v>44562</v>
      </c>
    </row>
    <row r="257" spans="1:28" x14ac:dyDescent="0.3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3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3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3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3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3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3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3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3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3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3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3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3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3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3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3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3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3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3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3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3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3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3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3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3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3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3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3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3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3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3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3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3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3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3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3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3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3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3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3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3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3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3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3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3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3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3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3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3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3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3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3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3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3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3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3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3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3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3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3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3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3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3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3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3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3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3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3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3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3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3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3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3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3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3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3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3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3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3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3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3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3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3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3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3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3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3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3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3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3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3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3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3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3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3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3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3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3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3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3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3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3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3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3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3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3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3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3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3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3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3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3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3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3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3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3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3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3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3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3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3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3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3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3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3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3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3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3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3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3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3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3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3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3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3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3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3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3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3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3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3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3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3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3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3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3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3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3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3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3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3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3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3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3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3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3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3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3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3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3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3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3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3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3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3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3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3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3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3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3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3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3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3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3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3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3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3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3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3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3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3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3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3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3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3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3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3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3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3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3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3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3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3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3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3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3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3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3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3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3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3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3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3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3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3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3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3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3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3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3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3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3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3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3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3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3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3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3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3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3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3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3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3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3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3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3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3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3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3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3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3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3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3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3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3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3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3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3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3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3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3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3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3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3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3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3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3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3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3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3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3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3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3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3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3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3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3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3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3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3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3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3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3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3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3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3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3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3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3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3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3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3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3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3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3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3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3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3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3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3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3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3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3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3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3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3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3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3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3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3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3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3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3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3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3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3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3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3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3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3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3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3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3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3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3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3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3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3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3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3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3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3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3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3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3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3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3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3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3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3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3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3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3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3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3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3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3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3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3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3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3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3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3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3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3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3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3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3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3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3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3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3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3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3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3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3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3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3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3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3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3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3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3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3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3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3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3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3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3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3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3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3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3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3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3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3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3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3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3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3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3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3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3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3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3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3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3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3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3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3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3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3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3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3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3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3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3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3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3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3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3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3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3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3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3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3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3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3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3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3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3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3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3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3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3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3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3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3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3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3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3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3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3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3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3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3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3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3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3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3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3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3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3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3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3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3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3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3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3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3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3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3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3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3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3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3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3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3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3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3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3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3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3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3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3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3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3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3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3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3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3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3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3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3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3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3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3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3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3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3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3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3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3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3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3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3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3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3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3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3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3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3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3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3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3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3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3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3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3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3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3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3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3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3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3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3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3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3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3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3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3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3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3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3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3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3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3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3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3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3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3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3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3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3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3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3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3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3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3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3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3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3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3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3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3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3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3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3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3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3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3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3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3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3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3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3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3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3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3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3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3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3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3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3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3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3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3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3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3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3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3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3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3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3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3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3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3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3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3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3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3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3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3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3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3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3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3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3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3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3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3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3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3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3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3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3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3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3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3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3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3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3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3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3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3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3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3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3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3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3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3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3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3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3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3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3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3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3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3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3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3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3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3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3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3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3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3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3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3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3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3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3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3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3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3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3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3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3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3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3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3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3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3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3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3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3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3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3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3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3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3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3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3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3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3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3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3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3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3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3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3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3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3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3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3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3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3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3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3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3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3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3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3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3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3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3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3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3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3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3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3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3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3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3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3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3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3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3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3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3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3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3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3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3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3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3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3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3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3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3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3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3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3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3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3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3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3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3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3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3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3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3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3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3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3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3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3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3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3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3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3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3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3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3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3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3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3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3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3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3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3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3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3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3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3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3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3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3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3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3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3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3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3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3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3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3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3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3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3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3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3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3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3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3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3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3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3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3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3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3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3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3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3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3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3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3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3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3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3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3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3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3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3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3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3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3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3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3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3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3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3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3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3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3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3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3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3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3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3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3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3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3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3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3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3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3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3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3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3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3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3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3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3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3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3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3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3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3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3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3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3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3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3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3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3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3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3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3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3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3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3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3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3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3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3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3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3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3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3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3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3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3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3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3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3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3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3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3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3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3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3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3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3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3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3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3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3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3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3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3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3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3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3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3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3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3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3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3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3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3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3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3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3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3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3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3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3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3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3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3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3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3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3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3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3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3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3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3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3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3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3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3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3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3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3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3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3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3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3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3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3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3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3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3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3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3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3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3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3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3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3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3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3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3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3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3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3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3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3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3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3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3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3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3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3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3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3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3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3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3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3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3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3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3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3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3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3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3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3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3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3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3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3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3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3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3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3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3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3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3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3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3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3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3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3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3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3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3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3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3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3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3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3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3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3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3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3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3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3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3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3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3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3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3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3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3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3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3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3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3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3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3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3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3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3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3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3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3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3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3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3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3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3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3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3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3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3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3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3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3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3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3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3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3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3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3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3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3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3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3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3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3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3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3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3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3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3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3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3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3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3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3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3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3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3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3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3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3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3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3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3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3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3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3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3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3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3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3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3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3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3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3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3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3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3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3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3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3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3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3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3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3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3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3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3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3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3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3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3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3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3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3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3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3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3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3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3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3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3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3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3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3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3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3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3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3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3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3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3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3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3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3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3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3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3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3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3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3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3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3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3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3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3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3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3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3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3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3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3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3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3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3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3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3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3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3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3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3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3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3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3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3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3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3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3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3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3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3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3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3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3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3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3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3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3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3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3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3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3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3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3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3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3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3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3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3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3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3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3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3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3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3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3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3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3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3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3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3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3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3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3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3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3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3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3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3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3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3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3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3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3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3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3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3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3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3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3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3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3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3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3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3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3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3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3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3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3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3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3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3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3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3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3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3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3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3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3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3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3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3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3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3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3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3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3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3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3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3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3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3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3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3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3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3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3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3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3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3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3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3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3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3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3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3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3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3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3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3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3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3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3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3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3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3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3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3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3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3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3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3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3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3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3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3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3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3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3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3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3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3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3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3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3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3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3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3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3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3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3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3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3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3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3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3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3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3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3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3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3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3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3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3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3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3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3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3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3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3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3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3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3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3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3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3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3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3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3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3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3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3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3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3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3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3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3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3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3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3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3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3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3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3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3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3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3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3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3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3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3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3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3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3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3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3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3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3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3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3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3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3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3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3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3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3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3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3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3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3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3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3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3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3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3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3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3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3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3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3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3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3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3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3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3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3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3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3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3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3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3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3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3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3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3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3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3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3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3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3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3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3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3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3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3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3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3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3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3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3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3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3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3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3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3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3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3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3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3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3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3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3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3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3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3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3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3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3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3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3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3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3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3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3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3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3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3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3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3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3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3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3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3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3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3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3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3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3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3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3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3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3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3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3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3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3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3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3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3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3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3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3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3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3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3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3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3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3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3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3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3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3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3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3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3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3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3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3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3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3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3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3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3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3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3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3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3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3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3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3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3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3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3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3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3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3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3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3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3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3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3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3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3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3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3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3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3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3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3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3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3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3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3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3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3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3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3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3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3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3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3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3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3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3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3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3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3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3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3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3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3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3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3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3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3">
      <c r="A1699" s="89">
        <v>45827</v>
      </c>
    </row>
    <row r="1700" spans="1:7" x14ac:dyDescent="0.3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3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3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3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3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3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3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3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3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3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3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3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3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3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3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3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3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3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3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3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3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3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3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3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3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3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3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3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3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3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3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3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3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3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3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3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3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3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3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3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3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3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3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3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3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3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3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3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3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3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3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3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3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3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3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3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3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3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3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3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3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3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3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3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3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3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3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3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3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3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3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3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3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3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3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3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3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3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3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3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3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3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3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3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3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3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3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3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3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3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3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3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3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3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3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3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3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3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3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3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3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3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3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3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3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3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3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3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3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3">
      <c r="A1809" s="89">
        <v>45981</v>
      </c>
    </row>
    <row r="1810" spans="1:7" x14ac:dyDescent="0.3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3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3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3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3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3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3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3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3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3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3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3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3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3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3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3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3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3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3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3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3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3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3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3">
      <c r="A1833" s="89">
        <v>46015</v>
      </c>
      <c r="C1833" s="72">
        <v>174.89494712999999</v>
      </c>
      <c r="F1833">
        <v>182.74353918</v>
      </c>
    </row>
    <row r="1834" spans="1:7" x14ac:dyDescent="0.3">
      <c r="A1834" s="89">
        <v>46016</v>
      </c>
    </row>
    <row r="1835" spans="1:7" x14ac:dyDescent="0.3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3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3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3">
      <c r="A1838" s="89">
        <v>46022</v>
      </c>
      <c r="C1838" s="72">
        <v>176.09221316</v>
      </c>
      <c r="F1838">
        <v>183.14686642999999</v>
      </c>
    </row>
    <row r="1839" spans="1:7" x14ac:dyDescent="0.3">
      <c r="A1839" s="89">
        <v>46023</v>
      </c>
    </row>
    <row r="1840" spans="1:7" x14ac:dyDescent="0.3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3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3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3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3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3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3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3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3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3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3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3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3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3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3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3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3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3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3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3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3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3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3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3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3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3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3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3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3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3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3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3">
      <c r="A1871" s="89">
        <v>46069</v>
      </c>
    </row>
    <row r="1872" spans="1:7" x14ac:dyDescent="0.3">
      <c r="A1872" s="89">
        <v>46070</v>
      </c>
    </row>
    <row r="1873" spans="1:7" x14ac:dyDescent="0.3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3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3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3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3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3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3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3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3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3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3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3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3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3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3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3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3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3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3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3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3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3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3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3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3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3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3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3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3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3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3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3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3">
      <c r="A1905" s="89">
        <v>46115</v>
      </c>
    </row>
    <row r="1906" spans="1:7" x14ac:dyDescent="0.3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3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3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3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3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3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3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3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3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3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3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3">
      <c r="A1917" s="89">
        <v>46133</v>
      </c>
    </row>
    <row r="1918" spans="1:7" x14ac:dyDescent="0.3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3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3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3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3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3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3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3">
      <c r="A1925" s="89">
        <v>46143</v>
      </c>
    </row>
    <row r="1926" spans="1:7" x14ac:dyDescent="0.3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3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3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3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3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3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3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3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3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3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3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3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3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3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3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3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3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3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3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3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3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3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3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3">
      <c r="A1949" s="89">
        <v>46177</v>
      </c>
    </row>
    <row r="1950" spans="1:7" x14ac:dyDescent="0.3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3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3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3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3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3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3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3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3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3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3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3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3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3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3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3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3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3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3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3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3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3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3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3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3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3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3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3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3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3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3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3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3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3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3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3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3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3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3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3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3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3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3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3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3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3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3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3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3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3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3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3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3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3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3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3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3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3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3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3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3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3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3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3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3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3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3">
      <c r="A2016" s="89">
        <v>46272</v>
      </c>
    </row>
    <row r="2017" spans="1:7" x14ac:dyDescent="0.3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3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3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3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3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3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3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3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3">
      <c r="A2025" s="89">
        <v>46283</v>
      </c>
      <c r="B2025" s="72">
        <v>159.47805527</v>
      </c>
      <c r="C2025" s="72">
        <v>191.58777248999999</v>
      </c>
      <c r="G2025">
        <v>210.75767855999999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Luiz Romagnoli</cp:lastModifiedBy>
  <cp:lastPrinted>2021-01-06T19:48:54Z</cp:lastPrinted>
  <dcterms:created xsi:type="dcterms:W3CDTF">2021-01-06T00:41:03Z</dcterms:created>
  <dcterms:modified xsi:type="dcterms:W3CDTF">2026-09-18T22:31:10Z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1474237259</vt:lpwstr>
  </property>
  <property fmtid="{D5CDD505-2E9C-101B-9397-08002B2CF9AE}" pid="3" name="EcoUpdateMessage">
    <vt:lpwstr>2026/09/18-22:20:59</vt:lpwstr>
  </property>
  <property fmtid="{D5CDD505-2E9C-101B-9397-08002B2CF9AE}" pid="4" name="EcoUpdateStatus">
    <vt:lpwstr>2026-09-18=BRA:St,ME,Fd,TP;USA:St,ME;ARG:St,ME,TP;MEX:St,ME,Fd;PER:St,ME,Fd;SAU:St|2026-09-17=USA:TP;ARG:Fd;MEX:TP;CHL:St,ME|2026-09-11=CHL:Fd|2026-09-14=CHL:TP;PER:TP|2014-02-26=VEN:St|2002-11-08=JPN:St|2026-09-16=GBR:St,ME;COL:St,ME|2016-08-18=NNN:St|2026-08-13=COL:Fd|2007-01-31=ESP:St|2003-01-29=CHN:St|2003-01-28=TWN:St|2003-01-30=HKG:St;KOR:St|2023-01-19=OTH:St|2025-06-24=PAN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