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3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4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5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6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7.xml" ContentType="application/vnd.openxmlformats-officedocument.themeOverrid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8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9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xpdocs\Research\Equities\Modelos\Fundos Listados\8. Relatórios Recorrentes\1. Chartbook\"/>
    </mc:Choice>
  </mc:AlternateContent>
  <xr:revisionPtr revIDLastSave="0" documentId="8_{A3826375-A8FB-4537-86D8-A20409924D2F}" xr6:coauthVersionLast="47" xr6:coauthVersionMax="47" xr10:uidLastSave="{00000000-0000-0000-0000-000000000000}"/>
  <bookViews>
    <workbookView xWindow="28680" yWindow="-16320" windowWidth="29040" windowHeight="15720" xr2:uid="{54DC8672-950E-4061-AA51-FDFCA3614267}"/>
  </bookViews>
  <sheets>
    <sheet name="Capa" sheetId="18" r:id="rId1"/>
    <sheet name="Menu" sheetId="17" r:id="rId2"/>
    <sheet name="Chartbook" sheetId="15" r:id="rId3"/>
    <sheet name="Guia de FIIs" sheetId="1" r:id="rId4"/>
    <sheet name="Guia de Fiagros" sheetId="19" r:id="rId5"/>
    <sheet name="Guia de FI-Infra e FIP-IE" sheetId="20" r:id="rId6"/>
    <sheet name="Escritórios" sheetId="10" r:id="rId7"/>
    <sheet name="Galpões Logísticos" sheetId="11" r:id="rId8"/>
    <sheet name="Shopping" sheetId="13" r:id="rId9"/>
    <sheet name="Recebíveis" sheetId="6" r:id="rId10"/>
    <sheet name="Outros" sheetId="14" r:id="rId11"/>
    <sheet name="FoF" sheetId="12" r:id="rId12"/>
    <sheet name="IFIX" sheetId="16" state="hidden" r:id="rId13"/>
  </sheets>
  <externalReferences>
    <externalReference r:id="rId14"/>
  </externalReferences>
  <definedNames>
    <definedName name="_ECO_RANGE_ID18fdfa6516854220a0356d2b588e9a18" localSheetId="12" hidden="1">IFIX!$A$11:$B$2000</definedName>
    <definedName name="_ECO_RANGE_ID57fe2a2b559d4269b8c3a48c9f74e0b2" localSheetId="12" hidden="1">IFIX!$B$10</definedName>
    <definedName name="_ECO_RANGE_ID6b78c174c4c94d909546967b31f9c25c" localSheetId="12" hidden="1">IFIX!$C$11:$C$2000</definedName>
    <definedName name="_ECO_RANGE_IDbf77f7b16f0c4286a7767635c546ad69" localSheetId="12" hidden="1">IFIX!$F$11:$F$2000</definedName>
    <definedName name="_ECO_RANGE_IDe07323760f51482ea4c1dd81dcc0a03f" localSheetId="12" hidden="1">IFIX!$G$11:$G$2000</definedName>
    <definedName name="_xlnm._FilterDatabase" localSheetId="6" hidden="1">Escritórios!$C$8:$K$27</definedName>
    <definedName name="_xlnm._FilterDatabase" localSheetId="11" hidden="1">FoF!$C$8:$K$27</definedName>
    <definedName name="_xlnm._FilterDatabase" localSheetId="7" hidden="1">'Galpões Logísticos'!$C$8:$K$36</definedName>
    <definedName name="_xlnm._FilterDatabase" localSheetId="4" hidden="1">'Guia de Fiagros'!$C$7:$Z$7</definedName>
    <definedName name="_xlnm._FilterDatabase" localSheetId="5" hidden="1">'Guia de FI-Infra e FIP-IE'!$B$7:$Z$26</definedName>
    <definedName name="_xlnm._FilterDatabase" localSheetId="3" hidden="1">'Guia de FIIs'!$B$6:$AB$99</definedName>
    <definedName name="_xlnm._FilterDatabase" localSheetId="12" hidden="1">IFIX!$U$2:$X$8</definedName>
    <definedName name="_xlnm._FilterDatabase" localSheetId="10" hidden="1">Outros!$F$8:$N$30</definedName>
    <definedName name="_xlnm._FilterDatabase" localSheetId="9" hidden="1">Recebíveis!$D$8:$L$32</definedName>
    <definedName name="_xlnm._FilterDatabase" localSheetId="8" hidden="1">Shopping!$C$8:$K$33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6" l="1"/>
  <c r="J1" i="16" s="1"/>
  <c r="B3" i="16"/>
  <c r="B4" i="16"/>
  <c r="I5" i="16" l="1"/>
  <c r="F10" i="16"/>
  <c r="A10" i="16"/>
  <c r="G10" i="16"/>
  <c r="M5" i="16" l="1"/>
  <c r="L5" i="16"/>
  <c r="J5" i="16"/>
  <c r="K5" i="16"/>
  <c r="I6" i="16"/>
  <c r="M6" i="16" s="1"/>
  <c r="J6" i="16" l="1"/>
  <c r="L6" i="16"/>
  <c r="K6" i="16"/>
  <c r="I7" i="16"/>
  <c r="M7" i="16" s="1"/>
  <c r="R7" i="16" s="1"/>
  <c r="L7" i="16" l="1"/>
  <c r="Q7" i="16" s="1"/>
  <c r="K7" i="16"/>
  <c r="P7" i="16" s="1"/>
  <c r="I8" i="16"/>
  <c r="M8" i="16" s="1"/>
  <c r="R8" i="16" s="1"/>
  <c r="J7" i="16"/>
  <c r="O7" i="16" s="1"/>
  <c r="L8" i="16" l="1"/>
  <c r="Q8" i="16" s="1"/>
  <c r="K8" i="16"/>
  <c r="P8" i="16" s="1"/>
  <c r="I9" i="16"/>
  <c r="M9" i="16" s="1"/>
  <c r="R9" i="16" s="1"/>
  <c r="J8" i="16"/>
  <c r="O8" i="16" s="1"/>
  <c r="L9" i="16" l="1"/>
  <c r="Q9" i="16" s="1"/>
  <c r="K9" i="16"/>
  <c r="P9" i="16" s="1"/>
  <c r="J9" i="16"/>
  <c r="O9" i="16" s="1"/>
  <c r="I10" i="16"/>
  <c r="M10" i="16" s="1"/>
  <c r="R10" i="16" s="1"/>
  <c r="K10" i="16" l="1"/>
  <c r="P10" i="16" s="1"/>
  <c r="L10" i="16"/>
  <c r="Q10" i="16" s="1"/>
  <c r="I11" i="16"/>
  <c r="M11" i="16" s="1"/>
  <c r="R11" i="16" s="1"/>
  <c r="J10" i="16"/>
  <c r="O10" i="16" s="1"/>
  <c r="L11" i="16" l="1"/>
  <c r="Q11" i="16" s="1"/>
  <c r="K11" i="16"/>
  <c r="P11" i="16" s="1"/>
  <c r="I12" i="16"/>
  <c r="M12" i="16" s="1"/>
  <c r="R12" i="16" s="1"/>
  <c r="J11" i="16"/>
  <c r="O11" i="16" s="1"/>
  <c r="K12" i="16" l="1"/>
  <c r="P12" i="16" s="1"/>
  <c r="L12" i="16"/>
  <c r="Q12" i="16" s="1"/>
  <c r="I13" i="16"/>
  <c r="M13" i="16" s="1"/>
  <c r="R13" i="16" s="1"/>
  <c r="J12" i="16"/>
  <c r="O12" i="16" s="1"/>
  <c r="L13" i="16" l="1"/>
  <c r="Q13" i="16" s="1"/>
  <c r="K13" i="16"/>
  <c r="P13" i="16" s="1"/>
  <c r="I14" i="16"/>
  <c r="M14" i="16" s="1"/>
  <c r="R14" i="16" s="1"/>
  <c r="J13" i="16"/>
  <c r="O13" i="16" s="1"/>
  <c r="L14" i="16" l="1"/>
  <c r="Q14" i="16" s="1"/>
  <c r="K14" i="16"/>
  <c r="P14" i="16" s="1"/>
  <c r="I15" i="16"/>
  <c r="M15" i="16" s="1"/>
  <c r="R15" i="16" s="1"/>
  <c r="J14" i="16"/>
  <c r="O14" i="16" s="1"/>
  <c r="K15" i="16" l="1"/>
  <c r="P15" i="16" s="1"/>
  <c r="L15" i="16"/>
  <c r="Q15" i="16" s="1"/>
  <c r="I16" i="16"/>
  <c r="M16" i="16" s="1"/>
  <c r="R16" i="16" s="1"/>
  <c r="J15" i="16"/>
  <c r="O15" i="16" s="1"/>
  <c r="L16" i="16" l="1"/>
  <c r="Q16" i="16" s="1"/>
  <c r="K16" i="16"/>
  <c r="P16" i="16" s="1"/>
  <c r="I17" i="16"/>
  <c r="M17" i="16" s="1"/>
  <c r="R17" i="16" s="1"/>
  <c r="J16" i="16"/>
  <c r="O16" i="16" s="1"/>
  <c r="L17" i="16" l="1"/>
  <c r="Q17" i="16" s="1"/>
  <c r="K17" i="16"/>
  <c r="P17" i="16" s="1"/>
  <c r="I18" i="16"/>
  <c r="M18" i="16" s="1"/>
  <c r="R18" i="16" s="1"/>
  <c r="J17" i="16"/>
  <c r="O17" i="16" s="1"/>
  <c r="K18" i="16" l="1"/>
  <c r="P18" i="16" s="1"/>
  <c r="L18" i="16"/>
  <c r="Q18" i="16" s="1"/>
  <c r="I19" i="16"/>
  <c r="M19" i="16" s="1"/>
  <c r="R19" i="16" s="1"/>
  <c r="J18" i="16"/>
  <c r="O18" i="16" s="1"/>
  <c r="L19" i="16" l="1"/>
  <c r="Q19" i="16" s="1"/>
  <c r="K19" i="16"/>
  <c r="P19" i="16" s="1"/>
  <c r="I20" i="16"/>
  <c r="M20" i="16" s="1"/>
  <c r="R20" i="16" s="1"/>
  <c r="J19" i="16"/>
  <c r="O19" i="16" s="1"/>
  <c r="L20" i="16" l="1"/>
  <c r="Q20" i="16" s="1"/>
  <c r="K20" i="16"/>
  <c r="P20" i="16" s="1"/>
  <c r="I21" i="16"/>
  <c r="M21" i="16" s="1"/>
  <c r="R21" i="16" s="1"/>
  <c r="J20" i="16"/>
  <c r="O20" i="16" s="1"/>
  <c r="K21" i="16" l="1"/>
  <c r="P21" i="16" s="1"/>
  <c r="L21" i="16"/>
  <c r="Q21" i="16" s="1"/>
  <c r="I22" i="16"/>
  <c r="M22" i="16" s="1"/>
  <c r="R22" i="16" s="1"/>
  <c r="J21" i="16"/>
  <c r="O21" i="16" s="1"/>
  <c r="L22" i="16" l="1"/>
  <c r="Q22" i="16" s="1"/>
  <c r="K22" i="16"/>
  <c r="P22" i="16" s="1"/>
  <c r="I23" i="16"/>
  <c r="M23" i="16" s="1"/>
  <c r="R23" i="16" s="1"/>
  <c r="J22" i="16"/>
  <c r="O22" i="16" s="1"/>
  <c r="L23" i="16" l="1"/>
  <c r="Q23" i="16" s="1"/>
  <c r="K23" i="16"/>
  <c r="P23" i="16" s="1"/>
  <c r="I24" i="16"/>
  <c r="M24" i="16" s="1"/>
  <c r="R24" i="16" s="1"/>
  <c r="J23" i="16"/>
  <c r="O23" i="16" s="1"/>
  <c r="K24" i="16" l="1"/>
  <c r="P24" i="16" s="1"/>
  <c r="L24" i="16"/>
  <c r="Q24" i="16" s="1"/>
  <c r="I25" i="16"/>
  <c r="M25" i="16" s="1"/>
  <c r="R25" i="16" s="1"/>
  <c r="J24" i="16"/>
  <c r="O24" i="16" s="1"/>
  <c r="L25" i="16" l="1"/>
  <c r="Q25" i="16" s="1"/>
  <c r="K25" i="16"/>
  <c r="P25" i="16" s="1"/>
  <c r="I26" i="16"/>
  <c r="M26" i="16" s="1"/>
  <c r="R26" i="16" s="1"/>
  <c r="J25" i="16"/>
  <c r="O25" i="16" s="1"/>
  <c r="L26" i="16" l="1"/>
  <c r="Q26" i="16" s="1"/>
  <c r="K26" i="16"/>
  <c r="P26" i="16" s="1"/>
  <c r="I27" i="16"/>
  <c r="M27" i="16" s="1"/>
  <c r="R27" i="16" s="1"/>
  <c r="J26" i="16"/>
  <c r="O26" i="16" s="1"/>
  <c r="L27" i="16" l="1"/>
  <c r="Q27" i="16" s="1"/>
  <c r="K27" i="16"/>
  <c r="P27" i="16" s="1"/>
  <c r="I28" i="16"/>
  <c r="M28" i="16" s="1"/>
  <c r="R28" i="16" s="1"/>
  <c r="J27" i="16"/>
  <c r="O27" i="16" s="1"/>
  <c r="L28" i="16" l="1"/>
  <c r="Q28" i="16" s="1"/>
  <c r="K28" i="16"/>
  <c r="P28" i="16" s="1"/>
  <c r="I29" i="16"/>
  <c r="M29" i="16" s="1"/>
  <c r="R29" i="16" s="1"/>
  <c r="J28" i="16"/>
  <c r="O28" i="16" s="1"/>
  <c r="L29" i="16" l="1"/>
  <c r="Q29" i="16" s="1"/>
  <c r="K29" i="16"/>
  <c r="P29" i="16" s="1"/>
  <c r="I30" i="16"/>
  <c r="M30" i="16" s="1"/>
  <c r="R30" i="16" s="1"/>
  <c r="J29" i="16"/>
  <c r="O29" i="16" s="1"/>
  <c r="K30" i="16" l="1"/>
  <c r="P30" i="16" s="1"/>
  <c r="L30" i="16"/>
  <c r="Q30" i="16" s="1"/>
  <c r="I31" i="16"/>
  <c r="M31" i="16" s="1"/>
  <c r="R31" i="16" s="1"/>
  <c r="J30" i="16"/>
  <c r="O30" i="16" s="1"/>
  <c r="L31" i="16" l="1"/>
  <c r="Q31" i="16" s="1"/>
  <c r="K31" i="16"/>
  <c r="P31" i="16" s="1"/>
  <c r="I32" i="16"/>
  <c r="M32" i="16" s="1"/>
  <c r="R32" i="16" s="1"/>
  <c r="J31" i="16"/>
  <c r="O31" i="16" s="1"/>
  <c r="L32" i="16" l="1"/>
  <c r="Q32" i="16" s="1"/>
  <c r="K32" i="16"/>
  <c r="P32" i="16" s="1"/>
  <c r="I33" i="16"/>
  <c r="M33" i="16" s="1"/>
  <c r="R33" i="16" s="1"/>
  <c r="J32" i="16"/>
  <c r="O32" i="16" s="1"/>
  <c r="L33" i="16" l="1"/>
  <c r="Q33" i="16" s="1"/>
  <c r="K33" i="16"/>
  <c r="P33" i="16" s="1"/>
  <c r="I34" i="16"/>
  <c r="M34" i="16" s="1"/>
  <c r="R34" i="16" s="1"/>
  <c r="J33" i="16"/>
  <c r="O33" i="16" s="1"/>
  <c r="K34" i="16" l="1"/>
  <c r="P34" i="16" s="1"/>
  <c r="L34" i="16"/>
  <c r="Q34" i="16" s="1"/>
  <c r="I35" i="16"/>
  <c r="M35" i="16" s="1"/>
  <c r="R35" i="16" s="1"/>
  <c r="J34" i="16"/>
  <c r="O34" i="16" s="1"/>
  <c r="L35" i="16" l="1"/>
  <c r="Q35" i="16" s="1"/>
  <c r="K35" i="16"/>
  <c r="P35" i="16" s="1"/>
  <c r="I36" i="16"/>
  <c r="M36" i="16" s="1"/>
  <c r="R36" i="16" s="1"/>
  <c r="J35" i="16"/>
  <c r="O35" i="16" s="1"/>
  <c r="K36" i="16" l="1"/>
  <c r="P36" i="16" s="1"/>
  <c r="L36" i="16"/>
  <c r="Q36" i="16" s="1"/>
  <c r="I37" i="16"/>
  <c r="M37" i="16" s="1"/>
  <c r="R37" i="16" s="1"/>
  <c r="J36" i="16"/>
  <c r="O36" i="16" s="1"/>
  <c r="L37" i="16" l="1"/>
  <c r="Q37" i="16" s="1"/>
  <c r="K37" i="16"/>
  <c r="P37" i="16" s="1"/>
  <c r="I38" i="16"/>
  <c r="M38" i="16" s="1"/>
  <c r="R38" i="16" s="1"/>
  <c r="J37" i="16"/>
  <c r="O37" i="16" s="1"/>
  <c r="L38" i="16" l="1"/>
  <c r="Q38" i="16" s="1"/>
  <c r="K38" i="16"/>
  <c r="P38" i="16" s="1"/>
  <c r="I39" i="16"/>
  <c r="M39" i="16" s="1"/>
  <c r="R39" i="16" s="1"/>
  <c r="J38" i="16"/>
  <c r="O38" i="16" s="1"/>
  <c r="L39" i="16" l="1"/>
  <c r="Q39" i="16" s="1"/>
  <c r="K39" i="16"/>
  <c r="P39" i="16" s="1"/>
  <c r="I40" i="16"/>
  <c r="M40" i="16" s="1"/>
  <c r="R40" i="16" s="1"/>
  <c r="J39" i="16"/>
  <c r="O39" i="16" s="1"/>
  <c r="K40" i="16" l="1"/>
  <c r="P40" i="16" s="1"/>
  <c r="L40" i="16"/>
  <c r="Q40" i="16" s="1"/>
  <c r="I41" i="16"/>
  <c r="M41" i="16" s="1"/>
  <c r="R41" i="16" s="1"/>
  <c r="J40" i="16"/>
  <c r="O40" i="16" s="1"/>
  <c r="L41" i="16" l="1"/>
  <c r="Q41" i="16" s="1"/>
  <c r="K41" i="16"/>
  <c r="P41" i="16" s="1"/>
  <c r="I42" i="16"/>
  <c r="M42" i="16" s="1"/>
  <c r="R42" i="16" s="1"/>
  <c r="J41" i="16"/>
  <c r="O41" i="16" s="1"/>
  <c r="L42" i="16" l="1"/>
  <c r="Q42" i="16" s="1"/>
  <c r="K42" i="16"/>
  <c r="P42" i="16" s="1"/>
  <c r="I43" i="16"/>
  <c r="M43" i="16" s="1"/>
  <c r="R43" i="16" s="1"/>
  <c r="J42" i="16"/>
  <c r="O42" i="16" s="1"/>
  <c r="L43" i="16" l="1"/>
  <c r="Q43" i="16" s="1"/>
  <c r="K43" i="16"/>
  <c r="P43" i="16" s="1"/>
  <c r="I44" i="16"/>
  <c r="M44" i="16" s="1"/>
  <c r="R44" i="16" s="1"/>
  <c r="J43" i="16"/>
  <c r="O43" i="16" s="1"/>
  <c r="L44" i="16" l="1"/>
  <c r="Q44" i="16" s="1"/>
  <c r="K44" i="16"/>
  <c r="P44" i="16" s="1"/>
  <c r="I45" i="16"/>
  <c r="M45" i="16" s="1"/>
  <c r="R45" i="16" s="1"/>
  <c r="J44" i="16"/>
  <c r="O44" i="16" s="1"/>
  <c r="K45" i="16" l="1"/>
  <c r="P45" i="16" s="1"/>
  <c r="L45" i="16"/>
  <c r="Q45" i="16" s="1"/>
  <c r="I46" i="16"/>
  <c r="M46" i="16" s="1"/>
  <c r="R46" i="16" s="1"/>
  <c r="J45" i="16"/>
  <c r="O45" i="16" s="1"/>
  <c r="L46" i="16" l="1"/>
  <c r="Q46" i="16" s="1"/>
  <c r="K46" i="16"/>
  <c r="P46" i="16" s="1"/>
  <c r="I47" i="16"/>
  <c r="M47" i="16" s="1"/>
  <c r="R47" i="16" s="1"/>
  <c r="J46" i="16"/>
  <c r="O46" i="16" s="1"/>
  <c r="L47" i="16" l="1"/>
  <c r="Q47" i="16" s="1"/>
  <c r="K47" i="16"/>
  <c r="P47" i="16" s="1"/>
  <c r="I48" i="16"/>
  <c r="M48" i="16" s="1"/>
  <c r="R48" i="16" s="1"/>
  <c r="J47" i="16"/>
  <c r="O47" i="16" s="1"/>
  <c r="L48" i="16" l="1"/>
  <c r="Q48" i="16" s="1"/>
  <c r="K48" i="16"/>
  <c r="P48" i="16" s="1"/>
  <c r="I49" i="16"/>
  <c r="M49" i="16" s="1"/>
  <c r="R49" i="16" s="1"/>
  <c r="J48" i="16"/>
  <c r="O48" i="16" s="1"/>
  <c r="L49" i="16" l="1"/>
  <c r="Q49" i="16" s="1"/>
  <c r="K49" i="16"/>
  <c r="P49" i="16" s="1"/>
  <c r="I50" i="16"/>
  <c r="M50" i="16" s="1"/>
  <c r="R50" i="16" s="1"/>
  <c r="J49" i="16"/>
  <c r="O49" i="16" s="1"/>
  <c r="L50" i="16" l="1"/>
  <c r="Q50" i="16" s="1"/>
  <c r="K50" i="16"/>
  <c r="P50" i="16" s="1"/>
  <c r="I51" i="16"/>
  <c r="M51" i="16" s="1"/>
  <c r="R51" i="16" s="1"/>
  <c r="J50" i="16"/>
  <c r="O50" i="16" s="1"/>
  <c r="K51" i="16" l="1"/>
  <c r="P51" i="16" s="1"/>
  <c r="L51" i="16"/>
  <c r="Q51" i="16" s="1"/>
  <c r="I52" i="16"/>
  <c r="M52" i="16" s="1"/>
  <c r="R52" i="16" s="1"/>
  <c r="J51" i="16"/>
  <c r="O51" i="16" s="1"/>
  <c r="L52" i="16" l="1"/>
  <c r="Q52" i="16" s="1"/>
  <c r="K52" i="16"/>
  <c r="P52" i="16" s="1"/>
  <c r="I53" i="16"/>
  <c r="M53" i="16" s="1"/>
  <c r="R53" i="16" s="1"/>
  <c r="J52" i="16"/>
  <c r="O52" i="16" s="1"/>
  <c r="L53" i="16" l="1"/>
  <c r="Q53" i="16" s="1"/>
  <c r="K53" i="16"/>
  <c r="P53" i="16" s="1"/>
  <c r="I54" i="16"/>
  <c r="M54" i="16" s="1"/>
  <c r="R54" i="16" s="1"/>
  <c r="J53" i="16"/>
  <c r="O53" i="16" s="1"/>
  <c r="L54" i="16" l="1"/>
  <c r="Q54" i="16" s="1"/>
  <c r="K54" i="16"/>
  <c r="P54" i="16" s="1"/>
  <c r="I55" i="16"/>
  <c r="M55" i="16" s="1"/>
  <c r="R55" i="16" s="1"/>
  <c r="J54" i="16"/>
  <c r="O54" i="16" s="1"/>
  <c r="L55" i="16" l="1"/>
  <c r="Q55" i="16" s="1"/>
  <c r="K55" i="16"/>
  <c r="P55" i="16" s="1"/>
  <c r="I56" i="16"/>
  <c r="M56" i="16" s="1"/>
  <c r="R56" i="16" s="1"/>
  <c r="J55" i="16"/>
  <c r="O55" i="16" s="1"/>
  <c r="L56" i="16" l="1"/>
  <c r="Q56" i="16" s="1"/>
  <c r="K56" i="16"/>
  <c r="P56" i="16" s="1"/>
  <c r="I57" i="16"/>
  <c r="M57" i="16" s="1"/>
  <c r="R57" i="16" s="1"/>
  <c r="J56" i="16"/>
  <c r="O56" i="16" s="1"/>
  <c r="K57" i="16" l="1"/>
  <c r="P57" i="16" s="1"/>
  <c r="L57" i="16"/>
  <c r="Q57" i="16" s="1"/>
  <c r="I58" i="16"/>
  <c r="M58" i="16" s="1"/>
  <c r="R58" i="16" s="1"/>
  <c r="J57" i="16"/>
  <c r="O57" i="16" s="1"/>
  <c r="K58" i="16" l="1"/>
  <c r="P58" i="16" s="1"/>
  <c r="L58" i="16"/>
  <c r="Q58" i="16" s="1"/>
  <c r="I59" i="16"/>
  <c r="M59" i="16" s="1"/>
  <c r="R59" i="16" s="1"/>
  <c r="J58" i="16"/>
  <c r="O58" i="16" s="1"/>
  <c r="L59" i="16" l="1"/>
  <c r="Q59" i="16" s="1"/>
  <c r="K59" i="16"/>
  <c r="P59" i="16" s="1"/>
  <c r="I60" i="16"/>
  <c r="M60" i="16" s="1"/>
  <c r="R60" i="16" s="1"/>
  <c r="J59" i="16"/>
  <c r="O59" i="16" s="1"/>
  <c r="K60" i="16" l="1"/>
  <c r="P60" i="16" s="1"/>
  <c r="L60" i="16"/>
  <c r="Q60" i="16" s="1"/>
  <c r="I61" i="16"/>
  <c r="M61" i="16" s="1"/>
  <c r="R61" i="16" s="1"/>
  <c r="J60" i="16"/>
  <c r="O60" i="16" s="1"/>
  <c r="L61" i="16" l="1"/>
  <c r="Q61" i="16" s="1"/>
  <c r="K61" i="16"/>
  <c r="P61" i="16" s="1"/>
  <c r="I62" i="16"/>
  <c r="M62" i="16" s="1"/>
  <c r="R62" i="16" s="1"/>
  <c r="J61" i="16"/>
  <c r="O61" i="16" s="1"/>
  <c r="L62" i="16" l="1"/>
  <c r="Q62" i="16" s="1"/>
  <c r="K62" i="16"/>
  <c r="P62" i="16" s="1"/>
  <c r="I63" i="16"/>
  <c r="M63" i="16" s="1"/>
  <c r="R63" i="16" s="1"/>
  <c r="J62" i="16"/>
  <c r="O62" i="16" s="1"/>
  <c r="L63" i="16" l="1"/>
  <c r="Q63" i="16" s="1"/>
  <c r="K63" i="16"/>
  <c r="P63" i="16" s="1"/>
  <c r="I64" i="16"/>
  <c r="M64" i="16" s="1"/>
  <c r="R64" i="16" s="1"/>
  <c r="J63" i="16"/>
  <c r="O63" i="16" s="1"/>
  <c r="L64" i="16" l="1"/>
  <c r="Q64" i="16" s="1"/>
  <c r="K64" i="16"/>
  <c r="P64" i="16" s="1"/>
  <c r="I65" i="16"/>
  <c r="M65" i="16" s="1"/>
  <c r="R65" i="16" s="1"/>
  <c r="J64" i="16"/>
  <c r="O64" i="16" s="1"/>
  <c r="L65" i="16" l="1"/>
  <c r="Q65" i="16" s="1"/>
  <c r="K65" i="16"/>
  <c r="P65" i="16" s="1"/>
  <c r="I66" i="16"/>
  <c r="M66" i="16" s="1"/>
  <c r="R66" i="16" s="1"/>
  <c r="J65" i="16"/>
  <c r="O65" i="16" s="1"/>
  <c r="L66" i="16" l="1"/>
  <c r="Q66" i="16" s="1"/>
  <c r="K66" i="16"/>
  <c r="P66" i="16" s="1"/>
  <c r="I67" i="16"/>
  <c r="M67" i="16" s="1"/>
  <c r="R67" i="16" s="1"/>
  <c r="J66" i="16"/>
  <c r="O66" i="16" s="1"/>
  <c r="L67" i="16" l="1"/>
  <c r="Q67" i="16" s="1"/>
  <c r="K67" i="16"/>
  <c r="P67" i="16" s="1"/>
  <c r="I68" i="16"/>
  <c r="M68" i="16" s="1"/>
  <c r="R68" i="16" s="1"/>
  <c r="J67" i="16"/>
  <c r="O67" i="16" s="1"/>
  <c r="L68" i="16" l="1"/>
  <c r="Q68" i="16" s="1"/>
  <c r="K68" i="16"/>
  <c r="P68" i="16" s="1"/>
  <c r="I69" i="16"/>
  <c r="M69" i="16" s="1"/>
  <c r="R69" i="16" s="1"/>
  <c r="J68" i="16"/>
  <c r="O68" i="16" s="1"/>
  <c r="K69" i="16" l="1"/>
  <c r="P69" i="16" s="1"/>
  <c r="L69" i="16"/>
  <c r="Q69" i="16" s="1"/>
  <c r="I70" i="16"/>
  <c r="M70" i="16" s="1"/>
  <c r="R70" i="16" s="1"/>
  <c r="J69" i="16"/>
  <c r="O69" i="16" s="1"/>
  <c r="L70" i="16" l="1"/>
  <c r="Q70" i="16" s="1"/>
  <c r="K70" i="16"/>
  <c r="P70" i="16" s="1"/>
  <c r="I71" i="16"/>
  <c r="M71" i="16" s="1"/>
  <c r="R71" i="16" s="1"/>
  <c r="J70" i="16"/>
  <c r="O70" i="16" s="1"/>
  <c r="L71" i="16" l="1"/>
  <c r="Q71" i="16" s="1"/>
  <c r="K71" i="16"/>
  <c r="P71" i="16" s="1"/>
  <c r="I72" i="16"/>
  <c r="M72" i="16" s="1"/>
  <c r="R72" i="16" s="1"/>
  <c r="J71" i="16"/>
  <c r="O71" i="16" s="1"/>
  <c r="L72" i="16" l="1"/>
  <c r="Q72" i="16" s="1"/>
  <c r="K72" i="16"/>
  <c r="P72" i="16" s="1"/>
  <c r="I73" i="16"/>
  <c r="J72" i="16"/>
  <c r="O72" i="16" s="1"/>
  <c r="I74" i="16" l="1"/>
  <c r="I75" i="16" l="1"/>
  <c r="M75" i="16" s="1"/>
  <c r="R75" i="16" s="1"/>
  <c r="L75" i="16" l="1"/>
  <c r="Q75" i="16" s="1"/>
  <c r="K75" i="16"/>
  <c r="P75" i="16" s="1"/>
  <c r="I76" i="16"/>
  <c r="M76" i="16" s="1"/>
  <c r="R76" i="16" s="1"/>
  <c r="J75" i="16"/>
  <c r="O75" i="16" s="1"/>
  <c r="L76" i="16" l="1"/>
  <c r="Q76" i="16" s="1"/>
  <c r="K76" i="16"/>
  <c r="P76" i="16" s="1"/>
  <c r="I77" i="16"/>
  <c r="M77" i="16" s="1"/>
  <c r="R77" i="16" s="1"/>
  <c r="J76" i="16"/>
  <c r="O76" i="16" s="1"/>
  <c r="L77" i="16" l="1"/>
  <c r="Q77" i="16" s="1"/>
  <c r="K77" i="16"/>
  <c r="P77" i="16" s="1"/>
  <c r="I78" i="16"/>
  <c r="M78" i="16" s="1"/>
  <c r="R78" i="16" s="1"/>
  <c r="J77" i="16"/>
  <c r="O77" i="16" s="1"/>
  <c r="L78" i="16" l="1"/>
  <c r="Q78" i="16" s="1"/>
  <c r="K78" i="16"/>
  <c r="P78" i="16" s="1"/>
  <c r="I79" i="16"/>
  <c r="M79" i="16" s="1"/>
  <c r="R79" i="16" s="1"/>
  <c r="J78" i="16"/>
  <c r="O78" i="16" s="1"/>
  <c r="L79" i="16" l="1"/>
  <c r="Q79" i="16" s="1"/>
  <c r="K79" i="16"/>
  <c r="P79" i="16" s="1"/>
  <c r="I80" i="16"/>
  <c r="M80" i="16" s="1"/>
  <c r="R80" i="16" s="1"/>
  <c r="J79" i="16"/>
  <c r="O79" i="16" s="1"/>
  <c r="L80" i="16" l="1"/>
  <c r="Q80" i="16" s="1"/>
  <c r="K80" i="16"/>
  <c r="P80" i="16" s="1"/>
  <c r="I81" i="16"/>
  <c r="M81" i="16" s="1"/>
  <c r="R81" i="16" s="1"/>
  <c r="J80" i="16"/>
  <c r="O80" i="16" s="1"/>
  <c r="L81" i="16" l="1"/>
  <c r="Q81" i="16" s="1"/>
  <c r="K81" i="16"/>
  <c r="P81" i="16" s="1"/>
  <c r="I82" i="16"/>
  <c r="M82" i="16" s="1"/>
  <c r="R82" i="16" s="1"/>
  <c r="J81" i="16"/>
  <c r="O81" i="16" s="1"/>
  <c r="K82" i="16" l="1"/>
  <c r="P82" i="16" s="1"/>
  <c r="L82" i="16"/>
  <c r="Q82" i="16" s="1"/>
  <c r="I83" i="16"/>
  <c r="M83" i="16" s="1"/>
  <c r="R83" i="16" s="1"/>
  <c r="J82" i="16"/>
  <c r="O82" i="16" s="1"/>
  <c r="L83" i="16" l="1"/>
  <c r="Q83" i="16" s="1"/>
  <c r="K83" i="16"/>
  <c r="P83" i="16" s="1"/>
  <c r="I84" i="16"/>
  <c r="M84" i="16" s="1"/>
  <c r="R84" i="16" s="1"/>
  <c r="J83" i="16"/>
  <c r="O83" i="16" s="1"/>
  <c r="K84" i="16" l="1"/>
  <c r="P84" i="16" s="1"/>
  <c r="L84" i="16"/>
  <c r="Q84" i="16" s="1"/>
  <c r="I85" i="16"/>
  <c r="M85" i="16" s="1"/>
  <c r="R85" i="16" s="1"/>
  <c r="J84" i="16"/>
  <c r="O84" i="16" s="1"/>
  <c r="L85" i="16" l="1"/>
  <c r="Q85" i="16" s="1"/>
  <c r="K85" i="16"/>
  <c r="P85" i="16" s="1"/>
  <c r="I86" i="16"/>
  <c r="M86" i="16" s="1"/>
  <c r="R86" i="16" s="1"/>
  <c r="J85" i="16"/>
  <c r="O85" i="16" s="1"/>
  <c r="L86" i="16" l="1"/>
  <c r="Q86" i="16" s="1"/>
  <c r="K86" i="16"/>
  <c r="P86" i="16" s="1"/>
  <c r="I87" i="16"/>
  <c r="M87" i="16" s="1"/>
  <c r="R87" i="16" s="1"/>
  <c r="J86" i="16"/>
  <c r="O86" i="16" s="1"/>
  <c r="K87" i="16" l="1"/>
  <c r="P87" i="16" s="1"/>
  <c r="L87" i="16"/>
  <c r="Q87" i="16" s="1"/>
  <c r="I88" i="16"/>
  <c r="M88" i="16" s="1"/>
  <c r="R88" i="16" s="1"/>
  <c r="J87" i="16"/>
  <c r="O87" i="16" s="1"/>
  <c r="L88" i="16" l="1"/>
  <c r="Q88" i="16" s="1"/>
  <c r="K88" i="16"/>
  <c r="P88" i="16" s="1"/>
  <c r="I89" i="16"/>
  <c r="M89" i="16" s="1"/>
  <c r="R89" i="16" s="1"/>
  <c r="J88" i="16"/>
  <c r="O88" i="16" s="1"/>
  <c r="L89" i="16" l="1"/>
  <c r="Q89" i="16" s="1"/>
  <c r="K89" i="16"/>
  <c r="P89" i="16" s="1"/>
  <c r="I90" i="16"/>
  <c r="M90" i="16" s="1"/>
  <c r="R90" i="16" s="1"/>
  <c r="J89" i="16"/>
  <c r="O89" i="16" s="1"/>
  <c r="L90" i="16" l="1"/>
  <c r="Q90" i="16" s="1"/>
  <c r="K90" i="16"/>
  <c r="P90" i="16" s="1"/>
  <c r="I91" i="16"/>
  <c r="M91" i="16" s="1"/>
  <c r="R91" i="16" s="1"/>
  <c r="J90" i="16"/>
  <c r="O90" i="16" s="1"/>
  <c r="L91" i="16" l="1"/>
  <c r="Q91" i="16" s="1"/>
  <c r="K91" i="16"/>
  <c r="P91" i="16" s="1"/>
  <c r="I92" i="16"/>
  <c r="M92" i="16" s="1"/>
  <c r="R92" i="16" s="1"/>
  <c r="J91" i="16"/>
  <c r="O91" i="16" s="1"/>
  <c r="L92" i="16" l="1"/>
  <c r="Q92" i="16" s="1"/>
  <c r="K92" i="16"/>
  <c r="P92" i="16" s="1"/>
  <c r="I93" i="16"/>
  <c r="M93" i="16" s="1"/>
  <c r="J92" i="16"/>
  <c r="O92" i="16" s="1"/>
  <c r="R93" i="16" l="1"/>
  <c r="M94" i="16"/>
  <c r="K93" i="16"/>
  <c r="L93" i="16"/>
  <c r="I94" i="16"/>
  <c r="R94" i="16" s="1"/>
  <c r="J93" i="16"/>
  <c r="Q93" i="16" l="1"/>
  <c r="L94" i="16"/>
  <c r="P93" i="16"/>
  <c r="K94" i="16"/>
  <c r="O93" i="16"/>
  <c r="J94" i="16"/>
  <c r="I95" i="16"/>
  <c r="M95" i="16" s="1"/>
  <c r="R95" i="16" s="1"/>
  <c r="O94" i="16" l="1"/>
  <c r="P94" i="16"/>
  <c r="Q94" i="16"/>
  <c r="L95" i="16"/>
  <c r="Q95" i="16" s="1"/>
  <c r="K95" i="16"/>
  <c r="P95" i="16" s="1"/>
  <c r="I96" i="16"/>
  <c r="M96" i="16" s="1"/>
  <c r="R96" i="16" s="1"/>
  <c r="J95" i="16"/>
  <c r="O95" i="16" s="1"/>
  <c r="K96" i="16" l="1"/>
  <c r="P96" i="16" s="1"/>
  <c r="L96" i="16"/>
  <c r="Q96" i="16" s="1"/>
  <c r="I97" i="16"/>
  <c r="M97" i="16" s="1"/>
  <c r="R97" i="16" s="1"/>
  <c r="J96" i="16"/>
  <c r="O96" i="16" s="1"/>
  <c r="L97" i="16" l="1"/>
  <c r="Q97" i="16" s="1"/>
  <c r="K97" i="16"/>
  <c r="P97" i="16" s="1"/>
  <c r="I98" i="16"/>
  <c r="J97" i="16"/>
  <c r="O97" i="16" s="1"/>
  <c r="I99" i="16" l="1"/>
  <c r="M99" i="16" s="1"/>
  <c r="R99" i="16" s="1"/>
  <c r="L99" i="16" l="1"/>
  <c r="Q99" i="16" s="1"/>
  <c r="K99" i="16"/>
  <c r="P99" i="16" s="1"/>
  <c r="I100" i="16"/>
  <c r="M100" i="16" s="1"/>
  <c r="R100" i="16" s="1"/>
  <c r="J99" i="16"/>
  <c r="O99" i="16" s="1"/>
  <c r="L100" i="16" l="1"/>
  <c r="Q100" i="16" s="1"/>
  <c r="K100" i="16"/>
  <c r="P100" i="16" s="1"/>
  <c r="I101" i="16"/>
  <c r="M101" i="16" s="1"/>
  <c r="R101" i="16" s="1"/>
  <c r="J100" i="16"/>
  <c r="O100" i="16" s="1"/>
  <c r="L101" i="16" l="1"/>
  <c r="Q101" i="16" s="1"/>
  <c r="K101" i="16"/>
  <c r="P101" i="16" s="1"/>
  <c r="I102" i="16"/>
  <c r="J101" i="16"/>
  <c r="O101" i="16" s="1"/>
  <c r="I103" i="16" l="1"/>
  <c r="M103" i="16" s="1"/>
  <c r="R103" i="16" s="1"/>
  <c r="L103" i="16" l="1"/>
  <c r="Q103" i="16" s="1"/>
  <c r="K103" i="16"/>
  <c r="P103" i="16" s="1"/>
  <c r="I104" i="16"/>
  <c r="M104" i="16" s="1"/>
  <c r="R104" i="16" s="1"/>
  <c r="J103" i="16"/>
  <c r="O103" i="16" s="1"/>
  <c r="L104" i="16" l="1"/>
  <c r="Q104" i="16" s="1"/>
  <c r="K104" i="16"/>
  <c r="P104" i="16" s="1"/>
  <c r="I105" i="16"/>
  <c r="M105" i="16" s="1"/>
  <c r="R105" i="16" s="1"/>
  <c r="J104" i="16"/>
  <c r="O104" i="16" s="1"/>
  <c r="L105" i="16" l="1"/>
  <c r="Q105" i="16" s="1"/>
  <c r="K105" i="16"/>
  <c r="P105" i="16" s="1"/>
  <c r="I106" i="16"/>
  <c r="M106" i="16" s="1"/>
  <c r="R106" i="16" s="1"/>
  <c r="J105" i="16"/>
  <c r="O105" i="16" s="1"/>
  <c r="K106" i="16" l="1"/>
  <c r="P106" i="16" s="1"/>
  <c r="L106" i="16"/>
  <c r="Q106" i="16" s="1"/>
  <c r="I107" i="16"/>
  <c r="M107" i="16" s="1"/>
  <c r="R107" i="16" s="1"/>
  <c r="J106" i="16"/>
  <c r="O106" i="16" s="1"/>
  <c r="L107" i="16" l="1"/>
  <c r="Q107" i="16" s="1"/>
  <c r="K107" i="16"/>
  <c r="P107" i="16" s="1"/>
  <c r="I108" i="16"/>
  <c r="M108" i="16" s="1"/>
  <c r="R108" i="16" s="1"/>
  <c r="J107" i="16"/>
  <c r="O107" i="16" s="1"/>
  <c r="K108" i="16" l="1"/>
  <c r="P108" i="16" s="1"/>
  <c r="L108" i="16"/>
  <c r="Q108" i="16" s="1"/>
  <c r="I109" i="16"/>
  <c r="M109" i="16" s="1"/>
  <c r="R109" i="16" s="1"/>
  <c r="J108" i="16"/>
  <c r="O108" i="16" s="1"/>
  <c r="L109" i="16" l="1"/>
  <c r="Q109" i="16" s="1"/>
  <c r="K109" i="16"/>
  <c r="P109" i="16" s="1"/>
  <c r="I110" i="16"/>
  <c r="M110" i="16" s="1"/>
  <c r="R110" i="16" s="1"/>
  <c r="J109" i="16"/>
  <c r="O109" i="16" s="1"/>
  <c r="L110" i="16" l="1"/>
  <c r="Q110" i="16" s="1"/>
  <c r="K110" i="16"/>
  <c r="P110" i="16" s="1"/>
  <c r="I111" i="16"/>
  <c r="M111" i="16" s="1"/>
  <c r="R111" i="16" s="1"/>
  <c r="J110" i="16"/>
  <c r="O110" i="16" s="1"/>
  <c r="K111" i="16" l="1"/>
  <c r="P111" i="16" s="1"/>
  <c r="L111" i="16"/>
  <c r="Q111" i="16" s="1"/>
  <c r="I112" i="16"/>
  <c r="M112" i="16" s="1"/>
  <c r="R112" i="16" s="1"/>
  <c r="J111" i="16"/>
  <c r="O111" i="16" s="1"/>
  <c r="L112" i="16" l="1"/>
  <c r="Q112" i="16" s="1"/>
  <c r="K112" i="16"/>
  <c r="P112" i="16" s="1"/>
  <c r="I113" i="16"/>
  <c r="M113" i="16" s="1"/>
  <c r="R113" i="16" s="1"/>
  <c r="J112" i="16"/>
  <c r="O112" i="16" s="1"/>
  <c r="L113" i="16" l="1"/>
  <c r="Q113" i="16" s="1"/>
  <c r="K113" i="16"/>
  <c r="P113" i="16" s="1"/>
  <c r="I114" i="16"/>
  <c r="M114" i="16" s="1"/>
  <c r="R114" i="16" s="1"/>
  <c r="J113" i="16"/>
  <c r="O113" i="16" s="1"/>
  <c r="L114" i="16" l="1"/>
  <c r="Q114" i="16" s="1"/>
  <c r="K114" i="16"/>
  <c r="P114" i="16" s="1"/>
  <c r="I115" i="16"/>
  <c r="M115" i="16" s="1"/>
  <c r="R115" i="16" s="1"/>
  <c r="J114" i="16"/>
  <c r="O114" i="16" s="1"/>
  <c r="L115" i="16" l="1"/>
  <c r="Q115" i="16" s="1"/>
  <c r="K115" i="16"/>
  <c r="P115" i="16" s="1"/>
  <c r="I116" i="16"/>
  <c r="M116" i="16" s="1"/>
  <c r="R116" i="16" s="1"/>
  <c r="J115" i="16"/>
  <c r="O115" i="16" s="1"/>
  <c r="L116" i="16" l="1"/>
  <c r="Q116" i="16" s="1"/>
  <c r="K116" i="16"/>
  <c r="P116" i="16" s="1"/>
  <c r="I117" i="16"/>
  <c r="M117" i="16" s="1"/>
  <c r="R117" i="16" s="1"/>
  <c r="J116" i="16"/>
  <c r="O116" i="16" s="1"/>
  <c r="K117" i="16" l="1"/>
  <c r="P117" i="16" s="1"/>
  <c r="L117" i="16"/>
  <c r="I118" i="16"/>
  <c r="M118" i="16" s="1"/>
  <c r="R118" i="16" s="1"/>
  <c r="J117" i="16"/>
  <c r="Q117" i="16" l="1"/>
  <c r="L118" i="16"/>
  <c r="O117" i="16"/>
  <c r="J118" i="16"/>
  <c r="K118" i="16"/>
  <c r="P118" i="16" s="1"/>
  <c r="I119" i="16"/>
  <c r="M119" i="16" s="1"/>
  <c r="R119" i="16" s="1"/>
  <c r="O118" i="16" l="1"/>
  <c r="Q118" i="16"/>
  <c r="L119" i="16"/>
  <c r="Q119" i="16" s="1"/>
  <c r="K119" i="16"/>
  <c r="P119" i="16" s="1"/>
  <c r="I120" i="16"/>
  <c r="M120" i="16" s="1"/>
  <c r="R120" i="16" s="1"/>
  <c r="J119" i="16"/>
  <c r="O119" i="16" l="1"/>
  <c r="L120" i="16"/>
  <c r="Q120" i="16" s="1"/>
  <c r="K120" i="16"/>
  <c r="P120" i="16" s="1"/>
  <c r="I121" i="16"/>
  <c r="M121" i="16" s="1"/>
  <c r="R121" i="16" s="1"/>
  <c r="J120" i="16"/>
  <c r="O120" i="16" s="1"/>
  <c r="L121" i="16" l="1"/>
  <c r="K121" i="16"/>
  <c r="P121" i="16" s="1"/>
  <c r="I122" i="16"/>
  <c r="M122" i="16" s="1"/>
  <c r="R122" i="16" s="1"/>
  <c r="J121" i="16"/>
  <c r="O121" i="16" l="1"/>
  <c r="J122" i="16"/>
  <c r="Q121" i="16"/>
  <c r="L122" i="16"/>
  <c r="K122" i="16"/>
  <c r="P122" i="16" s="1"/>
  <c r="I123" i="16"/>
  <c r="M123" i="16" s="1"/>
  <c r="R123" i="16" s="1"/>
  <c r="O122" i="16" l="1"/>
  <c r="Q122" i="16"/>
  <c r="L123" i="16"/>
  <c r="K123" i="16"/>
  <c r="P123" i="16" s="1"/>
  <c r="I124" i="16"/>
  <c r="M124" i="16" s="1"/>
  <c r="R124" i="16" s="1"/>
  <c r="J123" i="16"/>
  <c r="O123" i="16" l="1"/>
  <c r="Q123" i="16"/>
  <c r="L124" i="16"/>
  <c r="Q124" i="16" s="1"/>
  <c r="K124" i="16"/>
  <c r="P124" i="16" s="1"/>
  <c r="I125" i="16"/>
  <c r="M125" i="16" s="1"/>
  <c r="R125" i="16" s="1"/>
  <c r="J124" i="16"/>
  <c r="O124" i="16" s="1"/>
  <c r="L125" i="16" l="1"/>
  <c r="Q125" i="16" s="1"/>
  <c r="K125" i="16"/>
  <c r="P125" i="16" s="1"/>
  <c r="I126" i="16"/>
  <c r="M126" i="16" s="1"/>
  <c r="R126" i="16" s="1"/>
  <c r="J125" i="16"/>
  <c r="O125" i="16" s="1"/>
  <c r="L126" i="16" l="1"/>
  <c r="Q126" i="16" s="1"/>
  <c r="K126" i="16"/>
  <c r="P126" i="16" s="1"/>
  <c r="I127" i="16"/>
  <c r="M127" i="16" s="1"/>
  <c r="R127" i="16" s="1"/>
  <c r="J126" i="16"/>
  <c r="O126" i="16" s="1"/>
  <c r="L127" i="16" l="1"/>
  <c r="Q127" i="16" s="1"/>
  <c r="K127" i="16"/>
  <c r="P127" i="16" s="1"/>
  <c r="I128" i="16"/>
  <c r="M128" i="16" s="1"/>
  <c r="R128" i="16" s="1"/>
  <c r="J127" i="16"/>
  <c r="O127" i="16" s="1"/>
  <c r="L128" i="16" l="1"/>
  <c r="Q128" i="16" s="1"/>
  <c r="K128" i="16"/>
  <c r="P128" i="16" s="1"/>
  <c r="I129" i="16"/>
  <c r="M129" i="16" s="1"/>
  <c r="R129" i="16" s="1"/>
  <c r="J128" i="16"/>
  <c r="O128" i="16" s="1"/>
  <c r="L129" i="16" l="1"/>
  <c r="Q129" i="16" s="1"/>
  <c r="K129" i="16"/>
  <c r="P129" i="16" s="1"/>
  <c r="I130" i="16"/>
  <c r="M130" i="16" s="1"/>
  <c r="R130" i="16" s="1"/>
  <c r="J129" i="16"/>
  <c r="O129" i="16" s="1"/>
  <c r="K130" i="16" l="1"/>
  <c r="P130" i="16" s="1"/>
  <c r="L130" i="16"/>
  <c r="Q130" i="16" s="1"/>
  <c r="I131" i="16"/>
  <c r="M131" i="16" s="1"/>
  <c r="R131" i="16" s="1"/>
  <c r="J130" i="16"/>
  <c r="O130" i="16" s="1"/>
  <c r="L131" i="16" l="1"/>
  <c r="Q131" i="16" s="1"/>
  <c r="K131" i="16"/>
  <c r="P131" i="16" s="1"/>
  <c r="I132" i="16"/>
  <c r="M132" i="16" s="1"/>
  <c r="R132" i="16" s="1"/>
  <c r="J131" i="16"/>
  <c r="O131" i="16" s="1"/>
  <c r="K132" i="16" l="1"/>
  <c r="P132" i="16" s="1"/>
  <c r="L132" i="16"/>
  <c r="Q132" i="16" s="1"/>
  <c r="I133" i="16"/>
  <c r="M133" i="16" s="1"/>
  <c r="R133" i="16" s="1"/>
  <c r="J132" i="16"/>
  <c r="O132" i="16" s="1"/>
  <c r="L133" i="16" l="1"/>
  <c r="Q133" i="16" s="1"/>
  <c r="K133" i="16"/>
  <c r="P133" i="16" s="1"/>
  <c r="I134" i="16"/>
  <c r="M134" i="16" s="1"/>
  <c r="R134" i="16" s="1"/>
  <c r="J133" i="16"/>
  <c r="O133" i="16" s="1"/>
  <c r="L134" i="16" l="1"/>
  <c r="Q134" i="16" s="1"/>
  <c r="K134" i="16"/>
  <c r="P134" i="16" s="1"/>
  <c r="I135" i="16"/>
  <c r="M135" i="16" s="1"/>
  <c r="R135" i="16" s="1"/>
  <c r="J134" i="16"/>
  <c r="O134" i="16" s="1"/>
  <c r="L135" i="16" l="1"/>
  <c r="Q135" i="16" s="1"/>
  <c r="K135" i="16"/>
  <c r="P135" i="16" s="1"/>
  <c r="I136" i="16"/>
  <c r="M136" i="16" s="1"/>
  <c r="R136" i="16" s="1"/>
  <c r="J135" i="16"/>
  <c r="O135" i="16" s="1"/>
  <c r="K136" i="16" l="1"/>
  <c r="P136" i="16" s="1"/>
  <c r="L136" i="16"/>
  <c r="Q136" i="16" s="1"/>
  <c r="I137" i="16"/>
  <c r="M137" i="16" s="1"/>
  <c r="R137" i="16" s="1"/>
  <c r="J136" i="16"/>
  <c r="O136" i="16" s="1"/>
  <c r="L137" i="16" l="1"/>
  <c r="Q137" i="16" s="1"/>
  <c r="K137" i="16"/>
  <c r="P137" i="16" s="1"/>
  <c r="I138" i="16"/>
  <c r="M138" i="16" s="1"/>
  <c r="R138" i="16" s="1"/>
  <c r="J137" i="16"/>
  <c r="O137" i="16" s="1"/>
  <c r="L138" i="16" l="1"/>
  <c r="Q138" i="16" s="1"/>
  <c r="K138" i="16"/>
  <c r="P138" i="16" s="1"/>
  <c r="I139" i="16"/>
  <c r="M139" i="16" s="1"/>
  <c r="R139" i="16" s="1"/>
  <c r="J138" i="16"/>
  <c r="O138" i="16" s="1"/>
  <c r="L139" i="16" l="1"/>
  <c r="Q139" i="16" s="1"/>
  <c r="K139" i="16"/>
  <c r="P139" i="16" s="1"/>
  <c r="I140" i="16"/>
  <c r="M140" i="16" s="1"/>
  <c r="R140" i="16" s="1"/>
  <c r="J139" i="16"/>
  <c r="O139" i="16" s="1"/>
  <c r="L140" i="16" l="1"/>
  <c r="Q140" i="16" s="1"/>
  <c r="K140" i="16"/>
  <c r="P140" i="16" s="1"/>
  <c r="I141" i="16"/>
  <c r="M141" i="16" s="1"/>
  <c r="R141" i="16" s="1"/>
  <c r="J140" i="16"/>
  <c r="O140" i="16" s="1"/>
  <c r="K141" i="16" l="1"/>
  <c r="P141" i="16" s="1"/>
  <c r="L141" i="16"/>
  <c r="Q141" i="16" s="1"/>
  <c r="I142" i="16"/>
  <c r="M142" i="16" s="1"/>
  <c r="R142" i="16" s="1"/>
  <c r="J141" i="16"/>
  <c r="O141" i="16" s="1"/>
  <c r="L142" i="16" l="1"/>
  <c r="Q142" i="16" s="1"/>
  <c r="K142" i="16"/>
  <c r="P142" i="16" s="1"/>
  <c r="I143" i="16"/>
  <c r="M143" i="16" s="1"/>
  <c r="R143" i="16" s="1"/>
  <c r="J142" i="16"/>
  <c r="O142" i="16" s="1"/>
  <c r="L143" i="16" l="1"/>
  <c r="Q143" i="16" s="1"/>
  <c r="K143" i="16"/>
  <c r="P143" i="16" s="1"/>
  <c r="I144" i="16"/>
  <c r="M144" i="16" s="1"/>
  <c r="R144" i="16" s="1"/>
  <c r="J143" i="16"/>
  <c r="O143" i="16" s="1"/>
  <c r="L144" i="16" l="1"/>
  <c r="Q144" i="16" s="1"/>
  <c r="K144" i="16"/>
  <c r="P144" i="16" s="1"/>
  <c r="I145" i="16"/>
  <c r="M145" i="16" s="1"/>
  <c r="R145" i="16" s="1"/>
  <c r="J144" i="16"/>
  <c r="O144" i="16" s="1"/>
  <c r="L145" i="16" l="1"/>
  <c r="Q145" i="16" s="1"/>
  <c r="K145" i="16"/>
  <c r="P145" i="16" s="1"/>
  <c r="I146" i="16"/>
  <c r="M146" i="16" s="1"/>
  <c r="R146" i="16" s="1"/>
  <c r="J145" i="16"/>
  <c r="O145" i="16" s="1"/>
  <c r="L146" i="16" l="1"/>
  <c r="Q146" i="16" s="1"/>
  <c r="K146" i="16"/>
  <c r="P146" i="16" s="1"/>
  <c r="I147" i="16"/>
  <c r="M147" i="16" s="1"/>
  <c r="R147" i="16" s="1"/>
  <c r="J146" i="16"/>
  <c r="O146" i="16" s="1"/>
  <c r="L147" i="16" l="1"/>
  <c r="Q147" i="16" s="1"/>
  <c r="K147" i="16"/>
  <c r="P147" i="16" s="1"/>
  <c r="I148" i="16"/>
  <c r="M148" i="16" s="1"/>
  <c r="R148" i="16" s="1"/>
  <c r="J147" i="16"/>
  <c r="O147" i="16" s="1"/>
  <c r="L148" i="16" l="1"/>
  <c r="Q148" i="16" s="1"/>
  <c r="K148" i="16"/>
  <c r="P148" i="16" s="1"/>
  <c r="I149" i="16"/>
  <c r="M149" i="16" s="1"/>
  <c r="R149" i="16" s="1"/>
  <c r="J148" i="16"/>
  <c r="O148" i="16" s="1"/>
  <c r="L149" i="16" l="1"/>
  <c r="Q149" i="16" s="1"/>
  <c r="K149" i="16"/>
  <c r="P149" i="16" s="1"/>
  <c r="I150" i="16"/>
  <c r="M150" i="16" s="1"/>
  <c r="R150" i="16" s="1"/>
  <c r="J149" i="16"/>
  <c r="O149" i="16" s="1"/>
  <c r="L150" i="16" l="1"/>
  <c r="Q150" i="16" s="1"/>
  <c r="K150" i="16"/>
  <c r="P150" i="16" s="1"/>
  <c r="I151" i="16"/>
  <c r="M151" i="16" s="1"/>
  <c r="R151" i="16" s="1"/>
  <c r="J150" i="16"/>
  <c r="O150" i="16" s="1"/>
  <c r="L151" i="16" l="1"/>
  <c r="Q151" i="16" s="1"/>
  <c r="K151" i="16"/>
  <c r="P151" i="16" s="1"/>
  <c r="I152" i="16"/>
  <c r="M152" i="16" s="1"/>
  <c r="R152" i="16" s="1"/>
  <c r="J151" i="16"/>
  <c r="O151" i="16" s="1"/>
  <c r="L152" i="16" l="1"/>
  <c r="Q152" i="16" s="1"/>
  <c r="K152" i="16"/>
  <c r="P152" i="16" s="1"/>
  <c r="I153" i="16"/>
  <c r="M153" i="16" s="1"/>
  <c r="R153" i="16" s="1"/>
  <c r="J152" i="16"/>
  <c r="O152" i="16" s="1"/>
  <c r="L153" i="16" l="1"/>
  <c r="Q153" i="16" s="1"/>
  <c r="K153" i="16"/>
  <c r="P153" i="16" s="1"/>
  <c r="I154" i="16"/>
  <c r="M154" i="16" s="1"/>
  <c r="R154" i="16" s="1"/>
  <c r="J153" i="16"/>
  <c r="O153" i="16" s="1"/>
  <c r="K154" i="16" l="1"/>
  <c r="P154" i="16" s="1"/>
  <c r="L154" i="16"/>
  <c r="Q154" i="16" s="1"/>
  <c r="I155" i="16"/>
  <c r="M155" i="16" s="1"/>
  <c r="R155" i="16" s="1"/>
  <c r="J154" i="16"/>
  <c r="O154" i="16" s="1"/>
  <c r="L155" i="16" l="1"/>
  <c r="Q155" i="16" s="1"/>
  <c r="K155" i="16"/>
  <c r="P155" i="16" s="1"/>
  <c r="I156" i="16"/>
  <c r="M156" i="16" s="1"/>
  <c r="R156" i="16" s="1"/>
  <c r="J155" i="16"/>
  <c r="O155" i="16" s="1"/>
  <c r="K156" i="16" l="1"/>
  <c r="P156" i="16" s="1"/>
  <c r="L156" i="16"/>
  <c r="Q156" i="16" s="1"/>
  <c r="I157" i="16"/>
  <c r="M157" i="16" s="1"/>
  <c r="R157" i="16" s="1"/>
  <c r="J156" i="16"/>
  <c r="O156" i="16" s="1"/>
  <c r="L157" i="16" l="1"/>
  <c r="Q157" i="16" s="1"/>
  <c r="K157" i="16"/>
  <c r="P157" i="16" s="1"/>
  <c r="I158" i="16"/>
  <c r="M158" i="16" s="1"/>
  <c r="R158" i="16" s="1"/>
  <c r="J157" i="16"/>
  <c r="O157" i="16" s="1"/>
  <c r="L158" i="16" l="1"/>
  <c r="Q158" i="16" s="1"/>
  <c r="K158" i="16"/>
  <c r="P158" i="16" s="1"/>
  <c r="I159" i="16"/>
  <c r="M159" i="16" s="1"/>
  <c r="R159" i="16" s="1"/>
  <c r="J158" i="16"/>
  <c r="O158" i="16" s="1"/>
  <c r="K159" i="16" l="1"/>
  <c r="P159" i="16" s="1"/>
  <c r="L159" i="16"/>
  <c r="Q159" i="16" s="1"/>
  <c r="I160" i="16"/>
  <c r="M160" i="16" s="1"/>
  <c r="R160" i="16" s="1"/>
  <c r="J159" i="16"/>
  <c r="O159" i="16" s="1"/>
  <c r="L160" i="16" l="1"/>
  <c r="Q160" i="16" s="1"/>
  <c r="K160" i="16"/>
  <c r="P160" i="16" s="1"/>
  <c r="I161" i="16"/>
  <c r="M161" i="16" s="1"/>
  <c r="R161" i="16" s="1"/>
  <c r="J160" i="16"/>
  <c r="O160" i="16" s="1"/>
  <c r="L161" i="16" l="1"/>
  <c r="Q161" i="16" s="1"/>
  <c r="K161" i="16"/>
  <c r="P161" i="16" s="1"/>
  <c r="I162" i="16"/>
  <c r="M162" i="16" s="1"/>
  <c r="R162" i="16" s="1"/>
  <c r="J161" i="16"/>
  <c r="O161" i="16" s="1"/>
  <c r="L162" i="16" l="1"/>
  <c r="Q162" i="16" s="1"/>
  <c r="K162" i="16"/>
  <c r="P162" i="16" s="1"/>
  <c r="I163" i="16"/>
  <c r="M163" i="16" s="1"/>
  <c r="R163" i="16" s="1"/>
  <c r="J162" i="16"/>
  <c r="O162" i="16" s="1"/>
  <c r="L163" i="16" l="1"/>
  <c r="Q163" i="16" s="1"/>
  <c r="K163" i="16"/>
  <c r="P163" i="16" s="1"/>
  <c r="I164" i="16"/>
  <c r="M164" i="16" s="1"/>
  <c r="R164" i="16" s="1"/>
  <c r="J163" i="16"/>
  <c r="O163" i="16" s="1"/>
  <c r="L164" i="16" l="1"/>
  <c r="Q164" i="16" s="1"/>
  <c r="K164" i="16"/>
  <c r="P164" i="16" s="1"/>
  <c r="I165" i="16"/>
  <c r="M165" i="16" s="1"/>
  <c r="R165" i="16" s="1"/>
  <c r="J164" i="16"/>
  <c r="O164" i="16" s="1"/>
  <c r="K165" i="16" l="1"/>
  <c r="P165" i="16" s="1"/>
  <c r="L165" i="16"/>
  <c r="Q165" i="16" s="1"/>
  <c r="I166" i="16"/>
  <c r="M166" i="16" s="1"/>
  <c r="R166" i="16" s="1"/>
  <c r="J165" i="16"/>
  <c r="O165" i="16" s="1"/>
  <c r="L166" i="16" l="1"/>
  <c r="Q166" i="16" s="1"/>
  <c r="K166" i="16"/>
  <c r="P166" i="16" s="1"/>
  <c r="I167" i="16"/>
  <c r="M167" i="16" s="1"/>
  <c r="R167" i="16" s="1"/>
  <c r="J166" i="16"/>
  <c r="O166" i="16" s="1"/>
  <c r="L167" i="16" l="1"/>
  <c r="Q167" i="16" s="1"/>
  <c r="K167" i="16"/>
  <c r="P167" i="16" s="1"/>
  <c r="I168" i="16"/>
  <c r="M168" i="16" s="1"/>
  <c r="R168" i="16" s="1"/>
  <c r="J167" i="16"/>
  <c r="O167" i="16" s="1"/>
  <c r="K168" i="16" l="1"/>
  <c r="P168" i="16" s="1"/>
  <c r="L168" i="16"/>
  <c r="Q168" i="16" s="1"/>
  <c r="I169" i="16"/>
  <c r="M169" i="16" s="1"/>
  <c r="R169" i="16" s="1"/>
  <c r="J168" i="16"/>
  <c r="O168" i="16" s="1"/>
  <c r="L169" i="16" l="1"/>
  <c r="Q169" i="16" s="1"/>
  <c r="K169" i="16"/>
  <c r="P169" i="16" s="1"/>
  <c r="I170" i="16"/>
  <c r="M170" i="16" s="1"/>
  <c r="R170" i="16" s="1"/>
  <c r="J169" i="16"/>
  <c r="O169" i="16" s="1"/>
  <c r="L170" i="16" l="1"/>
  <c r="Q170" i="16" s="1"/>
  <c r="K170" i="16"/>
  <c r="P170" i="16" s="1"/>
  <c r="I171" i="16"/>
  <c r="M171" i="16" s="1"/>
  <c r="R171" i="16" s="1"/>
  <c r="J170" i="16"/>
  <c r="O170" i="16" s="1"/>
  <c r="L171" i="16" l="1"/>
  <c r="Q171" i="16" s="1"/>
  <c r="K171" i="16"/>
  <c r="P171" i="16" s="1"/>
  <c r="I172" i="16"/>
  <c r="M172" i="16" s="1"/>
  <c r="R172" i="16" s="1"/>
  <c r="J171" i="16"/>
  <c r="O171" i="16" s="1"/>
  <c r="L172" i="16" l="1"/>
  <c r="Q172" i="16" s="1"/>
  <c r="K172" i="16"/>
  <c r="P172" i="16" s="1"/>
  <c r="I173" i="16"/>
  <c r="M173" i="16" s="1"/>
  <c r="R173" i="16" s="1"/>
  <c r="J172" i="16"/>
  <c r="O172" i="16" s="1"/>
  <c r="L173" i="16" l="1"/>
  <c r="Q173" i="16" s="1"/>
  <c r="K173" i="16"/>
  <c r="P173" i="16" s="1"/>
  <c r="I174" i="16"/>
  <c r="M174" i="16" s="1"/>
  <c r="R174" i="16" s="1"/>
  <c r="J173" i="16"/>
  <c r="O173" i="16" s="1"/>
  <c r="L174" i="16" l="1"/>
  <c r="Q174" i="16" s="1"/>
  <c r="K174" i="16"/>
  <c r="P174" i="16" s="1"/>
  <c r="I175" i="16"/>
  <c r="M175" i="16" s="1"/>
  <c r="R175" i="16" s="1"/>
  <c r="J174" i="16"/>
  <c r="O174" i="16" s="1"/>
  <c r="L175" i="16" l="1"/>
  <c r="Q175" i="16" s="1"/>
  <c r="K175" i="16"/>
  <c r="P175" i="16" s="1"/>
  <c r="I176" i="16"/>
  <c r="M176" i="16" s="1"/>
  <c r="R176" i="16" s="1"/>
  <c r="J175" i="16"/>
  <c r="O175" i="16" s="1"/>
  <c r="L176" i="16" l="1"/>
  <c r="Q176" i="16" s="1"/>
  <c r="K176" i="16"/>
  <c r="P176" i="16" s="1"/>
  <c r="I177" i="16"/>
  <c r="J176" i="16"/>
  <c r="O176" i="16" s="1"/>
  <c r="I178" i="16" l="1"/>
  <c r="M178" i="16" s="1"/>
  <c r="M177" i="16"/>
  <c r="R177" i="16" s="1"/>
  <c r="L177" i="16"/>
  <c r="Q177" i="16" s="1"/>
  <c r="K177" i="16"/>
  <c r="P177" i="16" s="1"/>
  <c r="J177" i="16"/>
  <c r="O177" i="16" s="1"/>
  <c r="R178" i="16" l="1"/>
  <c r="K178" i="16"/>
  <c r="P178" i="16" s="1"/>
  <c r="L178" i="16"/>
  <c r="Q178" i="16" s="1"/>
  <c r="I179" i="16"/>
  <c r="M179" i="16" s="1"/>
  <c r="J178" i="16"/>
  <c r="O178" i="16" s="1"/>
  <c r="R179" i="16" l="1"/>
  <c r="L179" i="16"/>
  <c r="Q179" i="16" s="1"/>
  <c r="K179" i="16"/>
  <c r="P179" i="16" s="1"/>
  <c r="I180" i="16"/>
  <c r="M180" i="16" s="1"/>
  <c r="R180" i="16" s="1"/>
  <c r="J179" i="16"/>
  <c r="O179" i="16" s="1"/>
  <c r="K180" i="16" l="1"/>
  <c r="P180" i="16" s="1"/>
  <c r="L180" i="16"/>
  <c r="Q180" i="16" s="1"/>
  <c r="I181" i="16"/>
  <c r="M181" i="16" s="1"/>
  <c r="R181" i="16" s="1"/>
  <c r="J180" i="16"/>
  <c r="O180" i="16" s="1"/>
  <c r="L181" i="16" l="1"/>
  <c r="Q181" i="16" s="1"/>
  <c r="K181" i="16"/>
  <c r="P181" i="16" s="1"/>
  <c r="I182" i="16"/>
  <c r="M182" i="16" s="1"/>
  <c r="R182" i="16" s="1"/>
  <c r="J181" i="16"/>
  <c r="O181" i="16" s="1"/>
  <c r="L182" i="16" l="1"/>
  <c r="Q182" i="16" s="1"/>
  <c r="K182" i="16"/>
  <c r="P182" i="16" s="1"/>
  <c r="I183" i="16"/>
  <c r="M183" i="16" s="1"/>
  <c r="R183" i="16" s="1"/>
  <c r="J182" i="16"/>
  <c r="O182" i="16" s="1"/>
  <c r="L183" i="16" l="1"/>
  <c r="Q183" i="16" s="1"/>
  <c r="K183" i="16"/>
  <c r="P183" i="16" s="1"/>
  <c r="I184" i="16"/>
  <c r="M184" i="16" s="1"/>
  <c r="R184" i="16" s="1"/>
  <c r="J183" i="16"/>
  <c r="O183" i="16" s="1"/>
  <c r="L184" i="16" l="1"/>
  <c r="Q184" i="16" s="1"/>
  <c r="K184" i="16"/>
  <c r="P184" i="16" s="1"/>
  <c r="I185" i="16"/>
  <c r="M185" i="16" s="1"/>
  <c r="R185" i="16" s="1"/>
  <c r="J184" i="16"/>
  <c r="O184" i="16" s="1"/>
  <c r="L185" i="16" l="1"/>
  <c r="Q185" i="16" s="1"/>
  <c r="K185" i="16"/>
  <c r="P185" i="16" s="1"/>
  <c r="I186" i="16"/>
  <c r="M186" i="16" s="1"/>
  <c r="R186" i="16" s="1"/>
  <c r="J185" i="16"/>
  <c r="O185" i="16" s="1"/>
  <c r="L186" i="16" l="1"/>
  <c r="Q186" i="16" s="1"/>
  <c r="K186" i="16"/>
  <c r="P186" i="16" s="1"/>
  <c r="I187" i="16"/>
  <c r="M187" i="16" s="1"/>
  <c r="R187" i="16" s="1"/>
  <c r="J186" i="16"/>
  <c r="O186" i="16" s="1"/>
  <c r="L187" i="16" l="1"/>
  <c r="Q187" i="16" s="1"/>
  <c r="K187" i="16"/>
  <c r="P187" i="16" s="1"/>
  <c r="I188" i="16"/>
  <c r="M188" i="16" s="1"/>
  <c r="R188" i="16" s="1"/>
  <c r="J187" i="16"/>
  <c r="O187" i="16" s="1"/>
  <c r="L188" i="16" l="1"/>
  <c r="Q188" i="16" s="1"/>
  <c r="K188" i="16"/>
  <c r="P188" i="16" s="1"/>
  <c r="I189" i="16"/>
  <c r="M189" i="16" s="1"/>
  <c r="R189" i="16" s="1"/>
  <c r="J188" i="16"/>
  <c r="O188" i="16" s="1"/>
  <c r="K189" i="16" l="1"/>
  <c r="P189" i="16" s="1"/>
  <c r="L189" i="16"/>
  <c r="Q189" i="16" s="1"/>
  <c r="I190" i="16"/>
  <c r="M190" i="16" s="1"/>
  <c r="R190" i="16" s="1"/>
  <c r="J189" i="16"/>
  <c r="O189" i="16" s="1"/>
  <c r="L190" i="16" l="1"/>
  <c r="Q190" i="16" s="1"/>
  <c r="K190" i="16"/>
  <c r="P190" i="16" s="1"/>
  <c r="I191" i="16"/>
  <c r="M191" i="16" s="1"/>
  <c r="R191" i="16" s="1"/>
  <c r="J190" i="16"/>
  <c r="O190" i="16" s="1"/>
  <c r="L191" i="16" l="1"/>
  <c r="Q191" i="16" s="1"/>
  <c r="K191" i="16"/>
  <c r="P191" i="16" s="1"/>
  <c r="I192" i="16"/>
  <c r="M192" i="16" s="1"/>
  <c r="R192" i="16" s="1"/>
  <c r="J191" i="16"/>
  <c r="O191" i="16" s="1"/>
  <c r="L192" i="16" l="1"/>
  <c r="Q192" i="16" s="1"/>
  <c r="K192" i="16"/>
  <c r="P192" i="16" s="1"/>
  <c r="I193" i="16"/>
  <c r="M193" i="16" s="1"/>
  <c r="R193" i="16" s="1"/>
  <c r="J192" i="16"/>
  <c r="O192" i="16" s="1"/>
  <c r="L193" i="16" l="1"/>
  <c r="Q193" i="16" s="1"/>
  <c r="K193" i="16"/>
  <c r="P193" i="16" s="1"/>
  <c r="I194" i="16"/>
  <c r="M194" i="16" s="1"/>
  <c r="R194" i="16" s="1"/>
  <c r="J193" i="16"/>
  <c r="O193" i="16" s="1"/>
  <c r="L194" i="16" l="1"/>
  <c r="Q194" i="16" s="1"/>
  <c r="K194" i="16"/>
  <c r="P194" i="16" s="1"/>
  <c r="I195" i="16"/>
  <c r="M195" i="16" s="1"/>
  <c r="R195" i="16" s="1"/>
  <c r="J194" i="16"/>
  <c r="O194" i="16" s="1"/>
  <c r="L195" i="16" l="1"/>
  <c r="Q195" i="16" s="1"/>
  <c r="K195" i="16"/>
  <c r="P195" i="16" s="1"/>
  <c r="I196" i="16"/>
  <c r="M196" i="16" s="1"/>
  <c r="R196" i="16" s="1"/>
  <c r="J195" i="16"/>
  <c r="O195" i="16" s="1"/>
  <c r="L196" i="16" l="1"/>
  <c r="Q196" i="16" s="1"/>
  <c r="K196" i="16"/>
  <c r="P196" i="16" s="1"/>
  <c r="I197" i="16"/>
  <c r="M197" i="16" s="1"/>
  <c r="R197" i="16" s="1"/>
  <c r="J196" i="16"/>
  <c r="O196" i="16" s="1"/>
  <c r="L197" i="16" l="1"/>
  <c r="Q197" i="16" s="1"/>
  <c r="K197" i="16"/>
  <c r="P197" i="16" s="1"/>
  <c r="I198" i="16"/>
  <c r="M198" i="16" s="1"/>
  <c r="R198" i="16" s="1"/>
  <c r="J197" i="16"/>
  <c r="O197" i="16" s="1"/>
  <c r="L198" i="16" l="1"/>
  <c r="Q198" i="16" s="1"/>
  <c r="K198" i="16"/>
  <c r="P198" i="16" s="1"/>
  <c r="I199" i="16"/>
  <c r="M199" i="16" s="1"/>
  <c r="R199" i="16" s="1"/>
  <c r="J198" i="16"/>
  <c r="O198" i="16" s="1"/>
  <c r="L199" i="16" l="1"/>
  <c r="Q199" i="16" s="1"/>
  <c r="K199" i="16"/>
  <c r="P199" i="16" s="1"/>
  <c r="I200" i="16"/>
  <c r="J199" i="16"/>
  <c r="O199" i="16" s="1"/>
  <c r="I201" i="16" l="1"/>
  <c r="M201" i="16" s="1"/>
  <c r="M200" i="16"/>
  <c r="R200" i="16" s="1"/>
  <c r="L200" i="16"/>
  <c r="Q200" i="16" s="1"/>
  <c r="K200" i="16"/>
  <c r="P200" i="16" s="1"/>
  <c r="J200" i="16"/>
  <c r="O200" i="16" s="1"/>
  <c r="R201" i="16" l="1"/>
  <c r="L201" i="16"/>
  <c r="Q201" i="16" s="1"/>
  <c r="K201" i="16"/>
  <c r="P201" i="16" s="1"/>
  <c r="I202" i="16"/>
  <c r="M202" i="16" s="1"/>
  <c r="J201" i="16"/>
  <c r="O201" i="16" s="1"/>
  <c r="R202" i="16" l="1"/>
  <c r="K202" i="16"/>
  <c r="P202" i="16" s="1"/>
  <c r="L202" i="16"/>
  <c r="Q202" i="16" s="1"/>
  <c r="I203" i="16"/>
  <c r="M203" i="16" s="1"/>
  <c r="R203" i="16" s="1"/>
  <c r="J202" i="16"/>
  <c r="O202" i="16" s="1"/>
  <c r="L203" i="16" l="1"/>
  <c r="Q203" i="16" s="1"/>
  <c r="K203" i="16"/>
  <c r="P203" i="16" s="1"/>
  <c r="I204" i="16"/>
  <c r="M204" i="16" s="1"/>
  <c r="R204" i="16" s="1"/>
  <c r="J203" i="16"/>
  <c r="O203" i="16" s="1"/>
  <c r="K204" i="16" l="1"/>
  <c r="P204" i="16" s="1"/>
  <c r="L204" i="16"/>
  <c r="Q204" i="16" s="1"/>
  <c r="I205" i="16"/>
  <c r="M205" i="16" s="1"/>
  <c r="R205" i="16" s="1"/>
  <c r="J204" i="16"/>
  <c r="O204" i="16" s="1"/>
  <c r="L205" i="16" l="1"/>
  <c r="Q205" i="16" s="1"/>
  <c r="K205" i="16"/>
  <c r="P205" i="16" s="1"/>
  <c r="I206" i="16"/>
  <c r="M206" i="16" s="1"/>
  <c r="R206" i="16" s="1"/>
  <c r="J205" i="16"/>
  <c r="O205" i="16" s="1"/>
  <c r="L206" i="16" l="1"/>
  <c r="Q206" i="16" s="1"/>
  <c r="K206" i="16"/>
  <c r="P206" i="16" s="1"/>
  <c r="I207" i="16"/>
  <c r="M207" i="16" s="1"/>
  <c r="R207" i="16" s="1"/>
  <c r="J206" i="16"/>
  <c r="O206" i="16" s="1"/>
  <c r="L207" i="16" l="1"/>
  <c r="Q207" i="16" s="1"/>
  <c r="K207" i="16"/>
  <c r="P207" i="16" s="1"/>
  <c r="I208" i="16"/>
  <c r="M208" i="16" s="1"/>
  <c r="R208" i="16" s="1"/>
  <c r="J207" i="16"/>
  <c r="O207" i="16" s="1"/>
  <c r="K208" i="16" l="1"/>
  <c r="P208" i="16" s="1"/>
  <c r="L208" i="16"/>
  <c r="Q208" i="16" s="1"/>
  <c r="I209" i="16"/>
  <c r="M209" i="16" s="1"/>
  <c r="R209" i="16" s="1"/>
  <c r="J208" i="16"/>
  <c r="O208" i="16" s="1"/>
  <c r="L209" i="16" l="1"/>
  <c r="Q209" i="16" s="1"/>
  <c r="K209" i="16"/>
  <c r="P209" i="16" s="1"/>
  <c r="I210" i="16"/>
  <c r="M210" i="16" s="1"/>
  <c r="R210" i="16" s="1"/>
  <c r="J209" i="16"/>
  <c r="O209" i="16" s="1"/>
  <c r="L210" i="16" l="1"/>
  <c r="Q210" i="16" s="1"/>
  <c r="K210" i="16"/>
  <c r="P210" i="16" s="1"/>
  <c r="I211" i="16"/>
  <c r="M211" i="16" s="1"/>
  <c r="R211" i="16" s="1"/>
  <c r="J210" i="16"/>
  <c r="O210" i="16" s="1"/>
  <c r="L211" i="16" l="1"/>
  <c r="Q211" i="16" s="1"/>
  <c r="K211" i="16"/>
  <c r="P211" i="16" s="1"/>
  <c r="I212" i="16"/>
  <c r="M212" i="16" s="1"/>
  <c r="R212" i="16" s="1"/>
  <c r="J211" i="16"/>
  <c r="O211" i="16" s="1"/>
  <c r="L212" i="16" l="1"/>
  <c r="Q212" i="16" s="1"/>
  <c r="K212" i="16"/>
  <c r="P212" i="16" s="1"/>
  <c r="I213" i="16"/>
  <c r="M213" i="16" s="1"/>
  <c r="R213" i="16" s="1"/>
  <c r="J212" i="16"/>
  <c r="O212" i="16" s="1"/>
  <c r="K213" i="16" l="1"/>
  <c r="P213" i="16" s="1"/>
  <c r="L213" i="16"/>
  <c r="Q213" i="16" s="1"/>
  <c r="I214" i="16"/>
  <c r="M214" i="16" s="1"/>
  <c r="R214" i="16" s="1"/>
  <c r="J213" i="16"/>
  <c r="O213" i="16" s="1"/>
  <c r="L214" i="16" l="1"/>
  <c r="Q214" i="16" s="1"/>
  <c r="K214" i="16"/>
  <c r="P214" i="16" s="1"/>
  <c r="I215" i="16"/>
  <c r="M215" i="16" s="1"/>
  <c r="R215" i="16" s="1"/>
  <c r="J214" i="16"/>
  <c r="O214" i="16" s="1"/>
  <c r="L215" i="16" l="1"/>
  <c r="Q215" i="16" s="1"/>
  <c r="K215" i="16"/>
  <c r="P215" i="16" s="1"/>
  <c r="I216" i="16"/>
  <c r="M216" i="16" s="1"/>
  <c r="R216" i="16" s="1"/>
  <c r="J215" i="16"/>
  <c r="O215" i="16" s="1"/>
  <c r="L216" i="16" l="1"/>
  <c r="Q216" i="16" s="1"/>
  <c r="K216" i="16"/>
  <c r="P216" i="16" s="1"/>
  <c r="I217" i="16"/>
  <c r="M217" i="16" s="1"/>
  <c r="R217" i="16" s="1"/>
  <c r="J216" i="16"/>
  <c r="O216" i="16" s="1"/>
  <c r="L217" i="16" l="1"/>
  <c r="Q217" i="16" s="1"/>
  <c r="K217" i="16"/>
  <c r="P217" i="16" s="1"/>
  <c r="I218" i="16"/>
  <c r="M218" i="16" s="1"/>
  <c r="R218" i="16" s="1"/>
  <c r="J217" i="16"/>
  <c r="O217" i="16" s="1"/>
  <c r="L218" i="16" l="1"/>
  <c r="Q218" i="16" s="1"/>
  <c r="K218" i="16"/>
  <c r="P218" i="16" s="1"/>
  <c r="I219" i="16"/>
  <c r="M219" i="16" s="1"/>
  <c r="R219" i="16" s="1"/>
  <c r="J218" i="16"/>
  <c r="O218" i="16" s="1"/>
  <c r="L219" i="16" l="1"/>
  <c r="Q219" i="16" s="1"/>
  <c r="K219" i="16"/>
  <c r="P219" i="16" s="1"/>
  <c r="I220" i="16"/>
  <c r="M220" i="16" s="1"/>
  <c r="R220" i="16" s="1"/>
  <c r="J219" i="16"/>
  <c r="O219" i="16" s="1"/>
  <c r="L220" i="16" l="1"/>
  <c r="Q220" i="16" s="1"/>
  <c r="K220" i="16"/>
  <c r="P220" i="16" s="1"/>
  <c r="I221" i="16"/>
  <c r="M221" i="16" s="1"/>
  <c r="R221" i="16" s="1"/>
  <c r="J220" i="16"/>
  <c r="O220" i="16" s="1"/>
  <c r="L221" i="16" l="1"/>
  <c r="Q221" i="16" s="1"/>
  <c r="K221" i="16"/>
  <c r="P221" i="16" s="1"/>
  <c r="I222" i="16"/>
  <c r="M222" i="16" s="1"/>
  <c r="R222" i="16" s="1"/>
  <c r="J221" i="16"/>
  <c r="O221" i="16" s="1"/>
  <c r="L222" i="16" l="1"/>
  <c r="Q222" i="16" s="1"/>
  <c r="K222" i="16"/>
  <c r="P222" i="16" s="1"/>
  <c r="I223" i="16"/>
  <c r="M223" i="16" s="1"/>
  <c r="R223" i="16" s="1"/>
  <c r="J222" i="16"/>
  <c r="O222" i="16" s="1"/>
  <c r="L223" i="16" l="1"/>
  <c r="Q223" i="16" s="1"/>
  <c r="K223" i="16"/>
  <c r="P223" i="16" s="1"/>
  <c r="I224" i="16"/>
  <c r="M224" i="16" s="1"/>
  <c r="R224" i="16" s="1"/>
  <c r="J223" i="16"/>
  <c r="O223" i="16" s="1"/>
  <c r="L224" i="16" l="1"/>
  <c r="Q224" i="16" s="1"/>
  <c r="K224" i="16"/>
  <c r="P224" i="16" s="1"/>
  <c r="I225" i="16"/>
  <c r="M225" i="16" s="1"/>
  <c r="R225" i="16" s="1"/>
  <c r="J224" i="16"/>
  <c r="O224" i="16" s="1"/>
  <c r="L225" i="16" l="1"/>
  <c r="Q225" i="16" s="1"/>
  <c r="K225" i="16"/>
  <c r="P225" i="16" s="1"/>
  <c r="I226" i="16"/>
  <c r="M226" i="16" s="1"/>
  <c r="R226" i="16" s="1"/>
  <c r="J225" i="16"/>
  <c r="O225" i="16" s="1"/>
  <c r="K226" i="16" l="1"/>
  <c r="P226" i="16" s="1"/>
  <c r="L226" i="16"/>
  <c r="Q226" i="16" s="1"/>
  <c r="I227" i="16"/>
  <c r="M227" i="16" s="1"/>
  <c r="R227" i="16" s="1"/>
  <c r="J226" i="16"/>
  <c r="O226" i="16" s="1"/>
  <c r="L227" i="16" l="1"/>
  <c r="Q227" i="16" s="1"/>
  <c r="K227" i="16"/>
  <c r="P227" i="16" s="1"/>
  <c r="I228" i="16"/>
  <c r="M228" i="16" s="1"/>
  <c r="R228" i="16" s="1"/>
  <c r="J227" i="16"/>
  <c r="O227" i="16" s="1"/>
  <c r="K228" i="16" l="1"/>
  <c r="P228" i="16" s="1"/>
  <c r="L228" i="16"/>
  <c r="Q228" i="16" s="1"/>
  <c r="I229" i="16"/>
  <c r="M229" i="16" s="1"/>
  <c r="R229" i="16" s="1"/>
  <c r="J228" i="16"/>
  <c r="O228" i="16" s="1"/>
  <c r="L229" i="16" l="1"/>
  <c r="Q229" i="16" s="1"/>
  <c r="K229" i="16"/>
  <c r="P229" i="16" s="1"/>
  <c r="I230" i="16"/>
  <c r="M230" i="16" s="1"/>
  <c r="R230" i="16" s="1"/>
  <c r="J229" i="16"/>
  <c r="O229" i="16" s="1"/>
  <c r="L230" i="16" l="1"/>
  <c r="Q230" i="16" s="1"/>
  <c r="K230" i="16"/>
  <c r="P230" i="16" s="1"/>
  <c r="I231" i="16"/>
  <c r="M231" i="16" s="1"/>
  <c r="R231" i="16" s="1"/>
  <c r="J230" i="16"/>
  <c r="O230" i="16" s="1"/>
  <c r="K231" i="16" l="1"/>
  <c r="P231" i="16" s="1"/>
  <c r="L231" i="16"/>
  <c r="Q231" i="16" s="1"/>
  <c r="I232" i="16"/>
  <c r="M232" i="16" s="1"/>
  <c r="R232" i="16" s="1"/>
  <c r="J231" i="16"/>
  <c r="O231" i="16" s="1"/>
  <c r="L232" i="16" l="1"/>
  <c r="Q232" i="16" s="1"/>
  <c r="K232" i="16"/>
  <c r="P232" i="16" s="1"/>
  <c r="I233" i="16"/>
  <c r="M233" i="16" s="1"/>
  <c r="R233" i="16" s="1"/>
  <c r="J232" i="16"/>
  <c r="O232" i="16" s="1"/>
  <c r="L233" i="16" l="1"/>
  <c r="Q233" i="16" s="1"/>
  <c r="K233" i="16"/>
  <c r="P233" i="16" s="1"/>
  <c r="I234" i="16"/>
  <c r="M234" i="16" s="1"/>
  <c r="R234" i="16" s="1"/>
  <c r="J233" i="16"/>
  <c r="O233" i="16" s="1"/>
  <c r="L234" i="16" l="1"/>
  <c r="Q234" i="16" s="1"/>
  <c r="K234" i="16"/>
  <c r="P234" i="16" s="1"/>
  <c r="I235" i="16"/>
  <c r="M235" i="16" s="1"/>
  <c r="R235" i="16" s="1"/>
  <c r="J234" i="16"/>
  <c r="O234" i="16" s="1"/>
  <c r="L235" i="16" l="1"/>
  <c r="Q235" i="16" s="1"/>
  <c r="K235" i="16"/>
  <c r="P235" i="16" s="1"/>
  <c r="I236" i="16"/>
  <c r="M236" i="16" s="1"/>
  <c r="R236" i="16" s="1"/>
  <c r="J235" i="16"/>
  <c r="O235" i="16" s="1"/>
  <c r="L236" i="16" l="1"/>
  <c r="Q236" i="16" s="1"/>
  <c r="K236" i="16"/>
  <c r="P236" i="16" s="1"/>
  <c r="I237" i="16"/>
  <c r="M237" i="16" s="1"/>
  <c r="R237" i="16" s="1"/>
  <c r="J236" i="16"/>
  <c r="O236" i="16" s="1"/>
  <c r="K237" i="16" l="1"/>
  <c r="P237" i="16" s="1"/>
  <c r="L237" i="16"/>
  <c r="Q237" i="16" s="1"/>
  <c r="I238" i="16"/>
  <c r="M238" i="16" s="1"/>
  <c r="R238" i="16" s="1"/>
  <c r="J237" i="16"/>
  <c r="O237" i="16" s="1"/>
  <c r="L238" i="16" l="1"/>
  <c r="Q238" i="16" s="1"/>
  <c r="K238" i="16"/>
  <c r="P238" i="16" s="1"/>
  <c r="I239" i="16"/>
  <c r="M239" i="16" s="1"/>
  <c r="R239" i="16" s="1"/>
  <c r="J238" i="16"/>
  <c r="O238" i="16" s="1"/>
  <c r="L239" i="16" l="1"/>
  <c r="Q239" i="16" s="1"/>
  <c r="K239" i="16"/>
  <c r="P239" i="16" s="1"/>
  <c r="I240" i="16"/>
  <c r="M240" i="16" s="1"/>
  <c r="R240" i="16" s="1"/>
  <c r="J239" i="16"/>
  <c r="O239" i="16" s="1"/>
  <c r="K240" i="16" l="1"/>
  <c r="P240" i="16" s="1"/>
  <c r="L240" i="16"/>
  <c r="Q240" i="16" s="1"/>
  <c r="I241" i="16"/>
  <c r="M241" i="16" s="1"/>
  <c r="R241" i="16" s="1"/>
  <c r="J240" i="16"/>
  <c r="O240" i="16" s="1"/>
  <c r="L241" i="16" l="1"/>
  <c r="Q241" i="16" s="1"/>
  <c r="K241" i="16"/>
  <c r="P241" i="16" s="1"/>
  <c r="I242" i="16"/>
  <c r="M242" i="16" s="1"/>
  <c r="R242" i="16" s="1"/>
  <c r="J241" i="16"/>
  <c r="O241" i="16" s="1"/>
  <c r="L242" i="16" l="1"/>
  <c r="Q242" i="16" s="1"/>
  <c r="K242" i="16"/>
  <c r="P242" i="16" s="1"/>
  <c r="I243" i="16"/>
  <c r="M243" i="16" s="1"/>
  <c r="R243" i="16" s="1"/>
  <c r="J242" i="16"/>
  <c r="O242" i="16" s="1"/>
  <c r="K243" i="16" l="1"/>
  <c r="P243" i="16" s="1"/>
  <c r="L243" i="16"/>
  <c r="Q243" i="16" s="1"/>
  <c r="I244" i="16"/>
  <c r="M244" i="16" s="1"/>
  <c r="R244" i="16" s="1"/>
  <c r="J243" i="16"/>
  <c r="O243" i="16" s="1"/>
  <c r="L244" i="16" l="1"/>
  <c r="Q244" i="16" s="1"/>
  <c r="K244" i="16"/>
  <c r="P244" i="16" s="1"/>
  <c r="I245" i="16"/>
  <c r="M245" i="16" s="1"/>
  <c r="R245" i="16" s="1"/>
  <c r="J244" i="16"/>
  <c r="O244" i="16" s="1"/>
  <c r="K245" i="16" l="1"/>
  <c r="P245" i="16" s="1"/>
  <c r="L245" i="16"/>
  <c r="Q245" i="16" s="1"/>
  <c r="I246" i="16"/>
  <c r="M246" i="16" s="1"/>
  <c r="R246" i="16" s="1"/>
  <c r="J245" i="16"/>
  <c r="O245" i="16" s="1"/>
  <c r="L246" i="16" l="1"/>
  <c r="Q246" i="16" s="1"/>
  <c r="K246" i="16"/>
  <c r="P246" i="16" s="1"/>
  <c r="I247" i="16"/>
  <c r="M247" i="16" s="1"/>
  <c r="R247" i="16" s="1"/>
  <c r="J246" i="16"/>
  <c r="O246" i="16" s="1"/>
  <c r="L247" i="16" l="1"/>
  <c r="Q247" i="16" s="1"/>
  <c r="K247" i="16"/>
  <c r="P247" i="16" s="1"/>
  <c r="I248" i="16"/>
  <c r="M248" i="16" s="1"/>
  <c r="R248" i="16" s="1"/>
  <c r="J247" i="16"/>
  <c r="O247" i="16" s="1"/>
  <c r="L248" i="16" l="1"/>
  <c r="Q248" i="16" s="1"/>
  <c r="K248" i="16"/>
  <c r="P248" i="16" s="1"/>
  <c r="I249" i="16"/>
  <c r="M249" i="16" s="1"/>
  <c r="R249" i="16" s="1"/>
  <c r="J248" i="16"/>
  <c r="O248" i="16" s="1"/>
  <c r="L249" i="16" l="1"/>
  <c r="Q249" i="16" s="1"/>
  <c r="K249" i="16"/>
  <c r="P249" i="16" s="1"/>
  <c r="I250" i="16"/>
  <c r="M250" i="16" s="1"/>
  <c r="R250" i="16" s="1"/>
  <c r="J249" i="16"/>
  <c r="O249" i="16" s="1"/>
  <c r="L250" i="16" l="1"/>
  <c r="Q250" i="16" s="1"/>
  <c r="K250" i="16"/>
  <c r="P250" i="16" s="1"/>
  <c r="I251" i="16"/>
  <c r="M251" i="16" s="1"/>
  <c r="R251" i="16" s="1"/>
  <c r="J250" i="16"/>
  <c r="O250" i="16" s="1"/>
  <c r="L251" i="16" l="1"/>
  <c r="Q251" i="16" s="1"/>
  <c r="K251" i="16"/>
  <c r="P251" i="16" s="1"/>
  <c r="I252" i="16"/>
  <c r="I253" i="16" s="1"/>
  <c r="I254" i="16" s="1"/>
  <c r="J251" i="16"/>
  <c r="O251" i="16" s="1"/>
  <c r="J254" i="16" l="1"/>
  <c r="K254" i="16"/>
  <c r="L254" i="16"/>
  <c r="I255" i="16"/>
  <c r="I256" i="16" s="1"/>
  <c r="M254" i="16"/>
  <c r="M252" i="16"/>
  <c r="R252" i="16" s="1"/>
  <c r="L252" i="16"/>
  <c r="Q252" i="16" s="1"/>
  <c r="K252" i="16"/>
  <c r="P252" i="16" s="1"/>
  <c r="J252" i="16"/>
  <c r="O252" i="16" s="1"/>
  <c r="J256" i="16" l="1"/>
  <c r="K256" i="16"/>
  <c r="L256" i="16"/>
  <c r="M256" i="16"/>
  <c r="L255" i="16"/>
  <c r="M255" i="16"/>
  <c r="K255" i="16"/>
  <c r="J255" i="16"/>
  <c r="J253" i="16"/>
  <c r="O253" i="16" s="1"/>
  <c r="K253" i="16"/>
  <c r="P253" i="16" s="1"/>
  <c r="L253" i="16"/>
  <c r="Q253" i="16" s="1"/>
  <c r="M253" i="16"/>
  <c r="R253" i="16" s="1"/>
  <c r="D8" i="16"/>
  <c r="E8" i="16"/>
  <c r="E10" i="16"/>
  <c r="D10" i="16"/>
  <c r="C10" i="16"/>
  <c r="O254" i="16" l="1"/>
  <c r="O255" i="16" s="1"/>
  <c r="O256" i="16" s="1"/>
  <c r="P254" i="16"/>
  <c r="P255" i="16" s="1"/>
  <c r="P256" i="16" s="1"/>
  <c r="Q254" i="16"/>
  <c r="Q255" i="16" s="1"/>
  <c r="Q256" i="16" s="1"/>
  <c r="R254" i="16"/>
  <c r="R255" i="16" s="1"/>
  <c r="R256" i="16" s="1"/>
  <c r="B4" i="15" l="1"/>
  <c r="W8" i="16" l="1"/>
  <c r="W5" i="16"/>
  <c r="W7" i="16"/>
  <c r="W6" i="16"/>
  <c r="W3" i="16"/>
  <c r="X7" i="16" l="1"/>
  <c r="V5" i="16"/>
  <c r="X3" i="16"/>
  <c r="X8" i="16"/>
  <c r="V3" i="16"/>
  <c r="V8" i="16"/>
  <c r="V6" i="16"/>
  <c r="V7" i="16"/>
  <c r="X5" i="16"/>
  <c r="X6" i="16"/>
  <c r="W4" i="16" l="1"/>
  <c r="X10" i="16" l="1"/>
  <c r="W10" i="16"/>
  <c r="V4" i="16"/>
  <c r="V10" i="16"/>
  <c r="Z3" i="16" s="1"/>
  <c r="Z4" i="16" s="1"/>
  <c r="Z5" i="16" s="1"/>
  <c r="Z6" i="16" s="1"/>
  <c r="Z7" i="16" s="1"/>
  <c r="Z8" i="16" s="1"/>
  <c r="X4" i="16" l="1"/>
</calcChain>
</file>

<file path=xl/sharedStrings.xml><?xml version="1.0" encoding="utf-8"?>
<sst xmlns="http://schemas.openxmlformats.org/spreadsheetml/2006/main" count="1811" uniqueCount="643">
  <si>
    <t>Código</t>
  </si>
  <si>
    <t>Dados Cadastrais</t>
  </si>
  <si>
    <t>Nome</t>
  </si>
  <si>
    <t>Gestor</t>
  </si>
  <si>
    <t>Administrador</t>
  </si>
  <si>
    <t>Tx de Performance</t>
  </si>
  <si>
    <t>P/VP</t>
  </si>
  <si>
    <t>Valuation</t>
  </si>
  <si>
    <t>Div Yield 12M</t>
  </si>
  <si>
    <t>Div Yield Anualizado</t>
  </si>
  <si>
    <t>Valor de Mercado</t>
  </si>
  <si>
    <t>% IFIX</t>
  </si>
  <si>
    <t>Tx de Adm</t>
  </si>
  <si>
    <t>KNIP11</t>
  </si>
  <si>
    <t>KNRI11</t>
  </si>
  <si>
    <t>KNCR11</t>
  </si>
  <si>
    <t>HGLG11</t>
  </si>
  <si>
    <t>XPLG11</t>
  </si>
  <si>
    <t>BRCR11</t>
  </si>
  <si>
    <t>HGBS11</t>
  </si>
  <si>
    <t>XPML11</t>
  </si>
  <si>
    <t>JSRE11</t>
  </si>
  <si>
    <t>HFOF11</t>
  </si>
  <si>
    <t>MXRF11</t>
  </si>
  <si>
    <t>HGRE11</t>
  </si>
  <si>
    <t>HGRU11</t>
  </si>
  <si>
    <t>VISC11</t>
  </si>
  <si>
    <t>BRCO11</t>
  </si>
  <si>
    <t>HSML11</t>
  </si>
  <si>
    <t>BTLG11</t>
  </si>
  <si>
    <t>GTWR11</t>
  </si>
  <si>
    <t>LVBI11</t>
  </si>
  <si>
    <t>VILG11</t>
  </si>
  <si>
    <t>RBVA11</t>
  </si>
  <si>
    <t>HGCR11</t>
  </si>
  <si>
    <t>KNHY11</t>
  </si>
  <si>
    <t>VRTA11</t>
  </si>
  <si>
    <t>PVBI11</t>
  </si>
  <si>
    <t>ABCP11</t>
  </si>
  <si>
    <t>RECR11</t>
  </si>
  <si>
    <t>GGRC11</t>
  </si>
  <si>
    <t>CPTS11</t>
  </si>
  <si>
    <t>TGAR11</t>
  </si>
  <si>
    <t>RBRP11</t>
  </si>
  <si>
    <t>VINO11</t>
  </si>
  <si>
    <t>RBRR11</t>
  </si>
  <si>
    <t>MCCI11</t>
  </si>
  <si>
    <t>PQDP11</t>
  </si>
  <si>
    <t>RECT11</t>
  </si>
  <si>
    <t>RCRB11</t>
  </si>
  <si>
    <t>HABT11</t>
  </si>
  <si>
    <t>XPCI11</t>
  </si>
  <si>
    <t>ALZR11</t>
  </si>
  <si>
    <t>SHPH11</t>
  </si>
  <si>
    <t>TRXF11</t>
  </si>
  <si>
    <t>BCIA11</t>
  </si>
  <si>
    <t>FCFL11</t>
  </si>
  <si>
    <t>VGIR11</t>
  </si>
  <si>
    <t>BCRI11</t>
  </si>
  <si>
    <t>FIIB11</t>
  </si>
  <si>
    <t>HGPO11</t>
  </si>
  <si>
    <t>MFII11</t>
  </si>
  <si>
    <t>NSLU11</t>
  </si>
  <si>
    <t>TEPP11</t>
  </si>
  <si>
    <t>XPSF11</t>
  </si>
  <si>
    <t>PATC11</t>
  </si>
  <si>
    <t>OUJP11</t>
  </si>
  <si>
    <t>BBRC11</t>
  </si>
  <si>
    <t>FLMA11</t>
  </si>
  <si>
    <t>PORD11</t>
  </si>
  <si>
    <t>RNGO11</t>
  </si>
  <si>
    <t>FIGS11</t>
  </si>
  <si>
    <t>SPTW11</t>
  </si>
  <si>
    <t>HTMX11</t>
  </si>
  <si>
    <t>RBRD11</t>
  </si>
  <si>
    <t>ALMI11</t>
  </si>
  <si>
    <t>CEOC11</t>
  </si>
  <si>
    <t>CBOP11</t>
  </si>
  <si>
    <t>HCTR11</t>
  </si>
  <si>
    <t>Kinea Índice de Preços</t>
  </si>
  <si>
    <t>Kinea Renda Imobiliária</t>
  </si>
  <si>
    <t>Kinea Rendimentos Imob (CDI)</t>
  </si>
  <si>
    <t>FII XP Log</t>
  </si>
  <si>
    <t>BC Fund</t>
  </si>
  <si>
    <t>Hedge Brasil Shopping</t>
  </si>
  <si>
    <t>XP Malls</t>
  </si>
  <si>
    <t>JS Real Estate Multigestão</t>
  </si>
  <si>
    <t>Hedge TOP FOF III</t>
  </si>
  <si>
    <t>Maxi Renda</t>
  </si>
  <si>
    <t>Vinci Shopping Centers</t>
  </si>
  <si>
    <t>Bresco Logística</t>
  </si>
  <si>
    <t>HSI Malls</t>
  </si>
  <si>
    <t>BTG Logística</t>
  </si>
  <si>
    <t>Green Towers</t>
  </si>
  <si>
    <t>VBI Log FII</t>
  </si>
  <si>
    <t>Vinci Logística</t>
  </si>
  <si>
    <t>Rio Bravo Renda Varejo</t>
  </si>
  <si>
    <t>Kinea High Yield</t>
  </si>
  <si>
    <t>Fator Verità</t>
  </si>
  <si>
    <t>VBI Prime Offices</t>
  </si>
  <si>
    <t>REC Recebíveis</t>
  </si>
  <si>
    <t xml:space="preserve">GGR Covepi Renda </t>
  </si>
  <si>
    <t>Capitânia Securities II</t>
  </si>
  <si>
    <t>TG Ativo Real</t>
  </si>
  <si>
    <t>RBR Properties</t>
  </si>
  <si>
    <t>FII Vinc Cor</t>
  </si>
  <si>
    <t>RBR High Grade</t>
  </si>
  <si>
    <t>Mauá Capital Recebíveis Imob</t>
  </si>
  <si>
    <t>Parque D. Pedro Shopping</t>
  </si>
  <si>
    <t>Malls Brasil Plural</t>
  </si>
  <si>
    <t>REC Renda Imobiliária</t>
  </si>
  <si>
    <t>Rio Bravo Renda Corporativa</t>
  </si>
  <si>
    <t>Habitat II FII</t>
  </si>
  <si>
    <t>FII Xp Cred</t>
  </si>
  <si>
    <t>Alianza Trust Renda Imobiliária</t>
  </si>
  <si>
    <t>Shopping Pátio Higienópolis</t>
  </si>
  <si>
    <t>TRX Real Estate FII</t>
  </si>
  <si>
    <t>Bradesco Carteira Imobiliária Ativa</t>
  </si>
  <si>
    <t>FII Quasar A</t>
  </si>
  <si>
    <t>Campus Faria Lima</t>
  </si>
  <si>
    <t>Valora RE III</t>
  </si>
  <si>
    <t>Banestes Rec. Imobiliários</t>
  </si>
  <si>
    <t>FII Xp Prop</t>
  </si>
  <si>
    <t>Industrial do Brasil</t>
  </si>
  <si>
    <t>VBI CRI</t>
  </si>
  <si>
    <t>Mérito Desenvolvimento Imobiliário</t>
  </si>
  <si>
    <t>Hospital Nsa. de Lourdes</t>
  </si>
  <si>
    <t>Tellus Properties</t>
  </si>
  <si>
    <t>XP Selection FoF</t>
  </si>
  <si>
    <t>BTG Pactual Fundo de CRI</t>
  </si>
  <si>
    <t>Pátria Edifícios Corporativos</t>
  </si>
  <si>
    <t>Ourinvest JPP</t>
  </si>
  <si>
    <t>BB Renda Corporativa</t>
  </si>
  <si>
    <t>Continental Square Faria Lima</t>
  </si>
  <si>
    <t>Polo Recebíveis Imobiliários FII</t>
  </si>
  <si>
    <t>Rio Negro</t>
  </si>
  <si>
    <t>General Shopping Ativo e Renda</t>
  </si>
  <si>
    <t>SP Downtown</t>
  </si>
  <si>
    <t>Hotel Maxinvest</t>
  </si>
  <si>
    <t>Edifício Almirante Barroso</t>
  </si>
  <si>
    <t>RB Capital Renda II</t>
  </si>
  <si>
    <t>Torre Almirante</t>
  </si>
  <si>
    <t>CEO CCP</t>
  </si>
  <si>
    <t>Castello Branco Office Park</t>
  </si>
  <si>
    <t>Mercantil do Brasil</t>
  </si>
  <si>
    <t>Hectare CE FII</t>
  </si>
  <si>
    <t>Segmento</t>
  </si>
  <si>
    <t>Recebíveis</t>
  </si>
  <si>
    <t>Outros</t>
  </si>
  <si>
    <t>Ativos Logísticos</t>
  </si>
  <si>
    <t>Lajes Corporativas</t>
  </si>
  <si>
    <t>Agências</t>
  </si>
  <si>
    <t>Shoppings</t>
  </si>
  <si>
    <t>Fundo de Fundos</t>
  </si>
  <si>
    <t>Varejo</t>
  </si>
  <si>
    <t>Híbrido</t>
  </si>
  <si>
    <t>Educacional</t>
  </si>
  <si>
    <t>Intrag</t>
  </si>
  <si>
    <t>Kinea</t>
  </si>
  <si>
    <t>Vórtx DTVM</t>
  </si>
  <si>
    <t>XP Vista</t>
  </si>
  <si>
    <t>BTG Pactual</t>
  </si>
  <si>
    <t>BTG</t>
  </si>
  <si>
    <t>Votorantim</t>
  </si>
  <si>
    <t>Hedge</t>
  </si>
  <si>
    <t>J Safra</t>
  </si>
  <si>
    <t>J. Safra</t>
  </si>
  <si>
    <t>Hedge Investments</t>
  </si>
  <si>
    <t>BRL Trust</t>
  </si>
  <si>
    <t>Vinci</t>
  </si>
  <si>
    <t>Oliveira Trust</t>
  </si>
  <si>
    <t>Bresco Gestão</t>
  </si>
  <si>
    <t>Santander Securities</t>
  </si>
  <si>
    <t>HSI</t>
  </si>
  <si>
    <t>VBI</t>
  </si>
  <si>
    <t>Rio Bravo</t>
  </si>
  <si>
    <t>Fator</t>
  </si>
  <si>
    <t>VBI Real Estate</t>
  </si>
  <si>
    <t>REC Gestão</t>
  </si>
  <si>
    <t>RBR Asset</t>
  </si>
  <si>
    <t>CM Capital Markets</t>
  </si>
  <si>
    <t>GGR</t>
  </si>
  <si>
    <t>BNY Mellon</t>
  </si>
  <si>
    <t>Capitânia</t>
  </si>
  <si>
    <t>Vortx</t>
  </si>
  <si>
    <t>TG Core</t>
  </si>
  <si>
    <t>Mauá Capital</t>
  </si>
  <si>
    <t>Brasil Plural</t>
  </si>
  <si>
    <t>Habitat Capital Partners</t>
  </si>
  <si>
    <t>Alianza Gestão de Recurso</t>
  </si>
  <si>
    <t>Pátria Investimentos</t>
  </si>
  <si>
    <t>TRX</t>
  </si>
  <si>
    <t>Bradesco</t>
  </si>
  <si>
    <t>Quasar</t>
  </si>
  <si>
    <t>Valora Investimentos</t>
  </si>
  <si>
    <t>Banestes DTVM</t>
  </si>
  <si>
    <t>Coinvalores</t>
  </si>
  <si>
    <t>Geracao Futuro</t>
  </si>
  <si>
    <t>Planner Corretora</t>
  </si>
  <si>
    <t>Mérito Investimentos</t>
  </si>
  <si>
    <t>Tellus</t>
  </si>
  <si>
    <t>Modal DTVM</t>
  </si>
  <si>
    <t>Finaxis</t>
  </si>
  <si>
    <t>JPP Capital</t>
  </si>
  <si>
    <t>BR-Capital</t>
  </si>
  <si>
    <t>Polo Capital</t>
  </si>
  <si>
    <t>CCP</t>
  </si>
  <si>
    <t>-</t>
  </si>
  <si>
    <t>RB Capital</t>
  </si>
  <si>
    <t>HotelInvest</t>
  </si>
  <si>
    <t>Ourinvest</t>
  </si>
  <si>
    <t>Hectare Capital</t>
  </si>
  <si>
    <t>Performance</t>
  </si>
  <si>
    <t>No Mês</t>
  </si>
  <si>
    <t>No Ano</t>
  </si>
  <si>
    <t>Últimos doze meses</t>
  </si>
  <si>
    <t>Volume Diário (R$mil/dia)</t>
  </si>
  <si>
    <t>Valor de Mercado (R$mil)</t>
  </si>
  <si>
    <t>Preço (R$/cota)</t>
  </si>
  <si>
    <t>IFIX</t>
  </si>
  <si>
    <t>VCJR11</t>
  </si>
  <si>
    <t>KFOF11</t>
  </si>
  <si>
    <t>VGIP11</t>
  </si>
  <si>
    <t>TORD11</t>
  </si>
  <si>
    <t>FATN11</t>
  </si>
  <si>
    <t>ARRI11</t>
  </si>
  <si>
    <t>AIEC11</t>
  </si>
  <si>
    <t>BPML11</t>
  </si>
  <si>
    <t>DEVA11</t>
  </si>
  <si>
    <t>HLOG11</t>
  </si>
  <si>
    <t>HSAF11</t>
  </si>
  <si>
    <t>HSLG11</t>
  </si>
  <si>
    <t>KNSC11</t>
  </si>
  <si>
    <t>NEWL11</t>
  </si>
  <si>
    <t>RBRL11</t>
  </si>
  <si>
    <t>RBRY11</t>
  </si>
  <si>
    <t>RZAK11</t>
  </si>
  <si>
    <t>RZTR11</t>
  </si>
  <si>
    <t>URPR11</t>
  </si>
  <si>
    <t>IBOV</t>
  </si>
  <si>
    <t>Cota Patrimonial (R$/cota)</t>
  </si>
  <si>
    <t>Valora Índice de Preços</t>
  </si>
  <si>
    <t>Riza Terrax</t>
  </si>
  <si>
    <t>Tordesilhas FII</t>
  </si>
  <si>
    <t>Deva Recebíveis</t>
  </si>
  <si>
    <t>Desenvolvimento</t>
  </si>
  <si>
    <t>Valor Patrimonial</t>
  </si>
  <si>
    <t>Número de Cotas</t>
  </si>
  <si>
    <t>Dividendo por Cota 12M</t>
  </si>
  <si>
    <t>Dividendo por Cota (Último)</t>
  </si>
  <si>
    <t>Dvd Yield 12M</t>
  </si>
  <si>
    <t>Dvd Yield Anualizado</t>
  </si>
  <si>
    <t>Escritórios</t>
  </si>
  <si>
    <t>Agências Bancárias</t>
  </si>
  <si>
    <t>Hotel</t>
  </si>
  <si>
    <t>Shopping Centers</t>
  </si>
  <si>
    <t>Escritórios - Dividend Yield</t>
  </si>
  <si>
    <t>Escritórios - P/VPA</t>
  </si>
  <si>
    <t>Escritórios - Yield vs. P/VPA</t>
  </si>
  <si>
    <t>Galpões - P/VPA</t>
  </si>
  <si>
    <t>Galpões - Dividend Yield</t>
  </si>
  <si>
    <t>Galpões - Yield vs. P/VPA</t>
  </si>
  <si>
    <t>Shopping Centers - Yield vs. P/VPA</t>
  </si>
  <si>
    <t>Shopping Centers - P/VPA</t>
  </si>
  <si>
    <t>Shopping Centers - Dividend Yield</t>
  </si>
  <si>
    <t>Recebíveis - P/VPA</t>
  </si>
  <si>
    <t>Recebíveis - Dividend Yield</t>
  </si>
  <si>
    <t>Recebíveis - Yield vs. P/VPA</t>
  </si>
  <si>
    <t>FoF - P/VPA</t>
  </si>
  <si>
    <t>FoF - Dividend Yield</t>
  </si>
  <si>
    <t>FoF - Yield vs. P/VPA</t>
  </si>
  <si>
    <t>Outros - P/VPA</t>
  </si>
  <si>
    <t>Outros - Dividend Yield</t>
  </si>
  <si>
    <t>Outros - Yield vs. P/VPA</t>
  </si>
  <si>
    <t>IFIX - P/VPA</t>
  </si>
  <si>
    <t>IFIX - Dividend Yield</t>
  </si>
  <si>
    <t>Fonte: B3, Economatica, XP Investimentos</t>
  </si>
  <si>
    <t>Shopping</t>
  </si>
  <si>
    <t>FoF</t>
  </si>
  <si>
    <t>Galpões Logísticos</t>
  </si>
  <si>
    <t>P/VPA</t>
  </si>
  <si>
    <t>Segmentos</t>
  </si>
  <si>
    <t>Valor Patrimonial (R$mil)</t>
  </si>
  <si>
    <t># cotas</t>
  </si>
  <si>
    <t>DPS 12M (R$/cota)</t>
  </si>
  <si>
    <t>Ultimo Dividendo (R$/cota/mês)</t>
  </si>
  <si>
    <t>FII Grand Plaza Shopping</t>
  </si>
  <si>
    <t>Vectis Juros Real FII</t>
  </si>
  <si>
    <t>Kinea FoF</t>
  </si>
  <si>
    <t>Autonomy Edifícios Corporativos FII</t>
  </si>
  <si>
    <t>RBR Logística</t>
  </si>
  <si>
    <t>Kinea Securities</t>
  </si>
  <si>
    <t>RBR High Yield</t>
  </si>
  <si>
    <t>Hedge Logística</t>
  </si>
  <si>
    <t>Rio Bravo IFIX FII</t>
  </si>
  <si>
    <t>Ourinvest Logística</t>
  </si>
  <si>
    <t>XP Est.</t>
  </si>
  <si>
    <t>Bloomberg</t>
  </si>
  <si>
    <t xml:space="preserve"> </t>
  </si>
  <si>
    <t>Informações Financeiras</t>
  </si>
  <si>
    <t>20% do que exceder IPCA + 6%</t>
  </si>
  <si>
    <t>20% do que exceder 5,5% ao ano da cota de intragralização atualizada pelo IPCA</t>
  </si>
  <si>
    <t>20% do que exceder 6% a.a. atualizada pelo IGP-M</t>
  </si>
  <si>
    <t>20% sobre o que exceder o IFIX - Semestral</t>
  </si>
  <si>
    <t>20% do que exceder 6% sobre o valor das emissões atualizados por IPCA</t>
  </si>
  <si>
    <t>20% &gt; IPCA + Yield IMA-B5</t>
  </si>
  <si>
    <t xml:space="preserve">Hedge </t>
  </si>
  <si>
    <t>Banco Ourinvest</t>
  </si>
  <si>
    <t>Ourinvest Asset</t>
  </si>
  <si>
    <t>20% (vinte por cento) da soma dos rendimentos efetivamente distribuídos no período que excederem a rentabilidade do IPCA/IBGE, acrescido de um spread de 6% (seis por cento) sobre o valor total integralizado de Cotas do Fundo</t>
  </si>
  <si>
    <t>Tellus e SDI Gestão</t>
  </si>
  <si>
    <t xml:space="preserve">Newport Logísitca </t>
  </si>
  <si>
    <t>20 % a.a do que exceder 5% +IPCA</t>
  </si>
  <si>
    <t>Newport Real Estate</t>
  </si>
  <si>
    <t>Autonomy Investimentos</t>
  </si>
  <si>
    <t>20% s/ DY maior que 6% a.a. s/ base atualizada por IPCA</t>
  </si>
  <si>
    <t>20% do que exceder o IPCA + 6% aa</t>
  </si>
  <si>
    <t>20% do que exceder a variação do IFIX</t>
  </si>
  <si>
    <t>Intrag DTVM</t>
  </si>
  <si>
    <t>Kinea Investimentos</t>
  </si>
  <si>
    <t>20% sobre o que exceder o IFIX</t>
  </si>
  <si>
    <t>20% sobre o que exceder 110% da taxa média de captação em CD</t>
  </si>
  <si>
    <t>20% sobre o que exceder 100% do CDI.</t>
  </si>
  <si>
    <t>30% do que exceder 100% do CDI</t>
  </si>
  <si>
    <t>20% sobre o que exceder 100% do CDI</t>
  </si>
  <si>
    <t>ce 20% sobre o que exceder CDI</t>
  </si>
  <si>
    <t>Vectis Gestão</t>
  </si>
  <si>
    <t>Inativa (IGP-M + 6% aa) - Gestão está reavaliando a taxa</t>
  </si>
  <si>
    <t>Hotéis</t>
  </si>
  <si>
    <t>Hospitais</t>
  </si>
  <si>
    <t>KINEA</t>
  </si>
  <si>
    <t>RBR</t>
  </si>
  <si>
    <t>20% do que exceder IMA-B + 0,5% a.a.</t>
  </si>
  <si>
    <t>20% do que exceder IPCA + IMA-B 5</t>
  </si>
  <si>
    <t xml:space="preserve">15% do que exceder Yield do IMA-B </t>
  </si>
  <si>
    <t>KISU11</t>
  </si>
  <si>
    <t>20% do que exceder IPCA + Yield IMAB 5</t>
  </si>
  <si>
    <t>10% do que exceder PL*(1+DI)</t>
  </si>
  <si>
    <t>Devant Asset</t>
  </si>
  <si>
    <t>BTAL11</t>
  </si>
  <si>
    <t>BLMG11</t>
  </si>
  <si>
    <t>IFIX - Performance 12M</t>
  </si>
  <si>
    <t>20% do excedente ao Benchmakr (IPCA+ 6% a.a.)</t>
  </si>
  <si>
    <t>Passivo</t>
  </si>
  <si>
    <t>20% do que exceder o benchmark (IPCA + Yield IMA-B 5)</t>
  </si>
  <si>
    <t>RBRPP Gestão</t>
  </si>
  <si>
    <t xml:space="preserve">4% ao mês da receita de aluguel, taxa de comissão annual de 0,25% do valor de mercado </t>
  </si>
  <si>
    <t>Riza Gestão de Recursos</t>
  </si>
  <si>
    <t>Plural</t>
  </si>
  <si>
    <t>20% do que exceder o benchmark (Taxa DI)</t>
  </si>
  <si>
    <t>20% do que exceder o benchmark (IPCA + 6% a.a.)</t>
  </si>
  <si>
    <t>20% do que exceder o CDI</t>
  </si>
  <si>
    <t>20% do que exceder o IFIX</t>
  </si>
  <si>
    <t>20% sobre o lucro na venda dos imóveis</t>
  </si>
  <si>
    <t>20% o que exceder o IPCA +4% a.a.</t>
  </si>
  <si>
    <t>20% do que exceder IPCA +7%</t>
  </si>
  <si>
    <t>Urca Gestão</t>
  </si>
  <si>
    <t>Histórico de Cotação (fechamento) em Base 100</t>
  </si>
  <si>
    <t>Data Inicial:</t>
  </si>
  <si>
    <t>← Digitar data de preferência</t>
  </si>
  <si>
    <t>Data Final:</t>
  </si>
  <si>
    <t>Intervalo:</t>
  </si>
  <si>
    <t>D</t>
  </si>
  <si>
    <t>← Digite o período (D=dias; W=semanas; M=mês; Q=trimestre; Y=ano)</t>
  </si>
  <si>
    <t>Deflator:</t>
  </si>
  <si>
    <t>Original Currency</t>
  </si>
  <si>
    <t>← Selecionável</t>
  </si>
  <si>
    <t>XPFT</t>
  </si>
  <si>
    <t>XPFP</t>
  </si>
  <si>
    <t>CDI</t>
  </si>
  <si>
    <t>Ibov</t>
  </si>
  <si>
    <t>CDI Acumulado</t>
  </si>
  <si>
    <t>Data</t>
  </si>
  <si>
    <t>Fechamento</t>
  </si>
  <si>
    <t>Data-Ref</t>
  </si>
  <si>
    <t>Início</t>
  </si>
  <si>
    <t>Feriados</t>
  </si>
  <si>
    <t>C</t>
  </si>
  <si>
    <t>20% do que exceder o benchmark (CDI ou 4,5%, o que for maior)</t>
  </si>
  <si>
    <t>VGHF11</t>
  </si>
  <si>
    <t>AFHI11</t>
  </si>
  <si>
    <t>2.5% da receita mensal do fundo</t>
  </si>
  <si>
    <t>BTRA11</t>
  </si>
  <si>
    <t>SNFF11</t>
  </si>
  <si>
    <t>VIUR11</t>
  </si>
  <si>
    <t>BTCI11</t>
  </si>
  <si>
    <t>SNCI11</t>
  </si>
  <si>
    <t>CACR11</t>
  </si>
  <si>
    <t>KCRE11</t>
  </si>
  <si>
    <t>RZAT11</t>
  </si>
  <si>
    <t>WHGR11</t>
  </si>
  <si>
    <t>CYCR11</t>
  </si>
  <si>
    <t>JSAF11</t>
  </si>
  <si>
    <t>FZDA11</t>
  </si>
  <si>
    <t>BROF11</t>
  </si>
  <si>
    <t>CPTR11</t>
  </si>
  <si>
    <t>DCRA11</t>
  </si>
  <si>
    <t>EGAF11</t>
  </si>
  <si>
    <t>FGAA11</t>
  </si>
  <si>
    <t>RBOP11</t>
  </si>
  <si>
    <t>RZAG11</t>
  </si>
  <si>
    <t>JGPX11</t>
  </si>
  <si>
    <t>CCME11</t>
  </si>
  <si>
    <t>RBRX11</t>
  </si>
  <si>
    <t>SPXS11</t>
  </si>
  <si>
    <t>GCRA11</t>
  </si>
  <si>
    <t>HGAG11</t>
  </si>
  <si>
    <t>RURA11</t>
  </si>
  <si>
    <t>KIVO11</t>
  </si>
  <si>
    <t>KNCA11</t>
  </si>
  <si>
    <t>LSAG11</t>
  </si>
  <si>
    <t>LIFE11</t>
  </si>
  <si>
    <t>MANA11</t>
  </si>
  <si>
    <t>OIAG11</t>
  </si>
  <si>
    <t>PLCA11</t>
  </si>
  <si>
    <t>CRAA11</t>
  </si>
  <si>
    <t>SNAG11</t>
  </si>
  <si>
    <t>VGIA11</t>
  </si>
  <si>
    <t>VCRA11</t>
  </si>
  <si>
    <t>XPCA11</t>
  </si>
  <si>
    <t>IFRA11</t>
  </si>
  <si>
    <t>KDIF11</t>
  </si>
  <si>
    <t>CPTI11</t>
  </si>
  <si>
    <t>BDIF11</t>
  </si>
  <si>
    <t>BIDB11</t>
  </si>
  <si>
    <t>BODB11</t>
  </si>
  <si>
    <t>RBIF11</t>
  </si>
  <si>
    <t>BRZP11</t>
  </si>
  <si>
    <t>BDIV11</t>
  </si>
  <si>
    <t>ENDD11</t>
  </si>
  <si>
    <t>KNOX11</t>
  </si>
  <si>
    <t>PICE11</t>
  </si>
  <si>
    <t>PFIN11</t>
  </si>
  <si>
    <t>PPEI11</t>
  </si>
  <si>
    <t>VIGT11</t>
  </si>
  <si>
    <t>XPIE11</t>
  </si>
  <si>
    <t>XPID11</t>
  </si>
  <si>
    <t>CDII11</t>
  </si>
  <si>
    <t>JURO11</t>
  </si>
  <si>
    <t>TVRI11</t>
  </si>
  <si>
    <t>TRBL11</t>
  </si>
  <si>
    <t>AJFI11</t>
  </si>
  <si>
    <t>CPSH11</t>
  </si>
  <si>
    <t>CLIN11</t>
  </si>
  <si>
    <t>KNHF11</t>
  </si>
  <si>
    <t>KORE11</t>
  </si>
  <si>
    <t>KNUQ11</t>
  </si>
  <si>
    <t>SNEL11</t>
  </si>
  <si>
    <t>Tellus Rio Bravo Renda Logística</t>
  </si>
  <si>
    <t>Tivio Renda Imobiliária</t>
  </si>
  <si>
    <t>BBIG11</t>
  </si>
  <si>
    <t>Capitânia Shopping</t>
  </si>
  <si>
    <t>10% do que exceder IPCA + 6%</t>
  </si>
  <si>
    <t>GARE11</t>
  </si>
  <si>
    <t>GZIT11</t>
  </si>
  <si>
    <t>MCRE11</t>
  </si>
  <si>
    <t>ITRI11</t>
  </si>
  <si>
    <t>ICRI11</t>
  </si>
  <si>
    <t>VGRI11</t>
  </si>
  <si>
    <t>FAMB11</t>
  </si>
  <si>
    <t>Ourinvest Innovation - Fiagro Imobiliário</t>
  </si>
  <si>
    <t>Suno Agro - Fiagro-Imobiliário</t>
  </si>
  <si>
    <t>VPPR11</t>
  </si>
  <si>
    <t>PLAG11</t>
  </si>
  <si>
    <t>Bluemacaw Logística</t>
  </si>
  <si>
    <t>Bluemacaw</t>
  </si>
  <si>
    <t>Kinea Hedge Fund</t>
  </si>
  <si>
    <t>Kinea Unique HY CDI</t>
  </si>
  <si>
    <t>Guardian Real Estate</t>
  </si>
  <si>
    <t>Guardian Gestora</t>
  </si>
  <si>
    <t>Valora Hedge Fund</t>
  </si>
  <si>
    <t>Banco Daycoval</t>
  </si>
  <si>
    <t>20% sobre o que exceder IPCA + média do yield anual do IMAB5 no semestre civil anterior, com o valor mínimo de IPCA + 3% ao ano</t>
  </si>
  <si>
    <t>Gazit Malls</t>
  </si>
  <si>
    <t>Gazt Brasil Asset</t>
  </si>
  <si>
    <t>HSI Log</t>
  </si>
  <si>
    <t>Patria Logística</t>
  </si>
  <si>
    <t>Patria</t>
  </si>
  <si>
    <t>Patria Renda Urbana</t>
  </si>
  <si>
    <t>Patria Real Estate</t>
  </si>
  <si>
    <t>Patria Prime Offices</t>
  </si>
  <si>
    <t>Patria Recebíveis Imobiliários</t>
  </si>
  <si>
    <t>Mauá Capital Real Estate</t>
  </si>
  <si>
    <t>Kinea Oportunidades Real Estate</t>
  </si>
  <si>
    <t>Riza Akin</t>
  </si>
  <si>
    <t>15% acima de CDI</t>
  </si>
  <si>
    <t>BB Premium Malls</t>
  </si>
  <si>
    <t>BB Gestão de Recursos</t>
  </si>
  <si>
    <t>Safra Asset</t>
  </si>
  <si>
    <t>JS Ativos Financeiros</t>
  </si>
  <si>
    <t>Banco Safra</t>
  </si>
  <si>
    <t>20% do que exceder IPCA + IMA-B</t>
  </si>
  <si>
    <t>BTG Pactual Shoppings</t>
  </si>
  <si>
    <t>Suno Energias Limpas</t>
  </si>
  <si>
    <t>Suno Gestora de Recursos</t>
  </si>
  <si>
    <t>Singulare</t>
  </si>
  <si>
    <t>20% do que exceder IPCA + 7%</t>
  </si>
  <si>
    <t>BRPR Corporate Offices</t>
  </si>
  <si>
    <t>BGR Asset</t>
  </si>
  <si>
    <t>Itaú Total Return</t>
  </si>
  <si>
    <t>Itaú Unibanco</t>
  </si>
  <si>
    <t>Cartesia Recebíveis Imobiliários</t>
  </si>
  <si>
    <t>Cartesia Capital</t>
  </si>
  <si>
    <t>20% sobre o que exceder 110% CDI</t>
  </si>
  <si>
    <t>BTG  Pactual Agro Logística</t>
  </si>
  <si>
    <t>Agronegócio</t>
  </si>
  <si>
    <t>AF Invest CRI</t>
  </si>
  <si>
    <t>AF Invest Real Estate</t>
  </si>
  <si>
    <t>Suno Recebíveis</t>
  </si>
  <si>
    <t>Riza Arctium Real Estate</t>
  </si>
  <si>
    <t>20% acima de IPCA + 5%</t>
  </si>
  <si>
    <t>Clave Índices de Preços</t>
  </si>
  <si>
    <t>20% sobre IPCA + Yield IMA-B5</t>
  </si>
  <si>
    <t>Camuna Capital Multiestratégia</t>
  </si>
  <si>
    <t>Camuna Capital</t>
  </si>
  <si>
    <t>20% do que exceder IPCA + média aritmética do yield IMA-B5</t>
  </si>
  <si>
    <t>Itaú Crédito Imobiliário IPCA</t>
  </si>
  <si>
    <t>Suno Fundo de Fundos</t>
  </si>
  <si>
    <t>10% sobre o que exeder 100% o IFIX</t>
  </si>
  <si>
    <t>Kinea Creditas</t>
  </si>
  <si>
    <t>Cyrela Crédito</t>
  </si>
  <si>
    <t>CY Capital</t>
  </si>
  <si>
    <t>Banco Genial</t>
  </si>
  <si>
    <t>20% do que Exceder IPCA + Média do IMA-B5 do semestre anterior + 1.00% a.a.</t>
  </si>
  <si>
    <t>Manatí Capital Hedge Fund</t>
  </si>
  <si>
    <t>Manatí Capital</t>
  </si>
  <si>
    <t>20,00% s/ IPCA + Yield do IMA-B5</t>
  </si>
  <si>
    <t>Kilima FOF Suno 30</t>
  </si>
  <si>
    <t>Kilima</t>
  </si>
  <si>
    <t>Life Capital</t>
  </si>
  <si>
    <t>LCP Gestora de Recusos</t>
  </si>
  <si>
    <t>WHG Real Estate</t>
  </si>
  <si>
    <t>WHG</t>
  </si>
  <si>
    <t>XP Investimentos</t>
  </si>
  <si>
    <t>20% do que exceder IPCA + média do Yield do IMAB5</t>
  </si>
  <si>
    <t>Valora Renda Imobiliária</t>
  </si>
  <si>
    <t>Urca Prime Renda</t>
  </si>
  <si>
    <t>Kinea Infra - Fdo Inv Cotas Fdo Inc. Inv Inf Rf Cp</t>
  </si>
  <si>
    <t>Btg Pactual Dívida Infra Fic. Fdo. Inc. Ie. Rf. Cp</t>
  </si>
  <si>
    <t>Perfin Apollo Energia Fip Em Infraestrutura</t>
  </si>
  <si>
    <t>Btg Pactual Ie Div. Fdo Inv. Part. Ie</t>
  </si>
  <si>
    <t>Capitânia Infra Fdo. Inv. Fdo. Ie. Rf. Cred. Priv.</t>
  </si>
  <si>
    <t>Sparta Infra Fic Fi Infra Renda Fixa Cp</t>
  </si>
  <si>
    <t>Itau Fdo Inv Cotas Fdo Incent De Inv Infr. Rf Cp</t>
  </si>
  <si>
    <t>Prisma Proton Energia Fdo. Invest. Part. Infra.</t>
  </si>
  <si>
    <t>Vinci Energia Fdo Inv Part Ie</t>
  </si>
  <si>
    <t>Xp Fdo Inv. Cotas Fdo Inc. Inv. Em Infr. R. Fixa</t>
  </si>
  <si>
    <t>Xp Infra Ii Fdo De Inv Part Ie</t>
  </si>
  <si>
    <t>Brz Infra Portos Fdo, Inv. Em Part. Infraestrutura</t>
  </si>
  <si>
    <t>Patria Infraestrutura Energia Core Fip Infra</t>
  </si>
  <si>
    <t>Knox Debt Fdo. Invest. Part. Infraestrutura</t>
  </si>
  <si>
    <t>Endurance Debt Fdo. Invest. Part. Infra.</t>
  </si>
  <si>
    <t>Bocaina Infra - Fdo Inv Cotas Fdo Inv Infra Rf Cp</t>
  </si>
  <si>
    <t>Inter Infra Fic Infra Renda Fixa Crédito Privado</t>
  </si>
  <si>
    <t xml:space="preserve">Sparta Infra CDI FIC FI Infra </t>
  </si>
  <si>
    <t>Rio Bravo Esg Fic Infra Renda Fixa Crédito Privado</t>
  </si>
  <si>
    <t>Kinea Crédito Agro Fiagro-Imobiliário</t>
  </si>
  <si>
    <t>Itau Asset Rural Fiagro - Imobiliário</t>
  </si>
  <si>
    <t>Valora Cra Fdo Inv Nas Cad Prod Agro Fiagro - Imob</t>
  </si>
  <si>
    <t>Capitania Agro Strategies - Fiagro - Imobiliário</t>
  </si>
  <si>
    <t>Fg/Agro Fdo De Invest - Fiagro - Imobiliário</t>
  </si>
  <si>
    <t>Fdo Inv Cadeias Prod Agro Riza Agro Fiagro Imob</t>
  </si>
  <si>
    <t>Xp Crédito Agrícola Fdo Inv Fiagro Imobiliário</t>
  </si>
  <si>
    <t>Vectis Datagro Cr Agr - Fdo Inv Cad Prod Ag - Imob</t>
  </si>
  <si>
    <t>Galápagos Recebíveis Do Agronegócio - Fiagro-Imob</t>
  </si>
  <si>
    <t>051 Agro Fdo Inv Nas Cad Prod Agro - Fiagro - Imob</t>
  </si>
  <si>
    <t>Fdo Inv Cadeias Prod Agroind Jgp Cred Fiagro Imob</t>
  </si>
  <si>
    <t>Devant Fdo Inv Nas Cad Prod  Agroind - Fiagro Imob</t>
  </si>
  <si>
    <t>Leste Fdo Inv Cad Prod Agroind Fiagro Imob</t>
  </si>
  <si>
    <t>Plural Crédito Agro - Fiagro - Imobiliário</t>
  </si>
  <si>
    <t>Ecoagro I Fdo Inv Cadeias Prod Agroind Fiagro Imob</t>
  </si>
  <si>
    <t>Sparta Fiagro Fdo Inv Cadeias Prod Agroind - Imob</t>
  </si>
  <si>
    <t>High Fundo De Investimento Agro Fiagro Imob</t>
  </si>
  <si>
    <t>Itaú Asset Management</t>
  </si>
  <si>
    <t>BTG Pactual Serviços Financeiros</t>
  </si>
  <si>
    <t>BRL Trust Investimentos</t>
  </si>
  <si>
    <t>Riza Asset Management</t>
  </si>
  <si>
    <t> XP Investimentos</t>
  </si>
  <si>
    <t>XP Asset Management</t>
  </si>
  <si>
    <t>Vectis</t>
  </si>
  <si>
    <t>Singulare Invest</t>
  </si>
  <si>
    <t>Galapagos Capital</t>
  </si>
  <si>
    <t>051 Capital</t>
  </si>
  <si>
    <t>Suno</t>
  </si>
  <si>
    <t>JGP</t>
  </si>
  <si>
    <t> Devant Asset</t>
  </si>
  <si>
    <t>Leste</t>
  </si>
  <si>
    <t>Genial Investimentos</t>
  </si>
  <si>
    <t>Vórtx</t>
  </si>
  <si>
    <t>Eco Agro</t>
  </si>
  <si>
    <t>Sparta</t>
  </si>
  <si>
    <t xml:space="preserve">	High Gestão</t>
  </si>
  <si>
    <t>ND</t>
  </si>
  <si>
    <t>Perfin</t>
  </si>
  <si>
    <t>Itaú</t>
  </si>
  <si>
    <t>Prisma</t>
  </si>
  <si>
    <t>Vinci Partners</t>
  </si>
  <si>
    <t>Banco Plural</t>
  </si>
  <si>
    <t>BRZ</t>
  </si>
  <si>
    <t>Bocaina</t>
  </si>
  <si>
    <t>Inter</t>
  </si>
  <si>
    <t>Inter Asset</t>
  </si>
  <si>
    <t>Fiagros - Dividend Yield</t>
  </si>
  <si>
    <t>Fiagros - Yield vs. P/VPA</t>
  </si>
  <si>
    <t>Média P/VP</t>
  </si>
  <si>
    <t>Média Div Yield Anualizado</t>
  </si>
  <si>
    <t>IMA-B</t>
  </si>
  <si>
    <t>Fiagros - P/VPA</t>
  </si>
  <si>
    <t>Último Dividendo (R$/cota/mês)</t>
  </si>
  <si>
    <t>Média Escritórios:</t>
  </si>
  <si>
    <t>Média Galpões Logísticos:</t>
  </si>
  <si>
    <t>Média Shopping Centers:</t>
  </si>
  <si>
    <t xml:space="preserve">Média Recebíveis Imobiliários: </t>
  </si>
  <si>
    <t>Média Fundo de Fundos:</t>
  </si>
  <si>
    <t>Média:</t>
  </si>
  <si>
    <t>Guia de Fundos Listados</t>
  </si>
  <si>
    <t>Fonte: B3, Economatica e XP Investimentos</t>
  </si>
  <si>
    <t>AJ Malls</t>
  </si>
  <si>
    <t>BRC Renda Corporativa</t>
  </si>
  <si>
    <t>Open K Ativos e Recebíveis Imobiliários</t>
  </si>
  <si>
    <t>Open Kapital</t>
  </si>
  <si>
    <t>15% do que exceder IPCA + 2%</t>
  </si>
  <si>
    <t>BTG Pactual Terra Agrícolas</t>
  </si>
  <si>
    <t>20% sobre IPCA + 4%</t>
  </si>
  <si>
    <t>HSI Ativos Financeiro</t>
  </si>
  <si>
    <t>20% do que execeder o Benchmark</t>
  </si>
  <si>
    <t>Kilima Volkamo Recebíveis</t>
  </si>
  <si>
    <t>10% do que exceder IPCA + 4,25%</t>
  </si>
  <si>
    <t>RBR Plus Multiestratégia Real Estate</t>
  </si>
  <si>
    <t>20% sobre IPCA +</t>
  </si>
  <si>
    <t>SPX Syn Multiestratégia</t>
  </si>
  <si>
    <t>SPX Syn</t>
  </si>
  <si>
    <t>20% do que eceder IPCA + Yield IMA-B</t>
  </si>
  <si>
    <t>Vinci Imóveis Urbanos</t>
  </si>
  <si>
    <t xml:space="preserve">20% sobre IPCA + 6% </t>
  </si>
  <si>
    <t>Média</t>
  </si>
  <si>
    <t>FG/A Gestora de Recursos</t>
  </si>
  <si>
    <t>PMLL11</t>
  </si>
  <si>
    <t>PCIP11</t>
  </si>
  <si>
    <t>PSEC11</t>
  </si>
  <si>
    <t>TRUE11</t>
  </si>
  <si>
    <t>RBFM11</t>
  </si>
  <si>
    <t>Data Ref: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</si>
</sst>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#,##0.0"/>
    <numFmt numFmtId="166" formatCode="#,##0.00\x"/>
    <numFmt numFmtId="167" formatCode="General_)"/>
    <numFmt numFmtId="168" formatCode="_(* #,##0_);_(* \(#,##0\);_(* &quot;-&quot;??_);_(@_)"/>
    <numFmt numFmtId="169" formatCode="0.0"/>
    <numFmt numFmtId="170" formatCode="dd/mm/yyyy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Roboto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Roboto"/>
    </font>
    <font>
      <b/>
      <sz val="11"/>
      <color theme="0"/>
      <name val="Roboto"/>
    </font>
    <font>
      <sz val="9"/>
      <color theme="0"/>
      <name val="Roboto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0" tint="-0.499984740745262"/>
      <name val="Arial"/>
      <family val="2"/>
    </font>
    <font>
      <u/>
      <sz val="9"/>
      <color theme="10"/>
      <name val="Roboto Light"/>
    </font>
    <font>
      <b/>
      <sz val="12"/>
      <color rgb="FFC59C00"/>
      <name val="Calibri"/>
      <family val="2"/>
      <scheme val="minor"/>
    </font>
    <font>
      <b/>
      <sz val="10"/>
      <color rgb="FF006B66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0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Roboto"/>
    </font>
    <font>
      <sz val="9"/>
      <name val="Roboto"/>
    </font>
    <font>
      <b/>
      <sz val="10"/>
      <name val="Calibri"/>
      <family val="2"/>
      <scheme val="minor"/>
    </font>
    <font>
      <b/>
      <sz val="20"/>
      <color theme="1"/>
      <name val="Roboto Light"/>
    </font>
    <font>
      <b/>
      <sz val="12"/>
      <color theme="0"/>
      <name val="Roboto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Roboto"/>
    </font>
    <font>
      <b/>
      <sz val="11"/>
      <color rgb="FFFF0000"/>
      <name val="Roboto"/>
    </font>
    <font>
      <sz val="9"/>
      <color rgb="FFFF0000"/>
      <name val="Roboto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E2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</cellStyleXfs>
  <cellXfs count="211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164" fontId="4" fillId="5" borderId="0" xfId="1" applyNumberFormat="1" applyFont="1" applyFill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5" borderId="0" xfId="0" applyNumberFormat="1" applyFont="1" applyFill="1" applyAlignment="1">
      <alignment horizontal="center" vertical="center"/>
    </xf>
    <xf numFmtId="165" fontId="4" fillId="4" borderId="0" xfId="0" applyNumberFormat="1" applyFont="1" applyFill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5" borderId="0" xfId="0" applyNumberFormat="1" applyFont="1" applyFill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4" fillId="5" borderId="0" xfId="0" applyNumberFormat="1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3" fontId="6" fillId="6" borderId="0" xfId="0" applyNumberFormat="1" applyFont="1" applyFill="1" applyAlignment="1">
      <alignment horizontal="center" vertical="center"/>
    </xf>
    <xf numFmtId="166" fontId="6" fillId="6" borderId="0" xfId="0" applyNumberFormat="1" applyFont="1" applyFill="1" applyAlignment="1">
      <alignment horizontal="center" vertical="center"/>
    </xf>
    <xf numFmtId="4" fontId="6" fillId="6" borderId="0" xfId="0" applyNumberFormat="1" applyFont="1" applyFill="1" applyAlignment="1">
      <alignment horizontal="center" vertical="center"/>
    </xf>
    <xf numFmtId="164" fontId="6" fillId="6" borderId="0" xfId="1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4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9" fillId="4" borderId="0" xfId="0" applyFont="1" applyFill="1" applyAlignment="1">
      <alignment horizontal="right" vertical="center"/>
    </xf>
    <xf numFmtId="0" fontId="13" fillId="0" borderId="0" xfId="3" applyFont="1"/>
    <xf numFmtId="167" fontId="13" fillId="0" borderId="0" xfId="3" applyNumberFormat="1" applyFont="1"/>
    <xf numFmtId="0" fontId="13" fillId="0" borderId="2" xfId="3" applyFont="1" applyBorder="1"/>
    <xf numFmtId="0" fontId="14" fillId="0" borderId="3" xfId="3" applyFont="1" applyBorder="1"/>
    <xf numFmtId="0" fontId="13" fillId="0" borderId="3" xfId="3" applyFont="1" applyBorder="1"/>
    <xf numFmtId="168" fontId="13" fillId="0" borderId="3" xfId="3" applyNumberFormat="1" applyFont="1" applyBorder="1"/>
    <xf numFmtId="0" fontId="13" fillId="0" borderId="4" xfId="3" applyFont="1" applyBorder="1"/>
    <xf numFmtId="0" fontId="13" fillId="0" borderId="5" xfId="3" applyFont="1" applyBorder="1"/>
    <xf numFmtId="0" fontId="0" fillId="0" borderId="6" xfId="0" applyBorder="1"/>
    <xf numFmtId="0" fontId="15" fillId="0" borderId="0" xfId="3" applyFont="1"/>
    <xf numFmtId="0" fontId="13" fillId="0" borderId="7" xfId="3" applyFont="1" applyBorder="1"/>
    <xf numFmtId="0" fontId="0" fillId="0" borderId="1" xfId="0" applyBorder="1"/>
    <xf numFmtId="0" fontId="0" fillId="0" borderId="8" xfId="0" applyBorder="1"/>
    <xf numFmtId="167" fontId="13" fillId="0" borderId="0" xfId="3" applyNumberFormat="1" applyFont="1" applyAlignment="1">
      <alignment horizontal="right"/>
    </xf>
    <xf numFmtId="0" fontId="16" fillId="0" borderId="0" xfId="2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/>
    </xf>
    <xf numFmtId="0" fontId="6" fillId="6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10" fontId="4" fillId="4" borderId="0" xfId="1" applyNumberFormat="1" applyFont="1" applyFill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10" fontId="2" fillId="3" borderId="1" xfId="1" applyNumberFormat="1" applyFont="1" applyFill="1" applyBorder="1" applyAlignment="1">
      <alignment horizontal="center" vertical="center" wrapText="1"/>
    </xf>
    <xf numFmtId="10" fontId="4" fillId="5" borderId="0" xfId="1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169" fontId="4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14" fontId="20" fillId="8" borderId="9" xfId="0" applyNumberFormat="1" applyFont="1" applyFill="1" applyBorder="1" applyAlignment="1">
      <alignment horizontal="left"/>
    </xf>
    <xf numFmtId="169" fontId="21" fillId="0" borderId="0" xfId="0" applyNumberFormat="1" applyFont="1" applyAlignment="1">
      <alignment horizontal="left"/>
    </xf>
    <xf numFmtId="169" fontId="4" fillId="0" borderId="0" xfId="0" applyNumberFormat="1" applyFont="1" applyAlignment="1">
      <alignment horizontal="left"/>
    </xf>
    <xf numFmtId="169" fontId="20" fillId="8" borderId="9" xfId="0" applyNumberFormat="1" applyFont="1" applyFill="1" applyBorder="1" applyAlignment="1">
      <alignment horizontal="left"/>
    </xf>
    <xf numFmtId="3" fontId="20" fillId="5" borderId="9" xfId="0" applyNumberFormat="1" applyFont="1" applyFill="1" applyBorder="1" applyAlignment="1">
      <alignment horizontal="center"/>
    </xf>
    <xf numFmtId="0" fontId="21" fillId="0" borderId="0" xfId="0" applyFont="1"/>
    <xf numFmtId="169" fontId="19" fillId="0" borderId="0" xfId="0" applyNumberFormat="1" applyFont="1" applyAlignment="1">
      <alignment horizontal="left"/>
    </xf>
    <xf numFmtId="14" fontId="20" fillId="5" borderId="9" xfId="0" applyNumberFormat="1" applyFont="1" applyFill="1" applyBorder="1" applyAlignment="1">
      <alignment horizontal="left"/>
    </xf>
    <xf numFmtId="14" fontId="21" fillId="0" borderId="0" xfId="0" applyNumberFormat="1" applyFont="1" applyAlignment="1">
      <alignment horizontal="left"/>
    </xf>
    <xf numFmtId="0" fontId="4" fillId="0" borderId="0" xfId="0" applyFont="1"/>
    <xf numFmtId="169" fontId="4" fillId="9" borderId="0" xfId="0" applyNumberFormat="1" applyFont="1" applyFill="1" applyAlignment="1">
      <alignment horizontal="left"/>
    </xf>
    <xf numFmtId="0" fontId="18" fillId="0" borderId="0" xfId="0" applyFont="1" applyAlignment="1">
      <alignment horizontal="center"/>
    </xf>
    <xf numFmtId="169" fontId="18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/>
    <xf numFmtId="14" fontId="4" fillId="0" borderId="0" xfId="0" applyNumberFormat="1" applyFont="1" applyAlignment="1">
      <alignment horizontal="center" vertical="center"/>
    </xf>
    <xf numFmtId="14" fontId="4" fillId="0" borderId="0" xfId="1" applyNumberFormat="1" applyFont="1" applyAlignment="1">
      <alignment horizontal="center"/>
    </xf>
    <xf numFmtId="14" fontId="4" fillId="0" borderId="0" xfId="0" applyNumberFormat="1" applyFont="1"/>
    <xf numFmtId="14" fontId="5" fillId="0" borderId="0" xfId="0" applyNumberFormat="1" applyFont="1"/>
    <xf numFmtId="14" fontId="5" fillId="2" borderId="0" xfId="0" applyNumberFormat="1" applyFont="1" applyFill="1" applyAlignment="1">
      <alignment horizontal="center"/>
    </xf>
    <xf numFmtId="14" fontId="4" fillId="0" borderId="0" xfId="1" applyNumberFormat="1" applyFont="1"/>
    <xf numFmtId="0" fontId="22" fillId="0" borderId="0" xfId="0" applyFont="1"/>
    <xf numFmtId="9" fontId="10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4" fillId="4" borderId="0" xfId="0" applyFont="1" applyFill="1" applyAlignment="1">
      <alignment vertical="center"/>
    </xf>
    <xf numFmtId="0" fontId="25" fillId="4" borderId="0" xfId="0" applyFont="1" applyFill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10" fontId="4" fillId="6" borderId="0" xfId="1" applyNumberFormat="1" applyFont="1" applyFill="1" applyAlignment="1">
      <alignment horizontal="center" vertical="center"/>
    </xf>
    <xf numFmtId="165" fontId="4" fillId="6" borderId="0" xfId="0" applyNumberFormat="1" applyFont="1" applyFill="1" applyAlignment="1">
      <alignment horizontal="center" vertical="center"/>
    </xf>
    <xf numFmtId="166" fontId="10" fillId="6" borderId="0" xfId="0" applyNumberFormat="1" applyFont="1" applyFill="1" applyAlignment="1">
      <alignment horizontal="center" vertical="center"/>
    </xf>
    <xf numFmtId="164" fontId="10" fillId="6" borderId="0" xfId="0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164" fontId="10" fillId="0" borderId="0" xfId="1" applyNumberFormat="1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/>
    <xf numFmtId="0" fontId="4" fillId="4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10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left" vertical="center"/>
    </xf>
    <xf numFmtId="10" fontId="4" fillId="10" borderId="0" xfId="1" applyNumberFormat="1" applyFont="1" applyFill="1" applyAlignment="1">
      <alignment horizontal="center" vertical="center"/>
    </xf>
    <xf numFmtId="165" fontId="4" fillId="10" borderId="0" xfId="0" applyNumberFormat="1" applyFont="1" applyFill="1" applyAlignment="1">
      <alignment horizontal="center" vertical="center"/>
    </xf>
    <xf numFmtId="3" fontId="4" fillId="10" borderId="0" xfId="0" applyNumberFormat="1" applyFont="1" applyFill="1" applyAlignment="1">
      <alignment horizontal="center" vertical="center"/>
    </xf>
    <xf numFmtId="164" fontId="4" fillId="10" borderId="0" xfId="1" applyNumberFormat="1" applyFont="1" applyFill="1" applyAlignment="1">
      <alignment horizontal="center" vertical="center"/>
    </xf>
    <xf numFmtId="166" fontId="4" fillId="10" borderId="0" xfId="0" applyNumberFormat="1" applyFont="1" applyFill="1" applyAlignment="1">
      <alignment horizontal="center" vertical="center"/>
    </xf>
    <xf numFmtId="4" fontId="4" fillId="10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22" fillId="0" borderId="0" xfId="0" applyFont="1" applyAlignment="1">
      <alignment vertical="center"/>
    </xf>
    <xf numFmtId="9" fontId="22" fillId="0" borderId="0" xfId="1" applyFont="1" applyAlignment="1">
      <alignment vertical="center"/>
    </xf>
    <xf numFmtId="3" fontId="23" fillId="6" borderId="0" xfId="0" applyNumberFormat="1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166" fontId="23" fillId="6" borderId="0" xfId="0" applyNumberFormat="1" applyFont="1" applyFill="1" applyAlignment="1">
      <alignment horizontal="center" vertical="center"/>
    </xf>
    <xf numFmtId="4" fontId="23" fillId="6" borderId="0" xfId="0" applyNumberFormat="1" applyFont="1" applyFill="1" applyAlignment="1">
      <alignment horizontal="center" vertical="center"/>
    </xf>
    <xf numFmtId="164" fontId="23" fillId="6" borderId="0" xfId="1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66" fontId="10" fillId="5" borderId="0" xfId="0" applyNumberFormat="1" applyFont="1" applyFill="1" applyAlignment="1">
      <alignment horizontal="center" vertical="center"/>
    </xf>
    <xf numFmtId="164" fontId="10" fillId="5" borderId="0" xfId="0" applyNumberFormat="1" applyFont="1" applyFill="1" applyAlignment="1">
      <alignment horizontal="center" vertical="center"/>
    </xf>
    <xf numFmtId="0" fontId="22" fillId="5" borderId="0" xfId="0" applyFont="1" applyFill="1" applyAlignment="1">
      <alignment vertical="center"/>
    </xf>
    <xf numFmtId="9" fontId="22" fillId="5" borderId="0" xfId="1" applyFont="1" applyFill="1" applyAlignment="1">
      <alignment vertical="center"/>
    </xf>
    <xf numFmtId="0" fontId="10" fillId="10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166" fontId="10" fillId="10" borderId="0" xfId="0" applyNumberFormat="1" applyFont="1" applyFill="1" applyAlignment="1">
      <alignment horizontal="center" vertical="center"/>
    </xf>
    <xf numFmtId="164" fontId="10" fillId="10" borderId="0" xfId="0" applyNumberFormat="1" applyFont="1" applyFill="1" applyAlignment="1">
      <alignment horizontal="center" vertical="center"/>
    </xf>
    <xf numFmtId="0" fontId="22" fillId="10" borderId="0" xfId="0" applyFont="1" applyFill="1" applyAlignment="1">
      <alignment vertical="center"/>
    </xf>
    <xf numFmtId="9" fontId="22" fillId="10" borderId="0" xfId="1" applyFont="1" applyFill="1" applyAlignment="1">
      <alignment vertical="center"/>
    </xf>
    <xf numFmtId="0" fontId="6" fillId="6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166" fontId="6" fillId="6" borderId="11" xfId="0" applyNumberFormat="1" applyFont="1" applyFill="1" applyBorder="1" applyAlignment="1">
      <alignment horizontal="center" vertical="center"/>
    </xf>
    <xf numFmtId="164" fontId="6" fillId="6" borderId="11" xfId="1" applyNumberFormat="1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5" borderId="10" xfId="0" applyNumberFormat="1" applyFont="1" applyFill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/>
    </xf>
    <xf numFmtId="164" fontId="4" fillId="5" borderId="10" xfId="1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3" fillId="6" borderId="11" xfId="0" applyFont="1" applyFill="1" applyBorder="1" applyAlignment="1">
      <alignment horizontal="center" vertical="center"/>
    </xf>
    <xf numFmtId="166" fontId="23" fillId="6" borderId="11" xfId="0" applyNumberFormat="1" applyFont="1" applyFill="1" applyBorder="1" applyAlignment="1">
      <alignment horizontal="center" vertical="center"/>
    </xf>
    <xf numFmtId="164" fontId="23" fillId="6" borderId="11" xfId="1" applyNumberFormat="1" applyFont="1" applyFill="1" applyBorder="1" applyAlignment="1">
      <alignment horizontal="center" vertical="center"/>
    </xf>
    <xf numFmtId="3" fontId="4" fillId="10" borderId="10" xfId="0" applyNumberFormat="1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166" fontId="4" fillId="5" borderId="11" xfId="0" applyNumberFormat="1" applyFont="1" applyFill="1" applyBorder="1" applyAlignment="1">
      <alignment horizontal="center" vertical="center"/>
    </xf>
    <xf numFmtId="166" fontId="4" fillId="0" borderId="11" xfId="0" applyNumberFormat="1" applyFont="1" applyBorder="1" applyAlignment="1">
      <alignment horizontal="center" vertical="center"/>
    </xf>
    <xf numFmtId="164" fontId="4" fillId="10" borderId="10" xfId="1" applyNumberFormat="1" applyFont="1" applyFill="1" applyBorder="1" applyAlignment="1">
      <alignment horizontal="center" vertical="center"/>
    </xf>
    <xf numFmtId="166" fontId="13" fillId="10" borderId="0" xfId="0" applyNumberFormat="1" applyFont="1" applyFill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164" fontId="6" fillId="6" borderId="10" xfId="1" applyNumberFormat="1" applyFont="1" applyFill="1" applyBorder="1" applyAlignment="1">
      <alignment horizontal="center" vertical="center"/>
    </xf>
    <xf numFmtId="164" fontId="23" fillId="6" borderId="10" xfId="1" applyNumberFormat="1" applyFont="1" applyFill="1" applyBorder="1" applyAlignment="1">
      <alignment horizontal="center" vertical="center"/>
    </xf>
    <xf numFmtId="3" fontId="23" fillId="6" borderId="10" xfId="0" applyNumberFormat="1" applyFont="1" applyFill="1" applyBorder="1" applyAlignment="1">
      <alignment horizontal="center" vertical="center"/>
    </xf>
    <xf numFmtId="9" fontId="10" fillId="5" borderId="0" xfId="1" applyFont="1" applyFill="1" applyAlignment="1">
      <alignment horizontal="center" vertical="center"/>
    </xf>
    <xf numFmtId="0" fontId="31" fillId="6" borderId="0" xfId="0" applyFont="1" applyFill="1" applyAlignment="1">
      <alignment horizontal="left" vertical="center"/>
    </xf>
    <xf numFmtId="3" fontId="31" fillId="6" borderId="0" xfId="0" applyNumberFormat="1" applyFont="1" applyFill="1" applyAlignment="1">
      <alignment horizontal="left" vertical="center"/>
    </xf>
    <xf numFmtId="0" fontId="31" fillId="6" borderId="11" xfId="0" applyFont="1" applyFill="1" applyBorder="1" applyAlignment="1">
      <alignment horizontal="left" vertical="center"/>
    </xf>
    <xf numFmtId="9" fontId="10" fillId="10" borderId="0" xfId="1" applyFont="1" applyFill="1" applyAlignment="1">
      <alignment horizontal="center" vertical="center"/>
    </xf>
    <xf numFmtId="3" fontId="6" fillId="6" borderId="10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vertical="center"/>
    </xf>
    <xf numFmtId="0" fontId="31" fillId="6" borderId="0" xfId="0" applyFont="1" applyFill="1" applyAlignment="1">
      <alignment horizontal="center" vertical="center"/>
    </xf>
    <xf numFmtId="0" fontId="26" fillId="10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 wrapText="1"/>
    </xf>
    <xf numFmtId="0" fontId="32" fillId="10" borderId="0" xfId="0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3" fontId="10" fillId="6" borderId="0" xfId="0" applyNumberFormat="1" applyFont="1" applyFill="1" applyAlignment="1">
      <alignment horizontal="center" vertical="center"/>
    </xf>
    <xf numFmtId="9" fontId="10" fillId="0" borderId="0" xfId="1" applyFont="1" applyFill="1" applyAlignment="1">
      <alignment horizontal="center"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0" fontId="34" fillId="4" borderId="0" xfId="0" applyFont="1" applyFill="1" applyAlignment="1">
      <alignment vertical="center"/>
    </xf>
    <xf numFmtId="0" fontId="36" fillId="4" borderId="0" xfId="0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8" fillId="7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70" fontId="19" fillId="0" borderId="0" xfId="0" applyNumberFormat="1" applyFont="1" applyAlignment="1">
      <alignment horizontal="left"/>
    </xf>
    <xf numFmtId="170" fontId="4" fillId="0" borderId="0" xfId="0" applyNumberFormat="1" applyFont="1" applyAlignment="1">
      <alignment horizontal="center"/>
    </xf>
  </cellXfs>
  <cellStyles count="4">
    <cellStyle name="Hyperlink" xfId="2" builtinId="8"/>
    <cellStyle name="Normal" xfId="0" builtinId="0"/>
    <cellStyle name="Normal 2 2 2" xfId="3" xr:uid="{3CAEECF3-DE21-485B-8EAD-9177DA12BEB0}"/>
    <cellStyle name="Percent" xfId="1" builtinId="5"/>
  </cellStyles>
  <dxfs count="18"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  <dxf>
      <font>
        <b/>
        <i val="0"/>
        <color rgb="FF00B050"/>
      </font>
    </dxf>
    <dxf>
      <font>
        <b/>
        <i val="0"/>
        <color rgb="FFC00000"/>
      </font>
    </dxf>
  </dxfs>
  <tableStyles count="0" defaultTableStyle="TableStyleMedium2" defaultPivotStyle="PivotStyleLight16"/>
  <colors>
    <mruColors>
      <color rgb="FFFFE2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rtdsrv_eco_7d8272f715944a8692eae4777e4cb562">
      <tp>
        <v>2</v>
        <stp/>
        <stp>1c0a6d4d-0d0e-4f7d-a276-49944edf9a55</stp>
        <tr r="C10" s="16"/>
      </tp>
      <tp>
        <v>2</v>
        <stp/>
        <stp>bc5508b5-211d-41a9-9ea7-48b4bbea724b</stp>
        <tr r="G10" s="16"/>
      </tp>
      <tp>
        <v>2</v>
        <stp/>
        <stp>24cc30e4-1b90-4d2f-9520-8bc998981d07</stp>
        <tr r="D10" s="16"/>
      </tp>
    </main>
    <main first="rtdsrv_eco_7d8272f715944a8692eae4777e4cb562">
      <tp>
        <v>2</v>
        <stp/>
        <stp>125000b3-93b0-44b7-b735-57aff03e6fbd</stp>
        <tr r="A10" s="16"/>
      </tp>
    </main>
    <main first="rtdsrv_eco_7d8272f715944a8692eae4777e4cb562">
      <tp>
        <v>2</v>
        <stp/>
        <stp>00399766-5bd2-4533-ac34-e41cc6bb8d83</stp>
        <tr r="F10" s="16"/>
      </tp>
    </main>
    <main first="rtdsrv_eco_7d8272f715944a8692eae4777e4cb562">
      <tp>
        <v>2</v>
        <stp/>
        <stp>e0d0e3c9-493e-4dde-a9d7-e49e1db6a1ea</stp>
        <tr r="E10" s="16"/>
      </tp>
    </main>
    <main first="rtdsrv_eco_7d8272f715944a8692eae4777e4cb562">
      <tp>
        <v>3</v>
        <stp/>
        <stp>5ca1936f-8e57-44c9-ad41-d47f206bbc80</stp>
        <tr r="B4" s="16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Outros!$Z$9:$Z$19</c:f>
              <c:strCache>
                <c:ptCount val="11"/>
                <c:pt idx="0">
                  <c:v>TGAR11</c:v>
                </c:pt>
                <c:pt idx="1">
                  <c:v>TVRI11</c:v>
                </c:pt>
                <c:pt idx="2">
                  <c:v>TRXF11</c:v>
                </c:pt>
                <c:pt idx="3">
                  <c:v>RBVA11</c:v>
                </c:pt>
                <c:pt idx="4">
                  <c:v>MFII11</c:v>
                </c:pt>
                <c:pt idx="5">
                  <c:v>HTMX11</c:v>
                </c:pt>
                <c:pt idx="6">
                  <c:v>ALZR11</c:v>
                </c:pt>
                <c:pt idx="7">
                  <c:v>HGRU11</c:v>
                </c:pt>
                <c:pt idx="8">
                  <c:v>RBRP11</c:v>
                </c:pt>
                <c:pt idx="9">
                  <c:v>FLMA11</c:v>
                </c:pt>
                <c:pt idx="10">
                  <c:v>KNRI11</c:v>
                </c:pt>
              </c:strCache>
            </c:strRef>
          </c:cat>
          <c:val>
            <c:numRef>
              <c:f>Outros!$AA$9:$AA$19</c:f>
              <c:numCache>
                <c:formatCode>0%</c:formatCode>
                <c:ptCount val="11"/>
                <c:pt idx="0">
                  <c:v>0.19372197310051031</c:v>
                </c:pt>
                <c:pt idx="1">
                  <c:v>0.14179608372721136</c:v>
                </c:pt>
                <c:pt idx="2">
                  <c:v>0.14087351678982907</c:v>
                </c:pt>
                <c:pt idx="3">
                  <c:v>0.12328767123117355</c:v>
                </c:pt>
                <c:pt idx="4">
                  <c:v>0.1176470588235294</c:v>
                </c:pt>
                <c:pt idx="5">
                  <c:v>0.1059135039717564</c:v>
                </c:pt>
                <c:pt idx="6">
                  <c:v>0.10209775967539853</c:v>
                </c:pt>
                <c:pt idx="7">
                  <c:v>9.8641515963616005E-2</c:v>
                </c:pt>
                <c:pt idx="8">
                  <c:v>9.7697138868500649E-2</c:v>
                </c:pt>
                <c:pt idx="9">
                  <c:v>9.0735748569925709E-2</c:v>
                </c:pt>
                <c:pt idx="10">
                  <c:v>8.7533156498673728E-2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Outros!$U$9:$U$19</c:f>
              <c:numCache>
                <c:formatCode>0.0%</c:formatCode>
                <c:ptCount val="11"/>
                <c:pt idx="0">
                  <c:v>0.11828320039776005</c:v>
                </c:pt>
                <c:pt idx="1">
                  <c:v>0.11828320039776005</c:v>
                </c:pt>
                <c:pt idx="2">
                  <c:v>0.11828320039776005</c:v>
                </c:pt>
                <c:pt idx="3">
                  <c:v>0.11828320039776005</c:v>
                </c:pt>
                <c:pt idx="4">
                  <c:v>0.11828320039776005</c:v>
                </c:pt>
                <c:pt idx="5">
                  <c:v>0.11828320039776005</c:v>
                </c:pt>
                <c:pt idx="6">
                  <c:v>0.11828320039776005</c:v>
                </c:pt>
                <c:pt idx="7">
                  <c:v>0.11828320039776005</c:v>
                </c:pt>
                <c:pt idx="8">
                  <c:v>0.11828320039776005</c:v>
                </c:pt>
                <c:pt idx="9">
                  <c:v>0.11828320039776005</c:v>
                </c:pt>
                <c:pt idx="10">
                  <c:v>0.11828320039776005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0"/>
                  <c:y val="-3.6382193924050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F7-4BA9-82C1-5D2FA58074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IFIX!$U$3:$U$8</c:f>
              <c:strCache>
                <c:ptCount val="6"/>
                <c:pt idx="0">
                  <c:v>Galpões Logísticos</c:v>
                </c:pt>
                <c:pt idx="1">
                  <c:v>Recebíveis</c:v>
                </c:pt>
                <c:pt idx="2">
                  <c:v>Outros</c:v>
                </c:pt>
                <c:pt idx="3">
                  <c:v>FoF</c:v>
                </c:pt>
                <c:pt idx="4">
                  <c:v>Shopping</c:v>
                </c:pt>
                <c:pt idx="5">
                  <c:v>Escritórios</c:v>
                </c:pt>
              </c:strCache>
            </c:strRef>
          </c:cat>
          <c:val>
            <c:numRef>
              <c:f>IFIX!$V$3:$V$8</c:f>
              <c:numCache>
                <c:formatCode>#,##0.00\x</c:formatCode>
                <c:ptCount val="6"/>
                <c:pt idx="0">
                  <c:v>0.86393165764794999</c:v>
                </c:pt>
                <c:pt idx="1">
                  <c:v>0.90430026644179884</c:v>
                </c:pt>
                <c:pt idx="2">
                  <c:v>0.78552579294605807</c:v>
                </c:pt>
                <c:pt idx="3">
                  <c:v>0.77609671011407799</c:v>
                </c:pt>
                <c:pt idx="4">
                  <c:v>0.82485324819667383</c:v>
                </c:pt>
                <c:pt idx="5">
                  <c:v>0.60292552111087117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495-A033-A24C2F09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2744687"/>
        <c:axId val="13481334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IFIX!$Z$3:$Z$8</c:f>
              <c:numCache>
                <c:formatCode>#,##0.00\x</c:formatCode>
                <c:ptCount val="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1-4495-A033-A24C2F09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744687"/>
        <c:axId val="1348133439"/>
      </c:lineChart>
      <c:catAx>
        <c:axId val="1612744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348133439"/>
        <c:crosses val="autoZero"/>
        <c:auto val="1"/>
        <c:lblAlgn val="ctr"/>
        <c:lblOffset val="100"/>
        <c:noMultiLvlLbl val="0"/>
      </c:catAx>
      <c:valAx>
        <c:axId val="134813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12744687"/>
        <c:crosses val="autoZero"/>
        <c:crossBetween val="between"/>
        <c:majorUnit val="0.2"/>
        <c:min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IFIX!$U$3:$U$8</c:f>
              <c:strCache>
                <c:ptCount val="6"/>
                <c:pt idx="0">
                  <c:v>Galpões Logísticos</c:v>
                </c:pt>
                <c:pt idx="1">
                  <c:v>Recebíveis</c:v>
                </c:pt>
                <c:pt idx="2">
                  <c:v>Outros</c:v>
                </c:pt>
                <c:pt idx="3">
                  <c:v>FoF</c:v>
                </c:pt>
                <c:pt idx="4">
                  <c:v>Shopping</c:v>
                </c:pt>
                <c:pt idx="5">
                  <c:v>Escritórios</c:v>
                </c:pt>
              </c:strCache>
            </c:strRef>
          </c:cat>
          <c:val>
            <c:numRef>
              <c:f>IFIX!$X$3:$X$8</c:f>
              <c:numCache>
                <c:formatCode>0.0%</c:formatCode>
                <c:ptCount val="6"/>
                <c:pt idx="0">
                  <c:v>0.10404436196728845</c:v>
                </c:pt>
                <c:pt idx="1">
                  <c:v>0.14642121488033161</c:v>
                </c:pt>
                <c:pt idx="2">
                  <c:v>0.11828320039776005</c:v>
                </c:pt>
                <c:pt idx="3">
                  <c:v>0.13481656001024062</c:v>
                </c:pt>
                <c:pt idx="4">
                  <c:v>0.10872340371819976</c:v>
                </c:pt>
                <c:pt idx="5">
                  <c:v>0.11013558989080857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A9-493B-BEC8-BAC6227E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12744687"/>
        <c:axId val="13481334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IFIX!$AA$3:$AA$8</c:f>
              <c:numCache>
                <c:formatCode>General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A9-493B-BEC8-BAC6227E0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744687"/>
        <c:axId val="1348133439"/>
      </c:lineChart>
      <c:catAx>
        <c:axId val="1612744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348133439"/>
        <c:crosses val="autoZero"/>
        <c:auto val="1"/>
        <c:lblAlgn val="ctr"/>
        <c:lblOffset val="100"/>
        <c:noMultiLvlLbl val="0"/>
      </c:catAx>
      <c:valAx>
        <c:axId val="134813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12744687"/>
        <c:crosses val="autoZero"/>
        <c:crossBetween val="between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IFIX</c:v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45887</c:v>
                </c:pt>
                <c:pt idx="1">
                  <c:v>45888</c:v>
                </c:pt>
                <c:pt idx="2">
                  <c:v>45889</c:v>
                </c:pt>
                <c:pt idx="3">
                  <c:v>45891</c:v>
                </c:pt>
                <c:pt idx="4">
                  <c:v>45894</c:v>
                </c:pt>
                <c:pt idx="5">
                  <c:v>45895</c:v>
                </c:pt>
                <c:pt idx="6">
                  <c:v>45896</c:v>
                </c:pt>
                <c:pt idx="7">
                  <c:v>45897</c:v>
                </c:pt>
                <c:pt idx="8">
                  <c:v>45898</c:v>
                </c:pt>
                <c:pt idx="9">
                  <c:v>45901</c:v>
                </c:pt>
                <c:pt idx="10">
                  <c:v>45902</c:v>
                </c:pt>
                <c:pt idx="11">
                  <c:v>45903</c:v>
                </c:pt>
                <c:pt idx="12">
                  <c:v>45904</c:v>
                </c:pt>
                <c:pt idx="13">
                  <c:v>45905</c:v>
                </c:pt>
                <c:pt idx="14">
                  <c:v>45908</c:v>
                </c:pt>
                <c:pt idx="15">
                  <c:v>45909</c:v>
                </c:pt>
                <c:pt idx="16">
                  <c:v>45910</c:v>
                </c:pt>
                <c:pt idx="17">
                  <c:v>45911</c:v>
                </c:pt>
                <c:pt idx="18">
                  <c:v>45912</c:v>
                </c:pt>
                <c:pt idx="19">
                  <c:v>45915</c:v>
                </c:pt>
                <c:pt idx="20">
                  <c:v>45916</c:v>
                </c:pt>
                <c:pt idx="21">
                  <c:v>45917</c:v>
                </c:pt>
                <c:pt idx="22">
                  <c:v>45918</c:v>
                </c:pt>
                <c:pt idx="23">
                  <c:v>45919</c:v>
                </c:pt>
                <c:pt idx="24">
                  <c:v>45922</c:v>
                </c:pt>
                <c:pt idx="25">
                  <c:v>45923</c:v>
                </c:pt>
                <c:pt idx="26">
                  <c:v>45924</c:v>
                </c:pt>
                <c:pt idx="27">
                  <c:v>45925</c:v>
                </c:pt>
                <c:pt idx="28">
                  <c:v>45926</c:v>
                </c:pt>
                <c:pt idx="29">
                  <c:v>45929</c:v>
                </c:pt>
                <c:pt idx="30">
                  <c:v>45930</c:v>
                </c:pt>
                <c:pt idx="31">
                  <c:v>45931</c:v>
                </c:pt>
                <c:pt idx="32">
                  <c:v>45932</c:v>
                </c:pt>
                <c:pt idx="33">
                  <c:v>45933</c:v>
                </c:pt>
                <c:pt idx="34">
                  <c:v>45936</c:v>
                </c:pt>
                <c:pt idx="35">
                  <c:v>45937</c:v>
                </c:pt>
                <c:pt idx="36">
                  <c:v>45938</c:v>
                </c:pt>
                <c:pt idx="37">
                  <c:v>45939</c:v>
                </c:pt>
                <c:pt idx="38">
                  <c:v>45940</c:v>
                </c:pt>
                <c:pt idx="39">
                  <c:v>45943</c:v>
                </c:pt>
                <c:pt idx="40">
                  <c:v>45944</c:v>
                </c:pt>
                <c:pt idx="41">
                  <c:v>45945</c:v>
                </c:pt>
                <c:pt idx="42">
                  <c:v>45946</c:v>
                </c:pt>
                <c:pt idx="43">
                  <c:v>45947</c:v>
                </c:pt>
                <c:pt idx="44">
                  <c:v>45950</c:v>
                </c:pt>
                <c:pt idx="45">
                  <c:v>45951</c:v>
                </c:pt>
                <c:pt idx="46">
                  <c:v>45952</c:v>
                </c:pt>
                <c:pt idx="47">
                  <c:v>45953</c:v>
                </c:pt>
                <c:pt idx="48">
                  <c:v>45954</c:v>
                </c:pt>
                <c:pt idx="49">
                  <c:v>45957</c:v>
                </c:pt>
                <c:pt idx="50">
                  <c:v>45958</c:v>
                </c:pt>
                <c:pt idx="51">
                  <c:v>45959</c:v>
                </c:pt>
                <c:pt idx="52">
                  <c:v>45960</c:v>
                </c:pt>
                <c:pt idx="53">
                  <c:v>45961</c:v>
                </c:pt>
                <c:pt idx="54">
                  <c:v>45964</c:v>
                </c:pt>
                <c:pt idx="55">
                  <c:v>45965</c:v>
                </c:pt>
                <c:pt idx="56">
                  <c:v>45966</c:v>
                </c:pt>
                <c:pt idx="57">
                  <c:v>45967</c:v>
                </c:pt>
                <c:pt idx="58">
                  <c:v>45968</c:v>
                </c:pt>
                <c:pt idx="59">
                  <c:v>45971</c:v>
                </c:pt>
                <c:pt idx="60">
                  <c:v>45972</c:v>
                </c:pt>
                <c:pt idx="61">
                  <c:v>45973</c:v>
                </c:pt>
                <c:pt idx="62">
                  <c:v>45974</c:v>
                </c:pt>
                <c:pt idx="63">
                  <c:v>45975</c:v>
                </c:pt>
                <c:pt idx="64">
                  <c:v>45978</c:v>
                </c:pt>
                <c:pt idx="65">
                  <c:v>45979</c:v>
                </c:pt>
                <c:pt idx="66">
                  <c:v>45980</c:v>
                </c:pt>
                <c:pt idx="67">
                  <c:v>45981</c:v>
                </c:pt>
                <c:pt idx="68">
                  <c:v>45982</c:v>
                </c:pt>
                <c:pt idx="69">
                  <c:v>45985</c:v>
                </c:pt>
                <c:pt idx="70">
                  <c:v>45986</c:v>
                </c:pt>
                <c:pt idx="71">
                  <c:v>45987</c:v>
                </c:pt>
                <c:pt idx="72">
                  <c:v>45988</c:v>
                </c:pt>
                <c:pt idx="73">
                  <c:v>45989</c:v>
                </c:pt>
                <c:pt idx="74">
                  <c:v>45992</c:v>
                </c:pt>
                <c:pt idx="75">
                  <c:v>45993</c:v>
                </c:pt>
                <c:pt idx="76">
                  <c:v>45994</c:v>
                </c:pt>
                <c:pt idx="77">
                  <c:v>45995</c:v>
                </c:pt>
                <c:pt idx="78">
                  <c:v>45996</c:v>
                </c:pt>
                <c:pt idx="79">
                  <c:v>45999</c:v>
                </c:pt>
                <c:pt idx="80">
                  <c:v>46000</c:v>
                </c:pt>
                <c:pt idx="81">
                  <c:v>46001</c:v>
                </c:pt>
                <c:pt idx="82">
                  <c:v>46002</c:v>
                </c:pt>
                <c:pt idx="83">
                  <c:v>46003</c:v>
                </c:pt>
                <c:pt idx="84">
                  <c:v>46006</c:v>
                </c:pt>
                <c:pt idx="85">
                  <c:v>46007</c:v>
                </c:pt>
                <c:pt idx="86">
                  <c:v>46008</c:v>
                </c:pt>
                <c:pt idx="87">
                  <c:v>46009</c:v>
                </c:pt>
                <c:pt idx="88">
                  <c:v>46010</c:v>
                </c:pt>
                <c:pt idx="89">
                  <c:v>46013</c:v>
                </c:pt>
                <c:pt idx="90">
                  <c:v>46014</c:v>
                </c:pt>
                <c:pt idx="91">
                  <c:v>46015</c:v>
                </c:pt>
                <c:pt idx="92">
                  <c:v>46017</c:v>
                </c:pt>
                <c:pt idx="93">
                  <c:v>46020</c:v>
                </c:pt>
                <c:pt idx="94">
                  <c:v>46021</c:v>
                </c:pt>
                <c:pt idx="95">
                  <c:v>46022</c:v>
                </c:pt>
                <c:pt idx="96">
                  <c:v>46024</c:v>
                </c:pt>
                <c:pt idx="97">
                  <c:v>46027</c:v>
                </c:pt>
                <c:pt idx="98">
                  <c:v>46028</c:v>
                </c:pt>
                <c:pt idx="99">
                  <c:v>46029</c:v>
                </c:pt>
                <c:pt idx="100">
                  <c:v>46030</c:v>
                </c:pt>
                <c:pt idx="101">
                  <c:v>46031</c:v>
                </c:pt>
                <c:pt idx="102">
                  <c:v>46034</c:v>
                </c:pt>
                <c:pt idx="103">
                  <c:v>46035</c:v>
                </c:pt>
                <c:pt idx="104">
                  <c:v>46036</c:v>
                </c:pt>
                <c:pt idx="105">
                  <c:v>46037</c:v>
                </c:pt>
                <c:pt idx="106">
                  <c:v>46038</c:v>
                </c:pt>
                <c:pt idx="107">
                  <c:v>46041</c:v>
                </c:pt>
                <c:pt idx="108">
                  <c:v>46042</c:v>
                </c:pt>
                <c:pt idx="109">
                  <c:v>46043</c:v>
                </c:pt>
                <c:pt idx="110">
                  <c:v>46044</c:v>
                </c:pt>
                <c:pt idx="111">
                  <c:v>46045</c:v>
                </c:pt>
                <c:pt idx="112">
                  <c:v>46048</c:v>
                </c:pt>
                <c:pt idx="113">
                  <c:v>46049</c:v>
                </c:pt>
                <c:pt idx="114">
                  <c:v>46050</c:v>
                </c:pt>
                <c:pt idx="115">
                  <c:v>46051</c:v>
                </c:pt>
                <c:pt idx="116">
                  <c:v>46052</c:v>
                </c:pt>
                <c:pt idx="117">
                  <c:v>46055</c:v>
                </c:pt>
                <c:pt idx="118">
                  <c:v>46056</c:v>
                </c:pt>
                <c:pt idx="119">
                  <c:v>46057</c:v>
                </c:pt>
                <c:pt idx="120">
                  <c:v>46058</c:v>
                </c:pt>
                <c:pt idx="121">
                  <c:v>46059</c:v>
                </c:pt>
                <c:pt idx="122">
                  <c:v>46062</c:v>
                </c:pt>
                <c:pt idx="123">
                  <c:v>46063</c:v>
                </c:pt>
                <c:pt idx="124">
                  <c:v>46064</c:v>
                </c:pt>
                <c:pt idx="125">
                  <c:v>46065</c:v>
                </c:pt>
                <c:pt idx="126">
                  <c:v>46066</c:v>
                </c:pt>
                <c:pt idx="127">
                  <c:v>46071</c:v>
                </c:pt>
                <c:pt idx="128">
                  <c:v>46072</c:v>
                </c:pt>
                <c:pt idx="129">
                  <c:v>46073</c:v>
                </c:pt>
                <c:pt idx="130">
                  <c:v>46076</c:v>
                </c:pt>
                <c:pt idx="131">
                  <c:v>46077</c:v>
                </c:pt>
                <c:pt idx="132">
                  <c:v>46078</c:v>
                </c:pt>
                <c:pt idx="133">
                  <c:v>46079</c:v>
                </c:pt>
                <c:pt idx="134">
                  <c:v>46080</c:v>
                </c:pt>
                <c:pt idx="135">
                  <c:v>46083</c:v>
                </c:pt>
                <c:pt idx="136">
                  <c:v>46084</c:v>
                </c:pt>
                <c:pt idx="137">
                  <c:v>46085</c:v>
                </c:pt>
                <c:pt idx="138">
                  <c:v>46086</c:v>
                </c:pt>
                <c:pt idx="139">
                  <c:v>46087</c:v>
                </c:pt>
                <c:pt idx="140">
                  <c:v>46090</c:v>
                </c:pt>
                <c:pt idx="141">
                  <c:v>46091</c:v>
                </c:pt>
                <c:pt idx="142">
                  <c:v>46092</c:v>
                </c:pt>
                <c:pt idx="143">
                  <c:v>46093</c:v>
                </c:pt>
                <c:pt idx="144">
                  <c:v>46094</c:v>
                </c:pt>
                <c:pt idx="145">
                  <c:v>46097</c:v>
                </c:pt>
                <c:pt idx="146">
                  <c:v>46098</c:v>
                </c:pt>
                <c:pt idx="147">
                  <c:v>46099</c:v>
                </c:pt>
                <c:pt idx="148">
                  <c:v>46100</c:v>
                </c:pt>
                <c:pt idx="149">
                  <c:v>46101</c:v>
                </c:pt>
                <c:pt idx="150">
                  <c:v>46104</c:v>
                </c:pt>
                <c:pt idx="151">
                  <c:v>46105</c:v>
                </c:pt>
                <c:pt idx="152">
                  <c:v>46106</c:v>
                </c:pt>
                <c:pt idx="153">
                  <c:v>46107</c:v>
                </c:pt>
                <c:pt idx="154">
                  <c:v>46108</c:v>
                </c:pt>
                <c:pt idx="155">
                  <c:v>46111</c:v>
                </c:pt>
                <c:pt idx="156">
                  <c:v>46112</c:v>
                </c:pt>
                <c:pt idx="157">
                  <c:v>46113</c:v>
                </c:pt>
                <c:pt idx="158">
                  <c:v>46114</c:v>
                </c:pt>
                <c:pt idx="159">
                  <c:v>46118</c:v>
                </c:pt>
                <c:pt idx="160">
                  <c:v>46119</c:v>
                </c:pt>
                <c:pt idx="161">
                  <c:v>46120</c:v>
                </c:pt>
                <c:pt idx="162">
                  <c:v>46121</c:v>
                </c:pt>
                <c:pt idx="163">
                  <c:v>46122</c:v>
                </c:pt>
                <c:pt idx="164">
                  <c:v>46125</c:v>
                </c:pt>
                <c:pt idx="165">
                  <c:v>46126</c:v>
                </c:pt>
                <c:pt idx="166">
                  <c:v>46127</c:v>
                </c:pt>
                <c:pt idx="167">
                  <c:v>46128</c:v>
                </c:pt>
                <c:pt idx="168">
                  <c:v>46129</c:v>
                </c:pt>
                <c:pt idx="169">
                  <c:v>46132</c:v>
                </c:pt>
                <c:pt idx="170">
                  <c:v>46134</c:v>
                </c:pt>
                <c:pt idx="171">
                  <c:v>46135</c:v>
                </c:pt>
                <c:pt idx="172">
                  <c:v>46136</c:v>
                </c:pt>
                <c:pt idx="173">
                  <c:v>46139</c:v>
                </c:pt>
                <c:pt idx="174">
                  <c:v>46140</c:v>
                </c:pt>
                <c:pt idx="175">
                  <c:v>46141</c:v>
                </c:pt>
                <c:pt idx="176">
                  <c:v>46142</c:v>
                </c:pt>
                <c:pt idx="177">
                  <c:v>46146</c:v>
                </c:pt>
                <c:pt idx="178">
                  <c:v>46147</c:v>
                </c:pt>
                <c:pt idx="179">
                  <c:v>46148</c:v>
                </c:pt>
                <c:pt idx="180">
                  <c:v>46149</c:v>
                </c:pt>
                <c:pt idx="181">
                  <c:v>46150</c:v>
                </c:pt>
                <c:pt idx="182">
                  <c:v>46153</c:v>
                </c:pt>
                <c:pt idx="183">
                  <c:v>46154</c:v>
                </c:pt>
                <c:pt idx="184">
                  <c:v>46155</c:v>
                </c:pt>
                <c:pt idx="185">
                  <c:v>46156</c:v>
                </c:pt>
                <c:pt idx="186">
                  <c:v>46157</c:v>
                </c:pt>
                <c:pt idx="187">
                  <c:v>46160</c:v>
                </c:pt>
                <c:pt idx="188">
                  <c:v>46161</c:v>
                </c:pt>
                <c:pt idx="189">
                  <c:v>46162</c:v>
                </c:pt>
                <c:pt idx="190">
                  <c:v>46163</c:v>
                </c:pt>
                <c:pt idx="191">
                  <c:v>46164</c:v>
                </c:pt>
                <c:pt idx="192">
                  <c:v>46167</c:v>
                </c:pt>
                <c:pt idx="193">
                  <c:v>46168</c:v>
                </c:pt>
                <c:pt idx="194">
                  <c:v>46169</c:v>
                </c:pt>
                <c:pt idx="195">
                  <c:v>46170</c:v>
                </c:pt>
                <c:pt idx="196">
                  <c:v>46171</c:v>
                </c:pt>
                <c:pt idx="197">
                  <c:v>46174</c:v>
                </c:pt>
                <c:pt idx="198">
                  <c:v>46175</c:v>
                </c:pt>
                <c:pt idx="199">
                  <c:v>46176</c:v>
                </c:pt>
                <c:pt idx="200">
                  <c:v>46178</c:v>
                </c:pt>
                <c:pt idx="201">
                  <c:v>46181</c:v>
                </c:pt>
                <c:pt idx="202">
                  <c:v>46182</c:v>
                </c:pt>
                <c:pt idx="203">
                  <c:v>46183</c:v>
                </c:pt>
                <c:pt idx="204">
                  <c:v>46184</c:v>
                </c:pt>
                <c:pt idx="205">
                  <c:v>46185</c:v>
                </c:pt>
                <c:pt idx="206">
                  <c:v>46188</c:v>
                </c:pt>
                <c:pt idx="207">
                  <c:v>46189</c:v>
                </c:pt>
                <c:pt idx="208">
                  <c:v>46190</c:v>
                </c:pt>
                <c:pt idx="209">
                  <c:v>46191</c:v>
                </c:pt>
                <c:pt idx="210">
                  <c:v>46192</c:v>
                </c:pt>
                <c:pt idx="211">
                  <c:v>46195</c:v>
                </c:pt>
                <c:pt idx="212">
                  <c:v>46196</c:v>
                </c:pt>
                <c:pt idx="213">
                  <c:v>46197</c:v>
                </c:pt>
                <c:pt idx="214">
                  <c:v>46198</c:v>
                </c:pt>
                <c:pt idx="215">
                  <c:v>46199</c:v>
                </c:pt>
                <c:pt idx="216">
                  <c:v>46202</c:v>
                </c:pt>
                <c:pt idx="217">
                  <c:v>46203</c:v>
                </c:pt>
                <c:pt idx="218">
                  <c:v>46204</c:v>
                </c:pt>
                <c:pt idx="219">
                  <c:v>46205</c:v>
                </c:pt>
                <c:pt idx="220">
                  <c:v>46206</c:v>
                </c:pt>
                <c:pt idx="221">
                  <c:v>46209</c:v>
                </c:pt>
                <c:pt idx="222">
                  <c:v>46210</c:v>
                </c:pt>
                <c:pt idx="223">
                  <c:v>46211</c:v>
                </c:pt>
                <c:pt idx="224">
                  <c:v>46212</c:v>
                </c:pt>
                <c:pt idx="225">
                  <c:v>46213</c:v>
                </c:pt>
                <c:pt idx="226">
                  <c:v>46216</c:v>
                </c:pt>
                <c:pt idx="227">
                  <c:v>46217</c:v>
                </c:pt>
                <c:pt idx="228">
                  <c:v>46218</c:v>
                </c:pt>
                <c:pt idx="229">
                  <c:v>46219</c:v>
                </c:pt>
                <c:pt idx="230">
                  <c:v>46220</c:v>
                </c:pt>
                <c:pt idx="231">
                  <c:v>46223</c:v>
                </c:pt>
                <c:pt idx="232">
                  <c:v>46224</c:v>
                </c:pt>
                <c:pt idx="233">
                  <c:v>46225</c:v>
                </c:pt>
                <c:pt idx="234">
                  <c:v>46226</c:v>
                </c:pt>
                <c:pt idx="235">
                  <c:v>46227</c:v>
                </c:pt>
                <c:pt idx="236">
                  <c:v>46230</c:v>
                </c:pt>
                <c:pt idx="237">
                  <c:v>46231</c:v>
                </c:pt>
                <c:pt idx="238">
                  <c:v>46232</c:v>
                </c:pt>
                <c:pt idx="239">
                  <c:v>46233</c:v>
                </c:pt>
                <c:pt idx="240">
                  <c:v>46234</c:v>
                </c:pt>
                <c:pt idx="241">
                  <c:v>46237</c:v>
                </c:pt>
                <c:pt idx="242">
                  <c:v>46238</c:v>
                </c:pt>
                <c:pt idx="243">
                  <c:v>46239</c:v>
                </c:pt>
                <c:pt idx="244">
                  <c:v>46240</c:v>
                </c:pt>
                <c:pt idx="245">
                  <c:v>46241</c:v>
                </c:pt>
                <c:pt idx="246">
                  <c:v>46244</c:v>
                </c:pt>
                <c:pt idx="247">
                  <c:v>46245</c:v>
                </c:pt>
                <c:pt idx="248">
                  <c:v>46246</c:v>
                </c:pt>
                <c:pt idx="249">
                  <c:v>46247</c:v>
                </c:pt>
              </c:numCache>
            </c:numRef>
          </c:cat>
          <c:val>
            <c:numRef>
              <c:f>IFIX!$O$6:$O$258</c:f>
              <c:numCache>
                <c:formatCode>General</c:formatCode>
                <c:ptCount val="252"/>
                <c:pt idx="0">
                  <c:v>100</c:v>
                </c:pt>
                <c:pt idx="1">
                  <c:v>99.824732510741953</c:v>
                </c:pt>
                <c:pt idx="2">
                  <c:v>99.649173882352528</c:v>
                </c:pt>
                <c:pt idx="3">
                  <c:v>99.864327822860773</c:v>
                </c:pt>
                <c:pt idx="4">
                  <c:v>99.929543631861932</c:v>
                </c:pt>
                <c:pt idx="5">
                  <c:v>100.16187495228436</c:v>
                </c:pt>
                <c:pt idx="6">
                  <c:v>100.19710313635342</c:v>
                </c:pt>
                <c:pt idx="7">
                  <c:v>100.50862508101348</c:v>
                </c:pt>
                <c:pt idx="8">
                  <c:v>101.21144187968048</c:v>
                </c:pt>
                <c:pt idx="9">
                  <c:v>101.30140475447685</c:v>
                </c:pt>
                <c:pt idx="10">
                  <c:v>101.09818763474587</c:v>
                </c:pt>
                <c:pt idx="11">
                  <c:v>101.49064705897133</c:v>
                </c:pt>
                <c:pt idx="12">
                  <c:v>101.47405196416642</c:v>
                </c:pt>
                <c:pt idx="13">
                  <c:v>101.90930926518844</c:v>
                </c:pt>
                <c:pt idx="14">
                  <c:v>102.17221049565227</c:v>
                </c:pt>
                <c:pt idx="15">
                  <c:v>102.07176650258207</c:v>
                </c:pt>
                <c:pt idx="16">
                  <c:v>102.32884488879969</c:v>
                </c:pt>
                <c:pt idx="17">
                  <c:v>102.32476889988132</c:v>
                </c:pt>
                <c:pt idx="18">
                  <c:v>102.90879976219188</c:v>
                </c:pt>
                <c:pt idx="19">
                  <c:v>103.26952470615744</c:v>
                </c:pt>
                <c:pt idx="20">
                  <c:v>103.5562995850223</c:v>
                </c:pt>
                <c:pt idx="21">
                  <c:v>103.74292160994834</c:v>
                </c:pt>
                <c:pt idx="22">
                  <c:v>103.48817235047483</c:v>
                </c:pt>
                <c:pt idx="23">
                  <c:v>103.8465681608498</c:v>
                </c:pt>
                <c:pt idx="24">
                  <c:v>103.59414804181333</c:v>
                </c:pt>
                <c:pt idx="25">
                  <c:v>103.74379503418902</c:v>
                </c:pt>
                <c:pt idx="26">
                  <c:v>103.7746560833618</c:v>
                </c:pt>
                <c:pt idx="27">
                  <c:v>103.90683455669192</c:v>
                </c:pt>
                <c:pt idx="28">
                  <c:v>104.18982458576977</c:v>
                </c:pt>
                <c:pt idx="29">
                  <c:v>104.29085085710277</c:v>
                </c:pt>
                <c:pt idx="30">
                  <c:v>104.50367566402042</c:v>
                </c:pt>
                <c:pt idx="31">
                  <c:v>104.02387364456705</c:v>
                </c:pt>
                <c:pt idx="32">
                  <c:v>104.05619040308974</c:v>
                </c:pt>
                <c:pt idx="33">
                  <c:v>104.37120605155891</c:v>
                </c:pt>
                <c:pt idx="34">
                  <c:v>104.31093965571679</c:v>
                </c:pt>
                <c:pt idx="35">
                  <c:v>104.09724142455846</c:v>
                </c:pt>
                <c:pt idx="36">
                  <c:v>104.15255840724154</c:v>
                </c:pt>
                <c:pt idx="37">
                  <c:v>104.0358104653443</c:v>
                </c:pt>
                <c:pt idx="38">
                  <c:v>104.15255840724154</c:v>
                </c:pt>
                <c:pt idx="39">
                  <c:v>103.93653104249265</c:v>
                </c:pt>
                <c:pt idx="40">
                  <c:v>104.09665913944923</c:v>
                </c:pt>
                <c:pt idx="41">
                  <c:v>104.40526966540943</c:v>
                </c:pt>
                <c:pt idx="42">
                  <c:v>104.17905232836458</c:v>
                </c:pt>
                <c:pt idx="43">
                  <c:v>104.15634325018209</c:v>
                </c:pt>
                <c:pt idx="44">
                  <c:v>103.86956837816371</c:v>
                </c:pt>
                <c:pt idx="45">
                  <c:v>104.00727854976211</c:v>
                </c:pt>
                <c:pt idx="46">
                  <c:v>103.87859378024112</c:v>
                </c:pt>
                <c:pt idx="47">
                  <c:v>103.87684693175979</c:v>
                </c:pt>
                <c:pt idx="48">
                  <c:v>104.18982458576976</c:v>
                </c:pt>
                <c:pt idx="49">
                  <c:v>104.31239536506671</c:v>
                </c:pt>
                <c:pt idx="50">
                  <c:v>104.35897809165021</c:v>
                </c:pt>
                <c:pt idx="51">
                  <c:v>104.51066307163863</c:v>
                </c:pt>
                <c:pt idx="52">
                  <c:v>104.39449741485065</c:v>
                </c:pt>
                <c:pt idx="53">
                  <c:v>104.62420845570462</c:v>
                </c:pt>
                <c:pt idx="54">
                  <c:v>104.56277748964398</c:v>
                </c:pt>
                <c:pt idx="55">
                  <c:v>104.50629594358885</c:v>
                </c:pt>
                <c:pt idx="56">
                  <c:v>104.54065069657075</c:v>
                </c:pt>
                <c:pt idx="57">
                  <c:v>104.5977145345816</c:v>
                </c:pt>
                <c:pt idx="58">
                  <c:v>104.71213334288827</c:v>
                </c:pt>
                <c:pt idx="59">
                  <c:v>104.60906907024962</c:v>
                </c:pt>
                <c:pt idx="60">
                  <c:v>104.598005673713</c:v>
                </c:pt>
                <c:pt idx="61">
                  <c:v>104.72552587301547</c:v>
                </c:pt>
                <c:pt idx="62">
                  <c:v>104.55142295397596</c:v>
                </c:pt>
                <c:pt idx="63">
                  <c:v>105.29791105368015</c:v>
                </c:pt>
                <c:pt idx="64">
                  <c:v>105.2912147851933</c:v>
                </c:pt>
                <c:pt idx="65">
                  <c:v>105.274328551257</c:v>
                </c:pt>
                <c:pt idx="66">
                  <c:v>105.3823422370547</c:v>
                </c:pt>
                <c:pt idx="67">
                  <c:v>105.3823422370547</c:v>
                </c:pt>
                <c:pt idx="68">
                  <c:v>105.55207802119797</c:v>
                </c:pt>
                <c:pt idx="69">
                  <c:v>105.57624280873038</c:v>
                </c:pt>
                <c:pt idx="70">
                  <c:v>105.72035810283776</c:v>
                </c:pt>
                <c:pt idx="71">
                  <c:v>105.33867093601751</c:v>
                </c:pt>
                <c:pt idx="72">
                  <c:v>105.81701724612097</c:v>
                </c:pt>
                <c:pt idx="73">
                  <c:v>106.56991046833413</c:v>
                </c:pt>
                <c:pt idx="74">
                  <c:v>106.56466991604368</c:v>
                </c:pt>
                <c:pt idx="75">
                  <c:v>106.7990392309253</c:v>
                </c:pt>
                <c:pt idx="76">
                  <c:v>106.76730475066539</c:v>
                </c:pt>
                <c:pt idx="77">
                  <c:v>107.02176286416103</c:v>
                </c:pt>
                <c:pt idx="78">
                  <c:v>106.85901448078954</c:v>
                </c:pt>
                <c:pt idx="79">
                  <c:v>107.07183928770721</c:v>
                </c:pt>
                <c:pt idx="80">
                  <c:v>107.0115728918651</c:v>
                </c:pt>
                <c:pt idx="81">
                  <c:v>107.03515539428825</c:v>
                </c:pt>
                <c:pt idx="82">
                  <c:v>107.08523181783441</c:v>
                </c:pt>
                <c:pt idx="83">
                  <c:v>107.31377829531633</c:v>
                </c:pt>
                <c:pt idx="84">
                  <c:v>107.43926049331311</c:v>
                </c:pt>
                <c:pt idx="85">
                  <c:v>107.47652667184134</c:v>
                </c:pt>
                <c:pt idx="86">
                  <c:v>107.34318363513918</c:v>
                </c:pt>
                <c:pt idx="87">
                  <c:v>107.34318363513918</c:v>
                </c:pt>
                <c:pt idx="88">
                  <c:v>107.93623989952717</c:v>
                </c:pt>
                <c:pt idx="89">
                  <c:v>108.74415895844551</c:v>
                </c:pt>
                <c:pt idx="90">
                  <c:v>109.32818982075609</c:v>
                </c:pt>
                <c:pt idx="91">
                  <c:v>109.32818982075609</c:v>
                </c:pt>
                <c:pt idx="92">
                  <c:v>109.92241065536263</c:v>
                </c:pt>
                <c:pt idx="93">
                  <c:v>109.82749836056074</c:v>
                </c:pt>
                <c:pt idx="94">
                  <c:v>109.91513210176653</c:v>
                </c:pt>
                <c:pt idx="95">
                  <c:v>109.91513210176653</c:v>
                </c:pt>
                <c:pt idx="96">
                  <c:v>110.01936093777724</c:v>
                </c:pt>
                <c:pt idx="97">
                  <c:v>110.13698231076161</c:v>
                </c:pt>
                <c:pt idx="98">
                  <c:v>110.29769269967389</c:v>
                </c:pt>
                <c:pt idx="99">
                  <c:v>110.08282989829705</c:v>
                </c:pt>
                <c:pt idx="100">
                  <c:v>110.12591891422498</c:v>
                </c:pt>
                <c:pt idx="101">
                  <c:v>110.32709803949675</c:v>
                </c:pt>
                <c:pt idx="102">
                  <c:v>110.28721158140007</c:v>
                </c:pt>
                <c:pt idx="103">
                  <c:v>110.51342891844493</c:v>
                </c:pt>
                <c:pt idx="104">
                  <c:v>110.57223960493714</c:v>
                </c:pt>
                <c:pt idx="105">
                  <c:v>110.76439332813149</c:v>
                </c:pt>
                <c:pt idx="106">
                  <c:v>110.90472377929835</c:v>
                </c:pt>
                <c:pt idx="107">
                  <c:v>111.02350971565477</c:v>
                </c:pt>
                <c:pt idx="108">
                  <c:v>110.94839507348907</c:v>
                </c:pt>
                <c:pt idx="109">
                  <c:v>110.99235752050411</c:v>
                </c:pt>
                <c:pt idx="110">
                  <c:v>111.22206856135809</c:v>
                </c:pt>
                <c:pt idx="111">
                  <c:v>111.22206856135809</c:v>
                </c:pt>
                <c:pt idx="112">
                  <c:v>111.97059465552147</c:v>
                </c:pt>
                <c:pt idx="113">
                  <c:v>111.80085886453173</c:v>
                </c:pt>
                <c:pt idx="114">
                  <c:v>112.04774728529991</c:v>
                </c:pt>
                <c:pt idx="115">
                  <c:v>112.04774728529991</c:v>
                </c:pt>
                <c:pt idx="116">
                  <c:v>112.40963679948399</c:v>
                </c:pt>
                <c:pt idx="117">
                  <c:v>112.17992575863001</c:v>
                </c:pt>
                <c:pt idx="118">
                  <c:v>112.29172428736821</c:v>
                </c:pt>
                <c:pt idx="119">
                  <c:v>112.03406360919485</c:v>
                </c:pt>
                <c:pt idx="120">
                  <c:v>112.02212678841757</c:v>
                </c:pt>
                <c:pt idx="121">
                  <c:v>112.00407598426271</c:v>
                </c:pt>
                <c:pt idx="122">
                  <c:v>111.89926486314275</c:v>
                </c:pt>
                <c:pt idx="123">
                  <c:v>111.61831282852408</c:v>
                </c:pt>
                <c:pt idx="124">
                  <c:v>111.70012373233018</c:v>
                </c:pt>
                <c:pt idx="125">
                  <c:v>111.59269233164176</c:v>
                </c:pt>
                <c:pt idx="126">
                  <c:v>112.16682436763423</c:v>
                </c:pt>
                <c:pt idx="127">
                  <c:v>112.15779896555681</c:v>
                </c:pt>
                <c:pt idx="128">
                  <c:v>112.23349588598531</c:v>
                </c:pt>
                <c:pt idx="129">
                  <c:v>112.64080354968792</c:v>
                </c:pt>
                <c:pt idx="130">
                  <c:v>112.52754931159978</c:v>
                </c:pt>
                <c:pt idx="131">
                  <c:v>112.60295508605041</c:v>
                </c:pt>
                <c:pt idx="132">
                  <c:v>112.87459057946026</c:v>
                </c:pt>
                <c:pt idx="133">
                  <c:v>113.1127447372824</c:v>
                </c:pt>
                <c:pt idx="134">
                  <c:v>113.89446102105563</c:v>
                </c:pt>
                <c:pt idx="135">
                  <c:v>113.72181381136605</c:v>
                </c:pt>
                <c:pt idx="136">
                  <c:v>113.05422519676806</c:v>
                </c:pt>
                <c:pt idx="137">
                  <c:v>113.28015138783506</c:v>
                </c:pt>
                <c:pt idx="138">
                  <c:v>113.14185893797386</c:v>
                </c:pt>
                <c:pt idx="139">
                  <c:v>113.44697576012494</c:v>
                </c:pt>
                <c:pt idx="140">
                  <c:v>112.93951524248355</c:v>
                </c:pt>
                <c:pt idx="141">
                  <c:v>112.85974233313667</c:v>
                </c:pt>
                <c:pt idx="142">
                  <c:v>112.77647571998067</c:v>
                </c:pt>
                <c:pt idx="143">
                  <c:v>112.55375208674491</c:v>
                </c:pt>
                <c:pt idx="144">
                  <c:v>112.94912292967024</c:v>
                </c:pt>
                <c:pt idx="145">
                  <c:v>113.00007278430354</c:v>
                </c:pt>
                <c:pt idx="146">
                  <c:v>112.8306281324452</c:v>
                </c:pt>
                <c:pt idx="147">
                  <c:v>112.6277021586921</c:v>
                </c:pt>
                <c:pt idx="148">
                  <c:v>112.49872625003971</c:v>
                </c:pt>
                <c:pt idx="149">
                  <c:v>112.43438386527922</c:v>
                </c:pt>
                <c:pt idx="150">
                  <c:v>112.44457383757518</c:v>
                </c:pt>
                <c:pt idx="151">
                  <c:v>112.27745832615389</c:v>
                </c:pt>
                <c:pt idx="152">
                  <c:v>112.38634543619226</c:v>
                </c:pt>
                <c:pt idx="153">
                  <c:v>112.28328117040009</c:v>
                </c:pt>
                <c:pt idx="154">
                  <c:v>112.63148700163264</c:v>
                </c:pt>
                <c:pt idx="155">
                  <c:v>112.41720649221151</c:v>
                </c:pt>
                <c:pt idx="156">
                  <c:v>112.68855083964348</c:v>
                </c:pt>
                <c:pt idx="157">
                  <c:v>112.86556517738286</c:v>
                </c:pt>
                <c:pt idx="158">
                  <c:v>113.12468155805969</c:v>
                </c:pt>
                <c:pt idx="159">
                  <c:v>113.16398573104711</c:v>
                </c:pt>
                <c:pt idx="160">
                  <c:v>112.97037629850281</c:v>
                </c:pt>
                <c:pt idx="161">
                  <c:v>113.27258170195407</c:v>
                </c:pt>
                <c:pt idx="162">
                  <c:v>113.3043161753675</c:v>
                </c:pt>
                <c:pt idx="163">
                  <c:v>113.86068854633655</c:v>
                </c:pt>
                <c:pt idx="164">
                  <c:v>113.64437003560977</c:v>
                </c:pt>
                <c:pt idx="165">
                  <c:v>113.6793070805474</c:v>
                </c:pt>
                <c:pt idx="166">
                  <c:v>113.72530751517519</c:v>
                </c:pt>
                <c:pt idx="167">
                  <c:v>113.97277822105261</c:v>
                </c:pt>
                <c:pt idx="168">
                  <c:v>114.44966882180614</c:v>
                </c:pt>
                <c:pt idx="169">
                  <c:v>114.75711477754783</c:v>
                </c:pt>
                <c:pt idx="170">
                  <c:v>114.70791177824232</c:v>
                </c:pt>
                <c:pt idx="171">
                  <c:v>114.37950359964594</c:v>
                </c:pt>
                <c:pt idx="172">
                  <c:v>114.58039158578632</c:v>
                </c:pt>
                <c:pt idx="173">
                  <c:v>114.27119877471685</c:v>
                </c:pt>
                <c:pt idx="174">
                  <c:v>114.26275565774868</c:v>
                </c:pt>
                <c:pt idx="175">
                  <c:v>114.33495887436808</c:v>
                </c:pt>
                <c:pt idx="176">
                  <c:v>114.41618749306488</c:v>
                </c:pt>
                <c:pt idx="177">
                  <c:v>113.64815488539672</c:v>
                </c:pt>
                <c:pt idx="178">
                  <c:v>113.27607540576317</c:v>
                </c:pt>
                <c:pt idx="179">
                  <c:v>113.95181599819792</c:v>
                </c:pt>
                <c:pt idx="180">
                  <c:v>113.82633379335464</c:v>
                </c:pt>
                <c:pt idx="181">
                  <c:v>114.18967901004218</c:v>
                </c:pt>
                <c:pt idx="182">
                  <c:v>112.6320692867419</c:v>
                </c:pt>
                <c:pt idx="183">
                  <c:v>112.5333721489995</c:v>
                </c:pt>
                <c:pt idx="184">
                  <c:v>111.63374335311049</c:v>
                </c:pt>
                <c:pt idx="185">
                  <c:v>112.61838561748328</c:v>
                </c:pt>
                <c:pt idx="186">
                  <c:v>113.1016813407458</c:v>
                </c:pt>
                <c:pt idx="187">
                  <c:v>112.09520342927763</c:v>
                </c:pt>
                <c:pt idx="188">
                  <c:v>111.11871314958807</c:v>
                </c:pt>
                <c:pt idx="189">
                  <c:v>112.09170972546852</c:v>
                </c:pt>
                <c:pt idx="190">
                  <c:v>112.08821602165941</c:v>
                </c:pt>
                <c:pt idx="191">
                  <c:v>112.23786301403509</c:v>
                </c:pt>
                <c:pt idx="192">
                  <c:v>112.49348569774928</c:v>
                </c:pt>
                <c:pt idx="193">
                  <c:v>112.11936821681005</c:v>
                </c:pt>
                <c:pt idx="194">
                  <c:v>112.20059683550686</c:v>
                </c:pt>
                <c:pt idx="195">
                  <c:v>112.42506732407038</c:v>
                </c:pt>
                <c:pt idx="196">
                  <c:v>112.8908945282873</c:v>
                </c:pt>
                <c:pt idx="197">
                  <c:v>112.39158599532915</c:v>
                </c:pt>
                <c:pt idx="198">
                  <c:v>112.3889657157607</c:v>
                </c:pt>
                <c:pt idx="199">
                  <c:v>111.87015066245128</c:v>
                </c:pt>
                <c:pt idx="200">
                  <c:v>112.04221558703162</c:v>
                </c:pt>
                <c:pt idx="201">
                  <c:v>111.16471358421583</c:v>
                </c:pt>
                <c:pt idx="202">
                  <c:v>110.97780042015839</c:v>
                </c:pt>
                <c:pt idx="203">
                  <c:v>109.97103136955883</c:v>
                </c:pt>
                <c:pt idx="204">
                  <c:v>110.7105320616448</c:v>
                </c:pt>
                <c:pt idx="205">
                  <c:v>111.04243394405029</c:v>
                </c:pt>
                <c:pt idx="206">
                  <c:v>111.59909745415072</c:v>
                </c:pt>
                <c:pt idx="207">
                  <c:v>111.33881650325536</c:v>
                </c:pt>
                <c:pt idx="208">
                  <c:v>110.95945847002569</c:v>
                </c:pt>
                <c:pt idx="209">
                  <c:v>110.62639201740167</c:v>
                </c:pt>
                <c:pt idx="210">
                  <c:v>110.63629085056624</c:v>
                </c:pt>
                <c:pt idx="211">
                  <c:v>110.53031515922775</c:v>
                </c:pt>
                <c:pt idx="212">
                  <c:v>110.42812431767622</c:v>
                </c:pt>
                <c:pt idx="213">
                  <c:v>110.08341218340634</c:v>
                </c:pt>
                <c:pt idx="214">
                  <c:v>110.50003638831777</c:v>
                </c:pt>
                <c:pt idx="215">
                  <c:v>110.8232040146237</c:v>
                </c:pt>
                <c:pt idx="216">
                  <c:v>111.17868839945234</c:v>
                </c:pt>
                <c:pt idx="217">
                  <c:v>111.52456510394077</c:v>
                </c:pt>
                <c:pt idx="218">
                  <c:v>111.41043743476553</c:v>
                </c:pt>
                <c:pt idx="219">
                  <c:v>111.61132542090591</c:v>
                </c:pt>
                <c:pt idx="220">
                  <c:v>111.99592400642604</c:v>
                </c:pt>
                <c:pt idx="221">
                  <c:v>111.65324986661533</c:v>
                </c:pt>
                <c:pt idx="222">
                  <c:v>111.46458984723009</c:v>
                </c:pt>
                <c:pt idx="223">
                  <c:v>111.24710677313126</c:v>
                </c:pt>
                <c:pt idx="224">
                  <c:v>111.54843874549536</c:v>
                </c:pt>
                <c:pt idx="225">
                  <c:v>111.88266976833791</c:v>
                </c:pt>
                <c:pt idx="226">
                  <c:v>111.5036028810861</c:v>
                </c:pt>
                <c:pt idx="227">
                  <c:v>111.54756532125468</c:v>
                </c:pt>
                <c:pt idx="228">
                  <c:v>111.77407380427742</c:v>
                </c:pt>
                <c:pt idx="229">
                  <c:v>111.98020234270825</c:v>
                </c:pt>
                <c:pt idx="230">
                  <c:v>112.00815197318117</c:v>
                </c:pt>
                <c:pt idx="231">
                  <c:v>111.73011135726234</c:v>
                </c:pt>
                <c:pt idx="232">
                  <c:v>111.44100734480692</c:v>
                </c:pt>
                <c:pt idx="233">
                  <c:v>111.06426959114572</c:v>
                </c:pt>
                <c:pt idx="234">
                  <c:v>110.74838051843587</c:v>
                </c:pt>
                <c:pt idx="235">
                  <c:v>110.78040613782717</c:v>
                </c:pt>
                <c:pt idx="236">
                  <c:v>110.57748016407409</c:v>
                </c:pt>
                <c:pt idx="237">
                  <c:v>110.84271052812851</c:v>
                </c:pt>
                <c:pt idx="238">
                  <c:v>110.55622679524153</c:v>
                </c:pt>
                <c:pt idx="239">
                  <c:v>110.81621660700552</c:v>
                </c:pt>
                <c:pt idx="240">
                  <c:v>111.17315670118408</c:v>
                </c:pt>
                <c:pt idx="241">
                  <c:v>110.21238809205879</c:v>
                </c:pt>
                <c:pt idx="242">
                  <c:v>110.17919790244893</c:v>
                </c:pt>
                <c:pt idx="243">
                  <c:v>110.10961495855153</c:v>
                </c:pt>
                <c:pt idx="244">
                  <c:v>109.47259625399495</c:v>
                </c:pt>
                <c:pt idx="245">
                  <c:v>109.79401703181955</c:v>
                </c:pt>
                <c:pt idx="246">
                  <c:v>108.95465463177266</c:v>
                </c:pt>
                <c:pt idx="247">
                  <c:v>108.3595603729255</c:v>
                </c:pt>
                <c:pt idx="248">
                  <c:v>108.16187495146283</c:v>
                </c:pt>
                <c:pt idx="249">
                  <c:v>107.50855229123272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3-4D6E-B5D8-F657D2BAD8E8}"/>
            </c:ext>
          </c:extLst>
        </c:ser>
        <c:ser>
          <c:idx val="1"/>
          <c:order val="1"/>
          <c:tx>
            <c:v>CDI</c:v>
          </c:tx>
          <c:spPr>
            <a:ln w="3810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45887</c:v>
                </c:pt>
                <c:pt idx="1">
                  <c:v>45888</c:v>
                </c:pt>
                <c:pt idx="2">
                  <c:v>45889</c:v>
                </c:pt>
                <c:pt idx="3">
                  <c:v>45891</c:v>
                </c:pt>
                <c:pt idx="4">
                  <c:v>45894</c:v>
                </c:pt>
                <c:pt idx="5">
                  <c:v>45895</c:v>
                </c:pt>
                <c:pt idx="6">
                  <c:v>45896</c:v>
                </c:pt>
                <c:pt idx="7">
                  <c:v>45897</c:v>
                </c:pt>
                <c:pt idx="8">
                  <c:v>45898</c:v>
                </c:pt>
                <c:pt idx="9">
                  <c:v>45901</c:v>
                </c:pt>
                <c:pt idx="10">
                  <c:v>45902</c:v>
                </c:pt>
                <c:pt idx="11">
                  <c:v>45903</c:v>
                </c:pt>
                <c:pt idx="12">
                  <c:v>45904</c:v>
                </c:pt>
                <c:pt idx="13">
                  <c:v>45905</c:v>
                </c:pt>
                <c:pt idx="14">
                  <c:v>45908</c:v>
                </c:pt>
                <c:pt idx="15">
                  <c:v>45909</c:v>
                </c:pt>
                <c:pt idx="16">
                  <c:v>45910</c:v>
                </c:pt>
                <c:pt idx="17">
                  <c:v>45911</c:v>
                </c:pt>
                <c:pt idx="18">
                  <c:v>45912</c:v>
                </c:pt>
                <c:pt idx="19">
                  <c:v>45915</c:v>
                </c:pt>
                <c:pt idx="20">
                  <c:v>45916</c:v>
                </c:pt>
                <c:pt idx="21">
                  <c:v>45917</c:v>
                </c:pt>
                <c:pt idx="22">
                  <c:v>45918</c:v>
                </c:pt>
                <c:pt idx="23">
                  <c:v>45919</c:v>
                </c:pt>
                <c:pt idx="24">
                  <c:v>45922</c:v>
                </c:pt>
                <c:pt idx="25">
                  <c:v>45923</c:v>
                </c:pt>
                <c:pt idx="26">
                  <c:v>45924</c:v>
                </c:pt>
                <c:pt idx="27">
                  <c:v>45925</c:v>
                </c:pt>
                <c:pt idx="28">
                  <c:v>45926</c:v>
                </c:pt>
                <c:pt idx="29">
                  <c:v>45929</c:v>
                </c:pt>
                <c:pt idx="30">
                  <c:v>45930</c:v>
                </c:pt>
                <c:pt idx="31">
                  <c:v>45931</c:v>
                </c:pt>
                <c:pt idx="32">
                  <c:v>45932</c:v>
                </c:pt>
                <c:pt idx="33">
                  <c:v>45933</c:v>
                </c:pt>
                <c:pt idx="34">
                  <c:v>45936</c:v>
                </c:pt>
                <c:pt idx="35">
                  <c:v>45937</c:v>
                </c:pt>
                <c:pt idx="36">
                  <c:v>45938</c:v>
                </c:pt>
                <c:pt idx="37">
                  <c:v>45939</c:v>
                </c:pt>
                <c:pt idx="38">
                  <c:v>45940</c:v>
                </c:pt>
                <c:pt idx="39">
                  <c:v>45943</c:v>
                </c:pt>
                <c:pt idx="40">
                  <c:v>45944</c:v>
                </c:pt>
                <c:pt idx="41">
                  <c:v>45945</c:v>
                </c:pt>
                <c:pt idx="42">
                  <c:v>45946</c:v>
                </c:pt>
                <c:pt idx="43">
                  <c:v>45947</c:v>
                </c:pt>
                <c:pt idx="44">
                  <c:v>45950</c:v>
                </c:pt>
                <c:pt idx="45">
                  <c:v>45951</c:v>
                </c:pt>
                <c:pt idx="46">
                  <c:v>45952</c:v>
                </c:pt>
                <c:pt idx="47">
                  <c:v>45953</c:v>
                </c:pt>
                <c:pt idx="48">
                  <c:v>45954</c:v>
                </c:pt>
                <c:pt idx="49">
                  <c:v>45957</c:v>
                </c:pt>
                <c:pt idx="50">
                  <c:v>45958</c:v>
                </c:pt>
                <c:pt idx="51">
                  <c:v>45959</c:v>
                </c:pt>
                <c:pt idx="52">
                  <c:v>45960</c:v>
                </c:pt>
                <c:pt idx="53">
                  <c:v>45961</c:v>
                </c:pt>
                <c:pt idx="54">
                  <c:v>45964</c:v>
                </c:pt>
                <c:pt idx="55">
                  <c:v>45965</c:v>
                </c:pt>
                <c:pt idx="56">
                  <c:v>45966</c:v>
                </c:pt>
                <c:pt idx="57">
                  <c:v>45967</c:v>
                </c:pt>
                <c:pt idx="58">
                  <c:v>45968</c:v>
                </c:pt>
                <c:pt idx="59">
                  <c:v>45971</c:v>
                </c:pt>
                <c:pt idx="60">
                  <c:v>45972</c:v>
                </c:pt>
                <c:pt idx="61">
                  <c:v>45973</c:v>
                </c:pt>
                <c:pt idx="62">
                  <c:v>45974</c:v>
                </c:pt>
                <c:pt idx="63">
                  <c:v>45975</c:v>
                </c:pt>
                <c:pt idx="64">
                  <c:v>45978</c:v>
                </c:pt>
                <c:pt idx="65">
                  <c:v>45979</c:v>
                </c:pt>
                <c:pt idx="66">
                  <c:v>45980</c:v>
                </c:pt>
                <c:pt idx="67">
                  <c:v>45981</c:v>
                </c:pt>
                <c:pt idx="68">
                  <c:v>45982</c:v>
                </c:pt>
                <c:pt idx="69">
                  <c:v>45985</c:v>
                </c:pt>
                <c:pt idx="70">
                  <c:v>45986</c:v>
                </c:pt>
                <c:pt idx="71">
                  <c:v>45987</c:v>
                </c:pt>
                <c:pt idx="72">
                  <c:v>45988</c:v>
                </c:pt>
                <c:pt idx="73">
                  <c:v>45989</c:v>
                </c:pt>
                <c:pt idx="74">
                  <c:v>45992</c:v>
                </c:pt>
                <c:pt idx="75">
                  <c:v>45993</c:v>
                </c:pt>
                <c:pt idx="76">
                  <c:v>45994</c:v>
                </c:pt>
                <c:pt idx="77">
                  <c:v>45995</c:v>
                </c:pt>
                <c:pt idx="78">
                  <c:v>45996</c:v>
                </c:pt>
                <c:pt idx="79">
                  <c:v>45999</c:v>
                </c:pt>
                <c:pt idx="80">
                  <c:v>46000</c:v>
                </c:pt>
                <c:pt idx="81">
                  <c:v>46001</c:v>
                </c:pt>
                <c:pt idx="82">
                  <c:v>46002</c:v>
                </c:pt>
                <c:pt idx="83">
                  <c:v>46003</c:v>
                </c:pt>
                <c:pt idx="84">
                  <c:v>46006</c:v>
                </c:pt>
                <c:pt idx="85">
                  <c:v>46007</c:v>
                </c:pt>
                <c:pt idx="86">
                  <c:v>46008</c:v>
                </c:pt>
                <c:pt idx="87">
                  <c:v>46009</c:v>
                </c:pt>
                <c:pt idx="88">
                  <c:v>46010</c:v>
                </c:pt>
                <c:pt idx="89">
                  <c:v>46013</c:v>
                </c:pt>
                <c:pt idx="90">
                  <c:v>46014</c:v>
                </c:pt>
                <c:pt idx="91">
                  <c:v>46015</c:v>
                </c:pt>
                <c:pt idx="92">
                  <c:v>46017</c:v>
                </c:pt>
                <c:pt idx="93">
                  <c:v>46020</c:v>
                </c:pt>
                <c:pt idx="94">
                  <c:v>46021</c:v>
                </c:pt>
                <c:pt idx="95">
                  <c:v>46022</c:v>
                </c:pt>
                <c:pt idx="96">
                  <c:v>46024</c:v>
                </c:pt>
                <c:pt idx="97">
                  <c:v>46027</c:v>
                </c:pt>
                <c:pt idx="98">
                  <c:v>46028</c:v>
                </c:pt>
                <c:pt idx="99">
                  <c:v>46029</c:v>
                </c:pt>
                <c:pt idx="100">
                  <c:v>46030</c:v>
                </c:pt>
                <c:pt idx="101">
                  <c:v>46031</c:v>
                </c:pt>
                <c:pt idx="102">
                  <c:v>46034</c:v>
                </c:pt>
                <c:pt idx="103">
                  <c:v>46035</c:v>
                </c:pt>
                <c:pt idx="104">
                  <c:v>46036</c:v>
                </c:pt>
                <c:pt idx="105">
                  <c:v>46037</c:v>
                </c:pt>
                <c:pt idx="106">
                  <c:v>46038</c:v>
                </c:pt>
                <c:pt idx="107">
                  <c:v>46041</c:v>
                </c:pt>
                <c:pt idx="108">
                  <c:v>46042</c:v>
                </c:pt>
                <c:pt idx="109">
                  <c:v>46043</c:v>
                </c:pt>
                <c:pt idx="110">
                  <c:v>46044</c:v>
                </c:pt>
                <c:pt idx="111">
                  <c:v>46045</c:v>
                </c:pt>
                <c:pt idx="112">
                  <c:v>46048</c:v>
                </c:pt>
                <c:pt idx="113">
                  <c:v>46049</c:v>
                </c:pt>
                <c:pt idx="114">
                  <c:v>46050</c:v>
                </c:pt>
                <c:pt idx="115">
                  <c:v>46051</c:v>
                </c:pt>
                <c:pt idx="116">
                  <c:v>46052</c:v>
                </c:pt>
                <c:pt idx="117">
                  <c:v>46055</c:v>
                </c:pt>
                <c:pt idx="118">
                  <c:v>46056</c:v>
                </c:pt>
                <c:pt idx="119">
                  <c:v>46057</c:v>
                </c:pt>
                <c:pt idx="120">
                  <c:v>46058</c:v>
                </c:pt>
                <c:pt idx="121">
                  <c:v>46059</c:v>
                </c:pt>
                <c:pt idx="122">
                  <c:v>46062</c:v>
                </c:pt>
                <c:pt idx="123">
                  <c:v>46063</c:v>
                </c:pt>
                <c:pt idx="124">
                  <c:v>46064</c:v>
                </c:pt>
                <c:pt idx="125">
                  <c:v>46065</c:v>
                </c:pt>
                <c:pt idx="126">
                  <c:v>46066</c:v>
                </c:pt>
                <c:pt idx="127">
                  <c:v>46071</c:v>
                </c:pt>
                <c:pt idx="128">
                  <c:v>46072</c:v>
                </c:pt>
                <c:pt idx="129">
                  <c:v>46073</c:v>
                </c:pt>
                <c:pt idx="130">
                  <c:v>46076</c:v>
                </c:pt>
                <c:pt idx="131">
                  <c:v>46077</c:v>
                </c:pt>
                <c:pt idx="132">
                  <c:v>46078</c:v>
                </c:pt>
                <c:pt idx="133">
                  <c:v>46079</c:v>
                </c:pt>
                <c:pt idx="134">
                  <c:v>46080</c:v>
                </c:pt>
                <c:pt idx="135">
                  <c:v>46083</c:v>
                </c:pt>
                <c:pt idx="136">
                  <c:v>46084</c:v>
                </c:pt>
                <c:pt idx="137">
                  <c:v>46085</c:v>
                </c:pt>
                <c:pt idx="138">
                  <c:v>46086</c:v>
                </c:pt>
                <c:pt idx="139">
                  <c:v>46087</c:v>
                </c:pt>
                <c:pt idx="140">
                  <c:v>46090</c:v>
                </c:pt>
                <c:pt idx="141">
                  <c:v>46091</c:v>
                </c:pt>
                <c:pt idx="142">
                  <c:v>46092</c:v>
                </c:pt>
                <c:pt idx="143">
                  <c:v>46093</c:v>
                </c:pt>
                <c:pt idx="144">
                  <c:v>46094</c:v>
                </c:pt>
                <c:pt idx="145">
                  <c:v>46097</c:v>
                </c:pt>
                <c:pt idx="146">
                  <c:v>46098</c:v>
                </c:pt>
                <c:pt idx="147">
                  <c:v>46099</c:v>
                </c:pt>
                <c:pt idx="148">
                  <c:v>46100</c:v>
                </c:pt>
                <c:pt idx="149">
                  <c:v>46101</c:v>
                </c:pt>
                <c:pt idx="150">
                  <c:v>46104</c:v>
                </c:pt>
                <c:pt idx="151">
                  <c:v>46105</c:v>
                </c:pt>
                <c:pt idx="152">
                  <c:v>46106</c:v>
                </c:pt>
                <c:pt idx="153">
                  <c:v>46107</c:v>
                </c:pt>
                <c:pt idx="154">
                  <c:v>46108</c:v>
                </c:pt>
                <c:pt idx="155">
                  <c:v>46111</c:v>
                </c:pt>
                <c:pt idx="156">
                  <c:v>46112</c:v>
                </c:pt>
                <c:pt idx="157">
                  <c:v>46113</c:v>
                </c:pt>
                <c:pt idx="158">
                  <c:v>46114</c:v>
                </c:pt>
                <c:pt idx="159">
                  <c:v>46118</c:v>
                </c:pt>
                <c:pt idx="160">
                  <c:v>46119</c:v>
                </c:pt>
                <c:pt idx="161">
                  <c:v>46120</c:v>
                </c:pt>
                <c:pt idx="162">
                  <c:v>46121</c:v>
                </c:pt>
                <c:pt idx="163">
                  <c:v>46122</c:v>
                </c:pt>
                <c:pt idx="164">
                  <c:v>46125</c:v>
                </c:pt>
                <c:pt idx="165">
                  <c:v>46126</c:v>
                </c:pt>
                <c:pt idx="166">
                  <c:v>46127</c:v>
                </c:pt>
                <c:pt idx="167">
                  <c:v>46128</c:v>
                </c:pt>
                <c:pt idx="168">
                  <c:v>46129</c:v>
                </c:pt>
                <c:pt idx="169">
                  <c:v>46132</c:v>
                </c:pt>
                <c:pt idx="170">
                  <c:v>46134</c:v>
                </c:pt>
                <c:pt idx="171">
                  <c:v>46135</c:v>
                </c:pt>
                <c:pt idx="172">
                  <c:v>46136</c:v>
                </c:pt>
                <c:pt idx="173">
                  <c:v>46139</c:v>
                </c:pt>
                <c:pt idx="174">
                  <c:v>46140</c:v>
                </c:pt>
                <c:pt idx="175">
                  <c:v>46141</c:v>
                </c:pt>
                <c:pt idx="176">
                  <c:v>46142</c:v>
                </c:pt>
                <c:pt idx="177">
                  <c:v>46146</c:v>
                </c:pt>
                <c:pt idx="178">
                  <c:v>46147</c:v>
                </c:pt>
                <c:pt idx="179">
                  <c:v>46148</c:v>
                </c:pt>
                <c:pt idx="180">
                  <c:v>46149</c:v>
                </c:pt>
                <c:pt idx="181">
                  <c:v>46150</c:v>
                </c:pt>
                <c:pt idx="182">
                  <c:v>46153</c:v>
                </c:pt>
                <c:pt idx="183">
                  <c:v>46154</c:v>
                </c:pt>
                <c:pt idx="184">
                  <c:v>46155</c:v>
                </c:pt>
                <c:pt idx="185">
                  <c:v>46156</c:v>
                </c:pt>
                <c:pt idx="186">
                  <c:v>46157</c:v>
                </c:pt>
                <c:pt idx="187">
                  <c:v>46160</c:v>
                </c:pt>
                <c:pt idx="188">
                  <c:v>46161</c:v>
                </c:pt>
                <c:pt idx="189">
                  <c:v>46162</c:v>
                </c:pt>
                <c:pt idx="190">
                  <c:v>46163</c:v>
                </c:pt>
                <c:pt idx="191">
                  <c:v>46164</c:v>
                </c:pt>
                <c:pt idx="192">
                  <c:v>46167</c:v>
                </c:pt>
                <c:pt idx="193">
                  <c:v>46168</c:v>
                </c:pt>
                <c:pt idx="194">
                  <c:v>46169</c:v>
                </c:pt>
                <c:pt idx="195">
                  <c:v>46170</c:v>
                </c:pt>
                <c:pt idx="196">
                  <c:v>46171</c:v>
                </c:pt>
                <c:pt idx="197">
                  <c:v>46174</c:v>
                </c:pt>
                <c:pt idx="198">
                  <c:v>46175</c:v>
                </c:pt>
                <c:pt idx="199">
                  <c:v>46176</c:v>
                </c:pt>
                <c:pt idx="200">
                  <c:v>46178</c:v>
                </c:pt>
                <c:pt idx="201">
                  <c:v>46181</c:v>
                </c:pt>
                <c:pt idx="202">
                  <c:v>46182</c:v>
                </c:pt>
                <c:pt idx="203">
                  <c:v>46183</c:v>
                </c:pt>
                <c:pt idx="204">
                  <c:v>46184</c:v>
                </c:pt>
                <c:pt idx="205">
                  <c:v>46185</c:v>
                </c:pt>
                <c:pt idx="206">
                  <c:v>46188</c:v>
                </c:pt>
                <c:pt idx="207">
                  <c:v>46189</c:v>
                </c:pt>
                <c:pt idx="208">
                  <c:v>46190</c:v>
                </c:pt>
                <c:pt idx="209">
                  <c:v>46191</c:v>
                </c:pt>
                <c:pt idx="210">
                  <c:v>46192</c:v>
                </c:pt>
                <c:pt idx="211">
                  <c:v>46195</c:v>
                </c:pt>
                <c:pt idx="212">
                  <c:v>46196</c:v>
                </c:pt>
                <c:pt idx="213">
                  <c:v>46197</c:v>
                </c:pt>
                <c:pt idx="214">
                  <c:v>46198</c:v>
                </c:pt>
                <c:pt idx="215">
                  <c:v>46199</c:v>
                </c:pt>
                <c:pt idx="216">
                  <c:v>46202</c:v>
                </c:pt>
                <c:pt idx="217">
                  <c:v>46203</c:v>
                </c:pt>
                <c:pt idx="218">
                  <c:v>46204</c:v>
                </c:pt>
                <c:pt idx="219">
                  <c:v>46205</c:v>
                </c:pt>
                <c:pt idx="220">
                  <c:v>46206</c:v>
                </c:pt>
                <c:pt idx="221">
                  <c:v>46209</c:v>
                </c:pt>
                <c:pt idx="222">
                  <c:v>46210</c:v>
                </c:pt>
                <c:pt idx="223">
                  <c:v>46211</c:v>
                </c:pt>
                <c:pt idx="224">
                  <c:v>46212</c:v>
                </c:pt>
                <c:pt idx="225">
                  <c:v>46213</c:v>
                </c:pt>
                <c:pt idx="226">
                  <c:v>46216</c:v>
                </c:pt>
                <c:pt idx="227">
                  <c:v>46217</c:v>
                </c:pt>
                <c:pt idx="228">
                  <c:v>46218</c:v>
                </c:pt>
                <c:pt idx="229">
                  <c:v>46219</c:v>
                </c:pt>
                <c:pt idx="230">
                  <c:v>46220</c:v>
                </c:pt>
                <c:pt idx="231">
                  <c:v>46223</c:v>
                </c:pt>
                <c:pt idx="232">
                  <c:v>46224</c:v>
                </c:pt>
                <c:pt idx="233">
                  <c:v>46225</c:v>
                </c:pt>
                <c:pt idx="234">
                  <c:v>46226</c:v>
                </c:pt>
                <c:pt idx="235">
                  <c:v>46227</c:v>
                </c:pt>
                <c:pt idx="236">
                  <c:v>46230</c:v>
                </c:pt>
                <c:pt idx="237">
                  <c:v>46231</c:v>
                </c:pt>
                <c:pt idx="238">
                  <c:v>46232</c:v>
                </c:pt>
                <c:pt idx="239">
                  <c:v>46233</c:v>
                </c:pt>
                <c:pt idx="240">
                  <c:v>46234</c:v>
                </c:pt>
                <c:pt idx="241">
                  <c:v>46237</c:v>
                </c:pt>
                <c:pt idx="242">
                  <c:v>46238</c:v>
                </c:pt>
                <c:pt idx="243">
                  <c:v>46239</c:v>
                </c:pt>
                <c:pt idx="244">
                  <c:v>46240</c:v>
                </c:pt>
                <c:pt idx="245">
                  <c:v>46241</c:v>
                </c:pt>
                <c:pt idx="246">
                  <c:v>46244</c:v>
                </c:pt>
                <c:pt idx="247">
                  <c:v>46245</c:v>
                </c:pt>
                <c:pt idx="248">
                  <c:v>46246</c:v>
                </c:pt>
                <c:pt idx="249">
                  <c:v>46247</c:v>
                </c:pt>
              </c:numCache>
            </c:numRef>
          </c:cat>
          <c:val>
            <c:numRef>
              <c:f>IFIX!$P$6:$P$258</c:f>
              <c:numCache>
                <c:formatCode>General</c:formatCode>
                <c:ptCount val="252"/>
                <c:pt idx="0">
                  <c:v>100</c:v>
                </c:pt>
                <c:pt idx="1">
                  <c:v>100.05513101699808</c:v>
                </c:pt>
                <c:pt idx="2">
                  <c:v>100.11029252811367</c:v>
                </c:pt>
                <c:pt idx="3">
                  <c:v>100.22070671049543</c:v>
                </c:pt>
                <c:pt idx="4">
                  <c:v>100.27595949108012</c:v>
                </c:pt>
                <c:pt idx="5">
                  <c:v>100.33124265646379</c:v>
                </c:pt>
                <c:pt idx="6">
                  <c:v>100.38655631596497</c:v>
                </c:pt>
                <c:pt idx="7">
                  <c:v>100.44190046958367</c:v>
                </c:pt>
                <c:pt idx="8">
                  <c:v>100.49727511731989</c:v>
                </c:pt>
                <c:pt idx="9">
                  <c:v>100.55268035123133</c:v>
                </c:pt>
                <c:pt idx="10">
                  <c:v>100.60811608501389</c:v>
                </c:pt>
                <c:pt idx="11">
                  <c:v>100.66358241072531</c:v>
                </c:pt>
                <c:pt idx="12">
                  <c:v>100.71907932836557</c:v>
                </c:pt>
                <c:pt idx="13">
                  <c:v>100.77460684368826</c:v>
                </c:pt>
                <c:pt idx="14">
                  <c:v>100.83016495669339</c:v>
                </c:pt>
                <c:pt idx="15">
                  <c:v>100.88575365587377</c:v>
                </c:pt>
                <c:pt idx="16">
                  <c:v>100.94137306205511</c:v>
                </c:pt>
                <c:pt idx="17">
                  <c:v>100.99702315797659</c:v>
                </c:pt>
                <c:pt idx="18">
                  <c:v>101.05270385158053</c:v>
                </c:pt>
                <c:pt idx="19">
                  <c:v>101.10841524067823</c:v>
                </c:pt>
                <c:pt idx="20">
                  <c:v>101.16415743458823</c:v>
                </c:pt>
                <c:pt idx="21">
                  <c:v>101.219930323992</c:v>
                </c:pt>
                <c:pt idx="22">
                  <c:v>101.27573390888952</c:v>
                </c:pt>
                <c:pt idx="23">
                  <c:v>101.33156829284576</c:v>
                </c:pt>
                <c:pt idx="24">
                  <c:v>101.38743347586066</c:v>
                </c:pt>
                <c:pt idx="25">
                  <c:v>101.44332946368787</c:v>
                </c:pt>
                <c:pt idx="26">
                  <c:v>101.49925624482017</c:v>
                </c:pt>
                <c:pt idx="27">
                  <c:v>101.55521383076477</c:v>
                </c:pt>
                <c:pt idx="28">
                  <c:v>101.611202319333</c:v>
                </c:pt>
                <c:pt idx="29">
                  <c:v>101.66722160695991</c:v>
                </c:pt>
                <c:pt idx="30">
                  <c:v>101.72327179721044</c:v>
                </c:pt>
                <c:pt idx="31">
                  <c:v>101.7793528900846</c:v>
                </c:pt>
                <c:pt idx="32">
                  <c:v>101.83546488558235</c:v>
                </c:pt>
                <c:pt idx="33">
                  <c:v>101.89160788726868</c:v>
                </c:pt>
                <c:pt idx="34">
                  <c:v>101.94778179157861</c:v>
                </c:pt>
                <c:pt idx="35">
                  <c:v>102.00398669632348</c:v>
                </c:pt>
                <c:pt idx="36">
                  <c:v>102.0602226130105</c:v>
                </c:pt>
                <c:pt idx="37">
                  <c:v>102.11648953013247</c:v>
                </c:pt>
                <c:pt idx="38">
                  <c:v>102.1727874591966</c:v>
                </c:pt>
                <c:pt idx="39">
                  <c:v>102.22911638869564</c:v>
                </c:pt>
                <c:pt idx="40">
                  <c:v>102.28547642219458</c:v>
                </c:pt>
                <c:pt idx="41">
                  <c:v>102.34186746763564</c:v>
                </c:pt>
                <c:pt idx="42">
                  <c:v>102.39828961707657</c:v>
                </c:pt>
                <c:pt idx="43">
                  <c:v>102.45474287627098</c:v>
                </c:pt>
                <c:pt idx="44">
                  <c:v>102.51122724521888</c:v>
                </c:pt>
                <c:pt idx="45">
                  <c:v>102.56774282173157</c:v>
                </c:pt>
                <c:pt idx="46">
                  <c:v>102.62428950799774</c:v>
                </c:pt>
                <c:pt idx="47">
                  <c:v>102.6808674075823</c:v>
                </c:pt>
                <c:pt idx="48">
                  <c:v>102.73747641116674</c:v>
                </c:pt>
                <c:pt idx="49">
                  <c:v>102.79411662231595</c:v>
                </c:pt>
                <c:pt idx="50">
                  <c:v>102.85078815034851</c:v>
                </c:pt>
                <c:pt idx="51">
                  <c:v>102.90749089169945</c:v>
                </c:pt>
                <c:pt idx="52">
                  <c:v>102.96422484061519</c:v>
                </c:pt>
                <c:pt idx="53">
                  <c:v>103.02099010641427</c:v>
                </c:pt>
                <c:pt idx="54">
                  <c:v>103.07778667758947</c:v>
                </c:pt>
                <c:pt idx="55">
                  <c:v>103.1346145714016</c:v>
                </c:pt>
                <c:pt idx="56">
                  <c:v>103.19147377058984</c:v>
                </c:pt>
                <c:pt idx="57">
                  <c:v>103.2483642866614</c:v>
                </c:pt>
                <c:pt idx="58">
                  <c:v>103.30528621742762</c:v>
                </c:pt>
                <c:pt idx="59">
                  <c:v>103.3622395686421</c:v>
                </c:pt>
                <c:pt idx="60">
                  <c:v>103.4192242309863</c:v>
                </c:pt>
                <c:pt idx="61">
                  <c:v>103.47624030802513</c:v>
                </c:pt>
                <c:pt idx="62">
                  <c:v>103.53328790332355</c:v>
                </c:pt>
                <c:pt idx="63">
                  <c:v>103.59036691331661</c:v>
                </c:pt>
                <c:pt idx="64">
                  <c:v>103.64747734375796</c:v>
                </c:pt>
                <c:pt idx="65">
                  <c:v>103.70461928670524</c:v>
                </c:pt>
                <c:pt idx="66">
                  <c:v>103.76179275366573</c:v>
                </c:pt>
                <c:pt idx="67">
                  <c:v>103.76179275366573</c:v>
                </c:pt>
                <c:pt idx="68">
                  <c:v>103.81899773888578</c:v>
                </c:pt>
                <c:pt idx="69">
                  <c:v>103.87623423661182</c:v>
                </c:pt>
                <c:pt idx="70">
                  <c:v>103.93350236191594</c:v>
                </c:pt>
                <c:pt idx="71">
                  <c:v>103.99080200547965</c:v>
                </c:pt>
                <c:pt idx="72">
                  <c:v>104.04813327086787</c:v>
                </c:pt>
                <c:pt idx="73">
                  <c:v>104.10549615232699</c:v>
                </c:pt>
                <c:pt idx="74">
                  <c:v>104.16289066136422</c:v>
                </c:pt>
                <c:pt idx="75">
                  <c:v>104.22031678647234</c:v>
                </c:pt>
                <c:pt idx="76">
                  <c:v>104.27777453340497</c:v>
                </c:pt>
                <c:pt idx="77">
                  <c:v>104.33526400572704</c:v>
                </c:pt>
                <c:pt idx="78">
                  <c:v>104.39278509987359</c:v>
                </c:pt>
                <c:pt idx="79">
                  <c:v>104.45033791940961</c:v>
                </c:pt>
                <c:pt idx="80">
                  <c:v>104.50792246433504</c:v>
                </c:pt>
                <c:pt idx="81">
                  <c:v>104.56553883246121</c:v>
                </c:pt>
                <c:pt idx="82">
                  <c:v>104.62318692597681</c:v>
                </c:pt>
                <c:pt idx="83">
                  <c:v>104.68086684269319</c:v>
                </c:pt>
                <c:pt idx="84">
                  <c:v>104.73857848479899</c:v>
                </c:pt>
                <c:pt idx="85">
                  <c:v>104.79632195585913</c:v>
                </c:pt>
                <c:pt idx="86">
                  <c:v>104.85409725012002</c:v>
                </c:pt>
                <c:pt idx="87">
                  <c:v>104.85409725012002</c:v>
                </c:pt>
                <c:pt idx="88">
                  <c:v>104.96974352688113</c:v>
                </c:pt>
                <c:pt idx="89">
                  <c:v>105.02761450938137</c:v>
                </c:pt>
                <c:pt idx="90">
                  <c:v>105.08551732083595</c:v>
                </c:pt>
                <c:pt idx="91">
                  <c:v>105.08551732083595</c:v>
                </c:pt>
                <c:pt idx="92">
                  <c:v>105.20141872404217</c:v>
                </c:pt>
                <c:pt idx="93">
                  <c:v>105.25941742511232</c:v>
                </c:pt>
                <c:pt idx="94">
                  <c:v>105.31744805294817</c:v>
                </c:pt>
                <c:pt idx="95">
                  <c:v>105.31744805294817</c:v>
                </c:pt>
                <c:pt idx="96">
                  <c:v>105.43360530180034</c:v>
                </c:pt>
                <c:pt idx="97">
                  <c:v>105.4917319228167</c:v>
                </c:pt>
                <c:pt idx="98">
                  <c:v>105.54989067772856</c:v>
                </c:pt>
                <c:pt idx="99">
                  <c:v>105.60808146297101</c:v>
                </c:pt>
                <c:pt idx="100">
                  <c:v>105.66630428429771</c:v>
                </c:pt>
                <c:pt idx="101">
                  <c:v>105.72455923951993</c:v>
                </c:pt>
                <c:pt idx="102">
                  <c:v>105.7828463286377</c:v>
                </c:pt>
                <c:pt idx="103">
                  <c:v>105.84116555165099</c:v>
                </c:pt>
                <c:pt idx="104">
                  <c:v>105.8995169085598</c:v>
                </c:pt>
                <c:pt idx="105">
                  <c:v>105.95790040511777</c:v>
                </c:pt>
                <c:pt idx="106">
                  <c:v>106.01631613338259</c:v>
                </c:pt>
                <c:pt idx="107">
                  <c:v>106.07476410486147</c:v>
                </c:pt>
                <c:pt idx="108">
                  <c:v>106.13324420448227</c:v>
                </c:pt>
                <c:pt idx="109">
                  <c:v>106.19175654156355</c:v>
                </c:pt>
                <c:pt idx="110">
                  <c:v>106.25030122542384</c:v>
                </c:pt>
                <c:pt idx="111">
                  <c:v>106.30887814099097</c:v>
                </c:pt>
                <c:pt idx="112">
                  <c:v>106.36748739758349</c:v>
                </c:pt>
                <c:pt idx="113">
                  <c:v>106.42612889163645</c:v>
                </c:pt>
                <c:pt idx="114">
                  <c:v>106.48480272671483</c:v>
                </c:pt>
                <c:pt idx="115">
                  <c:v>106.54350889706498</c:v>
                </c:pt>
                <c:pt idx="116">
                  <c:v>106.60224751775903</c:v>
                </c:pt>
                <c:pt idx="117">
                  <c:v>106.66101847372488</c:v>
                </c:pt>
                <c:pt idx="118">
                  <c:v>106.71982187428104</c:v>
                </c:pt>
                <c:pt idx="119">
                  <c:v>106.77865761010899</c:v>
                </c:pt>
                <c:pt idx="120">
                  <c:v>106.83752579628086</c:v>
                </c:pt>
                <c:pt idx="121">
                  <c:v>106.89642641553584</c:v>
                </c:pt>
                <c:pt idx="122">
                  <c:v>106.95535958869966</c:v>
                </c:pt>
                <c:pt idx="123">
                  <c:v>107.0143252007002</c:v>
                </c:pt>
                <c:pt idx="124">
                  <c:v>107.07332336085597</c:v>
                </c:pt>
                <c:pt idx="125">
                  <c:v>107.13235406341337</c:v>
                </c:pt>
                <c:pt idx="126">
                  <c:v>107.19141730837242</c:v>
                </c:pt>
                <c:pt idx="127">
                  <c:v>107.2505131014867</c:v>
                </c:pt>
                <c:pt idx="128">
                  <c:v>107.30964144275623</c:v>
                </c:pt>
                <c:pt idx="129">
                  <c:v>107.36880242999233</c:v>
                </c:pt>
                <c:pt idx="130">
                  <c:v>107.42799595963007</c:v>
                </c:pt>
                <c:pt idx="131">
                  <c:v>107.48722214098797</c:v>
                </c:pt>
                <c:pt idx="132">
                  <c:v>107.54648096831245</c:v>
                </c:pt>
                <c:pt idx="133">
                  <c:v>107.6057724473571</c:v>
                </c:pt>
                <c:pt idx="134">
                  <c:v>107.66509667017964</c:v>
                </c:pt>
                <c:pt idx="135">
                  <c:v>107.72445354472234</c:v>
                </c:pt>
                <c:pt idx="136">
                  <c:v>107.78384317455011</c:v>
                </c:pt>
                <c:pt idx="137">
                  <c:v>107.8432655481558</c:v>
                </c:pt>
                <c:pt idx="138">
                  <c:v>107.90272067704656</c:v>
                </c:pt>
                <c:pt idx="139">
                  <c:v>107.96220854971521</c:v>
                </c:pt>
                <c:pt idx="140">
                  <c:v>108.02172928123389</c:v>
                </c:pt>
                <c:pt idx="141">
                  <c:v>108.08128276228406</c:v>
                </c:pt>
                <c:pt idx="142">
                  <c:v>108.14086909643065</c:v>
                </c:pt>
                <c:pt idx="143">
                  <c:v>108.20048828367366</c:v>
                </c:pt>
                <c:pt idx="144">
                  <c:v>108.26014032401311</c:v>
                </c:pt>
                <c:pt idx="145">
                  <c:v>108.31982532101388</c:v>
                </c:pt>
                <c:pt idx="146">
                  <c:v>108.37954317686469</c:v>
                </c:pt>
                <c:pt idx="147">
                  <c:v>108.43929397786962</c:v>
                </c:pt>
                <c:pt idx="148">
                  <c:v>108.49813988607488</c:v>
                </c:pt>
                <c:pt idx="149">
                  <c:v>108.55701771529223</c:v>
                </c:pt>
                <c:pt idx="150">
                  <c:v>108.61592747702885</c:v>
                </c:pt>
                <c:pt idx="151">
                  <c:v>108.67486926909608</c:v>
                </c:pt>
                <c:pt idx="152">
                  <c:v>108.73384299368259</c:v>
                </c:pt>
                <c:pt idx="153">
                  <c:v>108.79284874859968</c:v>
                </c:pt>
                <c:pt idx="154">
                  <c:v>108.85188653960101</c:v>
                </c:pt>
                <c:pt idx="155">
                  <c:v>108.91095635517934</c:v>
                </c:pt>
                <c:pt idx="156">
                  <c:v>108.97005820684187</c:v>
                </c:pt>
                <c:pt idx="157">
                  <c:v>109.02919219239995</c:v>
                </c:pt>
                <c:pt idx="158">
                  <c:v>109.08835820828865</c:v>
                </c:pt>
                <c:pt idx="159">
                  <c:v>109.14755636382647</c:v>
                </c:pt>
                <c:pt idx="160">
                  <c:v>109.20678664750622</c:v>
                </c:pt>
                <c:pt idx="161">
                  <c:v>109.26604907083509</c:v>
                </c:pt>
                <c:pt idx="162">
                  <c:v>109.32534362805953</c:v>
                </c:pt>
                <c:pt idx="163">
                  <c:v>109.3846704169908</c:v>
                </c:pt>
                <c:pt idx="164">
                  <c:v>109.44402934557121</c:v>
                </c:pt>
                <c:pt idx="165">
                  <c:v>109.50342051161208</c:v>
                </c:pt>
                <c:pt idx="166">
                  <c:v>109.56284391511345</c:v>
                </c:pt>
                <c:pt idx="167">
                  <c:v>109.62229955607525</c:v>
                </c:pt>
                <c:pt idx="168">
                  <c:v>109.68178743449751</c:v>
                </c:pt>
                <c:pt idx="169">
                  <c:v>109.74130764819157</c:v>
                </c:pt>
                <c:pt idx="170">
                  <c:v>109.80086010509966</c:v>
                </c:pt>
                <c:pt idx="171">
                  <c:v>109.86044489727958</c:v>
                </c:pt>
                <c:pt idx="172">
                  <c:v>109.92006203048486</c:v>
                </c:pt>
                <c:pt idx="173">
                  <c:v>109.97971151046913</c:v>
                </c:pt>
                <c:pt idx="174">
                  <c:v>110.03939331997158</c:v>
                </c:pt>
                <c:pt idx="175">
                  <c:v>110.09910757981797</c:v>
                </c:pt>
                <c:pt idx="176">
                  <c:v>110.15789999098462</c:v>
                </c:pt>
                <c:pt idx="177">
                  <c:v>110.21672382259952</c:v>
                </c:pt>
                <c:pt idx="178">
                  <c:v>110.27557906890907</c:v>
                </c:pt>
                <c:pt idx="179">
                  <c:v>110.33446572991328</c:v>
                </c:pt>
                <c:pt idx="180">
                  <c:v>110.39338381136572</c:v>
                </c:pt>
                <c:pt idx="181">
                  <c:v>110.45233340532414</c:v>
                </c:pt>
                <c:pt idx="182">
                  <c:v>110.51131441973081</c:v>
                </c:pt>
                <c:pt idx="183">
                  <c:v>110.57032694664345</c:v>
                </c:pt>
                <c:pt idx="184">
                  <c:v>110.6293709975693</c:v>
                </c:pt>
                <c:pt idx="185">
                  <c:v>110.68844656675471</c:v>
                </c:pt>
                <c:pt idx="186">
                  <c:v>110.74755365419969</c:v>
                </c:pt>
                <c:pt idx="187">
                  <c:v>110.80669236346917</c:v>
                </c:pt>
                <c:pt idx="188">
                  <c:v>110.86586259099822</c:v>
                </c:pt>
                <c:pt idx="189">
                  <c:v>110.92506443459818</c:v>
                </c:pt>
                <c:pt idx="190">
                  <c:v>110.98429790577624</c:v>
                </c:pt>
                <c:pt idx="191">
                  <c:v>111.04356299877881</c:v>
                </c:pt>
                <c:pt idx="192">
                  <c:v>111.10285970785228</c:v>
                </c:pt>
                <c:pt idx="193">
                  <c:v>111.16218814231516</c:v>
                </c:pt>
                <c:pt idx="194">
                  <c:v>111.2215482043562</c:v>
                </c:pt>
                <c:pt idx="195">
                  <c:v>111.28093998603303</c:v>
                </c:pt>
                <c:pt idx="196">
                  <c:v>111.34036348734568</c:v>
                </c:pt>
                <c:pt idx="197">
                  <c:v>111.3998187198014</c:v>
                </c:pt>
                <c:pt idx="198">
                  <c:v>111.45930567189292</c:v>
                </c:pt>
                <c:pt idx="199">
                  <c:v>111.51882445293883</c:v>
                </c:pt>
                <c:pt idx="200">
                  <c:v>111.57837495362052</c:v>
                </c:pt>
                <c:pt idx="201">
                  <c:v>111.6379572832566</c:v>
                </c:pt>
                <c:pt idx="202">
                  <c:v>111.69757144184703</c:v>
                </c:pt>
                <c:pt idx="203">
                  <c:v>111.75721742363821</c:v>
                </c:pt>
                <c:pt idx="204">
                  <c:v>111.81689523438375</c:v>
                </c:pt>
                <c:pt idx="205">
                  <c:v>111.87660497764857</c:v>
                </c:pt>
                <c:pt idx="206">
                  <c:v>111.93634654411414</c:v>
                </c:pt>
                <c:pt idx="207">
                  <c:v>111.99612003734539</c:v>
                </c:pt>
                <c:pt idx="208">
                  <c:v>112.05592546309595</c:v>
                </c:pt>
                <c:pt idx="209">
                  <c:v>112.11478943762742</c:v>
                </c:pt>
                <c:pt idx="210">
                  <c:v>112.17368441259384</c:v>
                </c:pt>
                <c:pt idx="211">
                  <c:v>112.23261029593748</c:v>
                </c:pt>
                <c:pt idx="212">
                  <c:v>112.29156707615114</c:v>
                </c:pt>
                <c:pt idx="213">
                  <c:v>112.35055486255335</c:v>
                </c:pt>
                <c:pt idx="214">
                  <c:v>112.40957366089771</c:v>
                </c:pt>
                <c:pt idx="215">
                  <c:v>112.468623459677</c:v>
                </c:pt>
                <c:pt idx="216">
                  <c:v>112.52770426464487</c:v>
                </c:pt>
                <c:pt idx="217">
                  <c:v>112.58681607004767</c:v>
                </c:pt>
                <c:pt idx="218">
                  <c:v>112.64595899095754</c:v>
                </c:pt>
                <c:pt idx="219">
                  <c:v>112.70513291230235</c:v>
                </c:pt>
                <c:pt idx="220">
                  <c:v>112.76433794340062</c:v>
                </c:pt>
                <c:pt idx="221">
                  <c:v>112.82357408425236</c:v>
                </c:pt>
                <c:pt idx="222">
                  <c:v>112.88284132910398</c:v>
                </c:pt>
                <c:pt idx="223">
                  <c:v>112.94213978727402</c:v>
                </c:pt>
                <c:pt idx="224">
                  <c:v>113.00146934944391</c:v>
                </c:pt>
                <c:pt idx="225">
                  <c:v>113.06083002712089</c:v>
                </c:pt>
                <c:pt idx="226">
                  <c:v>113.12022190660906</c:v>
                </c:pt>
                <c:pt idx="227">
                  <c:v>113.17964500516922</c:v>
                </c:pt>
                <c:pt idx="228">
                  <c:v>113.23909931129418</c:v>
                </c:pt>
                <c:pt idx="229">
                  <c:v>113.29858482498395</c:v>
                </c:pt>
                <c:pt idx="230">
                  <c:v>113.35810165555702</c:v>
                </c:pt>
                <c:pt idx="231">
                  <c:v>113.4176496936949</c:v>
                </c:pt>
                <c:pt idx="232">
                  <c:v>113.47722904871611</c:v>
                </c:pt>
                <c:pt idx="233">
                  <c:v>113.53683971486704</c:v>
                </c:pt>
                <c:pt idx="234">
                  <c:v>113.59648169214769</c:v>
                </c:pt>
                <c:pt idx="235">
                  <c:v>113.65615498631168</c:v>
                </c:pt>
                <c:pt idx="236">
                  <c:v>113.71585959160538</c:v>
                </c:pt>
                <c:pt idx="237">
                  <c:v>113.77559561734735</c:v>
                </c:pt>
                <c:pt idx="238">
                  <c:v>113.83536294846543</c:v>
                </c:pt>
                <c:pt idx="239">
                  <c:v>113.89516170003176</c:v>
                </c:pt>
                <c:pt idx="240">
                  <c:v>113.95499186629274</c:v>
                </c:pt>
                <c:pt idx="241">
                  <c:v>114.01485345300199</c:v>
                </c:pt>
                <c:pt idx="242">
                  <c:v>114.07474655221718</c:v>
                </c:pt>
                <c:pt idx="243">
                  <c:v>114.13467107188062</c:v>
                </c:pt>
                <c:pt idx="244">
                  <c:v>114.19363350213644</c:v>
                </c:pt>
                <c:pt idx="245">
                  <c:v>114.25262642650976</c:v>
                </c:pt>
                <c:pt idx="246">
                  <c:v>114.311649839247</c:v>
                </c:pt>
                <c:pt idx="247">
                  <c:v>114.37070374610175</c:v>
                </c:pt>
                <c:pt idx="248">
                  <c:v>114.42978814132042</c:v>
                </c:pt>
                <c:pt idx="249">
                  <c:v>114.4889030306566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3-4D6E-B5D8-F657D2BAD8E8}"/>
            </c:ext>
          </c:extLst>
        </c:ser>
        <c:ser>
          <c:idx val="2"/>
          <c:order val="2"/>
          <c:tx>
            <c:v>IBOV</c:v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45887</c:v>
                </c:pt>
                <c:pt idx="1">
                  <c:v>45888</c:v>
                </c:pt>
                <c:pt idx="2">
                  <c:v>45889</c:v>
                </c:pt>
                <c:pt idx="3">
                  <c:v>45891</c:v>
                </c:pt>
                <c:pt idx="4">
                  <c:v>45894</c:v>
                </c:pt>
                <c:pt idx="5">
                  <c:v>45895</c:v>
                </c:pt>
                <c:pt idx="6">
                  <c:v>45896</c:v>
                </c:pt>
                <c:pt idx="7">
                  <c:v>45897</c:v>
                </c:pt>
                <c:pt idx="8">
                  <c:v>45898</c:v>
                </c:pt>
                <c:pt idx="9">
                  <c:v>45901</c:v>
                </c:pt>
                <c:pt idx="10">
                  <c:v>45902</c:v>
                </c:pt>
                <c:pt idx="11">
                  <c:v>45903</c:v>
                </c:pt>
                <c:pt idx="12">
                  <c:v>45904</c:v>
                </c:pt>
                <c:pt idx="13">
                  <c:v>45905</c:v>
                </c:pt>
                <c:pt idx="14">
                  <c:v>45908</c:v>
                </c:pt>
                <c:pt idx="15">
                  <c:v>45909</c:v>
                </c:pt>
                <c:pt idx="16">
                  <c:v>45910</c:v>
                </c:pt>
                <c:pt idx="17">
                  <c:v>45911</c:v>
                </c:pt>
                <c:pt idx="18">
                  <c:v>45912</c:v>
                </c:pt>
                <c:pt idx="19">
                  <c:v>45915</c:v>
                </c:pt>
                <c:pt idx="20">
                  <c:v>45916</c:v>
                </c:pt>
                <c:pt idx="21">
                  <c:v>45917</c:v>
                </c:pt>
                <c:pt idx="22">
                  <c:v>45918</c:v>
                </c:pt>
                <c:pt idx="23">
                  <c:v>45919</c:v>
                </c:pt>
                <c:pt idx="24">
                  <c:v>45922</c:v>
                </c:pt>
                <c:pt idx="25">
                  <c:v>45923</c:v>
                </c:pt>
                <c:pt idx="26">
                  <c:v>45924</c:v>
                </c:pt>
                <c:pt idx="27">
                  <c:v>45925</c:v>
                </c:pt>
                <c:pt idx="28">
                  <c:v>45926</c:v>
                </c:pt>
                <c:pt idx="29">
                  <c:v>45929</c:v>
                </c:pt>
                <c:pt idx="30">
                  <c:v>45930</c:v>
                </c:pt>
                <c:pt idx="31">
                  <c:v>45931</c:v>
                </c:pt>
                <c:pt idx="32">
                  <c:v>45932</c:v>
                </c:pt>
                <c:pt idx="33">
                  <c:v>45933</c:v>
                </c:pt>
                <c:pt idx="34">
                  <c:v>45936</c:v>
                </c:pt>
                <c:pt idx="35">
                  <c:v>45937</c:v>
                </c:pt>
                <c:pt idx="36">
                  <c:v>45938</c:v>
                </c:pt>
                <c:pt idx="37">
                  <c:v>45939</c:v>
                </c:pt>
                <c:pt idx="38">
                  <c:v>45940</c:v>
                </c:pt>
                <c:pt idx="39">
                  <c:v>45943</c:v>
                </c:pt>
                <c:pt idx="40">
                  <c:v>45944</c:v>
                </c:pt>
                <c:pt idx="41">
                  <c:v>45945</c:v>
                </c:pt>
                <c:pt idx="42">
                  <c:v>45946</c:v>
                </c:pt>
                <c:pt idx="43">
                  <c:v>45947</c:v>
                </c:pt>
                <c:pt idx="44">
                  <c:v>45950</c:v>
                </c:pt>
                <c:pt idx="45">
                  <c:v>45951</c:v>
                </c:pt>
                <c:pt idx="46">
                  <c:v>45952</c:v>
                </c:pt>
                <c:pt idx="47">
                  <c:v>45953</c:v>
                </c:pt>
                <c:pt idx="48">
                  <c:v>45954</c:v>
                </c:pt>
                <c:pt idx="49">
                  <c:v>45957</c:v>
                </c:pt>
                <c:pt idx="50">
                  <c:v>45958</c:v>
                </c:pt>
                <c:pt idx="51">
                  <c:v>45959</c:v>
                </c:pt>
                <c:pt idx="52">
                  <c:v>45960</c:v>
                </c:pt>
                <c:pt idx="53">
                  <c:v>45961</c:v>
                </c:pt>
                <c:pt idx="54">
                  <c:v>45964</c:v>
                </c:pt>
                <c:pt idx="55">
                  <c:v>45965</c:v>
                </c:pt>
                <c:pt idx="56">
                  <c:v>45966</c:v>
                </c:pt>
                <c:pt idx="57">
                  <c:v>45967</c:v>
                </c:pt>
                <c:pt idx="58">
                  <c:v>45968</c:v>
                </c:pt>
                <c:pt idx="59">
                  <c:v>45971</c:v>
                </c:pt>
                <c:pt idx="60">
                  <c:v>45972</c:v>
                </c:pt>
                <c:pt idx="61">
                  <c:v>45973</c:v>
                </c:pt>
                <c:pt idx="62">
                  <c:v>45974</c:v>
                </c:pt>
                <c:pt idx="63">
                  <c:v>45975</c:v>
                </c:pt>
                <c:pt idx="64">
                  <c:v>45978</c:v>
                </c:pt>
                <c:pt idx="65">
                  <c:v>45979</c:v>
                </c:pt>
                <c:pt idx="66">
                  <c:v>45980</c:v>
                </c:pt>
                <c:pt idx="67">
                  <c:v>45981</c:v>
                </c:pt>
                <c:pt idx="68">
                  <c:v>45982</c:v>
                </c:pt>
                <c:pt idx="69">
                  <c:v>45985</c:v>
                </c:pt>
                <c:pt idx="70">
                  <c:v>45986</c:v>
                </c:pt>
                <c:pt idx="71">
                  <c:v>45987</c:v>
                </c:pt>
                <c:pt idx="72">
                  <c:v>45988</c:v>
                </c:pt>
                <c:pt idx="73">
                  <c:v>45989</c:v>
                </c:pt>
                <c:pt idx="74">
                  <c:v>45992</c:v>
                </c:pt>
                <c:pt idx="75">
                  <c:v>45993</c:v>
                </c:pt>
                <c:pt idx="76">
                  <c:v>45994</c:v>
                </c:pt>
                <c:pt idx="77">
                  <c:v>45995</c:v>
                </c:pt>
                <c:pt idx="78">
                  <c:v>45996</c:v>
                </c:pt>
                <c:pt idx="79">
                  <c:v>45999</c:v>
                </c:pt>
                <c:pt idx="80">
                  <c:v>46000</c:v>
                </c:pt>
                <c:pt idx="81">
                  <c:v>46001</c:v>
                </c:pt>
                <c:pt idx="82">
                  <c:v>46002</c:v>
                </c:pt>
                <c:pt idx="83">
                  <c:v>46003</c:v>
                </c:pt>
                <c:pt idx="84">
                  <c:v>46006</c:v>
                </c:pt>
                <c:pt idx="85">
                  <c:v>46007</c:v>
                </c:pt>
                <c:pt idx="86">
                  <c:v>46008</c:v>
                </c:pt>
                <c:pt idx="87">
                  <c:v>46009</c:v>
                </c:pt>
                <c:pt idx="88">
                  <c:v>46010</c:v>
                </c:pt>
                <c:pt idx="89">
                  <c:v>46013</c:v>
                </c:pt>
                <c:pt idx="90">
                  <c:v>46014</c:v>
                </c:pt>
                <c:pt idx="91">
                  <c:v>46015</c:v>
                </c:pt>
                <c:pt idx="92">
                  <c:v>46017</c:v>
                </c:pt>
                <c:pt idx="93">
                  <c:v>46020</c:v>
                </c:pt>
                <c:pt idx="94">
                  <c:v>46021</c:v>
                </c:pt>
                <c:pt idx="95">
                  <c:v>46022</c:v>
                </c:pt>
                <c:pt idx="96">
                  <c:v>46024</c:v>
                </c:pt>
                <c:pt idx="97">
                  <c:v>46027</c:v>
                </c:pt>
                <c:pt idx="98">
                  <c:v>46028</c:v>
                </c:pt>
                <c:pt idx="99">
                  <c:v>46029</c:v>
                </c:pt>
                <c:pt idx="100">
                  <c:v>46030</c:v>
                </c:pt>
                <c:pt idx="101">
                  <c:v>46031</c:v>
                </c:pt>
                <c:pt idx="102">
                  <c:v>46034</c:v>
                </c:pt>
                <c:pt idx="103">
                  <c:v>46035</c:v>
                </c:pt>
                <c:pt idx="104">
                  <c:v>46036</c:v>
                </c:pt>
                <c:pt idx="105">
                  <c:v>46037</c:v>
                </c:pt>
                <c:pt idx="106">
                  <c:v>46038</c:v>
                </c:pt>
                <c:pt idx="107">
                  <c:v>46041</c:v>
                </c:pt>
                <c:pt idx="108">
                  <c:v>46042</c:v>
                </c:pt>
                <c:pt idx="109">
                  <c:v>46043</c:v>
                </c:pt>
                <c:pt idx="110">
                  <c:v>46044</c:v>
                </c:pt>
                <c:pt idx="111">
                  <c:v>46045</c:v>
                </c:pt>
                <c:pt idx="112">
                  <c:v>46048</c:v>
                </c:pt>
                <c:pt idx="113">
                  <c:v>46049</c:v>
                </c:pt>
                <c:pt idx="114">
                  <c:v>46050</c:v>
                </c:pt>
                <c:pt idx="115">
                  <c:v>46051</c:v>
                </c:pt>
                <c:pt idx="116">
                  <c:v>46052</c:v>
                </c:pt>
                <c:pt idx="117">
                  <c:v>46055</c:v>
                </c:pt>
                <c:pt idx="118">
                  <c:v>46056</c:v>
                </c:pt>
                <c:pt idx="119">
                  <c:v>46057</c:v>
                </c:pt>
                <c:pt idx="120">
                  <c:v>46058</c:v>
                </c:pt>
                <c:pt idx="121">
                  <c:v>46059</c:v>
                </c:pt>
                <c:pt idx="122">
                  <c:v>46062</c:v>
                </c:pt>
                <c:pt idx="123">
                  <c:v>46063</c:v>
                </c:pt>
                <c:pt idx="124">
                  <c:v>46064</c:v>
                </c:pt>
                <c:pt idx="125">
                  <c:v>46065</c:v>
                </c:pt>
                <c:pt idx="126">
                  <c:v>46066</c:v>
                </c:pt>
                <c:pt idx="127">
                  <c:v>46071</c:v>
                </c:pt>
                <c:pt idx="128">
                  <c:v>46072</c:v>
                </c:pt>
                <c:pt idx="129">
                  <c:v>46073</c:v>
                </c:pt>
                <c:pt idx="130">
                  <c:v>46076</c:v>
                </c:pt>
                <c:pt idx="131">
                  <c:v>46077</c:v>
                </c:pt>
                <c:pt idx="132">
                  <c:v>46078</c:v>
                </c:pt>
                <c:pt idx="133">
                  <c:v>46079</c:v>
                </c:pt>
                <c:pt idx="134">
                  <c:v>46080</c:v>
                </c:pt>
                <c:pt idx="135">
                  <c:v>46083</c:v>
                </c:pt>
                <c:pt idx="136">
                  <c:v>46084</c:v>
                </c:pt>
                <c:pt idx="137">
                  <c:v>46085</c:v>
                </c:pt>
                <c:pt idx="138">
                  <c:v>46086</c:v>
                </c:pt>
                <c:pt idx="139">
                  <c:v>46087</c:v>
                </c:pt>
                <c:pt idx="140">
                  <c:v>46090</c:v>
                </c:pt>
                <c:pt idx="141">
                  <c:v>46091</c:v>
                </c:pt>
                <c:pt idx="142">
                  <c:v>46092</c:v>
                </c:pt>
                <c:pt idx="143">
                  <c:v>46093</c:v>
                </c:pt>
                <c:pt idx="144">
                  <c:v>46094</c:v>
                </c:pt>
                <c:pt idx="145">
                  <c:v>46097</c:v>
                </c:pt>
                <c:pt idx="146">
                  <c:v>46098</c:v>
                </c:pt>
                <c:pt idx="147">
                  <c:v>46099</c:v>
                </c:pt>
                <c:pt idx="148">
                  <c:v>46100</c:v>
                </c:pt>
                <c:pt idx="149">
                  <c:v>46101</c:v>
                </c:pt>
                <c:pt idx="150">
                  <c:v>46104</c:v>
                </c:pt>
                <c:pt idx="151">
                  <c:v>46105</c:v>
                </c:pt>
                <c:pt idx="152">
                  <c:v>46106</c:v>
                </c:pt>
                <c:pt idx="153">
                  <c:v>46107</c:v>
                </c:pt>
                <c:pt idx="154">
                  <c:v>46108</c:v>
                </c:pt>
                <c:pt idx="155">
                  <c:v>46111</c:v>
                </c:pt>
                <c:pt idx="156">
                  <c:v>46112</c:v>
                </c:pt>
                <c:pt idx="157">
                  <c:v>46113</c:v>
                </c:pt>
                <c:pt idx="158">
                  <c:v>46114</c:v>
                </c:pt>
                <c:pt idx="159">
                  <c:v>46118</c:v>
                </c:pt>
                <c:pt idx="160">
                  <c:v>46119</c:v>
                </c:pt>
                <c:pt idx="161">
                  <c:v>46120</c:v>
                </c:pt>
                <c:pt idx="162">
                  <c:v>46121</c:v>
                </c:pt>
                <c:pt idx="163">
                  <c:v>46122</c:v>
                </c:pt>
                <c:pt idx="164">
                  <c:v>46125</c:v>
                </c:pt>
                <c:pt idx="165">
                  <c:v>46126</c:v>
                </c:pt>
                <c:pt idx="166">
                  <c:v>46127</c:v>
                </c:pt>
                <c:pt idx="167">
                  <c:v>46128</c:v>
                </c:pt>
                <c:pt idx="168">
                  <c:v>46129</c:v>
                </c:pt>
                <c:pt idx="169">
                  <c:v>46132</c:v>
                </c:pt>
                <c:pt idx="170">
                  <c:v>46134</c:v>
                </c:pt>
                <c:pt idx="171">
                  <c:v>46135</c:v>
                </c:pt>
                <c:pt idx="172">
                  <c:v>46136</c:v>
                </c:pt>
                <c:pt idx="173">
                  <c:v>46139</c:v>
                </c:pt>
                <c:pt idx="174">
                  <c:v>46140</c:v>
                </c:pt>
                <c:pt idx="175">
                  <c:v>46141</c:v>
                </c:pt>
                <c:pt idx="176">
                  <c:v>46142</c:v>
                </c:pt>
                <c:pt idx="177">
                  <c:v>46146</c:v>
                </c:pt>
                <c:pt idx="178">
                  <c:v>46147</c:v>
                </c:pt>
                <c:pt idx="179">
                  <c:v>46148</c:v>
                </c:pt>
                <c:pt idx="180">
                  <c:v>46149</c:v>
                </c:pt>
                <c:pt idx="181">
                  <c:v>46150</c:v>
                </c:pt>
                <c:pt idx="182">
                  <c:v>46153</c:v>
                </c:pt>
                <c:pt idx="183">
                  <c:v>46154</c:v>
                </c:pt>
                <c:pt idx="184">
                  <c:v>46155</c:v>
                </c:pt>
                <c:pt idx="185">
                  <c:v>46156</c:v>
                </c:pt>
                <c:pt idx="186">
                  <c:v>46157</c:v>
                </c:pt>
                <c:pt idx="187">
                  <c:v>46160</c:v>
                </c:pt>
                <c:pt idx="188">
                  <c:v>46161</c:v>
                </c:pt>
                <c:pt idx="189">
                  <c:v>46162</c:v>
                </c:pt>
                <c:pt idx="190">
                  <c:v>46163</c:v>
                </c:pt>
                <c:pt idx="191">
                  <c:v>46164</c:v>
                </c:pt>
                <c:pt idx="192">
                  <c:v>46167</c:v>
                </c:pt>
                <c:pt idx="193">
                  <c:v>46168</c:v>
                </c:pt>
                <c:pt idx="194">
                  <c:v>46169</c:v>
                </c:pt>
                <c:pt idx="195">
                  <c:v>46170</c:v>
                </c:pt>
                <c:pt idx="196">
                  <c:v>46171</c:v>
                </c:pt>
                <c:pt idx="197">
                  <c:v>46174</c:v>
                </c:pt>
                <c:pt idx="198">
                  <c:v>46175</c:v>
                </c:pt>
                <c:pt idx="199">
                  <c:v>46176</c:v>
                </c:pt>
                <c:pt idx="200">
                  <c:v>46178</c:v>
                </c:pt>
                <c:pt idx="201">
                  <c:v>46181</c:v>
                </c:pt>
                <c:pt idx="202">
                  <c:v>46182</c:v>
                </c:pt>
                <c:pt idx="203">
                  <c:v>46183</c:v>
                </c:pt>
                <c:pt idx="204">
                  <c:v>46184</c:v>
                </c:pt>
                <c:pt idx="205">
                  <c:v>46185</c:v>
                </c:pt>
                <c:pt idx="206">
                  <c:v>46188</c:v>
                </c:pt>
                <c:pt idx="207">
                  <c:v>46189</c:v>
                </c:pt>
                <c:pt idx="208">
                  <c:v>46190</c:v>
                </c:pt>
                <c:pt idx="209">
                  <c:v>46191</c:v>
                </c:pt>
                <c:pt idx="210">
                  <c:v>46192</c:v>
                </c:pt>
                <c:pt idx="211">
                  <c:v>46195</c:v>
                </c:pt>
                <c:pt idx="212">
                  <c:v>46196</c:v>
                </c:pt>
                <c:pt idx="213">
                  <c:v>46197</c:v>
                </c:pt>
                <c:pt idx="214">
                  <c:v>46198</c:v>
                </c:pt>
                <c:pt idx="215">
                  <c:v>46199</c:v>
                </c:pt>
                <c:pt idx="216">
                  <c:v>46202</c:v>
                </c:pt>
                <c:pt idx="217">
                  <c:v>46203</c:v>
                </c:pt>
                <c:pt idx="218">
                  <c:v>46204</c:v>
                </c:pt>
                <c:pt idx="219">
                  <c:v>46205</c:v>
                </c:pt>
                <c:pt idx="220">
                  <c:v>46206</c:v>
                </c:pt>
                <c:pt idx="221">
                  <c:v>46209</c:v>
                </c:pt>
                <c:pt idx="222">
                  <c:v>46210</c:v>
                </c:pt>
                <c:pt idx="223">
                  <c:v>46211</c:v>
                </c:pt>
                <c:pt idx="224">
                  <c:v>46212</c:v>
                </c:pt>
                <c:pt idx="225">
                  <c:v>46213</c:v>
                </c:pt>
                <c:pt idx="226">
                  <c:v>46216</c:v>
                </c:pt>
                <c:pt idx="227">
                  <c:v>46217</c:v>
                </c:pt>
                <c:pt idx="228">
                  <c:v>46218</c:v>
                </c:pt>
                <c:pt idx="229">
                  <c:v>46219</c:v>
                </c:pt>
                <c:pt idx="230">
                  <c:v>46220</c:v>
                </c:pt>
                <c:pt idx="231">
                  <c:v>46223</c:v>
                </c:pt>
                <c:pt idx="232">
                  <c:v>46224</c:v>
                </c:pt>
                <c:pt idx="233">
                  <c:v>46225</c:v>
                </c:pt>
                <c:pt idx="234">
                  <c:v>46226</c:v>
                </c:pt>
                <c:pt idx="235">
                  <c:v>46227</c:v>
                </c:pt>
                <c:pt idx="236">
                  <c:v>46230</c:v>
                </c:pt>
                <c:pt idx="237">
                  <c:v>46231</c:v>
                </c:pt>
                <c:pt idx="238">
                  <c:v>46232</c:v>
                </c:pt>
                <c:pt idx="239">
                  <c:v>46233</c:v>
                </c:pt>
                <c:pt idx="240">
                  <c:v>46234</c:v>
                </c:pt>
                <c:pt idx="241">
                  <c:v>46237</c:v>
                </c:pt>
                <c:pt idx="242">
                  <c:v>46238</c:v>
                </c:pt>
                <c:pt idx="243">
                  <c:v>46239</c:v>
                </c:pt>
                <c:pt idx="244">
                  <c:v>46240</c:v>
                </c:pt>
                <c:pt idx="245">
                  <c:v>46241</c:v>
                </c:pt>
                <c:pt idx="246">
                  <c:v>46244</c:v>
                </c:pt>
                <c:pt idx="247">
                  <c:v>46245</c:v>
                </c:pt>
                <c:pt idx="248">
                  <c:v>46246</c:v>
                </c:pt>
                <c:pt idx="249">
                  <c:v>46247</c:v>
                </c:pt>
              </c:numCache>
            </c:numRef>
          </c:cat>
          <c:val>
            <c:numRef>
              <c:f>IFIX!$Q$6:$Q$258</c:f>
              <c:numCache>
                <c:formatCode>General</c:formatCode>
                <c:ptCount val="252"/>
                <c:pt idx="0">
                  <c:v>100</c:v>
                </c:pt>
                <c:pt idx="1">
                  <c:v>97.89590337043191</c:v>
                </c:pt>
                <c:pt idx="2">
                  <c:v>98.066451867568489</c:v>
                </c:pt>
                <c:pt idx="3">
                  <c:v>100.47079979447797</c:v>
                </c:pt>
                <c:pt idx="4">
                  <c:v>100.51232274395527</c:v>
                </c:pt>
                <c:pt idx="5">
                  <c:v>100.32751575077857</c:v>
                </c:pt>
                <c:pt idx="6">
                  <c:v>101.37208527269335</c:v>
                </c:pt>
                <c:pt idx="7">
                  <c:v>102.71447384144042</c:v>
                </c:pt>
                <c:pt idx="8">
                  <c:v>102.98614260324229</c:v>
                </c:pt>
                <c:pt idx="9">
                  <c:v>102.88473834038714</c:v>
                </c:pt>
                <c:pt idx="10">
                  <c:v>102.19449752739123</c:v>
                </c:pt>
                <c:pt idx="11">
                  <c:v>101.85112120668049</c:v>
                </c:pt>
                <c:pt idx="12">
                  <c:v>102.67373008535615</c:v>
                </c:pt>
                <c:pt idx="13">
                  <c:v>103.8730239446638</c:v>
                </c:pt>
                <c:pt idx="14">
                  <c:v>103.25508783302752</c:v>
                </c:pt>
                <c:pt idx="15">
                  <c:v>103.12889505435031</c:v>
                </c:pt>
                <c:pt idx="16">
                  <c:v>103.66079228426058</c:v>
                </c:pt>
                <c:pt idx="17">
                  <c:v>104.24492454077246</c:v>
                </c:pt>
                <c:pt idx="18">
                  <c:v>103.60463215742307</c:v>
                </c:pt>
                <c:pt idx="19">
                  <c:v>104.53310927509888</c:v>
                </c:pt>
                <c:pt idx="20">
                  <c:v>104.90825771889794</c:v>
                </c:pt>
                <c:pt idx="21">
                  <c:v>106.02380658955256</c:v>
                </c:pt>
                <c:pt idx="22">
                  <c:v>105.95525220800408</c:v>
                </c:pt>
                <c:pt idx="23">
                  <c:v>106.22150303264343</c:v>
                </c:pt>
                <c:pt idx="24">
                  <c:v>105.67107267120809</c:v>
                </c:pt>
                <c:pt idx="25">
                  <c:v>106.62918094937086</c:v>
                </c:pt>
                <c:pt idx="26">
                  <c:v>106.67783315326832</c:v>
                </c:pt>
                <c:pt idx="27">
                  <c:v>105.81451692229673</c:v>
                </c:pt>
                <c:pt idx="28">
                  <c:v>105.91678048863959</c:v>
                </c:pt>
                <c:pt idx="29">
                  <c:v>106.56499587363736</c:v>
                </c:pt>
                <c:pt idx="30">
                  <c:v>106.49233434731083</c:v>
                </c:pt>
                <c:pt idx="31">
                  <c:v>105.9682581718013</c:v>
                </c:pt>
                <c:pt idx="32">
                  <c:v>104.82662455957552</c:v>
                </c:pt>
                <c:pt idx="33">
                  <c:v>105.00941439375168</c:v>
                </c:pt>
                <c:pt idx="34">
                  <c:v>104.57789463890204</c:v>
                </c:pt>
                <c:pt idx="35">
                  <c:v>102.9382040556787</c:v>
                </c:pt>
                <c:pt idx="36">
                  <c:v>103.51273113295552</c:v>
                </c:pt>
                <c:pt idx="37">
                  <c:v>103.19436178919753</c:v>
                </c:pt>
                <c:pt idx="38">
                  <c:v>102.44586359306909</c:v>
                </c:pt>
                <c:pt idx="39">
                  <c:v>103.24910188668511</c:v>
                </c:pt>
                <c:pt idx="40">
                  <c:v>103.17601071501483</c:v>
                </c:pt>
                <c:pt idx="41">
                  <c:v>103.84645857452496</c:v>
                </c:pt>
                <c:pt idx="42">
                  <c:v>103.55252092802229</c:v>
                </c:pt>
                <c:pt idx="43">
                  <c:v>104.42536951785206</c:v>
                </c:pt>
                <c:pt idx="44">
                  <c:v>105.23419323933751</c:v>
                </c:pt>
                <c:pt idx="45">
                  <c:v>104.92530529041403</c:v>
                </c:pt>
                <c:pt idx="46">
                  <c:v>105.4988784002732</c:v>
                </c:pt>
                <c:pt idx="47">
                  <c:v>106.11654506755482</c:v>
                </c:pt>
                <c:pt idx="48">
                  <c:v>106.44513858295178</c:v>
                </c:pt>
                <c:pt idx="49">
                  <c:v>107.0254476992756</c:v>
                </c:pt>
                <c:pt idx="50">
                  <c:v>107.36028203233417</c:v>
                </c:pt>
                <c:pt idx="51">
                  <c:v>108.23707756595284</c:v>
                </c:pt>
                <c:pt idx="52">
                  <c:v>108.34433669463199</c:v>
                </c:pt>
                <c:pt idx="53">
                  <c:v>108.89793480646324</c:v>
                </c:pt>
                <c:pt idx="54">
                  <c:v>109.563387097237</c:v>
                </c:pt>
                <c:pt idx="55">
                  <c:v>109.74541230465557</c:v>
                </c:pt>
                <c:pt idx="56">
                  <c:v>111.63166999599788</c:v>
                </c:pt>
                <c:pt idx="57">
                  <c:v>111.66384992087696</c:v>
                </c:pt>
                <c:pt idx="58">
                  <c:v>112.19173467633922</c:v>
                </c:pt>
                <c:pt idx="59">
                  <c:v>113.06106597412393</c:v>
                </c:pt>
                <c:pt idx="60">
                  <c:v>114.87526656490822</c:v>
                </c:pt>
                <c:pt idx="61">
                  <c:v>114.79101181441663</c:v>
                </c:pt>
                <c:pt idx="62">
                  <c:v>114.44840740378119</c:v>
                </c:pt>
                <c:pt idx="63">
                  <c:v>114.86804992987584</c:v>
                </c:pt>
                <c:pt idx="64">
                  <c:v>114.32497456090896</c:v>
                </c:pt>
                <c:pt idx="65">
                  <c:v>113.9821298391897</c:v>
                </c:pt>
                <c:pt idx="66">
                  <c:v>113.15089158584954</c:v>
                </c:pt>
                <c:pt idx="67">
                  <c:v>113.15089158584954</c:v>
                </c:pt>
                <c:pt idx="68">
                  <c:v>112.70627120327276</c:v>
                </c:pt>
                <c:pt idx="69">
                  <c:v>113.07581237564935</c:v>
                </c:pt>
                <c:pt idx="70">
                  <c:v>113.53649723545378</c:v>
                </c:pt>
                <c:pt idx="71">
                  <c:v>115.46245733485053</c:v>
                </c:pt>
                <c:pt idx="72">
                  <c:v>115.32032387614642</c:v>
                </c:pt>
                <c:pt idx="73">
                  <c:v>115.83908406174106</c:v>
                </c:pt>
                <c:pt idx="74">
                  <c:v>115.50328848434725</c:v>
                </c:pt>
                <c:pt idx="75">
                  <c:v>117.31017048645143</c:v>
                </c:pt>
                <c:pt idx="76">
                  <c:v>117.79292760697889</c:v>
                </c:pt>
                <c:pt idx="77">
                  <c:v>119.75942757436478</c:v>
                </c:pt>
                <c:pt idx="78">
                  <c:v>114.59909741677289</c:v>
                </c:pt>
                <c:pt idx="79">
                  <c:v>115.19483018076753</c:v>
                </c:pt>
                <c:pt idx="80">
                  <c:v>115.04459893999031</c:v>
                </c:pt>
                <c:pt idx="81">
                  <c:v>115.84115220396554</c:v>
                </c:pt>
                <c:pt idx="82">
                  <c:v>115.92426364637943</c:v>
                </c:pt>
                <c:pt idx="83">
                  <c:v>117.07285901591835</c:v>
                </c:pt>
                <c:pt idx="84">
                  <c:v>118.32202120117795</c:v>
                </c:pt>
                <c:pt idx="85">
                  <c:v>115.47916264163503</c:v>
                </c:pt>
                <c:pt idx="86">
                  <c:v>114.56843946849139</c:v>
                </c:pt>
                <c:pt idx="87">
                  <c:v>114.56843946849139</c:v>
                </c:pt>
                <c:pt idx="88">
                  <c:v>115.4028017723212</c:v>
                </c:pt>
                <c:pt idx="89">
                  <c:v>115.16149238757545</c:v>
                </c:pt>
                <c:pt idx="90">
                  <c:v>116.84671840112421</c:v>
                </c:pt>
                <c:pt idx="91">
                  <c:v>116.84671840112421</c:v>
                </c:pt>
                <c:pt idx="92">
                  <c:v>117.16772388988652</c:v>
                </c:pt>
                <c:pt idx="93">
                  <c:v>116.8718200548071</c:v>
                </c:pt>
                <c:pt idx="94">
                  <c:v>117.33428904584595</c:v>
                </c:pt>
                <c:pt idx="95">
                  <c:v>117.33428904584595</c:v>
                </c:pt>
                <c:pt idx="96">
                  <c:v>116.90705849311665</c:v>
                </c:pt>
                <c:pt idx="97">
                  <c:v>117.87636675388906</c:v>
                </c:pt>
                <c:pt idx="98">
                  <c:v>119.18287605476976</c:v>
                </c:pt>
                <c:pt idx="99">
                  <c:v>117.95317911849975</c:v>
                </c:pt>
                <c:pt idx="100">
                  <c:v>118.65317075788464</c:v>
                </c:pt>
                <c:pt idx="101">
                  <c:v>118.96909329089824</c:v>
                </c:pt>
                <c:pt idx="102">
                  <c:v>118.8089145997543</c:v>
                </c:pt>
                <c:pt idx="103">
                  <c:v>117.95158432152527</c:v>
                </c:pt>
                <c:pt idx="104">
                  <c:v>120.26216698263801</c:v>
                </c:pt>
                <c:pt idx="105">
                  <c:v>120.56972229562396</c:v>
                </c:pt>
                <c:pt idx="106">
                  <c:v>120.01020378090952</c:v>
                </c:pt>
                <c:pt idx="107">
                  <c:v>120.04609761541131</c:v>
                </c:pt>
                <c:pt idx="108">
                  <c:v>121.0857225390135</c:v>
                </c:pt>
                <c:pt idx="109">
                  <c:v>125.11987913583876</c:v>
                </c:pt>
                <c:pt idx="110">
                  <c:v>127.86721014830366</c:v>
                </c:pt>
                <c:pt idx="111">
                  <c:v>127.86721014830366</c:v>
                </c:pt>
                <c:pt idx="112">
                  <c:v>130.14749896301936</c:v>
                </c:pt>
                <c:pt idx="113">
                  <c:v>132.47666573248102</c:v>
                </c:pt>
                <c:pt idx="114">
                  <c:v>134.49522595244386</c:v>
                </c:pt>
                <c:pt idx="115">
                  <c:v>134.49522595244386</c:v>
                </c:pt>
                <c:pt idx="116">
                  <c:v>132.07233761709173</c:v>
                </c:pt>
                <c:pt idx="117">
                  <c:v>133.11332430990225</c:v>
                </c:pt>
                <c:pt idx="118">
                  <c:v>135.21134032279784</c:v>
                </c:pt>
                <c:pt idx="119">
                  <c:v>132.32308469036562</c:v>
                </c:pt>
                <c:pt idx="120">
                  <c:v>132.62822232587803</c:v>
                </c:pt>
                <c:pt idx="121">
                  <c:v>133.22720293756308</c:v>
                </c:pt>
                <c:pt idx="122">
                  <c:v>135.62403565821478</c:v>
                </c:pt>
                <c:pt idx="123">
                  <c:v>135.3969629259561</c:v>
                </c:pt>
                <c:pt idx="124">
                  <c:v>138.14218938600808</c:v>
                </c:pt>
                <c:pt idx="125">
                  <c:v>136.73476372775755</c:v>
                </c:pt>
                <c:pt idx="126">
                  <c:v>135.78653735650224</c:v>
                </c:pt>
                <c:pt idx="127">
                  <c:v>135.46030327123745</c:v>
                </c:pt>
                <c:pt idx="128">
                  <c:v>137.29403464807049</c:v>
                </c:pt>
                <c:pt idx="129">
                  <c:v>138.75046933518533</c:v>
                </c:pt>
                <c:pt idx="130">
                  <c:v>137.5263869536555</c:v>
                </c:pt>
                <c:pt idx="131">
                  <c:v>139.4466305510644</c:v>
                </c:pt>
                <c:pt idx="132">
                  <c:v>139.26971743266535</c:v>
                </c:pt>
                <c:pt idx="133">
                  <c:v>139.09316841615077</c:v>
                </c:pt>
                <c:pt idx="134">
                  <c:v>137.47795321728881</c:v>
                </c:pt>
                <c:pt idx="135">
                  <c:v>137.85665536332141</c:v>
                </c:pt>
                <c:pt idx="136">
                  <c:v>133.34014216444169</c:v>
                </c:pt>
                <c:pt idx="137">
                  <c:v>134.98705666601509</c:v>
                </c:pt>
                <c:pt idx="138">
                  <c:v>131.41689831374384</c:v>
                </c:pt>
                <c:pt idx="139">
                  <c:v>130.61657288640444</c:v>
                </c:pt>
                <c:pt idx="140">
                  <c:v>131.74570300695382</c:v>
                </c:pt>
                <c:pt idx="141">
                  <c:v>133.58928716382351</c:v>
                </c:pt>
                <c:pt idx="142">
                  <c:v>133.9696714938429</c:v>
                </c:pt>
                <c:pt idx="143">
                  <c:v>130.558075185788</c:v>
                </c:pt>
                <c:pt idx="144">
                  <c:v>129.37022162017382</c:v>
                </c:pt>
                <c:pt idx="145">
                  <c:v>130.98841522877166</c:v>
                </c:pt>
                <c:pt idx="146">
                  <c:v>131.37749447051473</c:v>
                </c:pt>
                <c:pt idx="147">
                  <c:v>130.81689819758202</c:v>
                </c:pt>
                <c:pt idx="148">
                  <c:v>131.27619215490725</c:v>
                </c:pt>
                <c:pt idx="149">
                  <c:v>128.32602348346123</c:v>
                </c:pt>
                <c:pt idx="150">
                  <c:v>132.4859869135262</c:v>
                </c:pt>
                <c:pt idx="151">
                  <c:v>132.90632124600157</c:v>
                </c:pt>
                <c:pt idx="152">
                  <c:v>135.0291767515431</c:v>
                </c:pt>
                <c:pt idx="153">
                  <c:v>133.06909966556125</c:v>
                </c:pt>
                <c:pt idx="154">
                  <c:v>132.21278160849135</c:v>
                </c:pt>
                <c:pt idx="155">
                  <c:v>132.91000602235343</c:v>
                </c:pt>
                <c:pt idx="156">
                  <c:v>136.51296328550754</c:v>
                </c:pt>
                <c:pt idx="157">
                  <c:v>136.87056897538764</c:v>
                </c:pt>
                <c:pt idx="158">
                  <c:v>136.94274259622884</c:v>
                </c:pt>
                <c:pt idx="159">
                  <c:v>137.02281009824776</c:v>
                </c:pt>
                <c:pt idx="160">
                  <c:v>137.09340348234977</c:v>
                </c:pt>
                <c:pt idx="161">
                  <c:v>139.96421830811067</c:v>
                </c:pt>
                <c:pt idx="162">
                  <c:v>142.09650423166283</c:v>
                </c:pt>
                <c:pt idx="163">
                  <c:v>143.69466458209115</c:v>
                </c:pt>
                <c:pt idx="164">
                  <c:v>144.18755121032768</c:v>
                </c:pt>
                <c:pt idx="165">
                  <c:v>144.6657132805918</c:v>
                </c:pt>
                <c:pt idx="166">
                  <c:v>143.99595722746236</c:v>
                </c:pt>
                <c:pt idx="167">
                  <c:v>143.32671092337128</c:v>
                </c:pt>
                <c:pt idx="168">
                  <c:v>142.53653684729392</c:v>
                </c:pt>
                <c:pt idx="169">
                  <c:v>142.82676786749155</c:v>
                </c:pt>
                <c:pt idx="170">
                  <c:v>140.4650861981371</c:v>
                </c:pt>
                <c:pt idx="171">
                  <c:v>139.36509205567179</c:v>
                </c:pt>
                <c:pt idx="172">
                  <c:v>138.90383190976982</c:v>
                </c:pt>
                <c:pt idx="173">
                  <c:v>138.05456299062524</c:v>
                </c:pt>
                <c:pt idx="174">
                  <c:v>137.35540152145725</c:v>
                </c:pt>
                <c:pt idx="175">
                  <c:v>134.5384602127786</c:v>
                </c:pt>
                <c:pt idx="176">
                  <c:v>136.40795434359498</c:v>
                </c:pt>
                <c:pt idx="177">
                  <c:v>135.15722649463177</c:v>
                </c:pt>
                <c:pt idx="178">
                  <c:v>135.99737084390867</c:v>
                </c:pt>
                <c:pt idx="179">
                  <c:v>136.67973962567999</c:v>
                </c:pt>
                <c:pt idx="180">
                  <c:v>133.42271473094644</c:v>
                </c:pt>
                <c:pt idx="181">
                  <c:v>134.07085001224959</c:v>
                </c:pt>
                <c:pt idx="182">
                  <c:v>132.46919421972933</c:v>
                </c:pt>
                <c:pt idx="183">
                  <c:v>131.32841262127343</c:v>
                </c:pt>
                <c:pt idx="184">
                  <c:v>128.966046428856</c:v>
                </c:pt>
                <c:pt idx="185">
                  <c:v>129.88911288628685</c:v>
                </c:pt>
                <c:pt idx="186">
                  <c:v>129.10115987650548</c:v>
                </c:pt>
                <c:pt idx="187">
                  <c:v>128.87686164668722</c:v>
                </c:pt>
                <c:pt idx="188">
                  <c:v>126.91288860014043</c:v>
                </c:pt>
                <c:pt idx="189">
                  <c:v>129.15351870030784</c:v>
                </c:pt>
                <c:pt idx="190">
                  <c:v>129.36770926597009</c:v>
                </c:pt>
                <c:pt idx="191">
                  <c:v>128.31889423544109</c:v>
                </c:pt>
                <c:pt idx="192">
                  <c:v>129.48849139720258</c:v>
                </c:pt>
                <c:pt idx="193">
                  <c:v>128.59519446409487</c:v>
                </c:pt>
                <c:pt idx="194">
                  <c:v>127.98009839835829</c:v>
                </c:pt>
                <c:pt idx="195">
                  <c:v>127.48421151683286</c:v>
                </c:pt>
                <c:pt idx="196">
                  <c:v>126.5550644427295</c:v>
                </c:pt>
                <c:pt idx="197">
                  <c:v>125.39717701901611</c:v>
                </c:pt>
                <c:pt idx="198">
                  <c:v>126.85374278664942</c:v>
                </c:pt>
                <c:pt idx="199">
                  <c:v>124.03771903519997</c:v>
                </c:pt>
                <c:pt idx="200">
                  <c:v>123.08265470383226</c:v>
                </c:pt>
                <c:pt idx="201">
                  <c:v>122.82748734791953</c:v>
                </c:pt>
                <c:pt idx="202">
                  <c:v>123.66088112409639</c:v>
                </c:pt>
                <c:pt idx="203">
                  <c:v>122.79146971621698</c:v>
                </c:pt>
                <c:pt idx="204">
                  <c:v>124.88726466921669</c:v>
                </c:pt>
                <c:pt idx="205">
                  <c:v>124.62177119441735</c:v>
                </c:pt>
                <c:pt idx="206">
                  <c:v>124.09925339929376</c:v>
                </c:pt>
                <c:pt idx="207">
                  <c:v>123.5409582899515</c:v>
                </c:pt>
                <c:pt idx="208">
                  <c:v>122.67107354322218</c:v>
                </c:pt>
                <c:pt idx="209">
                  <c:v>122.54263057137824</c:v>
                </c:pt>
                <c:pt idx="210">
                  <c:v>122.58345443115712</c:v>
                </c:pt>
                <c:pt idx="211">
                  <c:v>124.06666567262394</c:v>
                </c:pt>
                <c:pt idx="212">
                  <c:v>124.71367950220265</c:v>
                </c:pt>
                <c:pt idx="213">
                  <c:v>124.16590713572477</c:v>
                </c:pt>
                <c:pt idx="214">
                  <c:v>125.2462466949406</c:v>
                </c:pt>
                <c:pt idx="215">
                  <c:v>126.19652663538487</c:v>
                </c:pt>
                <c:pt idx="216">
                  <c:v>126.13113999783219</c:v>
                </c:pt>
                <c:pt idx="217">
                  <c:v>125.27094782375035</c:v>
                </c:pt>
                <c:pt idx="218">
                  <c:v>125.02662362548038</c:v>
                </c:pt>
                <c:pt idx="219">
                  <c:v>125.8269417695021</c:v>
                </c:pt>
                <c:pt idx="220">
                  <c:v>126.76098974201183</c:v>
                </c:pt>
                <c:pt idx="221">
                  <c:v>125.57931874031776</c:v>
                </c:pt>
                <c:pt idx="222">
                  <c:v>125.26844275926452</c:v>
                </c:pt>
                <c:pt idx="223">
                  <c:v>124.27280215611933</c:v>
                </c:pt>
                <c:pt idx="224">
                  <c:v>125.7938078772054</c:v>
                </c:pt>
                <c:pt idx="225">
                  <c:v>129.52537560291034</c:v>
                </c:pt>
                <c:pt idx="226">
                  <c:v>127.97624613129948</c:v>
                </c:pt>
                <c:pt idx="227">
                  <c:v>128.6331127409149</c:v>
                </c:pt>
                <c:pt idx="228">
                  <c:v>128.17419016879185</c:v>
                </c:pt>
                <c:pt idx="229">
                  <c:v>126.58257649696834</c:v>
                </c:pt>
                <c:pt idx="230">
                  <c:v>126.50160601075574</c:v>
                </c:pt>
                <c:pt idx="231">
                  <c:v>126.25202407631234</c:v>
                </c:pt>
                <c:pt idx="232">
                  <c:v>126.21874454326183</c:v>
                </c:pt>
                <c:pt idx="233">
                  <c:v>129.29321991490301</c:v>
                </c:pt>
                <c:pt idx="234">
                  <c:v>128.6932052321057</c:v>
                </c:pt>
                <c:pt idx="235">
                  <c:v>126.74036663110938</c:v>
                </c:pt>
                <c:pt idx="236">
                  <c:v>127.68159482846301</c:v>
                </c:pt>
                <c:pt idx="237">
                  <c:v>128.57751334633971</c:v>
                </c:pt>
                <c:pt idx="238">
                  <c:v>126.6263205127416</c:v>
                </c:pt>
                <c:pt idx="239">
                  <c:v>129.01015455291383</c:v>
                </c:pt>
                <c:pt idx="240">
                  <c:v>129.62195907105374</c:v>
                </c:pt>
                <c:pt idx="241">
                  <c:v>129.62286206164751</c:v>
                </c:pt>
                <c:pt idx="242">
                  <c:v>129.54620262110831</c:v>
                </c:pt>
                <c:pt idx="243">
                  <c:v>129.42327953367456</c:v>
                </c:pt>
                <c:pt idx="244">
                  <c:v>127.83590408714754</c:v>
                </c:pt>
                <c:pt idx="245">
                  <c:v>125.62726457119915</c:v>
                </c:pt>
                <c:pt idx="246">
                  <c:v>125.38441137270289</c:v>
                </c:pt>
                <c:pt idx="247">
                  <c:v>122.249224517467</c:v>
                </c:pt>
                <c:pt idx="248">
                  <c:v>121.9699021919713</c:v>
                </c:pt>
                <c:pt idx="249">
                  <c:v>121.68581004218763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03-4D6E-B5D8-F657D2BAD8E8}"/>
            </c:ext>
          </c:extLst>
        </c:ser>
        <c:ser>
          <c:idx val="3"/>
          <c:order val="3"/>
          <c:tx>
            <c:strRef>
              <c:f>IFIX!$C$8</c:f>
              <c:strCache>
                <c:ptCount val="1"/>
                <c:pt idx="0">
                  <c:v>IMA-B</c:v>
                </c:pt>
              </c:strCache>
            </c:strRef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IFIX!$I$6:$I$258</c:f>
              <c:numCache>
                <c:formatCode>m/d/yyyy</c:formatCode>
                <c:ptCount val="252"/>
                <c:pt idx="0">
                  <c:v>45887</c:v>
                </c:pt>
                <c:pt idx="1">
                  <c:v>45888</c:v>
                </c:pt>
                <c:pt idx="2">
                  <c:v>45889</c:v>
                </c:pt>
                <c:pt idx="3">
                  <c:v>45891</c:v>
                </c:pt>
                <c:pt idx="4">
                  <c:v>45894</c:v>
                </c:pt>
                <c:pt idx="5">
                  <c:v>45895</c:v>
                </c:pt>
                <c:pt idx="6">
                  <c:v>45896</c:v>
                </c:pt>
                <c:pt idx="7">
                  <c:v>45897</c:v>
                </c:pt>
                <c:pt idx="8">
                  <c:v>45898</c:v>
                </c:pt>
                <c:pt idx="9">
                  <c:v>45901</c:v>
                </c:pt>
                <c:pt idx="10">
                  <c:v>45902</c:v>
                </c:pt>
                <c:pt idx="11">
                  <c:v>45903</c:v>
                </c:pt>
                <c:pt idx="12">
                  <c:v>45904</c:v>
                </c:pt>
                <c:pt idx="13">
                  <c:v>45905</c:v>
                </c:pt>
                <c:pt idx="14">
                  <c:v>45908</c:v>
                </c:pt>
                <c:pt idx="15">
                  <c:v>45909</c:v>
                </c:pt>
                <c:pt idx="16">
                  <c:v>45910</c:v>
                </c:pt>
                <c:pt idx="17">
                  <c:v>45911</c:v>
                </c:pt>
                <c:pt idx="18">
                  <c:v>45912</c:v>
                </c:pt>
                <c:pt idx="19">
                  <c:v>45915</c:v>
                </c:pt>
                <c:pt idx="20">
                  <c:v>45916</c:v>
                </c:pt>
                <c:pt idx="21">
                  <c:v>45917</c:v>
                </c:pt>
                <c:pt idx="22">
                  <c:v>45918</c:v>
                </c:pt>
                <c:pt idx="23">
                  <c:v>45919</c:v>
                </c:pt>
                <c:pt idx="24">
                  <c:v>45922</c:v>
                </c:pt>
                <c:pt idx="25">
                  <c:v>45923</c:v>
                </c:pt>
                <c:pt idx="26">
                  <c:v>45924</c:v>
                </c:pt>
                <c:pt idx="27">
                  <c:v>45925</c:v>
                </c:pt>
                <c:pt idx="28">
                  <c:v>45926</c:v>
                </c:pt>
                <c:pt idx="29">
                  <c:v>45929</c:v>
                </c:pt>
                <c:pt idx="30">
                  <c:v>45930</c:v>
                </c:pt>
                <c:pt idx="31">
                  <c:v>45931</c:v>
                </c:pt>
                <c:pt idx="32">
                  <c:v>45932</c:v>
                </c:pt>
                <c:pt idx="33">
                  <c:v>45933</c:v>
                </c:pt>
                <c:pt idx="34">
                  <c:v>45936</c:v>
                </c:pt>
                <c:pt idx="35">
                  <c:v>45937</c:v>
                </c:pt>
                <c:pt idx="36">
                  <c:v>45938</c:v>
                </c:pt>
                <c:pt idx="37">
                  <c:v>45939</c:v>
                </c:pt>
                <c:pt idx="38">
                  <c:v>45940</c:v>
                </c:pt>
                <c:pt idx="39">
                  <c:v>45943</c:v>
                </c:pt>
                <c:pt idx="40">
                  <c:v>45944</c:v>
                </c:pt>
                <c:pt idx="41">
                  <c:v>45945</c:v>
                </c:pt>
                <c:pt idx="42">
                  <c:v>45946</c:v>
                </c:pt>
                <c:pt idx="43">
                  <c:v>45947</c:v>
                </c:pt>
                <c:pt idx="44">
                  <c:v>45950</c:v>
                </c:pt>
                <c:pt idx="45">
                  <c:v>45951</c:v>
                </c:pt>
                <c:pt idx="46">
                  <c:v>45952</c:v>
                </c:pt>
                <c:pt idx="47">
                  <c:v>45953</c:v>
                </c:pt>
                <c:pt idx="48">
                  <c:v>45954</c:v>
                </c:pt>
                <c:pt idx="49">
                  <c:v>45957</c:v>
                </c:pt>
                <c:pt idx="50">
                  <c:v>45958</c:v>
                </c:pt>
                <c:pt idx="51">
                  <c:v>45959</c:v>
                </c:pt>
                <c:pt idx="52">
                  <c:v>45960</c:v>
                </c:pt>
                <c:pt idx="53">
                  <c:v>45961</c:v>
                </c:pt>
                <c:pt idx="54">
                  <c:v>45964</c:v>
                </c:pt>
                <c:pt idx="55">
                  <c:v>45965</c:v>
                </c:pt>
                <c:pt idx="56">
                  <c:v>45966</c:v>
                </c:pt>
                <c:pt idx="57">
                  <c:v>45967</c:v>
                </c:pt>
                <c:pt idx="58">
                  <c:v>45968</c:v>
                </c:pt>
                <c:pt idx="59">
                  <c:v>45971</c:v>
                </c:pt>
                <c:pt idx="60">
                  <c:v>45972</c:v>
                </c:pt>
                <c:pt idx="61">
                  <c:v>45973</c:v>
                </c:pt>
                <c:pt idx="62">
                  <c:v>45974</c:v>
                </c:pt>
                <c:pt idx="63">
                  <c:v>45975</c:v>
                </c:pt>
                <c:pt idx="64">
                  <c:v>45978</c:v>
                </c:pt>
                <c:pt idx="65">
                  <c:v>45979</c:v>
                </c:pt>
                <c:pt idx="66">
                  <c:v>45980</c:v>
                </c:pt>
                <c:pt idx="67">
                  <c:v>45981</c:v>
                </c:pt>
                <c:pt idx="68">
                  <c:v>45982</c:v>
                </c:pt>
                <c:pt idx="69">
                  <c:v>45985</c:v>
                </c:pt>
                <c:pt idx="70">
                  <c:v>45986</c:v>
                </c:pt>
                <c:pt idx="71">
                  <c:v>45987</c:v>
                </c:pt>
                <c:pt idx="72">
                  <c:v>45988</c:v>
                </c:pt>
                <c:pt idx="73">
                  <c:v>45989</c:v>
                </c:pt>
                <c:pt idx="74">
                  <c:v>45992</c:v>
                </c:pt>
                <c:pt idx="75">
                  <c:v>45993</c:v>
                </c:pt>
                <c:pt idx="76">
                  <c:v>45994</c:v>
                </c:pt>
                <c:pt idx="77">
                  <c:v>45995</c:v>
                </c:pt>
                <c:pt idx="78">
                  <c:v>45996</c:v>
                </c:pt>
                <c:pt idx="79">
                  <c:v>45999</c:v>
                </c:pt>
                <c:pt idx="80">
                  <c:v>46000</c:v>
                </c:pt>
                <c:pt idx="81">
                  <c:v>46001</c:v>
                </c:pt>
                <c:pt idx="82">
                  <c:v>46002</c:v>
                </c:pt>
                <c:pt idx="83">
                  <c:v>46003</c:v>
                </c:pt>
                <c:pt idx="84">
                  <c:v>46006</c:v>
                </c:pt>
                <c:pt idx="85">
                  <c:v>46007</c:v>
                </c:pt>
                <c:pt idx="86">
                  <c:v>46008</c:v>
                </c:pt>
                <c:pt idx="87">
                  <c:v>46009</c:v>
                </c:pt>
                <c:pt idx="88">
                  <c:v>46010</c:v>
                </c:pt>
                <c:pt idx="89">
                  <c:v>46013</c:v>
                </c:pt>
                <c:pt idx="90">
                  <c:v>46014</c:v>
                </c:pt>
                <c:pt idx="91">
                  <c:v>46015</c:v>
                </c:pt>
                <c:pt idx="92">
                  <c:v>46017</c:v>
                </c:pt>
                <c:pt idx="93">
                  <c:v>46020</c:v>
                </c:pt>
                <c:pt idx="94">
                  <c:v>46021</c:v>
                </c:pt>
                <c:pt idx="95">
                  <c:v>46022</c:v>
                </c:pt>
                <c:pt idx="96">
                  <c:v>46024</c:v>
                </c:pt>
                <c:pt idx="97">
                  <c:v>46027</c:v>
                </c:pt>
                <c:pt idx="98">
                  <c:v>46028</c:v>
                </c:pt>
                <c:pt idx="99">
                  <c:v>46029</c:v>
                </c:pt>
                <c:pt idx="100">
                  <c:v>46030</c:v>
                </c:pt>
                <c:pt idx="101">
                  <c:v>46031</c:v>
                </c:pt>
                <c:pt idx="102">
                  <c:v>46034</c:v>
                </c:pt>
                <c:pt idx="103">
                  <c:v>46035</c:v>
                </c:pt>
                <c:pt idx="104">
                  <c:v>46036</c:v>
                </c:pt>
                <c:pt idx="105">
                  <c:v>46037</c:v>
                </c:pt>
                <c:pt idx="106">
                  <c:v>46038</c:v>
                </c:pt>
                <c:pt idx="107">
                  <c:v>46041</c:v>
                </c:pt>
                <c:pt idx="108">
                  <c:v>46042</c:v>
                </c:pt>
                <c:pt idx="109">
                  <c:v>46043</c:v>
                </c:pt>
                <c:pt idx="110">
                  <c:v>46044</c:v>
                </c:pt>
                <c:pt idx="111">
                  <c:v>46045</c:v>
                </c:pt>
                <c:pt idx="112">
                  <c:v>46048</c:v>
                </c:pt>
                <c:pt idx="113">
                  <c:v>46049</c:v>
                </c:pt>
                <c:pt idx="114">
                  <c:v>46050</c:v>
                </c:pt>
                <c:pt idx="115">
                  <c:v>46051</c:v>
                </c:pt>
                <c:pt idx="116">
                  <c:v>46052</c:v>
                </c:pt>
                <c:pt idx="117">
                  <c:v>46055</c:v>
                </c:pt>
                <c:pt idx="118">
                  <c:v>46056</c:v>
                </c:pt>
                <c:pt idx="119">
                  <c:v>46057</c:v>
                </c:pt>
                <c:pt idx="120">
                  <c:v>46058</c:v>
                </c:pt>
                <c:pt idx="121">
                  <c:v>46059</c:v>
                </c:pt>
                <c:pt idx="122">
                  <c:v>46062</c:v>
                </c:pt>
                <c:pt idx="123">
                  <c:v>46063</c:v>
                </c:pt>
                <c:pt idx="124">
                  <c:v>46064</c:v>
                </c:pt>
                <c:pt idx="125">
                  <c:v>46065</c:v>
                </c:pt>
                <c:pt idx="126">
                  <c:v>46066</c:v>
                </c:pt>
                <c:pt idx="127">
                  <c:v>46071</c:v>
                </c:pt>
                <c:pt idx="128">
                  <c:v>46072</c:v>
                </c:pt>
                <c:pt idx="129">
                  <c:v>46073</c:v>
                </c:pt>
                <c:pt idx="130">
                  <c:v>46076</c:v>
                </c:pt>
                <c:pt idx="131">
                  <c:v>46077</c:v>
                </c:pt>
                <c:pt idx="132">
                  <c:v>46078</c:v>
                </c:pt>
                <c:pt idx="133">
                  <c:v>46079</c:v>
                </c:pt>
                <c:pt idx="134">
                  <c:v>46080</c:v>
                </c:pt>
                <c:pt idx="135">
                  <c:v>46083</c:v>
                </c:pt>
                <c:pt idx="136">
                  <c:v>46084</c:v>
                </c:pt>
                <c:pt idx="137">
                  <c:v>46085</c:v>
                </c:pt>
                <c:pt idx="138">
                  <c:v>46086</c:v>
                </c:pt>
                <c:pt idx="139">
                  <c:v>46087</c:v>
                </c:pt>
                <c:pt idx="140">
                  <c:v>46090</c:v>
                </c:pt>
                <c:pt idx="141">
                  <c:v>46091</c:v>
                </c:pt>
                <c:pt idx="142">
                  <c:v>46092</c:v>
                </c:pt>
                <c:pt idx="143">
                  <c:v>46093</c:v>
                </c:pt>
                <c:pt idx="144">
                  <c:v>46094</c:v>
                </c:pt>
                <c:pt idx="145">
                  <c:v>46097</c:v>
                </c:pt>
                <c:pt idx="146">
                  <c:v>46098</c:v>
                </c:pt>
                <c:pt idx="147">
                  <c:v>46099</c:v>
                </c:pt>
                <c:pt idx="148">
                  <c:v>46100</c:v>
                </c:pt>
                <c:pt idx="149">
                  <c:v>46101</c:v>
                </c:pt>
                <c:pt idx="150">
                  <c:v>46104</c:v>
                </c:pt>
                <c:pt idx="151">
                  <c:v>46105</c:v>
                </c:pt>
                <c:pt idx="152">
                  <c:v>46106</c:v>
                </c:pt>
                <c:pt idx="153">
                  <c:v>46107</c:v>
                </c:pt>
                <c:pt idx="154">
                  <c:v>46108</c:v>
                </c:pt>
                <c:pt idx="155">
                  <c:v>46111</c:v>
                </c:pt>
                <c:pt idx="156">
                  <c:v>46112</c:v>
                </c:pt>
                <c:pt idx="157">
                  <c:v>46113</c:v>
                </c:pt>
                <c:pt idx="158">
                  <c:v>46114</c:v>
                </c:pt>
                <c:pt idx="159">
                  <c:v>46118</c:v>
                </c:pt>
                <c:pt idx="160">
                  <c:v>46119</c:v>
                </c:pt>
                <c:pt idx="161">
                  <c:v>46120</c:v>
                </c:pt>
                <c:pt idx="162">
                  <c:v>46121</c:v>
                </c:pt>
                <c:pt idx="163">
                  <c:v>46122</c:v>
                </c:pt>
                <c:pt idx="164">
                  <c:v>46125</c:v>
                </c:pt>
                <c:pt idx="165">
                  <c:v>46126</c:v>
                </c:pt>
                <c:pt idx="166">
                  <c:v>46127</c:v>
                </c:pt>
                <c:pt idx="167">
                  <c:v>46128</c:v>
                </c:pt>
                <c:pt idx="168">
                  <c:v>46129</c:v>
                </c:pt>
                <c:pt idx="169">
                  <c:v>46132</c:v>
                </c:pt>
                <c:pt idx="170">
                  <c:v>46134</c:v>
                </c:pt>
                <c:pt idx="171">
                  <c:v>46135</c:v>
                </c:pt>
                <c:pt idx="172">
                  <c:v>46136</c:v>
                </c:pt>
                <c:pt idx="173">
                  <c:v>46139</c:v>
                </c:pt>
                <c:pt idx="174">
                  <c:v>46140</c:v>
                </c:pt>
                <c:pt idx="175">
                  <c:v>46141</c:v>
                </c:pt>
                <c:pt idx="176">
                  <c:v>46142</c:v>
                </c:pt>
                <c:pt idx="177">
                  <c:v>46146</c:v>
                </c:pt>
                <c:pt idx="178">
                  <c:v>46147</c:v>
                </c:pt>
                <c:pt idx="179">
                  <c:v>46148</c:v>
                </c:pt>
                <c:pt idx="180">
                  <c:v>46149</c:v>
                </c:pt>
                <c:pt idx="181">
                  <c:v>46150</c:v>
                </c:pt>
                <c:pt idx="182">
                  <c:v>46153</c:v>
                </c:pt>
                <c:pt idx="183">
                  <c:v>46154</c:v>
                </c:pt>
                <c:pt idx="184">
                  <c:v>46155</c:v>
                </c:pt>
                <c:pt idx="185">
                  <c:v>46156</c:v>
                </c:pt>
                <c:pt idx="186">
                  <c:v>46157</c:v>
                </c:pt>
                <c:pt idx="187">
                  <c:v>46160</c:v>
                </c:pt>
                <c:pt idx="188">
                  <c:v>46161</c:v>
                </c:pt>
                <c:pt idx="189">
                  <c:v>46162</c:v>
                </c:pt>
                <c:pt idx="190">
                  <c:v>46163</c:v>
                </c:pt>
                <c:pt idx="191">
                  <c:v>46164</c:v>
                </c:pt>
                <c:pt idx="192">
                  <c:v>46167</c:v>
                </c:pt>
                <c:pt idx="193">
                  <c:v>46168</c:v>
                </c:pt>
                <c:pt idx="194">
                  <c:v>46169</c:v>
                </c:pt>
                <c:pt idx="195">
                  <c:v>46170</c:v>
                </c:pt>
                <c:pt idx="196">
                  <c:v>46171</c:v>
                </c:pt>
                <c:pt idx="197">
                  <c:v>46174</c:v>
                </c:pt>
                <c:pt idx="198">
                  <c:v>46175</c:v>
                </c:pt>
                <c:pt idx="199">
                  <c:v>46176</c:v>
                </c:pt>
                <c:pt idx="200">
                  <c:v>46178</c:v>
                </c:pt>
                <c:pt idx="201">
                  <c:v>46181</c:v>
                </c:pt>
                <c:pt idx="202">
                  <c:v>46182</c:v>
                </c:pt>
                <c:pt idx="203">
                  <c:v>46183</c:v>
                </c:pt>
                <c:pt idx="204">
                  <c:v>46184</c:v>
                </c:pt>
                <c:pt idx="205">
                  <c:v>46185</c:v>
                </c:pt>
                <c:pt idx="206">
                  <c:v>46188</c:v>
                </c:pt>
                <c:pt idx="207">
                  <c:v>46189</c:v>
                </c:pt>
                <c:pt idx="208">
                  <c:v>46190</c:v>
                </c:pt>
                <c:pt idx="209">
                  <c:v>46191</c:v>
                </c:pt>
                <c:pt idx="210">
                  <c:v>46192</c:v>
                </c:pt>
                <c:pt idx="211">
                  <c:v>46195</c:v>
                </c:pt>
                <c:pt idx="212">
                  <c:v>46196</c:v>
                </c:pt>
                <c:pt idx="213">
                  <c:v>46197</c:v>
                </c:pt>
                <c:pt idx="214">
                  <c:v>46198</c:v>
                </c:pt>
                <c:pt idx="215">
                  <c:v>46199</c:v>
                </c:pt>
                <c:pt idx="216">
                  <c:v>46202</c:v>
                </c:pt>
                <c:pt idx="217">
                  <c:v>46203</c:v>
                </c:pt>
                <c:pt idx="218">
                  <c:v>46204</c:v>
                </c:pt>
                <c:pt idx="219">
                  <c:v>46205</c:v>
                </c:pt>
                <c:pt idx="220">
                  <c:v>46206</c:v>
                </c:pt>
                <c:pt idx="221">
                  <c:v>46209</c:v>
                </c:pt>
                <c:pt idx="222">
                  <c:v>46210</c:v>
                </c:pt>
                <c:pt idx="223">
                  <c:v>46211</c:v>
                </c:pt>
                <c:pt idx="224">
                  <c:v>46212</c:v>
                </c:pt>
                <c:pt idx="225">
                  <c:v>46213</c:v>
                </c:pt>
                <c:pt idx="226">
                  <c:v>46216</c:v>
                </c:pt>
                <c:pt idx="227">
                  <c:v>46217</c:v>
                </c:pt>
                <c:pt idx="228">
                  <c:v>46218</c:v>
                </c:pt>
                <c:pt idx="229">
                  <c:v>46219</c:v>
                </c:pt>
                <c:pt idx="230">
                  <c:v>46220</c:v>
                </c:pt>
                <c:pt idx="231">
                  <c:v>46223</c:v>
                </c:pt>
                <c:pt idx="232">
                  <c:v>46224</c:v>
                </c:pt>
                <c:pt idx="233">
                  <c:v>46225</c:v>
                </c:pt>
                <c:pt idx="234">
                  <c:v>46226</c:v>
                </c:pt>
                <c:pt idx="235">
                  <c:v>46227</c:v>
                </c:pt>
                <c:pt idx="236">
                  <c:v>46230</c:v>
                </c:pt>
                <c:pt idx="237">
                  <c:v>46231</c:v>
                </c:pt>
                <c:pt idx="238">
                  <c:v>46232</c:v>
                </c:pt>
                <c:pt idx="239">
                  <c:v>46233</c:v>
                </c:pt>
                <c:pt idx="240">
                  <c:v>46234</c:v>
                </c:pt>
                <c:pt idx="241">
                  <c:v>46237</c:v>
                </c:pt>
                <c:pt idx="242">
                  <c:v>46238</c:v>
                </c:pt>
                <c:pt idx="243">
                  <c:v>46239</c:v>
                </c:pt>
                <c:pt idx="244">
                  <c:v>46240</c:v>
                </c:pt>
                <c:pt idx="245">
                  <c:v>46241</c:v>
                </c:pt>
                <c:pt idx="246">
                  <c:v>46244</c:v>
                </c:pt>
                <c:pt idx="247">
                  <c:v>46245</c:v>
                </c:pt>
                <c:pt idx="248">
                  <c:v>46246</c:v>
                </c:pt>
                <c:pt idx="249">
                  <c:v>46247</c:v>
                </c:pt>
              </c:numCache>
            </c:numRef>
          </c:cat>
          <c:val>
            <c:numRef>
              <c:f>IFIX!$R$6:$R$258</c:f>
              <c:numCache>
                <c:formatCode>General</c:formatCode>
                <c:ptCount val="252"/>
                <c:pt idx="0">
                  <c:v>100</c:v>
                </c:pt>
                <c:pt idx="1">
                  <c:v>99.237598947796485</c:v>
                </c:pt>
                <c:pt idx="2">
                  <c:v>99.117850337926797</c:v>
                </c:pt>
                <c:pt idx="3">
                  <c:v>99.377225908566629</c:v>
                </c:pt>
                <c:pt idx="4">
                  <c:v>99.630129396004619</c:v>
                </c:pt>
                <c:pt idx="5">
                  <c:v>99.710743634052776</c:v>
                </c:pt>
                <c:pt idx="6">
                  <c:v>99.739515593797947</c:v>
                </c:pt>
                <c:pt idx="7">
                  <c:v>100.03476681205491</c:v>
                </c:pt>
                <c:pt idx="8">
                  <c:v>99.853021104502233</c:v>
                </c:pt>
                <c:pt idx="9">
                  <c:v>99.46025367703794</c:v>
                </c:pt>
                <c:pt idx="10">
                  <c:v>99.368513147346974</c:v>
                </c:pt>
                <c:pt idx="11">
                  <c:v>99.202497704426648</c:v>
                </c:pt>
                <c:pt idx="12">
                  <c:v>99.172648353445808</c:v>
                </c:pt>
                <c:pt idx="13">
                  <c:v>99.393458675117486</c:v>
                </c:pt>
                <c:pt idx="14">
                  <c:v>99.622176817446686</c:v>
                </c:pt>
                <c:pt idx="15">
                  <c:v>99.710474909764855</c:v>
                </c:pt>
                <c:pt idx="16">
                  <c:v>100.00829854280046</c:v>
                </c:pt>
                <c:pt idx="17">
                  <c:v>100.13883999766</c:v>
                </c:pt>
                <c:pt idx="18">
                  <c:v>100.20572326539117</c:v>
                </c:pt>
                <c:pt idx="19">
                  <c:v>100.36700985423502</c:v>
                </c:pt>
                <c:pt idx="20">
                  <c:v>100.66502914020298</c:v>
                </c:pt>
                <c:pt idx="21">
                  <c:v>100.87901494042492</c:v>
                </c:pt>
                <c:pt idx="22">
                  <c:v>100.6664297835968</c:v>
                </c:pt>
                <c:pt idx="23">
                  <c:v>100.47798869861927</c:v>
                </c:pt>
                <c:pt idx="24">
                  <c:v>100.19075723999221</c:v>
                </c:pt>
                <c:pt idx="25">
                  <c:v>100.58020327275763</c:v>
                </c:pt>
                <c:pt idx="26">
                  <c:v>100.62695168218485</c:v>
                </c:pt>
                <c:pt idx="27">
                  <c:v>100.58823267264142</c:v>
                </c:pt>
                <c:pt idx="28">
                  <c:v>100.66405836368941</c:v>
                </c:pt>
                <c:pt idx="29">
                  <c:v>100.44667593941125</c:v>
                </c:pt>
                <c:pt idx="30">
                  <c:v>100.39002953050503</c:v>
                </c:pt>
                <c:pt idx="31">
                  <c:v>100.50376154295408</c:v>
                </c:pt>
                <c:pt idx="32">
                  <c:v>100.29225442004523</c:v>
                </c:pt>
                <c:pt idx="33">
                  <c:v>100.29216732757426</c:v>
                </c:pt>
                <c:pt idx="34">
                  <c:v>100.31977692623749</c:v>
                </c:pt>
                <c:pt idx="35">
                  <c:v>100.06087162310152</c:v>
                </c:pt>
                <c:pt idx="36">
                  <c:v>100.1711074132262</c:v>
                </c:pt>
                <c:pt idx="37">
                  <c:v>100.21693624856471</c:v>
                </c:pt>
                <c:pt idx="38">
                  <c:v>100.01320431175009</c:v>
                </c:pt>
                <c:pt idx="39">
                  <c:v>99.903084635093066</c:v>
                </c:pt>
                <c:pt idx="40">
                  <c:v>99.918910647788238</c:v>
                </c:pt>
                <c:pt idx="41">
                  <c:v>100.18797926080308</c:v>
                </c:pt>
                <c:pt idx="42">
                  <c:v>100.07847146609494</c:v>
                </c:pt>
                <c:pt idx="43">
                  <c:v>99.974125257886882</c:v>
                </c:pt>
                <c:pt idx="44">
                  <c:v>100.26929174214479</c:v>
                </c:pt>
                <c:pt idx="45">
                  <c:v>100.40589644499907</c:v>
                </c:pt>
                <c:pt idx="46">
                  <c:v>100.79928757035647</c:v>
                </c:pt>
                <c:pt idx="47">
                  <c:v>101.08799601021647</c:v>
                </c:pt>
                <c:pt idx="48">
                  <c:v>101.5120721521095</c:v>
                </c:pt>
                <c:pt idx="49">
                  <c:v>101.57413767495839</c:v>
                </c:pt>
                <c:pt idx="50">
                  <c:v>101.42053104890594</c:v>
                </c:pt>
                <c:pt idx="51">
                  <c:v>101.32902272256558</c:v>
                </c:pt>
                <c:pt idx="52">
                  <c:v>101.22788890048533</c:v>
                </c:pt>
                <c:pt idx="53">
                  <c:v>101.43964457685121</c:v>
                </c:pt>
                <c:pt idx="54">
                  <c:v>101.39287558975668</c:v>
                </c:pt>
                <c:pt idx="55">
                  <c:v>101.30381053417007</c:v>
                </c:pt>
                <c:pt idx="56">
                  <c:v>101.46414892297257</c:v>
                </c:pt>
                <c:pt idx="57">
                  <c:v>101.6981463985113</c:v>
                </c:pt>
                <c:pt idx="58">
                  <c:v>101.88793007309694</c:v>
                </c:pt>
                <c:pt idx="59">
                  <c:v>102.07990032825126</c:v>
                </c:pt>
                <c:pt idx="60">
                  <c:v>102.57962624866965</c:v>
                </c:pt>
                <c:pt idx="61">
                  <c:v>102.86910556686145</c:v>
                </c:pt>
                <c:pt idx="62">
                  <c:v>102.74704462859772</c:v>
                </c:pt>
                <c:pt idx="63">
                  <c:v>102.89618171455874</c:v>
                </c:pt>
                <c:pt idx="64">
                  <c:v>102.72222678849569</c:v>
                </c:pt>
                <c:pt idx="65">
                  <c:v>102.77037345336396</c:v>
                </c:pt>
                <c:pt idx="66">
                  <c:v>103.01334121166875</c:v>
                </c:pt>
                <c:pt idx="67">
                  <c:v>103.01334121166875</c:v>
                </c:pt>
                <c:pt idx="68">
                  <c:v>103.04655865509201</c:v>
                </c:pt>
                <c:pt idx="69">
                  <c:v>103.0873683084636</c:v>
                </c:pt>
                <c:pt idx="70">
                  <c:v>103.39971669680627</c:v>
                </c:pt>
                <c:pt idx="71">
                  <c:v>103.58885638474433</c:v>
                </c:pt>
                <c:pt idx="72">
                  <c:v>103.59678166988623</c:v>
                </c:pt>
                <c:pt idx="73">
                  <c:v>103.51022031499953</c:v>
                </c:pt>
                <c:pt idx="74">
                  <c:v>103.41000548328618</c:v>
                </c:pt>
                <c:pt idx="75">
                  <c:v>103.84362534680224</c:v>
                </c:pt>
                <c:pt idx="76">
                  <c:v>104.14787240776447</c:v>
                </c:pt>
                <c:pt idx="77">
                  <c:v>104.39168568414043</c:v>
                </c:pt>
                <c:pt idx="78">
                  <c:v>103.26958461370617</c:v>
                </c:pt>
                <c:pt idx="79">
                  <c:v>103.33980807905341</c:v>
                </c:pt>
                <c:pt idx="80">
                  <c:v>103.01496805020604</c:v>
                </c:pt>
                <c:pt idx="81">
                  <c:v>102.95576917329726</c:v>
                </c:pt>
                <c:pt idx="82">
                  <c:v>103.44710649266584</c:v>
                </c:pt>
                <c:pt idx="83">
                  <c:v>103.68021774880465</c:v>
                </c:pt>
                <c:pt idx="84">
                  <c:v>103.82252509519687</c:v>
                </c:pt>
                <c:pt idx="85">
                  <c:v>103.50965942910926</c:v>
                </c:pt>
                <c:pt idx="86">
                  <c:v>102.67284321124886</c:v>
                </c:pt>
                <c:pt idx="87">
                  <c:v>102.67284321124886</c:v>
                </c:pt>
                <c:pt idx="88">
                  <c:v>103.20883424554107</c:v>
                </c:pt>
                <c:pt idx="89">
                  <c:v>102.92950712292927</c:v>
                </c:pt>
                <c:pt idx="90">
                  <c:v>103.09955398440913</c:v>
                </c:pt>
                <c:pt idx="91">
                  <c:v>103.09955398440913</c:v>
                </c:pt>
                <c:pt idx="92">
                  <c:v>103.45283847559411</c:v>
                </c:pt>
                <c:pt idx="93">
                  <c:v>103.67530972161815</c:v>
                </c:pt>
                <c:pt idx="94">
                  <c:v>103.77907706648386</c:v>
                </c:pt>
                <c:pt idx="95">
                  <c:v>103.77907706648386</c:v>
                </c:pt>
                <c:pt idx="96">
                  <c:v>104.02642342220379</c:v>
                </c:pt>
                <c:pt idx="97">
                  <c:v>103.79483925303336</c:v>
                </c:pt>
                <c:pt idx="98">
                  <c:v>103.53436202837823</c:v>
                </c:pt>
                <c:pt idx="99">
                  <c:v>103.5278293678257</c:v>
                </c:pt>
                <c:pt idx="100">
                  <c:v>103.6349914499701</c:v>
                </c:pt>
                <c:pt idx="101">
                  <c:v>103.46697090499735</c:v>
                </c:pt>
                <c:pt idx="102">
                  <c:v>103.48055556751022</c:v>
                </c:pt>
                <c:pt idx="103">
                  <c:v>103.47045774649978</c:v>
                </c:pt>
                <c:pt idx="104">
                  <c:v>103.03223840288311</c:v>
                </c:pt>
                <c:pt idx="105">
                  <c:v>103.13114658810007</c:v>
                </c:pt>
                <c:pt idx="106">
                  <c:v>103.06484264950943</c:v>
                </c:pt>
                <c:pt idx="107">
                  <c:v>103.05813207762938</c:v>
                </c:pt>
                <c:pt idx="108">
                  <c:v>102.99708606911581</c:v>
                </c:pt>
                <c:pt idx="109">
                  <c:v>103.19176952213246</c:v>
                </c:pt>
                <c:pt idx="110">
                  <c:v>103.5319964928582</c:v>
                </c:pt>
                <c:pt idx="111">
                  <c:v>103.8988840603254</c:v>
                </c:pt>
                <c:pt idx="112">
                  <c:v>104.0935200844722</c:v>
                </c:pt>
                <c:pt idx="113">
                  <c:v>104.39258050017044</c:v>
                </c:pt>
                <c:pt idx="114">
                  <c:v>104.58993647920157</c:v>
                </c:pt>
                <c:pt idx="115">
                  <c:v>104.86399128505769</c:v>
                </c:pt>
                <c:pt idx="116">
                  <c:v>104.86390158647528</c:v>
                </c:pt>
                <c:pt idx="117">
                  <c:v>104.72429378239312</c:v>
                </c:pt>
                <c:pt idx="118">
                  <c:v>104.75521649751886</c:v>
                </c:pt>
                <c:pt idx="119">
                  <c:v>104.64834687178583</c:v>
                </c:pt>
                <c:pt idx="120">
                  <c:v>104.67254961062486</c:v>
                </c:pt>
                <c:pt idx="121">
                  <c:v>104.5459055600555</c:v>
                </c:pt>
                <c:pt idx="122">
                  <c:v>104.60766835534791</c:v>
                </c:pt>
                <c:pt idx="123">
                  <c:v>104.68926098187769</c:v>
                </c:pt>
                <c:pt idx="124">
                  <c:v>104.82897939239562</c:v>
                </c:pt>
                <c:pt idx="125">
                  <c:v>105.037440289418</c:v>
                </c:pt>
                <c:pt idx="126">
                  <c:v>105.30866811293515</c:v>
                </c:pt>
                <c:pt idx="127">
                  <c:v>105.52064397034113</c:v>
                </c:pt>
                <c:pt idx="128">
                  <c:v>105.43205697111178</c:v>
                </c:pt>
                <c:pt idx="129">
                  <c:v>105.7352723480237</c:v>
                </c:pt>
                <c:pt idx="130">
                  <c:v>105.80206460232436</c:v>
                </c:pt>
                <c:pt idx="131">
                  <c:v>106.10535924747673</c:v>
                </c:pt>
                <c:pt idx="132">
                  <c:v>106.35280347388417</c:v>
                </c:pt>
                <c:pt idx="133">
                  <c:v>106.89082593077515</c:v>
                </c:pt>
                <c:pt idx="134">
                  <c:v>106.74506807514008</c:v>
                </c:pt>
                <c:pt idx="135">
                  <c:v>106.86389870878578</c:v>
                </c:pt>
                <c:pt idx="136">
                  <c:v>106.45824042817502</c:v>
                </c:pt>
                <c:pt idx="137">
                  <c:v>106.42379043554618</c:v>
                </c:pt>
                <c:pt idx="138">
                  <c:v>105.71917378441995</c:v>
                </c:pt>
                <c:pt idx="139">
                  <c:v>105.43673979371303</c:v>
                </c:pt>
                <c:pt idx="140">
                  <c:v>105.80970833898743</c:v>
                </c:pt>
                <c:pt idx="141">
                  <c:v>106.2127369529143</c:v>
                </c:pt>
                <c:pt idx="142">
                  <c:v>106.20924210439981</c:v>
                </c:pt>
                <c:pt idx="143">
                  <c:v>105.73858515788488</c:v>
                </c:pt>
                <c:pt idx="144">
                  <c:v>104.45581058927252</c:v>
                </c:pt>
                <c:pt idx="145">
                  <c:v>106.08269794690763</c:v>
                </c:pt>
                <c:pt idx="146">
                  <c:v>106.24246627536414</c:v>
                </c:pt>
                <c:pt idx="147">
                  <c:v>106.27798885384215</c:v>
                </c:pt>
                <c:pt idx="148">
                  <c:v>106.38930397504564</c:v>
                </c:pt>
                <c:pt idx="149">
                  <c:v>106.01511515641188</c:v>
                </c:pt>
                <c:pt idx="150">
                  <c:v>106.26148765781238</c:v>
                </c:pt>
                <c:pt idx="151">
                  <c:v>106.04723831014833</c:v>
                </c:pt>
                <c:pt idx="152">
                  <c:v>106.18308083743213</c:v>
                </c:pt>
                <c:pt idx="153">
                  <c:v>105.88841070537725</c:v>
                </c:pt>
                <c:pt idx="154">
                  <c:v>106.09921992107481</c:v>
                </c:pt>
                <c:pt idx="155">
                  <c:v>106.29178815498619</c:v>
                </c:pt>
                <c:pt idx="156">
                  <c:v>106.92223298168965</c:v>
                </c:pt>
                <c:pt idx="157">
                  <c:v>107.17930973797942</c:v>
                </c:pt>
                <c:pt idx="158">
                  <c:v>107.21637173233769</c:v>
                </c:pt>
                <c:pt idx="159">
                  <c:v>107.36365206412857</c:v>
                </c:pt>
                <c:pt idx="160">
                  <c:v>107.35415319474482</c:v>
                </c:pt>
                <c:pt idx="161">
                  <c:v>107.99426250272862</c:v>
                </c:pt>
                <c:pt idx="162">
                  <c:v>108.20015378565772</c:v>
                </c:pt>
                <c:pt idx="163">
                  <c:v>108.60962254318078</c:v>
                </c:pt>
                <c:pt idx="164">
                  <c:v>108.89331759112231</c:v>
                </c:pt>
                <c:pt idx="165">
                  <c:v>109.02886232005589</c:v>
                </c:pt>
                <c:pt idx="166">
                  <c:v>109.11963511566201</c:v>
                </c:pt>
                <c:pt idx="167">
                  <c:v>109.12561006246892</c:v>
                </c:pt>
                <c:pt idx="168">
                  <c:v>109.26240406807003</c:v>
                </c:pt>
                <c:pt idx="169">
                  <c:v>109.45857617085932</c:v>
                </c:pt>
                <c:pt idx="170">
                  <c:v>109.25849368039201</c:v>
                </c:pt>
                <c:pt idx="171">
                  <c:v>108.83848755345113</c:v>
                </c:pt>
                <c:pt idx="172">
                  <c:v>109.00018147987242</c:v>
                </c:pt>
                <c:pt idx="173">
                  <c:v>108.92085269745067</c:v>
                </c:pt>
                <c:pt idx="174">
                  <c:v>108.88602244250174</c:v>
                </c:pt>
                <c:pt idx="175">
                  <c:v>108.47136324257495</c:v>
                </c:pt>
                <c:pt idx="176">
                  <c:v>108.86227479439991</c:v>
                </c:pt>
                <c:pt idx="177">
                  <c:v>108.6168860470046</c:v>
                </c:pt>
                <c:pt idx="178">
                  <c:v>108.79859386570627</c:v>
                </c:pt>
                <c:pt idx="179">
                  <c:v>109.12302965247056</c:v>
                </c:pt>
                <c:pt idx="180">
                  <c:v>109.13921284983834</c:v>
                </c:pt>
                <c:pt idx="181">
                  <c:v>109.36626941333923</c:v>
                </c:pt>
                <c:pt idx="182">
                  <c:v>109.22190095708322</c:v>
                </c:pt>
                <c:pt idx="183">
                  <c:v>109.12675030108447</c:v>
                </c:pt>
                <c:pt idx="184">
                  <c:v>108.57772099735989</c:v>
                </c:pt>
                <c:pt idx="185">
                  <c:v>108.87512699808821</c:v>
                </c:pt>
                <c:pt idx="186">
                  <c:v>108.40960752269825</c:v>
                </c:pt>
                <c:pt idx="187">
                  <c:v>108.57457490787712</c:v>
                </c:pt>
                <c:pt idx="188">
                  <c:v>108.28161091208085</c:v>
                </c:pt>
                <c:pt idx="189">
                  <c:v>108.46863093519413</c:v>
                </c:pt>
                <c:pt idx="190">
                  <c:v>108.61322278001199</c:v>
                </c:pt>
                <c:pt idx="191">
                  <c:v>108.69731485019992</c:v>
                </c:pt>
                <c:pt idx="192">
                  <c:v>108.85453578726462</c:v>
                </c:pt>
                <c:pt idx="193">
                  <c:v>108.97697046077747</c:v>
                </c:pt>
                <c:pt idx="194">
                  <c:v>109.18489920399341</c:v>
                </c:pt>
                <c:pt idx="195">
                  <c:v>109.27766697791132</c:v>
                </c:pt>
                <c:pt idx="196">
                  <c:v>109.20197132121139</c:v>
                </c:pt>
                <c:pt idx="197">
                  <c:v>108.93450396910609</c:v>
                </c:pt>
                <c:pt idx="198">
                  <c:v>108.71670410709459</c:v>
                </c:pt>
                <c:pt idx="199">
                  <c:v>108.0050802531817</c:v>
                </c:pt>
                <c:pt idx="200">
                  <c:v>107.04153228497448</c:v>
                </c:pt>
                <c:pt idx="201">
                  <c:v>106.69513306947529</c:v>
                </c:pt>
                <c:pt idx="202">
                  <c:v>106.76268596044356</c:v>
                </c:pt>
                <c:pt idx="203">
                  <c:v>107.2109632374147</c:v>
                </c:pt>
                <c:pt idx="204">
                  <c:v>108.71699127463275</c:v>
                </c:pt>
                <c:pt idx="205">
                  <c:v>109.07703700357028</c:v>
                </c:pt>
                <c:pt idx="206">
                  <c:v>108.91999318184884</c:v>
                </c:pt>
                <c:pt idx="207">
                  <c:v>108.58786414230403</c:v>
                </c:pt>
                <c:pt idx="208">
                  <c:v>108.07252958364899</c:v>
                </c:pt>
                <c:pt idx="209">
                  <c:v>107.94129292792462</c:v>
                </c:pt>
                <c:pt idx="210">
                  <c:v>107.50448053071794</c:v>
                </c:pt>
                <c:pt idx="211">
                  <c:v>107.79287061814514</c:v>
                </c:pt>
                <c:pt idx="212">
                  <c:v>107.8385978976838</c:v>
                </c:pt>
                <c:pt idx="213">
                  <c:v>107.99286069778736</c:v>
                </c:pt>
                <c:pt idx="214">
                  <c:v>108.21602483926995</c:v>
                </c:pt>
                <c:pt idx="215">
                  <c:v>107.98941486421506</c:v>
                </c:pt>
                <c:pt idx="216">
                  <c:v>107.97088772313748</c:v>
                </c:pt>
                <c:pt idx="217">
                  <c:v>108.06214628140779</c:v>
                </c:pt>
                <c:pt idx="218">
                  <c:v>107.7112721661898</c:v>
                </c:pt>
                <c:pt idx="219">
                  <c:v>107.601698086629</c:v>
                </c:pt>
                <c:pt idx="220">
                  <c:v>108.19556382788743</c:v>
                </c:pt>
                <c:pt idx="221">
                  <c:v>108.56050740720521</c:v>
                </c:pt>
                <c:pt idx="222">
                  <c:v>108.7722889265269</c:v>
                </c:pt>
                <c:pt idx="223">
                  <c:v>108.76712150870505</c:v>
                </c:pt>
                <c:pt idx="224">
                  <c:v>108.97450419492274</c:v>
                </c:pt>
                <c:pt idx="225">
                  <c:v>109.20639468242311</c:v>
                </c:pt>
                <c:pt idx="226">
                  <c:v>108.96469649543647</c:v>
                </c:pt>
                <c:pt idx="227">
                  <c:v>109.29578524840474</c:v>
                </c:pt>
                <c:pt idx="228">
                  <c:v>109.40290195944603</c:v>
                </c:pt>
                <c:pt idx="229">
                  <c:v>109.47455235335637</c:v>
                </c:pt>
                <c:pt idx="230">
                  <c:v>109.19894002445203</c:v>
                </c:pt>
                <c:pt idx="231">
                  <c:v>109.14340075890443</c:v>
                </c:pt>
                <c:pt idx="232">
                  <c:v>108.85494077816257</c:v>
                </c:pt>
                <c:pt idx="233">
                  <c:v>108.5214121211592</c:v>
                </c:pt>
                <c:pt idx="234">
                  <c:v>108.53910962847385</c:v>
                </c:pt>
                <c:pt idx="235">
                  <c:v>108.89411759658208</c:v>
                </c:pt>
                <c:pt idx="236">
                  <c:v>108.91219283675571</c:v>
                </c:pt>
                <c:pt idx="237">
                  <c:v>108.70881191720963</c:v>
                </c:pt>
                <c:pt idx="238">
                  <c:v>108.17310466604842</c:v>
                </c:pt>
                <c:pt idx="239">
                  <c:v>108.683929236819</c:v>
                </c:pt>
                <c:pt idx="240">
                  <c:v>109.11155389425453</c:v>
                </c:pt>
                <c:pt idx="241">
                  <c:v>109.4563907459419</c:v>
                </c:pt>
                <c:pt idx="242">
                  <c:v>109.44272683287713</c:v>
                </c:pt>
                <c:pt idx="243">
                  <c:v>109.51790222246902</c:v>
                </c:pt>
                <c:pt idx="244">
                  <c:v>109.38154407426681</c:v>
                </c:pt>
                <c:pt idx="245">
                  <c:v>109.8227118379404</c:v>
                </c:pt>
                <c:pt idx="246">
                  <c:v>109.6627549614481</c:v>
                </c:pt>
                <c:pt idx="247">
                  <c:v>109.74673884853014</c:v>
                </c:pt>
                <c:pt idx="248">
                  <c:v>109.86105736577048</c:v>
                </c:pt>
                <c:pt idx="249">
                  <c:v>109.84230147060745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25-4F82-87C7-76D9E847D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5180368"/>
        <c:axId val="20483472"/>
      </c:lineChart>
      <c:dateAx>
        <c:axId val="61518036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20483472"/>
        <c:crosses val="autoZero"/>
        <c:auto val="1"/>
        <c:lblOffset val="100"/>
        <c:baseTimeUnit val="days"/>
      </c:dateAx>
      <c:valAx>
        <c:axId val="20483472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61518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Roboto Light" panose="02000000000000000000" pitchFamily="2" charset="0"/>
              <a:ea typeface="Roboto Light" panose="02000000000000000000" pitchFamily="2" charset="0"/>
              <a:cs typeface="Roboto Light" panose="02000000000000000000" pitchFamily="2" charset="0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76AE491-ECCE-4AE9-82C3-E78BF69F9A3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5991-4515-9525-E7177335B17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5E1F3CA-04A0-4A44-B047-A9AC884AAF2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5991-4515-9525-E7177335B17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702686F-5428-46F3-A118-F3762F6FC3F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5991-4515-9525-E7177335B174}"/>
                </c:ext>
              </c:extLst>
            </c:dLbl>
            <c:dLbl>
              <c:idx val="3"/>
              <c:layout>
                <c:manualLayout>
                  <c:x val="-1.8928657759898146E-2"/>
                  <c:y val="7.6583068035075905E-2"/>
                </c:manualLayout>
              </c:layout>
              <c:tx>
                <c:rich>
                  <a:bodyPr/>
                  <a:lstStyle/>
                  <a:p>
                    <a:fld id="{B3FA7196-5712-40B8-BA28-19FD960D4F2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991-4515-9525-E7177335B17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888D59D6-A8B1-4430-8CA4-223853DB4AE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5991-4515-9525-E7177335B17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7CBC6BE-E4AA-4681-900F-6EC40A83F67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991-4515-9525-E7177335B174}"/>
                </c:ext>
              </c:extLst>
            </c:dLbl>
            <c:dLbl>
              <c:idx val="6"/>
              <c:layout>
                <c:manualLayout>
                  <c:x val="3.510844556554877E-2"/>
                  <c:y val="-4.8677892298953238E-2"/>
                </c:manualLayout>
              </c:layout>
              <c:tx>
                <c:rich>
                  <a:bodyPr/>
                  <a:lstStyle/>
                  <a:p>
                    <a:fld id="{4B7448C3-0063-4BC4-B993-11396D41585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991-4515-9525-E7177335B174}"/>
                </c:ext>
              </c:extLst>
            </c:dLbl>
            <c:dLbl>
              <c:idx val="7"/>
              <c:layout>
                <c:manualLayout>
                  <c:x val="-3.5640747527300098E-3"/>
                  <c:y val="3.9468709417585852E-2"/>
                </c:manualLayout>
              </c:layout>
              <c:tx>
                <c:rich>
                  <a:bodyPr/>
                  <a:lstStyle/>
                  <a:p>
                    <a:fld id="{8088A227-1224-4D9F-878B-757781387B9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991-4515-9525-E7177335B174}"/>
                </c:ext>
              </c:extLst>
            </c:dLbl>
            <c:dLbl>
              <c:idx val="8"/>
              <c:layout>
                <c:manualLayout>
                  <c:x val="-1.7193823042788457E-2"/>
                  <c:y val="-5.7956481953325811E-2"/>
                </c:manualLayout>
              </c:layout>
              <c:tx>
                <c:rich>
                  <a:bodyPr/>
                  <a:lstStyle/>
                  <a:p>
                    <a:fld id="{55AA4CCA-12FC-4F1F-898D-6E0296181EE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991-4515-9525-E7177335B174}"/>
                </c:ext>
              </c:extLst>
            </c:dLbl>
            <c:dLbl>
              <c:idx val="9"/>
              <c:layout>
                <c:manualLayout>
                  <c:x val="3.1862969192866675E-3"/>
                  <c:y val="-5.795648195332586E-2"/>
                </c:manualLayout>
              </c:layout>
              <c:tx>
                <c:rich>
                  <a:bodyPr/>
                  <a:lstStyle/>
                  <a:p>
                    <a:fld id="{2D0B04C2-2CC4-4DAD-8C4D-47238F3DF6F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991-4515-9525-E7177335B174}"/>
                </c:ext>
              </c:extLst>
            </c:dLbl>
            <c:dLbl>
              <c:idx val="10"/>
              <c:layout>
                <c:manualLayout>
                  <c:x val="-3.8180454122459587E-2"/>
                  <c:y val="-0.10898872505237471"/>
                </c:manualLayout>
              </c:layout>
              <c:tx>
                <c:rich>
                  <a:bodyPr/>
                  <a:lstStyle/>
                  <a:p>
                    <a:fld id="{C3D4DC2B-1F4A-4247-AC40-9C1D1198488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5991-4515-9525-E7177335B17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6BD5266-CDE0-47C9-954F-18A7C0BB877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991-4515-9525-E7177335B174}"/>
                </c:ext>
              </c:extLst>
            </c:dLbl>
            <c:dLbl>
              <c:idx val="12"/>
              <c:layout>
                <c:manualLayout>
                  <c:x val="-7.6007866796757098E-2"/>
                  <c:y val="7.1943773207889639E-2"/>
                </c:manualLayout>
              </c:layout>
              <c:tx>
                <c:rich>
                  <a:bodyPr/>
                  <a:lstStyle/>
                  <a:p>
                    <a:fld id="{3715FEB8-2DBA-4865-8DED-EFDCBB7EE133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5991-4515-9525-E7177335B174}"/>
                </c:ext>
              </c:extLst>
            </c:dLbl>
            <c:dLbl>
              <c:idx val="13"/>
              <c:layout>
                <c:manualLayout>
                  <c:x val="-0.11260268731079803"/>
                  <c:y val="1.1632940454468244E-2"/>
                </c:manualLayout>
              </c:layout>
              <c:tx>
                <c:rich>
                  <a:bodyPr/>
                  <a:lstStyle/>
                  <a:p>
                    <a:fld id="{09C5919E-D273-4051-986C-F601EB61FB6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5991-4515-9525-E7177335B174}"/>
                </c:ext>
              </c:extLst>
            </c:dLbl>
            <c:dLbl>
              <c:idx val="14"/>
              <c:layout>
                <c:manualLayout>
                  <c:x val="-2.7423727391256973E-2"/>
                  <c:y val="-0.14610308366986491"/>
                </c:manualLayout>
              </c:layout>
              <c:tx>
                <c:rich>
                  <a:bodyPr/>
                  <a:lstStyle/>
                  <a:p>
                    <a:fld id="{B8D66D35-A684-46DA-A170-395BDD0ADA1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5991-4515-9525-E7177335B174}"/>
                </c:ext>
              </c:extLst>
            </c:dLbl>
            <c:dLbl>
              <c:idx val="15"/>
              <c:layout>
                <c:manualLayout>
                  <c:x val="-6.3620730468588627E-2"/>
                  <c:y val="-0.15538167332423744"/>
                </c:manualLayout>
              </c:layout>
              <c:tx>
                <c:rich>
                  <a:bodyPr/>
                  <a:lstStyle/>
                  <a:p>
                    <a:fld id="{1D469026-34C7-4309-AF41-D73754291F3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5991-4515-9525-E7177335B17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323F637-9E58-4710-B1DF-1BF8CDCDCEE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5991-4515-9525-E7177335B174}"/>
                </c:ext>
              </c:extLst>
            </c:dLbl>
            <c:dLbl>
              <c:idx val="17"/>
              <c:layout>
                <c:manualLayout>
                  <c:x val="-4.3991625950785236E-3"/>
                  <c:y val="-4.8677892298953321E-2"/>
                </c:manualLayout>
              </c:layout>
              <c:tx>
                <c:rich>
                  <a:bodyPr/>
                  <a:lstStyle/>
                  <a:p>
                    <a:fld id="{9F829390-ABEA-4047-9CC3-291D4D4D457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5991-4515-9525-E7177335B174}"/>
                </c:ext>
              </c:extLst>
            </c:dLbl>
            <c:dLbl>
              <c:idx val="18"/>
              <c:layout>
                <c:manualLayout>
                  <c:x val="-6.6687729124682654E-2"/>
                  <c:y val="-9.9710135398002178E-2"/>
                </c:manualLayout>
              </c:layout>
              <c:tx>
                <c:rich>
                  <a:bodyPr/>
                  <a:lstStyle/>
                  <a:p>
                    <a:fld id="{BB985B05-B0F1-40CF-8BFB-EE4991EB6D1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5991-4515-9525-E7177335B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Escritórios!$G$9:$G$27</c:f>
              <c:numCache>
                <c:formatCode>#,##0.00\x</c:formatCode>
                <c:ptCount val="19"/>
                <c:pt idx="0">
                  <c:v>1.1358867367234644</c:v>
                </c:pt>
                <c:pt idx="1">
                  <c:v>0.78531043471501083</c:v>
                </c:pt>
                <c:pt idx="2">
                  <c:v>0.60320477106477399</c:v>
                </c:pt>
                <c:pt idx="3">
                  <c:v>0.62364904473066918</c:v>
                </c:pt>
                <c:pt idx="4">
                  <c:v>0.60937753244304638</c:v>
                </c:pt>
                <c:pt idx="5">
                  <c:v>0.76954807118986213</c:v>
                </c:pt>
                <c:pt idx="6">
                  <c:v>0.78430678769380935</c:v>
                </c:pt>
                <c:pt idx="7">
                  <c:v>0.6833739530021451</c:v>
                </c:pt>
                <c:pt idx="8">
                  <c:v>0.63097942717284627</c:v>
                </c:pt>
                <c:pt idx="9">
                  <c:v>0.79279199018202762</c:v>
                </c:pt>
                <c:pt idx="10">
                  <c:v>0.5560677023853231</c:v>
                </c:pt>
                <c:pt idx="11">
                  <c:v>0.60534728232859714</c:v>
                </c:pt>
                <c:pt idx="12">
                  <c:v>0.61795361596860221</c:v>
                </c:pt>
                <c:pt idx="13">
                  <c:v>0.45193577989725398</c:v>
                </c:pt>
                <c:pt idx="14">
                  <c:v>0.4805571944269002</c:v>
                </c:pt>
                <c:pt idx="15">
                  <c:v>0.51815704634298632</c:v>
                </c:pt>
                <c:pt idx="16">
                  <c:v>0.36461074057510046</c:v>
                </c:pt>
                <c:pt idx="17">
                  <c:v>0.50722901065745796</c:v>
                </c:pt>
                <c:pt idx="18">
                  <c:v>0.27515902002213471</c:v>
                </c:pt>
              </c:numCache>
            </c:numRef>
          </c:xVal>
          <c:yVal>
            <c:numRef>
              <c:f>Escritórios!$K$9:$K$27</c:f>
              <c:numCache>
                <c:formatCode>0.0%</c:formatCode>
                <c:ptCount val="19"/>
                <c:pt idx="0">
                  <c:v>2.7692307692307697E-2</c:v>
                </c:pt>
                <c:pt idx="1">
                  <c:v>0.20080321285140562</c:v>
                </c:pt>
                <c:pt idx="2">
                  <c:v>0.11138613861386139</c:v>
                </c:pt>
                <c:pt idx="3">
                  <c:v>7.3630924989744134E-2</c:v>
                </c:pt>
                <c:pt idx="4">
                  <c:v>0.17110266159695814</c:v>
                </c:pt>
                <c:pt idx="5">
                  <c:v>0.13844378925778747</c:v>
                </c:pt>
                <c:pt idx="6">
                  <c:v>8.8734232271636113E-2</c:v>
                </c:pt>
                <c:pt idx="7">
                  <c:v>0.12035179756210462</c:v>
                </c:pt>
                <c:pt idx="8">
                  <c:v>0.15915119363395228</c:v>
                </c:pt>
                <c:pt idx="9">
                  <c:v>7.6000000000000012E-2</c:v>
                </c:pt>
                <c:pt idx="10">
                  <c:v>0.10615711252292165</c:v>
                </c:pt>
                <c:pt idx="11">
                  <c:v>0.14587892049598833</c:v>
                </c:pt>
                <c:pt idx="12">
                  <c:v>0.12000000000000001</c:v>
                </c:pt>
                <c:pt idx="13">
                  <c:v>0.11402714932126698</c:v>
                </c:pt>
                <c:pt idx="14">
                  <c:v>0.12683681362157559</c:v>
                </c:pt>
                <c:pt idx="15">
                  <c:v>0.12175151299394801</c:v>
                </c:pt>
                <c:pt idx="16">
                  <c:v>0.16508712931825131</c:v>
                </c:pt>
                <c:pt idx="17">
                  <c:v>6.5663474692202475E-2</c:v>
                </c:pt>
                <c:pt idx="18">
                  <c:v>4.7866434413314556E-2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Escritórios!$C$9:$C$27</c15:f>
                <c15:dlblRangeCache>
                  <c:ptCount val="19"/>
                  <c:pt idx="0">
                    <c:v>PATC11</c:v>
                  </c:pt>
                  <c:pt idx="1">
                    <c:v>TEPP11</c:v>
                  </c:pt>
                  <c:pt idx="2">
                    <c:v>KORE11</c:v>
                  </c:pt>
                  <c:pt idx="3">
                    <c:v>PVBI11</c:v>
                  </c:pt>
                  <c:pt idx="4">
                    <c:v>VGRI11</c:v>
                  </c:pt>
                  <c:pt idx="5">
                    <c:v>GTWR11</c:v>
                  </c:pt>
                  <c:pt idx="6">
                    <c:v>HGRE11</c:v>
                  </c:pt>
                  <c:pt idx="7">
                    <c:v>RCRB11</c:v>
                  </c:pt>
                  <c:pt idx="8">
                    <c:v>SPTW11</c:v>
                  </c:pt>
                  <c:pt idx="9">
                    <c:v>AIEC11</c:v>
                  </c:pt>
                  <c:pt idx="10">
                    <c:v>JSRE11</c:v>
                  </c:pt>
                  <c:pt idx="11">
                    <c:v>CEOC11</c:v>
                  </c:pt>
                  <c:pt idx="12">
                    <c:v>RNGO11</c:v>
                  </c:pt>
                  <c:pt idx="13">
                    <c:v>VINO11</c:v>
                  </c:pt>
                  <c:pt idx="14">
                    <c:v>BRCR11</c:v>
                  </c:pt>
                  <c:pt idx="15">
                    <c:v>BROF11</c:v>
                  </c:pt>
                  <c:pt idx="16">
                    <c:v>RECT11</c:v>
                  </c:pt>
                  <c:pt idx="17">
                    <c:v>CBOP11</c:v>
                  </c:pt>
                  <c:pt idx="18">
                    <c:v>ALMI11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5991-4515-9525-E7177335B17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5571471"/>
        <c:axId val="45574351"/>
      </c:scatterChart>
      <c:valAx>
        <c:axId val="45571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574351"/>
        <c:crosses val="autoZero"/>
        <c:crossBetween val="midCat"/>
      </c:valAx>
      <c:valAx>
        <c:axId val="45574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5571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8A2571D3-419B-4CD6-9831-EADF68DA8FA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424-4CD1-9440-4DFA78E03699}"/>
                </c:ext>
              </c:extLst>
            </c:dLbl>
            <c:dLbl>
              <c:idx val="1"/>
              <c:layout>
                <c:manualLayout>
                  <c:x val="-2.9112134992131337E-3"/>
                  <c:y val="4.1744873507759378E-2"/>
                </c:manualLayout>
              </c:layout>
              <c:tx>
                <c:rich>
                  <a:bodyPr/>
                  <a:lstStyle/>
                  <a:p>
                    <a:fld id="{022D7FA4-0DEC-4904-BBF3-4B4A0D527D2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424-4CD1-9440-4DFA78E03699}"/>
                </c:ext>
              </c:extLst>
            </c:dLbl>
            <c:dLbl>
              <c:idx val="2"/>
              <c:layout>
                <c:manualLayout>
                  <c:x val="-8.7743735260234533E-4"/>
                  <c:y val="-2.6950933884342224E-2"/>
                </c:manualLayout>
              </c:layout>
              <c:tx>
                <c:rich>
                  <a:bodyPr/>
                  <a:lstStyle/>
                  <a:p>
                    <a:fld id="{0E04B118-7438-452C-88DA-7B375C5D435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424-4CD1-9440-4DFA78E03699}"/>
                </c:ext>
              </c:extLst>
            </c:dLbl>
            <c:dLbl>
              <c:idx val="3"/>
              <c:layout>
                <c:manualLayout>
                  <c:x val="-5.1386073074094568E-2"/>
                  <c:y val="5.6465403663209728E-2"/>
                </c:manualLayout>
              </c:layout>
              <c:tx>
                <c:rich>
                  <a:bodyPr/>
                  <a:lstStyle/>
                  <a:p>
                    <a:fld id="{E920CB09-03B9-4BD4-B3B3-EC8E074F3F5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424-4CD1-9440-4DFA78E0369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B102EEB-293F-4B5C-AACB-9783B2DD3295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424-4CD1-9440-4DFA78E03699}"/>
                </c:ext>
              </c:extLst>
            </c:dLbl>
            <c:dLbl>
              <c:idx val="5"/>
              <c:layout>
                <c:manualLayout>
                  <c:x val="1.11065390727182E-3"/>
                  <c:y val="-9.5646741276443834E-2"/>
                </c:manualLayout>
              </c:layout>
              <c:tx>
                <c:rich>
                  <a:bodyPr/>
                  <a:lstStyle/>
                  <a:p>
                    <a:fld id="{022A934A-0571-4E49-8638-B75AB8345A1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424-4CD1-9440-4DFA78E0369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CDBC373-1C0B-4B23-B570-5074EE6C4EC6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424-4CD1-9440-4DFA78E0369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BADF1627-B601-40C3-AB7D-BF66E7E2D30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424-4CD1-9440-4DFA78E0369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4697CB5F-0D18-4C37-A062-0A167DCB696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424-4CD1-9440-4DFA78E03699}"/>
                </c:ext>
              </c:extLst>
            </c:dLbl>
            <c:dLbl>
              <c:idx val="9"/>
              <c:layout>
                <c:manualLayout>
                  <c:x val="-1.1487352953767533E-2"/>
                  <c:y val="-0.1054604280467441"/>
                </c:manualLayout>
              </c:layout>
              <c:tx>
                <c:rich>
                  <a:bodyPr/>
                  <a:lstStyle/>
                  <a:p>
                    <a:fld id="{56643685-B126-4E78-9EB0-485275CE8F9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424-4CD1-9440-4DFA78E0369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91C7367-6D14-41A3-B631-CAEE9C4DBF39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424-4CD1-9440-4DFA78E03699}"/>
                </c:ext>
              </c:extLst>
            </c:dLbl>
            <c:dLbl>
              <c:idx val="11"/>
              <c:layout>
                <c:manualLayout>
                  <c:x val="7.1408992191398591E-3"/>
                  <c:y val="4.6651716892909492E-2"/>
                </c:manualLayout>
              </c:layout>
              <c:tx>
                <c:rich>
                  <a:bodyPr/>
                  <a:lstStyle/>
                  <a:p>
                    <a:fld id="{60C9B92D-A91B-488E-8E7E-BE705FAA207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2424-4CD1-9440-4DFA78E03699}"/>
                </c:ext>
              </c:extLst>
            </c:dLbl>
            <c:dLbl>
              <c:idx val="12"/>
              <c:layout>
                <c:manualLayout>
                  <c:x val="-9.2456466775586332E-2"/>
                  <c:y val="3.193118673745915E-2"/>
                </c:manualLayout>
              </c:layout>
              <c:tx>
                <c:rich>
                  <a:bodyPr/>
                  <a:lstStyle/>
                  <a:p>
                    <a:fld id="{9E674764-378F-45ED-BB88-C9F8C83797E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2424-4CD1-9440-4DFA78E03699}"/>
                </c:ext>
              </c:extLst>
            </c:dLbl>
            <c:dLbl>
              <c:idx val="13"/>
              <c:layout>
                <c:manualLayout>
                  <c:x val="-6.904567785829259E-2"/>
                  <c:y val="-4.6578307424942685E-2"/>
                </c:manualLayout>
              </c:layout>
              <c:tx>
                <c:rich>
                  <a:bodyPr/>
                  <a:lstStyle/>
                  <a:p>
                    <a:fld id="{C03AB1A9-5C7B-4DAC-A05F-E682D62D4AA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2424-4CD1-9440-4DFA78E0369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2DAEB655-B1A0-43F1-81F7-1D01438D950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424-4CD1-9440-4DFA78E03699}"/>
                </c:ext>
              </c:extLst>
            </c:dLbl>
            <c:dLbl>
              <c:idx val="15"/>
              <c:layout>
                <c:manualLayout>
                  <c:x val="-0.11215479956474762"/>
                  <c:y val="2.702434335230899E-2"/>
                </c:manualLayout>
              </c:layout>
              <c:tx>
                <c:rich>
                  <a:bodyPr/>
                  <a:lstStyle/>
                  <a:p>
                    <a:fld id="{0CA60463-585B-4B50-B866-2C15C201C2F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424-4CD1-9440-4DFA78E036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'Galpões Logísticos'!$G$9:$G$24</c:f>
              <c:numCache>
                <c:formatCode>#,##0.00\x</c:formatCode>
                <c:ptCount val="16"/>
                <c:pt idx="0">
                  <c:v>0.72105663441131918</c:v>
                </c:pt>
                <c:pt idx="1">
                  <c:v>0.87531382941935798</c:v>
                </c:pt>
                <c:pt idx="2">
                  <c:v>0.93395760127099392</c:v>
                </c:pt>
                <c:pt idx="3">
                  <c:v>0.96259058120570995</c:v>
                </c:pt>
                <c:pt idx="4">
                  <c:v>0.85011370451266266</c:v>
                </c:pt>
                <c:pt idx="5">
                  <c:v>0.85214448810213261</c:v>
                </c:pt>
                <c:pt idx="6">
                  <c:v>0.86901301583924073</c:v>
                </c:pt>
                <c:pt idx="7">
                  <c:v>0.80306060896847775</c:v>
                </c:pt>
                <c:pt idx="8">
                  <c:v>0.75710782726457804</c:v>
                </c:pt>
                <c:pt idx="9">
                  <c:v>0.80862442883827423</c:v>
                </c:pt>
                <c:pt idx="10">
                  <c:v>0.80952934920239916</c:v>
                </c:pt>
                <c:pt idx="11">
                  <c:v>0.7918919087307984</c:v>
                </c:pt>
                <c:pt idx="12">
                  <c:v>0.64818380294681877</c:v>
                </c:pt>
                <c:pt idx="13">
                  <c:v>0.67788571287690436</c:v>
                </c:pt>
                <c:pt idx="14">
                  <c:v>0.74364218324603848</c:v>
                </c:pt>
                <c:pt idx="15">
                  <c:v>0.83783303497397921</c:v>
                </c:pt>
              </c:numCache>
            </c:numRef>
          </c:xVal>
          <c:yVal>
            <c:numRef>
              <c:f>'Galpões Logísticos'!$K$9:$K$24</c:f>
              <c:numCache>
                <c:formatCode>0.0%</c:formatCode>
                <c:ptCount val="16"/>
                <c:pt idx="0">
                  <c:v>7.5466424428761114E-2</c:v>
                </c:pt>
                <c:pt idx="1">
                  <c:v>9.6276486318963433E-2</c:v>
                </c:pt>
                <c:pt idx="2">
                  <c:v>9.7229168750064543E-2</c:v>
                </c:pt>
                <c:pt idx="3">
                  <c:v>9.8600451464798497E-2</c:v>
                </c:pt>
                <c:pt idx="4">
                  <c:v>0.12806830309370812</c:v>
                </c:pt>
                <c:pt idx="5">
                  <c:v>0.10994413407852303</c:v>
                </c:pt>
                <c:pt idx="6">
                  <c:v>0.22985915492957751</c:v>
                </c:pt>
                <c:pt idx="7">
                  <c:v>9.3071354705274043E-2</c:v>
                </c:pt>
                <c:pt idx="8">
                  <c:v>0.10787486515743987</c:v>
                </c:pt>
                <c:pt idx="9">
                  <c:v>0.1171188756587937</c:v>
                </c:pt>
                <c:pt idx="10">
                  <c:v>0.1111864406779661</c:v>
                </c:pt>
                <c:pt idx="11">
                  <c:v>9.1914893617021265E-2</c:v>
                </c:pt>
                <c:pt idx="12">
                  <c:v>0.1062374245472837</c:v>
                </c:pt>
                <c:pt idx="13">
                  <c:v>0.14904458598726114</c:v>
                </c:pt>
                <c:pt idx="14">
                  <c:v>0.10176678445229681</c:v>
                </c:pt>
                <c:pt idx="15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'Galpões Logísticos'!$C$9:$C$24</c15:f>
                <c15:dlblRangeCache>
                  <c:ptCount val="16"/>
                  <c:pt idx="0">
                    <c:v>FIIB11</c:v>
                  </c:pt>
                  <c:pt idx="1">
                    <c:v>HGLG11</c:v>
                  </c:pt>
                  <c:pt idx="2">
                    <c:v>BTLG11</c:v>
                  </c:pt>
                  <c:pt idx="3">
                    <c:v>BRCO11</c:v>
                  </c:pt>
                  <c:pt idx="4">
                    <c:v>GGRC11</c:v>
                  </c:pt>
                  <c:pt idx="5">
                    <c:v>XPLG11</c:v>
                  </c:pt>
                  <c:pt idx="6">
                    <c:v>RZAT11</c:v>
                  </c:pt>
                  <c:pt idx="7">
                    <c:v>LVBI11</c:v>
                  </c:pt>
                  <c:pt idx="8">
                    <c:v>HSLG11</c:v>
                  </c:pt>
                  <c:pt idx="9">
                    <c:v>NEWL11</c:v>
                  </c:pt>
                  <c:pt idx="10">
                    <c:v>VILG11</c:v>
                  </c:pt>
                  <c:pt idx="11">
                    <c:v>HLOG11</c:v>
                  </c:pt>
                  <c:pt idx="12">
                    <c:v>TRBL11</c:v>
                  </c:pt>
                  <c:pt idx="13">
                    <c:v>BLMG11</c:v>
                  </c:pt>
                  <c:pt idx="14">
                    <c:v>RBRL11</c:v>
                  </c:pt>
                  <c:pt idx="15">
                    <c:v>TRUE11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2424-4CD1-9440-4DFA78E0369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313806991"/>
        <c:axId val="1313804111"/>
      </c:scatterChart>
      <c:valAx>
        <c:axId val="1313806991"/>
        <c:scaling>
          <c:orientation val="minMax"/>
          <c:min val="0.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</a:t>
                </a:r>
                <a:r>
                  <a:rPr lang="pt-BR" baseline="0"/>
                  <a:t> P/VPA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804111"/>
        <c:crosses val="autoZero"/>
        <c:crossBetween val="midCat"/>
      </c:valAx>
      <c:valAx>
        <c:axId val="1313804111"/>
        <c:scaling>
          <c:orientation val="minMax"/>
          <c:min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806991"/>
        <c:crosses val="autoZero"/>
        <c:crossBetween val="midCat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33272F6-D963-4B65-9887-0294455C1C7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FDE-431F-8410-BF0FCF8FCF6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305EA19F-4E09-4D1E-8E68-5942BA9C7EC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FDE-431F-8410-BF0FCF8FCF6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48D8E8A-56FA-4FF4-9C3B-607876120DD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FDE-431F-8410-BF0FCF8FCF60}"/>
                </c:ext>
              </c:extLst>
            </c:dLbl>
            <c:dLbl>
              <c:idx val="3"/>
              <c:layout>
                <c:manualLayout>
                  <c:x val="-4.3989246551822273E-3"/>
                  <c:y val="6.7685723913110382E-2"/>
                </c:manualLayout>
              </c:layout>
              <c:tx>
                <c:rich>
                  <a:bodyPr/>
                  <a:lstStyle/>
                  <a:p>
                    <a:fld id="{C4ECC5A7-8CC9-48C0-9278-ADF1D0A9039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8FDE-431F-8410-BF0FCF8FCF6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4062D08F-40C7-4A98-AC4D-584C0A4DD6DE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FDE-431F-8410-BF0FCF8FCF6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518B3CD-BEDE-45AF-B2BA-F84620170A7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FDE-431F-8410-BF0FCF8FCF6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6ACC1AD-7477-40C8-A61B-D5878CE82FBD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FDE-431F-8410-BF0FCF8FCF6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D2CA39F-E6AA-4191-843B-70FA4C657CBE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FDE-431F-8410-BF0FCF8FCF6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C344C54-513C-4A88-B717-98F4E0361BEE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FDE-431F-8410-BF0FCF8FCF6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E2D5E56F-77ED-4D4E-A2C2-2FD27B37F22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8FDE-431F-8410-BF0FCF8FCF6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F9F99A2-A9BF-433A-ACEB-24B1036AE2D2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8FDE-431F-8410-BF0FCF8FCF6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7D46DB4-60A2-43CC-BF82-7DD1B275A89B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FDE-431F-8410-BF0FCF8FCF6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C786D998-293F-4B4B-BBA8-CD8A4DDFDEB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8FDE-431F-8410-BF0FCF8FCF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Shopping!$G$9:$G$21</c:f>
              <c:numCache>
                <c:formatCode>#,##0.00\x</c:formatCode>
                <c:ptCount val="13"/>
                <c:pt idx="0">
                  <c:v>0.94009746828156204</c:v>
                </c:pt>
                <c:pt idx="1">
                  <c:v>0.91376068752238659</c:v>
                </c:pt>
                <c:pt idx="2">
                  <c:v>0.9195151659848444</c:v>
                </c:pt>
                <c:pt idx="3">
                  <c:v>0.88557855913723615</c:v>
                </c:pt>
                <c:pt idx="4">
                  <c:v>0.84942460923729501</c:v>
                </c:pt>
                <c:pt idx="5">
                  <c:v>0.83667624959241649</c:v>
                </c:pt>
                <c:pt idx="6">
                  <c:v>0.82193235489555716</c:v>
                </c:pt>
                <c:pt idx="7">
                  <c:v>0.49727278545336573</c:v>
                </c:pt>
                <c:pt idx="8">
                  <c:v>0.65330162542108383</c:v>
                </c:pt>
                <c:pt idx="9">
                  <c:v>0.97652742083266253</c:v>
                </c:pt>
                <c:pt idx="10">
                  <c:v>0.67840575531495839</c:v>
                </c:pt>
                <c:pt idx="11">
                  <c:v>0.70853085855440212</c:v>
                </c:pt>
                <c:pt idx="12">
                  <c:v>0.41573577084976687</c:v>
                </c:pt>
              </c:numCache>
            </c:numRef>
          </c:xVal>
          <c:yVal>
            <c:numRef>
              <c:f>Shopping!$K$9:$K$21</c:f>
              <c:numCache>
                <c:formatCode>0.0%</c:formatCode>
                <c:ptCount val="13"/>
                <c:pt idx="0">
                  <c:v>5.5670677017288846E-2</c:v>
                </c:pt>
                <c:pt idx="1">
                  <c:v>0.11027027027027027</c:v>
                </c:pt>
                <c:pt idx="2">
                  <c:v>0.10903703703619974</c:v>
                </c:pt>
                <c:pt idx="3">
                  <c:v>9.8466347562762527E-2</c:v>
                </c:pt>
                <c:pt idx="4">
                  <c:v>0.11961722488306971</c:v>
                </c:pt>
                <c:pt idx="5">
                  <c:v>0.1362229102121526</c:v>
                </c:pt>
                <c:pt idx="6">
                  <c:v>0.10943579766786508</c:v>
                </c:pt>
                <c:pt idx="7">
                  <c:v>7.3921971252566734E-2</c:v>
                </c:pt>
                <c:pt idx="8">
                  <c:v>9.1235830799004713E-2</c:v>
                </c:pt>
                <c:pt idx="9">
                  <c:v>8.3727136538279096E-2</c:v>
                </c:pt>
                <c:pt idx="10">
                  <c:v>0.12108471725877654</c:v>
                </c:pt>
                <c:pt idx="11">
                  <c:v>0.1302040334945159</c:v>
                </c:pt>
                <c:pt idx="12">
                  <c:v>0.13945766463752074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Shopping!$C$9:$C$21</c15:f>
                <c15:dlblRangeCache>
                  <c:ptCount val="13"/>
                  <c:pt idx="0">
                    <c:v>SHPH11</c:v>
                  </c:pt>
                  <c:pt idx="1">
                    <c:v>HGBS11</c:v>
                  </c:pt>
                  <c:pt idx="2">
                    <c:v>XPML11</c:v>
                  </c:pt>
                  <c:pt idx="3">
                    <c:v>VISC11</c:v>
                  </c:pt>
                  <c:pt idx="4">
                    <c:v>PMLL11</c:v>
                  </c:pt>
                  <c:pt idx="5">
                    <c:v>CPSH11</c:v>
                  </c:pt>
                  <c:pt idx="6">
                    <c:v>HSML11</c:v>
                  </c:pt>
                  <c:pt idx="7">
                    <c:v>BBIG11</c:v>
                  </c:pt>
                  <c:pt idx="8">
                    <c:v>ABCP11</c:v>
                  </c:pt>
                  <c:pt idx="9">
                    <c:v>PQDP11</c:v>
                  </c:pt>
                  <c:pt idx="10">
                    <c:v>FIGS11</c:v>
                  </c:pt>
                  <c:pt idx="11">
                    <c:v>BPML11</c:v>
                  </c:pt>
                  <c:pt idx="12">
                    <c:v>GZIT11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8FDE-431F-8410-BF0FCF8FC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3359135"/>
        <c:axId val="1253349055"/>
      </c:scatterChart>
      <c:valAx>
        <c:axId val="1253359135"/>
        <c:scaling>
          <c:orientation val="minMax"/>
          <c:min val="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3349055"/>
        <c:crosses val="autoZero"/>
        <c:crossBetween val="midCat"/>
      </c:valAx>
      <c:valAx>
        <c:axId val="1253349055"/>
        <c:scaling>
          <c:orientation val="minMax"/>
          <c:min val="4.0000000000000008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3359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5.5357981509323619E-3"/>
                  <c:y val="2.0824579879697991E-2"/>
                </c:manualLayout>
              </c:layout>
              <c:tx>
                <c:rich>
                  <a:bodyPr/>
                  <a:lstStyle/>
                  <a:p>
                    <a:fld id="{0019B137-D73F-497C-91F0-B71218893E0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103-480D-93DA-3B31D0F69C2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3B12B29-1A5F-4A21-A168-BB4E2D6D24E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103-480D-93DA-3B31D0F69C27}"/>
                </c:ext>
              </c:extLst>
            </c:dLbl>
            <c:dLbl>
              <c:idx val="2"/>
              <c:layout>
                <c:manualLayout>
                  <c:x val="-6.2266058561218834E-2"/>
                  <c:y val="4.3924602979721172E-2"/>
                </c:manualLayout>
              </c:layout>
              <c:tx>
                <c:rich>
                  <a:bodyPr/>
                  <a:lstStyle/>
                  <a:p>
                    <a:fld id="{747C0A6D-68FD-405A-89DE-91E3AE8BB98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103-480D-93DA-3B31D0F69C2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3998860A-8EAB-4488-A6E7-81575809FC8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103-480D-93DA-3B31D0F69C2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ABD9CC79-639A-4606-8CB4-C7DF57804BB7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103-480D-93DA-3B31D0F69C2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8237E46-FD31-4F2D-BCD9-B8B1912EAD0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103-480D-93DA-3B31D0F69C2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9999D93-4F39-4F5F-9728-8A86F73573B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103-480D-93DA-3B31D0F69C27}"/>
                </c:ext>
              </c:extLst>
            </c:dLbl>
            <c:dLbl>
              <c:idx val="7"/>
              <c:layout>
                <c:manualLayout>
                  <c:x val="-0.10296117735263596"/>
                  <c:y val="1.1584570639688751E-2"/>
                </c:manualLayout>
              </c:layout>
              <c:tx>
                <c:rich>
                  <a:bodyPr/>
                  <a:lstStyle/>
                  <a:p>
                    <a:fld id="{B1053E6D-AD9F-4F06-9D92-19DC1168AA0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103-480D-93DA-3B31D0F69C2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FEF7A098-A5D0-4512-8E0F-E0E84CB3826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103-480D-93DA-3B31D0F69C2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37EB98F8-3B50-4E1F-88B7-116C6BC6F7B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2103-480D-93DA-3B31D0F69C27}"/>
                </c:ext>
              </c:extLst>
            </c:dLbl>
            <c:dLbl>
              <c:idx val="10"/>
              <c:layout>
                <c:manualLayout>
                  <c:x val="-0.11147118637270656"/>
                  <c:y val="1.1584570639688751E-2"/>
                </c:manualLayout>
              </c:layout>
              <c:tx>
                <c:rich>
                  <a:bodyPr/>
                  <a:lstStyle/>
                  <a:p>
                    <a:fld id="{73D45391-F448-42DD-AED5-DE649B2BDE1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2103-480D-93DA-3B31D0F69C2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5DE82118-4709-4DC4-A6A4-0857AF4AE9C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2103-480D-93DA-3B31D0F69C2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E5A5F04-AF44-46F8-ADA0-CBBFFB25C231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103-480D-93DA-3B31D0F69C27}"/>
                </c:ext>
              </c:extLst>
            </c:dLbl>
            <c:dLbl>
              <c:idx val="13"/>
              <c:layout>
                <c:manualLayout>
                  <c:x val="1.2941561283688513E-2"/>
                  <c:y val="-7.1575512520394458E-2"/>
                </c:manualLayout>
              </c:layout>
              <c:tx>
                <c:rich>
                  <a:bodyPr/>
                  <a:lstStyle/>
                  <a:p>
                    <a:fld id="{BA21293D-59DB-4322-B104-E58110B1160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2103-480D-93DA-3B31D0F69C27}"/>
                </c:ext>
              </c:extLst>
            </c:dLbl>
            <c:dLbl>
              <c:idx val="14"/>
              <c:layout>
                <c:manualLayout>
                  <c:x val="-3.3866151425023916E-2"/>
                  <c:y val="7.1644630699748815E-2"/>
                </c:manualLayout>
              </c:layout>
              <c:tx>
                <c:rich>
                  <a:bodyPr/>
                  <a:lstStyle/>
                  <a:p>
                    <a:fld id="{EE09699D-96D6-4D3A-BC39-D7C5F7C3AC0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2103-480D-93DA-3B31D0F69C2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CA98A92-DBA8-41A9-B33C-C8D8824A48D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2103-480D-93DA-3B31D0F69C2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327DB9E1-80C1-456F-81E0-495EDD79AF4C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2103-480D-93DA-3B31D0F69C27}"/>
                </c:ext>
              </c:extLst>
            </c:dLbl>
            <c:dLbl>
              <c:idx val="17"/>
              <c:layout>
                <c:manualLayout>
                  <c:x val="7.6645536286907802E-3"/>
                  <c:y val="3.9304598359716468E-2"/>
                </c:manualLayout>
              </c:layout>
              <c:tx>
                <c:rich>
                  <a:bodyPr/>
                  <a:lstStyle/>
                  <a:p>
                    <a:fld id="{B63CF5BB-75ED-4E6E-9024-9E2BAA7E794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2103-480D-93DA-3B31D0F69C2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1DD1E6C-5E35-4F13-AA3A-4EE96470E36A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2103-480D-93DA-3B31D0F69C2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7D55A4F5-B721-448D-B978-3BE672165D4B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2103-480D-93DA-3B31D0F69C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Recebíveis!$AB$9:$AB$28</c:f>
              <c:numCache>
                <c:formatCode>#,##0.00\x</c:formatCode>
                <c:ptCount val="20"/>
                <c:pt idx="0">
                  <c:v>1.0297371237938115</c:v>
                </c:pt>
                <c:pt idx="1">
                  <c:v>0.96950521015177715</c:v>
                </c:pt>
                <c:pt idx="2">
                  <c:v>1.0119968553175793</c:v>
                </c:pt>
                <c:pt idx="3">
                  <c:v>0.9950491146129028</c:v>
                </c:pt>
                <c:pt idx="4">
                  <c:v>0.86014740489542296</c:v>
                </c:pt>
                <c:pt idx="5">
                  <c:v>1.0188441496470015</c:v>
                </c:pt>
                <c:pt idx="6">
                  <c:v>0.86836797158776047</c:v>
                </c:pt>
                <c:pt idx="7">
                  <c:v>1.025108296173487</c:v>
                </c:pt>
                <c:pt idx="8">
                  <c:v>0.96704272615343856</c:v>
                </c:pt>
                <c:pt idx="9">
                  <c:v>0.91505608927171378</c:v>
                </c:pt>
                <c:pt idx="10">
                  <c:v>0.93505447312474632</c:v>
                </c:pt>
                <c:pt idx="11">
                  <c:v>0.78358885116095467</c:v>
                </c:pt>
                <c:pt idx="12">
                  <c:v>0.8003830963769839</c:v>
                </c:pt>
                <c:pt idx="13">
                  <c:v>0.83798092964587034</c:v>
                </c:pt>
                <c:pt idx="14">
                  <c:v>0.79931619602907777</c:v>
                </c:pt>
                <c:pt idx="15">
                  <c:v>0.71629867867247232</c:v>
                </c:pt>
                <c:pt idx="16">
                  <c:v>0.84532460911966401</c:v>
                </c:pt>
                <c:pt idx="17">
                  <c:v>0.89215724363466009</c:v>
                </c:pt>
                <c:pt idx="18">
                  <c:v>0.80735764720149017</c:v>
                </c:pt>
                <c:pt idx="19">
                  <c:v>0.61168793802536148</c:v>
                </c:pt>
              </c:numCache>
            </c:numRef>
          </c:xVal>
          <c:yVal>
            <c:numRef>
              <c:f>Recebíveis!$AC$9:$AC$28</c:f>
              <c:numCache>
                <c:formatCode>0%</c:formatCode>
                <c:ptCount val="20"/>
                <c:pt idx="0">
                  <c:v>0.14213967592984</c:v>
                </c:pt>
                <c:pt idx="1">
                  <c:v>0.12773109243697478</c:v>
                </c:pt>
                <c:pt idx="2">
                  <c:v>0.12847965738877581</c:v>
                </c:pt>
                <c:pt idx="3">
                  <c:v>0.14817863758170544</c:v>
                </c:pt>
                <c:pt idx="4">
                  <c:v>0.14516129032150715</c:v>
                </c:pt>
                <c:pt idx="5">
                  <c:v>0.15125072716695756</c:v>
                </c:pt>
                <c:pt idx="6">
                  <c:v>0.1755579227696405</c:v>
                </c:pt>
                <c:pt idx="7">
                  <c:v>0.14798206278026904</c:v>
                </c:pt>
                <c:pt idx="8">
                  <c:v>0.132013201320132</c:v>
                </c:pt>
                <c:pt idx="9">
                  <c:v>0.13454423141999167</c:v>
                </c:pt>
                <c:pt idx="10">
                  <c:v>0.17011995637822858</c:v>
                </c:pt>
                <c:pt idx="11">
                  <c:v>0.16666666666666666</c:v>
                </c:pt>
                <c:pt idx="12">
                  <c:v>0.14681892332789559</c:v>
                </c:pt>
                <c:pt idx="13">
                  <c:v>0.14684710625362388</c:v>
                </c:pt>
                <c:pt idx="14">
                  <c:v>0.14866204163114072</c:v>
                </c:pt>
                <c:pt idx="15">
                  <c:v>0.22665457842248413</c:v>
                </c:pt>
                <c:pt idx="16">
                  <c:v>0.15384615384615388</c:v>
                </c:pt>
                <c:pt idx="17">
                  <c:v>0.13733333333333334</c:v>
                </c:pt>
                <c:pt idx="18">
                  <c:v>0.17379423418499795</c:v>
                </c:pt>
                <c:pt idx="19">
                  <c:v>0.14314115308151093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Recebíveis!$D$9:$D$44</c15:f>
                <c15:dlblRangeCache>
                  <c:ptCount val="36"/>
                  <c:pt idx="0">
                    <c:v>KNUQ11</c:v>
                  </c:pt>
                  <c:pt idx="1">
                    <c:v>AFHI11</c:v>
                  </c:pt>
                  <c:pt idx="2">
                    <c:v>KNHY11</c:v>
                  </c:pt>
                  <c:pt idx="3">
                    <c:v>KNSC11</c:v>
                  </c:pt>
                  <c:pt idx="4">
                    <c:v>KNCR11</c:v>
                  </c:pt>
                  <c:pt idx="5">
                    <c:v>HGCR11</c:v>
                  </c:pt>
                  <c:pt idx="6">
                    <c:v>KNIP11</c:v>
                  </c:pt>
                  <c:pt idx="7">
                    <c:v>MXRF11</c:v>
                  </c:pt>
                  <c:pt idx="8">
                    <c:v>CACR11</c:v>
                  </c:pt>
                  <c:pt idx="9">
                    <c:v>KCRE11</c:v>
                  </c:pt>
                  <c:pt idx="10">
                    <c:v>VGIR11</c:v>
                  </c:pt>
                  <c:pt idx="11">
                    <c:v>RBRY11</c:v>
                  </c:pt>
                  <c:pt idx="12">
                    <c:v>RZAK11</c:v>
                  </c:pt>
                  <c:pt idx="13">
                    <c:v>CYCR11</c:v>
                  </c:pt>
                  <c:pt idx="14">
                    <c:v>MANA11</c:v>
                  </c:pt>
                  <c:pt idx="15">
                    <c:v>SNCI11</c:v>
                  </c:pt>
                  <c:pt idx="16">
                    <c:v>PCIP11</c:v>
                  </c:pt>
                  <c:pt idx="17">
                    <c:v>WHGR11</c:v>
                  </c:pt>
                  <c:pt idx="18">
                    <c:v>MCCI11</c:v>
                  </c:pt>
                  <c:pt idx="19">
                    <c:v>RBRR11</c:v>
                  </c:pt>
                  <c:pt idx="20">
                    <c:v>VGIP11</c:v>
                  </c:pt>
                  <c:pt idx="21">
                    <c:v>VRTA11</c:v>
                  </c:pt>
                  <c:pt idx="22">
                    <c:v>ICRI11</c:v>
                  </c:pt>
                  <c:pt idx="23">
                    <c:v>VGHF11</c:v>
                  </c:pt>
                  <c:pt idx="24">
                    <c:v>XPCI11</c:v>
                  </c:pt>
                  <c:pt idx="25">
                    <c:v>VCJR11</c:v>
                  </c:pt>
                  <c:pt idx="26">
                    <c:v>BTCI11</c:v>
                  </c:pt>
                  <c:pt idx="27">
                    <c:v>CLIN11</c:v>
                  </c:pt>
                  <c:pt idx="28">
                    <c:v>MCRE11</c:v>
                  </c:pt>
                  <c:pt idx="29">
                    <c:v>LIFE11</c:v>
                  </c:pt>
                  <c:pt idx="30">
                    <c:v>HABT11</c:v>
                  </c:pt>
                  <c:pt idx="31">
                    <c:v>RECR11</c:v>
                  </c:pt>
                  <c:pt idx="32">
                    <c:v>CPTS11</c:v>
                  </c:pt>
                  <c:pt idx="33">
                    <c:v>BCRI11</c:v>
                  </c:pt>
                  <c:pt idx="34">
                    <c:v>OUJP11</c:v>
                  </c:pt>
                  <c:pt idx="35">
                    <c:v>URPR11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103-480D-93DA-3B31D0F69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3799311"/>
        <c:axId val="1313793551"/>
      </c:scatterChart>
      <c:valAx>
        <c:axId val="1313799311"/>
        <c:scaling>
          <c:orientation val="minMax"/>
          <c:min val="0.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793551"/>
        <c:crosses val="autoZero"/>
        <c:crossBetween val="midCat"/>
      </c:valAx>
      <c:valAx>
        <c:axId val="1313793551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37993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812253E-87C9-42D9-A5FF-8EB574660F5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91D1-4F53-814C-AC33EA8EFED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5DC93E7-2C15-4081-ACC5-C68E34272503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1D1-4F53-814C-AC33EA8EFED3}"/>
                </c:ext>
              </c:extLst>
            </c:dLbl>
            <c:dLbl>
              <c:idx val="2"/>
              <c:layout>
                <c:manualLayout>
                  <c:x val="-8.9722626841295117E-3"/>
                  <c:y val="-0.1364446897295368"/>
                </c:manualLayout>
              </c:layout>
              <c:tx>
                <c:rich>
                  <a:bodyPr/>
                  <a:lstStyle/>
                  <a:p>
                    <a:fld id="{15A1635B-106C-4EDF-89F0-17F121A805E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91D1-4F53-814C-AC33EA8EFED3}"/>
                </c:ext>
              </c:extLst>
            </c:dLbl>
            <c:dLbl>
              <c:idx val="3"/>
              <c:layout>
                <c:manualLayout>
                  <c:x val="-6.2924823933298249E-2"/>
                  <c:y val="-0.12719185604922217"/>
                </c:manualLayout>
              </c:layout>
              <c:tx>
                <c:rich>
                  <a:bodyPr/>
                  <a:lstStyle/>
                  <a:p>
                    <a:fld id="{17302AA3-D800-42D4-A1BE-1788F3182D9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91D1-4F53-814C-AC33EA8EFED3}"/>
                </c:ext>
              </c:extLst>
            </c:dLbl>
            <c:dLbl>
              <c:idx val="4"/>
              <c:layout>
                <c:manualLayout>
                  <c:x val="-8.2862193910716048E-3"/>
                  <c:y val="6.249123439722698E-2"/>
                </c:manualLayout>
              </c:layout>
              <c:tx>
                <c:rich>
                  <a:bodyPr/>
                  <a:lstStyle/>
                  <a:p>
                    <a:fld id="{7E519009-AD0F-46D4-8AD7-31835776C9C7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91D1-4F53-814C-AC33EA8EFED3}"/>
                </c:ext>
              </c:extLst>
            </c:dLbl>
            <c:dLbl>
              <c:idx val="5"/>
              <c:layout>
                <c:manualLayout>
                  <c:x val="6.9839582975856039E-3"/>
                  <c:y val="-5.7795603446862687E-2"/>
                </c:manualLayout>
              </c:layout>
              <c:tx>
                <c:rich>
                  <a:bodyPr/>
                  <a:lstStyle/>
                  <a:p>
                    <a:fld id="{BF3E4E5D-0C15-4ED2-8651-60CAF0F4CF40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91D1-4F53-814C-AC33EA8EFED3}"/>
                </c:ext>
              </c:extLst>
            </c:dLbl>
            <c:dLbl>
              <c:idx val="6"/>
              <c:layout>
                <c:manualLayout>
                  <c:x val="-2.5524818422407284E-2"/>
                  <c:y val="7.1744068077541662E-2"/>
                </c:manualLayout>
              </c:layout>
              <c:tx>
                <c:rich>
                  <a:bodyPr/>
                  <a:lstStyle/>
                  <a:p>
                    <a:fld id="{035FD105-92FA-4481-901E-C6BF2C83715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91D1-4F53-814C-AC33EA8EFED3}"/>
                </c:ext>
              </c:extLst>
            </c:dLbl>
            <c:dLbl>
              <c:idx val="7"/>
              <c:layout>
                <c:manualLayout>
                  <c:x val="-8.7654477160488409E-2"/>
                  <c:y val="1.6227065995654082E-2"/>
                </c:manualLayout>
              </c:layout>
              <c:tx>
                <c:rich>
                  <a:bodyPr/>
                  <a:lstStyle/>
                  <a:p>
                    <a:fld id="{98D0D062-FCD5-4167-BC0D-FD61C7EA4944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91D1-4F53-814C-AC33EA8EFED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4ED3016-719D-4F29-9BE8-85C007AE6789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1D1-4F53-814C-AC33EA8EFED3}"/>
                </c:ext>
              </c:extLst>
            </c:dLbl>
            <c:dLbl>
              <c:idx val="10"/>
              <c:layout>
                <c:manualLayout>
                  <c:x val="-7.5510790700121108E-2"/>
                  <c:y val="-4.8542769766548095E-2"/>
                </c:manualLayout>
              </c:layout>
              <c:tx>
                <c:rich>
                  <a:bodyPr/>
                  <a:lstStyle/>
                  <a:p>
                    <a:fld id="{4E562D1A-0BDF-4721-A6EF-E94A5BDF359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91D1-4F53-814C-AC33EA8EFED3}"/>
                </c:ext>
              </c:extLst>
            </c:dLbl>
            <c:dLbl>
              <c:idx val="11"/>
              <c:layout>
                <c:manualLayout>
                  <c:x val="-4.3454470647617427E-2"/>
                  <c:y val="8.099690175785626E-2"/>
                </c:manualLayout>
              </c:layout>
              <c:tx>
                <c:rich>
                  <a:bodyPr/>
                  <a:lstStyle/>
                  <a:p>
                    <a:fld id="{E73CB38E-B393-4AC0-9C33-08D15EA8F33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91D1-4F53-814C-AC33EA8EF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FoF!$G$9:$G$17</c:f>
              <c:numCache>
                <c:formatCode>#,##0.00\x</c:formatCode>
                <c:ptCount val="9"/>
                <c:pt idx="0">
                  <c:v>0.73133340369575095</c:v>
                </c:pt>
                <c:pt idx="1">
                  <c:v>0.83809416264650072</c:v>
                </c:pt>
                <c:pt idx="2">
                  <c:v>0.8803862368316373</c:v>
                </c:pt>
                <c:pt idx="3">
                  <c:v>0.86413535588814228</c:v>
                </c:pt>
                <c:pt idx="4">
                  <c:v>0.81214634383708861</c:v>
                </c:pt>
                <c:pt idx="5">
                  <c:v>0.78449716763800015</c:v>
                </c:pt>
                <c:pt idx="6">
                  <c:v>0.68366646205284809</c:v>
                </c:pt>
                <c:pt idx="7">
                  <c:v>0.79564891512817126</c:v>
                </c:pt>
                <c:pt idx="8">
                  <c:v>0.76885928393378444</c:v>
                </c:pt>
              </c:numCache>
            </c:numRef>
          </c:xVal>
          <c:yVal>
            <c:numRef>
              <c:f>FoF!$K$9:$K$17</c:f>
              <c:numCache>
                <c:formatCode>0.0%</c:formatCode>
                <c:ptCount val="9"/>
                <c:pt idx="0">
                  <c:v>0.1437125748502994</c:v>
                </c:pt>
                <c:pt idx="1">
                  <c:v>0.12825651302605212</c:v>
                </c:pt>
                <c:pt idx="2">
                  <c:v>0.12000000000000002</c:v>
                </c:pt>
                <c:pt idx="3">
                  <c:v>0.18181818181818182</c:v>
                </c:pt>
                <c:pt idx="4">
                  <c:v>0.13548387096774195</c:v>
                </c:pt>
                <c:pt idx="5">
                  <c:v>0.13224489795918368</c:v>
                </c:pt>
                <c:pt idx="6">
                  <c:v>0.14524914262658864</c:v>
                </c:pt>
                <c:pt idx="7">
                  <c:v>0.1186161449752883</c:v>
                </c:pt>
                <c:pt idx="8">
                  <c:v>0.14285714285714288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FoF!$C$9:$C$17</c15:f>
                <c15:dlblRangeCache>
                  <c:ptCount val="9"/>
                  <c:pt idx="0">
                    <c:v>JSAF11</c:v>
                  </c:pt>
                  <c:pt idx="1">
                    <c:v>KFOF11</c:v>
                  </c:pt>
                  <c:pt idx="2">
                    <c:v>BCIA11</c:v>
                  </c:pt>
                  <c:pt idx="3">
                    <c:v>SNFF11</c:v>
                  </c:pt>
                  <c:pt idx="4">
                    <c:v>KISU11</c:v>
                  </c:pt>
                  <c:pt idx="5">
                    <c:v>RBFM11</c:v>
                  </c:pt>
                  <c:pt idx="6">
                    <c:v>PSEC11</c:v>
                  </c:pt>
                  <c:pt idx="7">
                    <c:v>HFOF11</c:v>
                  </c:pt>
                  <c:pt idx="8">
                    <c:v>XPSF11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91D1-4F53-814C-AC33EA8EF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624799"/>
        <c:axId val="49625759"/>
      </c:scatterChart>
      <c:valAx>
        <c:axId val="49624799"/>
        <c:scaling>
          <c:orientation val="minMax"/>
          <c:min val="0.7000000000000000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625759"/>
        <c:crosses val="autoZero"/>
        <c:crossBetween val="midCat"/>
      </c:valAx>
      <c:valAx>
        <c:axId val="49625759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</a:t>
                </a:r>
                <a:r>
                  <a:rPr lang="pt-BR" baseline="0"/>
                  <a:t> Yield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9624799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9.7477013948816353E-3"/>
                  <c:y val="-7.7475768696177796E-2"/>
                </c:manualLayout>
              </c:layout>
              <c:tx>
                <c:rich>
                  <a:bodyPr/>
                  <a:lstStyle/>
                  <a:p>
                    <a:fld id="{7947BF73-B4FD-4AFA-81E8-2384B40C0DD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D8F4-4ED7-97FE-E0AFB2CD3B8A}"/>
                </c:ext>
              </c:extLst>
            </c:dLbl>
            <c:dLbl>
              <c:idx val="1"/>
              <c:layout>
                <c:manualLayout>
                  <c:x val="1.7422556326940973E-2"/>
                  <c:y val="-2.6329680432186585E-3"/>
                </c:manualLayout>
              </c:layout>
              <c:tx>
                <c:rich>
                  <a:bodyPr/>
                  <a:lstStyle/>
                  <a:p>
                    <a:fld id="{B9054E71-0BCF-4D20-ACA5-6038F7B5474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D8F4-4ED7-97FE-E0AFB2CD3B8A}"/>
                </c:ext>
              </c:extLst>
            </c:dLbl>
            <c:dLbl>
              <c:idx val="2"/>
              <c:layout>
                <c:manualLayout>
                  <c:x val="1.370442712410401E-2"/>
                  <c:y val="-7.9788823755727913E-3"/>
                </c:manualLayout>
              </c:layout>
              <c:tx>
                <c:rich>
                  <a:bodyPr/>
                  <a:lstStyle/>
                  <a:p>
                    <a:fld id="{4B8E1F86-D9D3-4DBD-963F-1062797B8539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D8F4-4ED7-97FE-E0AFB2CD3B8A}"/>
                </c:ext>
              </c:extLst>
            </c:dLbl>
            <c:dLbl>
              <c:idx val="3"/>
              <c:layout>
                <c:manualLayout>
                  <c:x val="-4.7783964309466583E-2"/>
                  <c:y val="6.1518003945032214E-2"/>
                </c:manualLayout>
              </c:layout>
              <c:tx>
                <c:rich>
                  <a:bodyPr/>
                  <a:lstStyle/>
                  <a:p>
                    <a:fld id="{19D93352-7160-4D40-BF96-A09F03F8E7FB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D8F4-4ED7-97FE-E0AFB2CD3B8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81816BC-A9A5-4871-B0CB-E476FDB27B1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8F4-4ED7-97FE-E0AFB2CD3B8A}"/>
                </c:ext>
              </c:extLst>
            </c:dLbl>
            <c:dLbl>
              <c:idx val="5"/>
              <c:layout>
                <c:manualLayout>
                  <c:x val="-4.5492404364124529E-2"/>
                  <c:y val="6.1518003945032214E-2"/>
                </c:manualLayout>
              </c:layout>
              <c:tx>
                <c:rich>
                  <a:bodyPr/>
                  <a:lstStyle/>
                  <a:p>
                    <a:fld id="{37148FC6-72C5-4ADD-BFA0-78DA0CB1426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D8F4-4ED7-97FE-E0AFB2CD3B8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D065134-B617-46E4-A733-A184C200E690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D8F4-4ED7-97FE-E0AFB2CD3B8A}"/>
                </c:ext>
              </c:extLst>
            </c:dLbl>
            <c:dLbl>
              <c:idx val="7"/>
              <c:layout>
                <c:manualLayout>
                  <c:x val="-8.968740097617918E-2"/>
                  <c:y val="-0.11489716902265741"/>
                </c:manualLayout>
              </c:layout>
              <c:tx>
                <c:rich>
                  <a:bodyPr/>
                  <a:lstStyle/>
                  <a:p>
                    <a:fld id="{C636149D-8418-4EA7-B9DB-8A3096787FD6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D8F4-4ED7-97FE-E0AFB2CD3B8A}"/>
                </c:ext>
              </c:extLst>
            </c:dLbl>
            <c:dLbl>
              <c:idx val="8"/>
              <c:layout>
                <c:manualLayout>
                  <c:x val="-4.6009363504626019E-2"/>
                  <c:y val="-5.0746197034406616E-2"/>
                </c:manualLayout>
              </c:layout>
              <c:tx>
                <c:rich>
                  <a:bodyPr/>
                  <a:lstStyle/>
                  <a:p>
                    <a:fld id="{066603A2-3F08-468A-92A0-F18D0878B05E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D8F4-4ED7-97FE-E0AFB2CD3B8A}"/>
                </c:ext>
              </c:extLst>
            </c:dLbl>
            <c:dLbl>
              <c:idx val="9"/>
              <c:layout>
                <c:manualLayout>
                  <c:x val="-3.1251135055653738E-2"/>
                  <c:y val="-0.12024308335501165"/>
                </c:manualLayout>
              </c:layout>
              <c:tx>
                <c:rich>
                  <a:bodyPr/>
                  <a:lstStyle/>
                  <a:p>
                    <a:fld id="{D339D5F8-CD44-40F8-87AC-BBA729A6CC7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D8F4-4ED7-97FE-E0AFB2CD3B8A}"/>
                </c:ext>
              </c:extLst>
            </c:dLbl>
            <c:dLbl>
              <c:idx val="10"/>
              <c:layout>
                <c:manualLayout>
                  <c:x val="-3.2752383147194718E-2"/>
                  <c:y val="7.2209832609740676E-2"/>
                </c:manualLayout>
              </c:layout>
              <c:tx>
                <c:rich>
                  <a:bodyPr/>
                  <a:lstStyle/>
                  <a:p>
                    <a:fld id="{AB56BB15-7D48-40CC-BF5E-5FFC8EEADAF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D8F4-4ED7-97FE-E0AFB2CD3B8A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2CB504F8-4BD8-4677-9A6F-5AEB57C2AFED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8F4-4ED7-97FE-E0AFB2CD3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Outros!$J$9:$J$20</c:f>
              <c:numCache>
                <c:formatCode>#,##0.00\x</c:formatCode>
                <c:ptCount val="12"/>
                <c:pt idx="0">
                  <c:v>0.82735570491567456</c:v>
                </c:pt>
                <c:pt idx="1">
                  <c:v>0.91336982599224814</c:v>
                </c:pt>
                <c:pt idx="2">
                  <c:v>0.91083939686877979</c:v>
                </c:pt>
                <c:pt idx="3">
                  <c:v>0.8992455191993155</c:v>
                </c:pt>
                <c:pt idx="4">
                  <c:v>0.88479485374269573</c:v>
                </c:pt>
                <c:pt idx="5">
                  <c:v>0.92224269270002768</c:v>
                </c:pt>
                <c:pt idx="6">
                  <c:v>0.31272236250918983</c:v>
                </c:pt>
                <c:pt idx="7">
                  <c:v>0.82089304871084634</c:v>
                </c:pt>
                <c:pt idx="8">
                  <c:v>0.41283687645693562</c:v>
                </c:pt>
                <c:pt idx="9">
                  <c:v>0.543676601670113</c:v>
                </c:pt>
                <c:pt idx="10">
                  <c:v>0.60708243068220835</c:v>
                </c:pt>
                <c:pt idx="11">
                  <c:v>3.1327994036576393E-2</c:v>
                </c:pt>
              </c:numCache>
            </c:numRef>
          </c:xVal>
          <c:yVal>
            <c:numRef>
              <c:f>Outros!$N$9:$N$20</c:f>
              <c:numCache>
                <c:formatCode>0.0%</c:formatCode>
                <c:ptCount val="12"/>
                <c:pt idx="0">
                  <c:v>0.14087351678982907</c:v>
                </c:pt>
                <c:pt idx="1">
                  <c:v>0.1059135039717564</c:v>
                </c:pt>
                <c:pt idx="2">
                  <c:v>0.10209775967539853</c:v>
                </c:pt>
                <c:pt idx="3">
                  <c:v>9.8641515963616005E-2</c:v>
                </c:pt>
                <c:pt idx="4">
                  <c:v>0.14179608372721136</c:v>
                </c:pt>
                <c:pt idx="5">
                  <c:v>8.7533156498673728E-2</c:v>
                </c:pt>
                <c:pt idx="6">
                  <c:v>0.1176470588235294</c:v>
                </c:pt>
                <c:pt idx="7">
                  <c:v>0.12328767123117355</c:v>
                </c:pt>
                <c:pt idx="8">
                  <c:v>0.19372197310051031</c:v>
                </c:pt>
                <c:pt idx="9">
                  <c:v>9.7697138868500649E-2</c:v>
                </c:pt>
                <c:pt idx="10">
                  <c:v>9.0735748569925709E-2</c:v>
                </c:pt>
                <c:pt idx="11">
                  <c:v>7.3684210526315796E-2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Outros!$E$9:$E$20</c15:f>
                <c15:dlblRangeCache>
                  <c:ptCount val="12"/>
                  <c:pt idx="0">
                    <c:v>TRXF11</c:v>
                  </c:pt>
                  <c:pt idx="1">
                    <c:v>HTMX11</c:v>
                  </c:pt>
                  <c:pt idx="2">
                    <c:v>ALZR11</c:v>
                  </c:pt>
                  <c:pt idx="3">
                    <c:v>HGRU11</c:v>
                  </c:pt>
                  <c:pt idx="4">
                    <c:v>TVRI11</c:v>
                  </c:pt>
                  <c:pt idx="5">
                    <c:v>KNRI11</c:v>
                  </c:pt>
                  <c:pt idx="6">
                    <c:v>MFII11</c:v>
                  </c:pt>
                  <c:pt idx="7">
                    <c:v>RBVA11</c:v>
                  </c:pt>
                  <c:pt idx="8">
                    <c:v>TGAR11</c:v>
                  </c:pt>
                  <c:pt idx="9">
                    <c:v>RBRP11</c:v>
                  </c:pt>
                  <c:pt idx="10">
                    <c:v>FLMA11</c:v>
                  </c:pt>
                  <c:pt idx="11">
                    <c:v>TORD11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8F4-4ED7-97FE-E0AFB2CD3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2567519"/>
        <c:axId val="1252569439"/>
      </c:scatterChart>
      <c:valAx>
        <c:axId val="1252567519"/>
        <c:scaling>
          <c:orientation val="minMax"/>
          <c:min val="0.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2569439"/>
        <c:crosses val="autoZero"/>
        <c:crossBetween val="midCat"/>
      </c:valAx>
      <c:valAx>
        <c:axId val="1252569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2567519"/>
        <c:crosses val="autoZero"/>
        <c:crossBetween val="midCat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'Galpões Logísticos'!$K$8</c:f>
              <c:strCache>
                <c:ptCount val="1"/>
                <c:pt idx="0">
                  <c:v>Dvd Yield Anualizado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'Galpões Logísticos'!$W$9:$W$24</c15:sqref>
                  </c15:fullRef>
                </c:ext>
              </c:extLst>
              <c:f>'Galpões Logísticos'!$W$9:$W$23</c:f>
              <c:strCache>
                <c:ptCount val="15"/>
                <c:pt idx="0">
                  <c:v>RZAT11</c:v>
                </c:pt>
                <c:pt idx="1">
                  <c:v>BLMG11</c:v>
                </c:pt>
                <c:pt idx="2">
                  <c:v>GGRC11</c:v>
                </c:pt>
                <c:pt idx="3">
                  <c:v>NEWL11</c:v>
                </c:pt>
                <c:pt idx="4">
                  <c:v>VILG11</c:v>
                </c:pt>
                <c:pt idx="5">
                  <c:v>XPLG11</c:v>
                </c:pt>
                <c:pt idx="6">
                  <c:v>HSLG11</c:v>
                </c:pt>
                <c:pt idx="7">
                  <c:v>TRBL11</c:v>
                </c:pt>
                <c:pt idx="8">
                  <c:v>RBRL11</c:v>
                </c:pt>
                <c:pt idx="9">
                  <c:v>BRCO11</c:v>
                </c:pt>
                <c:pt idx="10">
                  <c:v>BTLG11</c:v>
                </c:pt>
                <c:pt idx="11">
                  <c:v>HGLG11</c:v>
                </c:pt>
                <c:pt idx="12">
                  <c:v>LVBI11</c:v>
                </c:pt>
                <c:pt idx="13">
                  <c:v>HLOG11</c:v>
                </c:pt>
                <c:pt idx="14">
                  <c:v>FIIB11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'Galpões Logísticos'!$X$9:$X$24</c15:sqref>
                  </c15:fullRef>
                </c:ext>
              </c:extLst>
              <c:f>'Galpões Logísticos'!$X$9:$X$23</c:f>
              <c:numCache>
                <c:formatCode>0%</c:formatCode>
                <c:ptCount val="15"/>
                <c:pt idx="0">
                  <c:v>0.22985915492957751</c:v>
                </c:pt>
                <c:pt idx="1">
                  <c:v>0.14904458598726114</c:v>
                </c:pt>
                <c:pt idx="2">
                  <c:v>0.12806830309370812</c:v>
                </c:pt>
                <c:pt idx="3">
                  <c:v>0.1171188756587937</c:v>
                </c:pt>
                <c:pt idx="4">
                  <c:v>0.1111864406779661</c:v>
                </c:pt>
                <c:pt idx="5">
                  <c:v>0.10994413407852303</c:v>
                </c:pt>
                <c:pt idx="6">
                  <c:v>0.10787486515743987</c:v>
                </c:pt>
                <c:pt idx="7">
                  <c:v>0.1062374245472837</c:v>
                </c:pt>
                <c:pt idx="8">
                  <c:v>0.10176678445229681</c:v>
                </c:pt>
                <c:pt idx="9">
                  <c:v>9.8600451464798497E-2</c:v>
                </c:pt>
                <c:pt idx="10">
                  <c:v>9.7229168750064543E-2</c:v>
                </c:pt>
                <c:pt idx="11">
                  <c:v>9.6276486318963433E-2</c:v>
                </c:pt>
                <c:pt idx="12">
                  <c:v>9.3071354705274043E-2</c:v>
                </c:pt>
                <c:pt idx="13">
                  <c:v>9.1914893617021265E-2</c:v>
                </c:pt>
                <c:pt idx="14">
                  <c:v>7.5466424428761114E-2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v>Média</c:v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5"/>
              <c:pt idx="0">
                <c:v>RZAT11</c:v>
              </c:pt>
              <c:pt idx="1">
                <c:v>BLMG11</c:v>
              </c:pt>
              <c:pt idx="2">
                <c:v>GGRC11</c:v>
              </c:pt>
              <c:pt idx="3">
                <c:v>NEWL11</c:v>
              </c:pt>
              <c:pt idx="4">
                <c:v>VILG11</c:v>
              </c:pt>
              <c:pt idx="5">
                <c:v>XPLG11</c:v>
              </c:pt>
              <c:pt idx="6">
                <c:v>HSLG11</c:v>
              </c:pt>
              <c:pt idx="7">
                <c:v>TRBL11</c:v>
              </c:pt>
              <c:pt idx="8">
                <c:v>RBRL11</c:v>
              </c:pt>
              <c:pt idx="9">
                <c:v>BRCO11</c:v>
              </c:pt>
              <c:pt idx="10">
                <c:v>BTLG11</c:v>
              </c:pt>
              <c:pt idx="11">
                <c:v>HGLG11</c:v>
              </c:pt>
              <c:pt idx="12">
                <c:v>LVBI11</c:v>
              </c:pt>
              <c:pt idx="13">
                <c:v>HLOG11</c:v>
              </c:pt>
              <c:pt idx="14">
                <c:v>FIIB11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'Galpões Logísticos'!$R$9:$R$24</c15:sqref>
                  </c15:fullRef>
                </c:ext>
              </c:extLst>
              <c:f>'Galpões Logísticos'!$R$9:$R$23</c:f>
              <c:numCache>
                <c:formatCode>0.0%</c:formatCode>
                <c:ptCount val="15"/>
                <c:pt idx="0">
                  <c:v>0.10404436196728845</c:v>
                </c:pt>
                <c:pt idx="1">
                  <c:v>0.10404436196728845</c:v>
                </c:pt>
                <c:pt idx="2">
                  <c:v>0.10404436196728845</c:v>
                </c:pt>
                <c:pt idx="3">
                  <c:v>0.10404436196728845</c:v>
                </c:pt>
                <c:pt idx="4">
                  <c:v>0.10404436196728845</c:v>
                </c:pt>
                <c:pt idx="5">
                  <c:v>0.10404436196728845</c:v>
                </c:pt>
                <c:pt idx="6">
                  <c:v>0.10404436196728845</c:v>
                </c:pt>
                <c:pt idx="7">
                  <c:v>0.10404436196728845</c:v>
                </c:pt>
                <c:pt idx="8">
                  <c:v>0.10404436196728845</c:v>
                </c:pt>
                <c:pt idx="9">
                  <c:v>0.10404436196728845</c:v>
                </c:pt>
                <c:pt idx="10">
                  <c:v>0.10404436196728845</c:v>
                </c:pt>
                <c:pt idx="11">
                  <c:v>0.10404436196728845</c:v>
                </c:pt>
                <c:pt idx="12">
                  <c:v>0.10404436196728845</c:v>
                </c:pt>
                <c:pt idx="13">
                  <c:v>0.10404436196728845</c:v>
                </c:pt>
                <c:pt idx="14">
                  <c:v>0.10404436196728845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Recebíveis!$X$9:$X$44</c15:sqref>
                  </c15:fullRef>
                </c:ext>
              </c:extLst>
              <c:f>Recebíveis!$X$9:$X$43</c:f>
              <c:strCache>
                <c:ptCount val="35"/>
                <c:pt idx="0">
                  <c:v>VCJR11</c:v>
                </c:pt>
                <c:pt idx="1">
                  <c:v>OUJP11</c:v>
                </c:pt>
                <c:pt idx="2">
                  <c:v>LIFE11</c:v>
                </c:pt>
                <c:pt idx="3">
                  <c:v>URPR11</c:v>
                </c:pt>
                <c:pt idx="4">
                  <c:v>RECR11</c:v>
                </c:pt>
                <c:pt idx="5">
                  <c:v>VGIP11</c:v>
                </c:pt>
                <c:pt idx="6">
                  <c:v>KCRE11</c:v>
                </c:pt>
                <c:pt idx="7">
                  <c:v>VGIR11</c:v>
                </c:pt>
                <c:pt idx="8">
                  <c:v>HABT11</c:v>
                </c:pt>
                <c:pt idx="9">
                  <c:v>BCRI11</c:v>
                </c:pt>
                <c:pt idx="10">
                  <c:v>PCIP11</c:v>
                </c:pt>
                <c:pt idx="11">
                  <c:v>RZAK11</c:v>
                </c:pt>
                <c:pt idx="12">
                  <c:v>MANA11</c:v>
                </c:pt>
                <c:pt idx="13">
                  <c:v>ICRI11</c:v>
                </c:pt>
                <c:pt idx="14">
                  <c:v>CYCR11</c:v>
                </c:pt>
                <c:pt idx="15">
                  <c:v>MCRE11</c:v>
                </c:pt>
                <c:pt idx="16">
                  <c:v>KNUQ11</c:v>
                </c:pt>
                <c:pt idx="17">
                  <c:v>RBRY11</c:v>
                </c:pt>
                <c:pt idx="18">
                  <c:v>KNHY11</c:v>
                </c:pt>
                <c:pt idx="19">
                  <c:v>KNSC11</c:v>
                </c:pt>
                <c:pt idx="20">
                  <c:v>VRTA11</c:v>
                </c:pt>
                <c:pt idx="21">
                  <c:v>RBRR11</c:v>
                </c:pt>
                <c:pt idx="22">
                  <c:v>SNCI11</c:v>
                </c:pt>
                <c:pt idx="23">
                  <c:v>CPTS11</c:v>
                </c:pt>
                <c:pt idx="24">
                  <c:v>WHGR11</c:v>
                </c:pt>
                <c:pt idx="25">
                  <c:v>VGHF11</c:v>
                </c:pt>
                <c:pt idx="26">
                  <c:v>XPCI11</c:v>
                </c:pt>
                <c:pt idx="27">
                  <c:v>CLIN11</c:v>
                </c:pt>
                <c:pt idx="28">
                  <c:v>KNCR11</c:v>
                </c:pt>
                <c:pt idx="29">
                  <c:v>BTCI11</c:v>
                </c:pt>
                <c:pt idx="30">
                  <c:v>HGCR11</c:v>
                </c:pt>
                <c:pt idx="31">
                  <c:v>MCCI11</c:v>
                </c:pt>
                <c:pt idx="32">
                  <c:v>AFHI11</c:v>
                </c:pt>
                <c:pt idx="33">
                  <c:v>MXRF11</c:v>
                </c:pt>
                <c:pt idx="34">
                  <c:v>KNIP11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Recebíveis!$Y$9:$Y$44</c15:sqref>
                  </c15:fullRef>
                </c:ext>
              </c:extLst>
              <c:f>Recebíveis!$Y$9:$Y$43</c:f>
              <c:numCache>
                <c:formatCode>0%</c:formatCode>
                <c:ptCount val="35"/>
                <c:pt idx="0">
                  <c:v>0.22665457842248413</c:v>
                </c:pt>
                <c:pt idx="1">
                  <c:v>0.21492537313432836</c:v>
                </c:pt>
                <c:pt idx="2">
                  <c:v>0.19827586206896555</c:v>
                </c:pt>
                <c:pt idx="3">
                  <c:v>0.18154311649016641</c:v>
                </c:pt>
                <c:pt idx="4">
                  <c:v>0.1755579227696405</c:v>
                </c:pt>
                <c:pt idx="5">
                  <c:v>0.17379423418499795</c:v>
                </c:pt>
                <c:pt idx="6">
                  <c:v>0.17224880382775121</c:v>
                </c:pt>
                <c:pt idx="7">
                  <c:v>0.17011995637822858</c:v>
                </c:pt>
                <c:pt idx="8">
                  <c:v>0.16966810537282331</c:v>
                </c:pt>
                <c:pt idx="9">
                  <c:v>0.16727652901202303</c:v>
                </c:pt>
                <c:pt idx="10">
                  <c:v>0.16666666666666666</c:v>
                </c:pt>
                <c:pt idx="11">
                  <c:v>0.16429782240187771</c:v>
                </c:pt>
                <c:pt idx="12">
                  <c:v>0.15999999999999998</c:v>
                </c:pt>
                <c:pt idx="13">
                  <c:v>0.15807560137457044</c:v>
                </c:pt>
                <c:pt idx="14">
                  <c:v>0.15512195121951219</c:v>
                </c:pt>
                <c:pt idx="15">
                  <c:v>0.15384615384615388</c:v>
                </c:pt>
                <c:pt idx="16">
                  <c:v>0.15125072716695756</c:v>
                </c:pt>
                <c:pt idx="17">
                  <c:v>0.14866204163114072</c:v>
                </c:pt>
                <c:pt idx="18">
                  <c:v>0.14817863758170544</c:v>
                </c:pt>
                <c:pt idx="19">
                  <c:v>0.14798206278026904</c:v>
                </c:pt>
                <c:pt idx="20">
                  <c:v>0.14684710625362388</c:v>
                </c:pt>
                <c:pt idx="21">
                  <c:v>0.14681892332789559</c:v>
                </c:pt>
                <c:pt idx="22">
                  <c:v>0.14619883040935672</c:v>
                </c:pt>
                <c:pt idx="23">
                  <c:v>0.14516129032150715</c:v>
                </c:pt>
                <c:pt idx="24">
                  <c:v>0.14457831325492795</c:v>
                </c:pt>
                <c:pt idx="25">
                  <c:v>0.14314115308151093</c:v>
                </c:pt>
                <c:pt idx="26">
                  <c:v>0.14234693877596091</c:v>
                </c:pt>
                <c:pt idx="27">
                  <c:v>0.14229811454998223</c:v>
                </c:pt>
                <c:pt idx="28">
                  <c:v>0.14213967592984</c:v>
                </c:pt>
                <c:pt idx="29">
                  <c:v>0.13733333333333334</c:v>
                </c:pt>
                <c:pt idx="30">
                  <c:v>0.13454423141999167</c:v>
                </c:pt>
                <c:pt idx="31">
                  <c:v>0.132013201320132</c:v>
                </c:pt>
                <c:pt idx="32">
                  <c:v>0.13162939297124598</c:v>
                </c:pt>
                <c:pt idx="33">
                  <c:v>0.12847965738877581</c:v>
                </c:pt>
                <c:pt idx="34">
                  <c:v>0.12773109243697478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Recebíveis!$S$9</c:f>
              <c:strCache>
                <c:ptCount val="1"/>
                <c:pt idx="0">
                  <c:v>14,6%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35"/>
              <c:pt idx="0">
                <c:v>VCJR11</c:v>
              </c:pt>
              <c:pt idx="1">
                <c:v>OUJP11</c:v>
              </c:pt>
              <c:pt idx="2">
                <c:v>LIFE11</c:v>
              </c:pt>
              <c:pt idx="3">
                <c:v>URPR11</c:v>
              </c:pt>
              <c:pt idx="4">
                <c:v>RECR11</c:v>
              </c:pt>
              <c:pt idx="5">
                <c:v>VGIP11</c:v>
              </c:pt>
              <c:pt idx="6">
                <c:v>KCRE11</c:v>
              </c:pt>
              <c:pt idx="7">
                <c:v>VGIR11</c:v>
              </c:pt>
              <c:pt idx="8">
                <c:v>HABT11</c:v>
              </c:pt>
              <c:pt idx="9">
                <c:v>BCRI11</c:v>
              </c:pt>
              <c:pt idx="10">
                <c:v>PCIP11</c:v>
              </c:pt>
              <c:pt idx="11">
                <c:v>RZAK11</c:v>
              </c:pt>
              <c:pt idx="12">
                <c:v>MANA11</c:v>
              </c:pt>
              <c:pt idx="13">
                <c:v>ICRI11</c:v>
              </c:pt>
              <c:pt idx="14">
                <c:v>CYCR11</c:v>
              </c:pt>
              <c:pt idx="15">
                <c:v>MCRE11</c:v>
              </c:pt>
              <c:pt idx="16">
                <c:v>KNUQ11</c:v>
              </c:pt>
              <c:pt idx="17">
                <c:v>RBRY11</c:v>
              </c:pt>
              <c:pt idx="18">
                <c:v>KNHY11</c:v>
              </c:pt>
              <c:pt idx="19">
                <c:v>KNSC11</c:v>
              </c:pt>
              <c:pt idx="20">
                <c:v>VRTA11</c:v>
              </c:pt>
              <c:pt idx="21">
                <c:v>RBRR11</c:v>
              </c:pt>
              <c:pt idx="22">
                <c:v>SNCI11</c:v>
              </c:pt>
              <c:pt idx="23">
                <c:v>CPTS11</c:v>
              </c:pt>
              <c:pt idx="24">
                <c:v>WHGR11</c:v>
              </c:pt>
              <c:pt idx="25">
                <c:v>VGHF11</c:v>
              </c:pt>
              <c:pt idx="26">
                <c:v>XPCI11</c:v>
              </c:pt>
              <c:pt idx="27">
                <c:v>CLIN11</c:v>
              </c:pt>
              <c:pt idx="28">
                <c:v>KNCR11</c:v>
              </c:pt>
              <c:pt idx="29">
                <c:v>BTCI11</c:v>
              </c:pt>
              <c:pt idx="30">
                <c:v>HGCR11</c:v>
              </c:pt>
              <c:pt idx="31">
                <c:v>MCCI11</c:v>
              </c:pt>
              <c:pt idx="32">
                <c:v>AFHI11</c:v>
              </c:pt>
              <c:pt idx="33">
                <c:v>MXRF11</c:v>
              </c:pt>
              <c:pt idx="34">
                <c:v>KNIP11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Recebíveis!$S$9:$S$44</c15:sqref>
                  </c15:fullRef>
                </c:ext>
              </c:extLst>
              <c:f>Recebíveis!$S$9:$S$43</c:f>
              <c:numCache>
                <c:formatCode>0.0%</c:formatCode>
                <c:ptCount val="35"/>
                <c:pt idx="0">
                  <c:v>0.14642121488033161</c:v>
                </c:pt>
                <c:pt idx="1">
                  <c:v>0.14642121488033161</c:v>
                </c:pt>
                <c:pt idx="2">
                  <c:v>0.14642121488033161</c:v>
                </c:pt>
                <c:pt idx="3">
                  <c:v>0.14642121488033161</c:v>
                </c:pt>
                <c:pt idx="4">
                  <c:v>0.14642121488033161</c:v>
                </c:pt>
                <c:pt idx="5">
                  <c:v>0.14642121488033161</c:v>
                </c:pt>
                <c:pt idx="6">
                  <c:v>0.14642121488033161</c:v>
                </c:pt>
                <c:pt idx="7">
                  <c:v>0.14642121488033161</c:v>
                </c:pt>
                <c:pt idx="8">
                  <c:v>0.14642121488033161</c:v>
                </c:pt>
                <c:pt idx="9">
                  <c:v>0.14642121488033161</c:v>
                </c:pt>
                <c:pt idx="10">
                  <c:v>0.14642121488033161</c:v>
                </c:pt>
                <c:pt idx="11">
                  <c:v>0.14642121488033161</c:v>
                </c:pt>
                <c:pt idx="12">
                  <c:v>0.14642121488033161</c:v>
                </c:pt>
                <c:pt idx="13">
                  <c:v>0.14642121488033161</c:v>
                </c:pt>
                <c:pt idx="14">
                  <c:v>0.14642121488033161</c:v>
                </c:pt>
                <c:pt idx="15">
                  <c:v>0.14642121488033161</c:v>
                </c:pt>
                <c:pt idx="16">
                  <c:v>0.14642121488033161</c:v>
                </c:pt>
                <c:pt idx="17">
                  <c:v>0.14642121488033161</c:v>
                </c:pt>
                <c:pt idx="18">
                  <c:v>0.14642121488033161</c:v>
                </c:pt>
                <c:pt idx="19">
                  <c:v>0.14642121488033161</c:v>
                </c:pt>
                <c:pt idx="20">
                  <c:v>0.14642121488033161</c:v>
                </c:pt>
                <c:pt idx="21">
                  <c:v>0.14642121488033161</c:v>
                </c:pt>
                <c:pt idx="22">
                  <c:v>0.14642121488033161</c:v>
                </c:pt>
                <c:pt idx="23">
                  <c:v>0.14642121488033161</c:v>
                </c:pt>
                <c:pt idx="24">
                  <c:v>0.14642121488033161</c:v>
                </c:pt>
                <c:pt idx="25">
                  <c:v>0.14642121488033161</c:v>
                </c:pt>
                <c:pt idx="26">
                  <c:v>0.14642121488033161</c:v>
                </c:pt>
                <c:pt idx="27">
                  <c:v>0.14642121488033161</c:v>
                </c:pt>
                <c:pt idx="28">
                  <c:v>0.14642121488033161</c:v>
                </c:pt>
                <c:pt idx="29">
                  <c:v>0.14642121488033161</c:v>
                </c:pt>
                <c:pt idx="30">
                  <c:v>0.14642121488033161</c:v>
                </c:pt>
                <c:pt idx="31">
                  <c:v>0.14642121488033161</c:v>
                </c:pt>
                <c:pt idx="32">
                  <c:v>0.14642121488033161</c:v>
                </c:pt>
                <c:pt idx="33">
                  <c:v>0.14642121488033161</c:v>
                </c:pt>
                <c:pt idx="34">
                  <c:v>0.14642121488033161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Escritórios!$W$9:$W$27</c15:sqref>
                  </c15:fullRef>
                </c:ext>
              </c:extLst>
              <c:f>Escritórios!$W$9:$W$25</c:f>
              <c:strCache>
                <c:ptCount val="17"/>
                <c:pt idx="0">
                  <c:v>TEPP11</c:v>
                </c:pt>
                <c:pt idx="1">
                  <c:v>VGRI11</c:v>
                </c:pt>
                <c:pt idx="2">
                  <c:v>RECT11</c:v>
                </c:pt>
                <c:pt idx="3">
                  <c:v>SPTW11</c:v>
                </c:pt>
                <c:pt idx="4">
                  <c:v>CEOC11</c:v>
                </c:pt>
                <c:pt idx="5">
                  <c:v>GTWR11</c:v>
                </c:pt>
                <c:pt idx="6">
                  <c:v>BRCR11</c:v>
                </c:pt>
                <c:pt idx="7">
                  <c:v>BROF11</c:v>
                </c:pt>
                <c:pt idx="8">
                  <c:v>RCRB11</c:v>
                </c:pt>
                <c:pt idx="9">
                  <c:v>RNGO11</c:v>
                </c:pt>
                <c:pt idx="10">
                  <c:v>VINO11</c:v>
                </c:pt>
                <c:pt idx="11">
                  <c:v>JSRE11</c:v>
                </c:pt>
                <c:pt idx="12">
                  <c:v>HGRE11</c:v>
                </c:pt>
                <c:pt idx="13">
                  <c:v>AIEC11</c:v>
                </c:pt>
                <c:pt idx="14">
                  <c:v>PVBI11</c:v>
                </c:pt>
                <c:pt idx="15">
                  <c:v>CBOP11</c:v>
                </c:pt>
                <c:pt idx="16">
                  <c:v>ALMI11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Escritórios!$X$9:$X$27</c15:sqref>
                  </c15:fullRef>
                </c:ext>
              </c:extLst>
              <c:f>Escritórios!$X$9:$X$25</c:f>
              <c:numCache>
                <c:formatCode>0%</c:formatCode>
                <c:ptCount val="17"/>
                <c:pt idx="0">
                  <c:v>0.20080321285140562</c:v>
                </c:pt>
                <c:pt idx="1">
                  <c:v>0.17110266159695814</c:v>
                </c:pt>
                <c:pt idx="2">
                  <c:v>0.16508712931825131</c:v>
                </c:pt>
                <c:pt idx="3">
                  <c:v>0.15915119363395228</c:v>
                </c:pt>
                <c:pt idx="4">
                  <c:v>0.14587892049598833</c:v>
                </c:pt>
                <c:pt idx="5">
                  <c:v>0.13844378925778747</c:v>
                </c:pt>
                <c:pt idx="6">
                  <c:v>0.12683681362157559</c:v>
                </c:pt>
                <c:pt idx="7">
                  <c:v>0.12175151299394801</c:v>
                </c:pt>
                <c:pt idx="8">
                  <c:v>0.12035179756210462</c:v>
                </c:pt>
                <c:pt idx="9">
                  <c:v>0.12000000000000001</c:v>
                </c:pt>
                <c:pt idx="10">
                  <c:v>0.11402714932126698</c:v>
                </c:pt>
                <c:pt idx="11">
                  <c:v>0.10615711252292165</c:v>
                </c:pt>
                <c:pt idx="12">
                  <c:v>8.8734232271636113E-2</c:v>
                </c:pt>
                <c:pt idx="13">
                  <c:v>7.6000000000000012E-2</c:v>
                </c:pt>
                <c:pt idx="14">
                  <c:v>7.3630924989744134E-2</c:v>
                </c:pt>
                <c:pt idx="15">
                  <c:v>6.5663474692202475E-2</c:v>
                </c:pt>
                <c:pt idx="16">
                  <c:v>4.7866434413314556E-2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TEPP11</c:v>
              </c:pt>
              <c:pt idx="1">
                <c:v>VGRI11</c:v>
              </c:pt>
              <c:pt idx="2">
                <c:v>RECT11</c:v>
              </c:pt>
              <c:pt idx="3">
                <c:v>SPTW11</c:v>
              </c:pt>
              <c:pt idx="4">
                <c:v>CEOC11</c:v>
              </c:pt>
              <c:pt idx="5">
                <c:v>GTWR11</c:v>
              </c:pt>
              <c:pt idx="6">
                <c:v>BRCR11</c:v>
              </c:pt>
              <c:pt idx="7">
                <c:v>BROF11</c:v>
              </c:pt>
              <c:pt idx="8">
                <c:v>RCRB11</c:v>
              </c:pt>
              <c:pt idx="9">
                <c:v>RNGO11</c:v>
              </c:pt>
              <c:pt idx="10">
                <c:v>VINO11</c:v>
              </c:pt>
              <c:pt idx="11">
                <c:v>JSRE11</c:v>
              </c:pt>
              <c:pt idx="12">
                <c:v>HGRE11</c:v>
              </c:pt>
              <c:pt idx="13">
                <c:v>AIEC11</c:v>
              </c:pt>
              <c:pt idx="14">
                <c:v>PVBI11</c:v>
              </c:pt>
              <c:pt idx="15">
                <c:v>CBOP11</c:v>
              </c:pt>
              <c:pt idx="16">
                <c:v>ALMI11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Escritórios!$R$9:$R$27</c15:sqref>
                  </c15:fullRef>
                </c:ext>
              </c:extLst>
              <c:f>Escritórios!$R$9:$R$25</c:f>
              <c:numCache>
                <c:formatCode>0.0%</c:formatCode>
                <c:ptCount val="17"/>
                <c:pt idx="0">
                  <c:v>0.11013558989080857</c:v>
                </c:pt>
                <c:pt idx="1">
                  <c:v>0.11013558989080857</c:v>
                </c:pt>
                <c:pt idx="2">
                  <c:v>0.11013558989080857</c:v>
                </c:pt>
                <c:pt idx="3">
                  <c:v>0.11013558989080857</c:v>
                </c:pt>
                <c:pt idx="4">
                  <c:v>0.11013558989080857</c:v>
                </c:pt>
                <c:pt idx="5">
                  <c:v>0.11013558989080857</c:v>
                </c:pt>
                <c:pt idx="6">
                  <c:v>0.11013558989080857</c:v>
                </c:pt>
                <c:pt idx="7">
                  <c:v>0.11013558989080857</c:v>
                </c:pt>
                <c:pt idx="8">
                  <c:v>0.11013558989080857</c:v>
                </c:pt>
                <c:pt idx="9">
                  <c:v>0.11013558989080857</c:v>
                </c:pt>
                <c:pt idx="10">
                  <c:v>0.11013558989080857</c:v>
                </c:pt>
                <c:pt idx="11">
                  <c:v>0.11013558989080857</c:v>
                </c:pt>
                <c:pt idx="12">
                  <c:v>0.11013558989080857</c:v>
                </c:pt>
                <c:pt idx="13">
                  <c:v>0.11013558989080857</c:v>
                </c:pt>
                <c:pt idx="14">
                  <c:v>0.11013558989080857</c:v>
                </c:pt>
                <c:pt idx="15">
                  <c:v>0.11013558989080857</c:v>
                </c:pt>
                <c:pt idx="16">
                  <c:v>0.11013558989080857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Shopping!$W$9:$W$21</c:f>
              <c:strCache>
                <c:ptCount val="13"/>
                <c:pt idx="0">
                  <c:v>GZIT11</c:v>
                </c:pt>
                <c:pt idx="1">
                  <c:v>CPSH11</c:v>
                </c:pt>
                <c:pt idx="2">
                  <c:v>BPML11</c:v>
                </c:pt>
                <c:pt idx="3">
                  <c:v>FIGS11</c:v>
                </c:pt>
                <c:pt idx="4">
                  <c:v>PMLL11</c:v>
                </c:pt>
                <c:pt idx="5">
                  <c:v>HGBS11</c:v>
                </c:pt>
                <c:pt idx="6">
                  <c:v>HSML11</c:v>
                </c:pt>
                <c:pt idx="7">
                  <c:v>XPML11</c:v>
                </c:pt>
                <c:pt idx="8">
                  <c:v>VISC11</c:v>
                </c:pt>
                <c:pt idx="9">
                  <c:v>ABCP11</c:v>
                </c:pt>
                <c:pt idx="10">
                  <c:v>PQDP11</c:v>
                </c:pt>
                <c:pt idx="11">
                  <c:v>BBIG11</c:v>
                </c:pt>
                <c:pt idx="12">
                  <c:v>SHPH11</c:v>
                </c:pt>
              </c:strCache>
            </c:strRef>
          </c:cat>
          <c:val>
            <c:numRef>
              <c:f>Shopping!$X$9:$X$21</c:f>
              <c:numCache>
                <c:formatCode>0%</c:formatCode>
                <c:ptCount val="13"/>
                <c:pt idx="0">
                  <c:v>0.13945766463752074</c:v>
                </c:pt>
                <c:pt idx="1">
                  <c:v>0.1362229102121526</c:v>
                </c:pt>
                <c:pt idx="2">
                  <c:v>0.1302040334945159</c:v>
                </c:pt>
                <c:pt idx="3">
                  <c:v>0.12108471725877654</c:v>
                </c:pt>
                <c:pt idx="4">
                  <c:v>0.11961722488306971</c:v>
                </c:pt>
                <c:pt idx="5">
                  <c:v>0.11027027027027027</c:v>
                </c:pt>
                <c:pt idx="6">
                  <c:v>0.10943579766786508</c:v>
                </c:pt>
                <c:pt idx="7">
                  <c:v>0.10903703703619974</c:v>
                </c:pt>
                <c:pt idx="8">
                  <c:v>9.8466347562762527E-2</c:v>
                </c:pt>
                <c:pt idx="9">
                  <c:v>9.1235830799004713E-2</c:v>
                </c:pt>
                <c:pt idx="10">
                  <c:v>8.3727136538279096E-2</c:v>
                </c:pt>
                <c:pt idx="11">
                  <c:v>7.3921971252566734E-2</c:v>
                </c:pt>
                <c:pt idx="12">
                  <c:v>5.5670677017288846E-2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Shopping!$R$9:$R$21</c:f>
              <c:numCache>
                <c:formatCode>0.0%</c:formatCode>
                <c:ptCount val="13"/>
                <c:pt idx="0">
                  <c:v>0.10872340371819976</c:v>
                </c:pt>
                <c:pt idx="1">
                  <c:v>0.10872340371819976</c:v>
                </c:pt>
                <c:pt idx="2">
                  <c:v>0.10872340371819976</c:v>
                </c:pt>
                <c:pt idx="3">
                  <c:v>0.10872340371819976</c:v>
                </c:pt>
                <c:pt idx="4">
                  <c:v>0.10872340371819976</c:v>
                </c:pt>
                <c:pt idx="5">
                  <c:v>0.10872340371819976</c:v>
                </c:pt>
                <c:pt idx="6">
                  <c:v>0.10872340371819976</c:v>
                </c:pt>
                <c:pt idx="7">
                  <c:v>0.10872340371819976</c:v>
                </c:pt>
                <c:pt idx="8">
                  <c:v>0.10872340371819976</c:v>
                </c:pt>
                <c:pt idx="9">
                  <c:v>0.10872340371819976</c:v>
                </c:pt>
                <c:pt idx="10">
                  <c:v>0.10872340371819976</c:v>
                </c:pt>
                <c:pt idx="11">
                  <c:v>0.10872340371819976</c:v>
                </c:pt>
                <c:pt idx="12">
                  <c:v>0.10872340371819976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FoF!$W$9:$W$17</c15:sqref>
                  </c15:fullRef>
                </c:ext>
              </c:extLst>
              <c:f>FoF!$W$9:$W$14</c:f>
              <c:strCache>
                <c:ptCount val="6"/>
                <c:pt idx="0">
                  <c:v>SNFF11</c:v>
                </c:pt>
                <c:pt idx="1">
                  <c:v>PSEC11</c:v>
                </c:pt>
                <c:pt idx="2">
                  <c:v>JSAF11</c:v>
                </c:pt>
                <c:pt idx="3">
                  <c:v>XPSF11</c:v>
                </c:pt>
                <c:pt idx="4">
                  <c:v>KISU11</c:v>
                </c:pt>
                <c:pt idx="5">
                  <c:v>RBFM11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FoF!$X$9:$X$17</c15:sqref>
                  </c15:fullRef>
                </c:ext>
              </c:extLst>
              <c:f>FoF!$X$9:$X$14</c:f>
              <c:numCache>
                <c:formatCode>0%</c:formatCode>
                <c:ptCount val="6"/>
                <c:pt idx="0">
                  <c:v>0.18181818181818182</c:v>
                </c:pt>
                <c:pt idx="1">
                  <c:v>0.14524914262658864</c:v>
                </c:pt>
                <c:pt idx="2">
                  <c:v>0.1437125748502994</c:v>
                </c:pt>
                <c:pt idx="3">
                  <c:v>0.14285714285714288</c:v>
                </c:pt>
                <c:pt idx="4">
                  <c:v>0.13548387096774195</c:v>
                </c:pt>
                <c:pt idx="5">
                  <c:v>0.13224489795918368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FoF!$R$9</c:f>
              <c:strCache>
                <c:ptCount val="1"/>
                <c:pt idx="0">
                  <c:v>13,5%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SNFF11</c:v>
              </c:pt>
              <c:pt idx="1">
                <c:v>PSEC11</c:v>
              </c:pt>
              <c:pt idx="2">
                <c:v>JSAF11</c:v>
              </c:pt>
              <c:pt idx="3">
                <c:v>XPSF11</c:v>
              </c:pt>
              <c:pt idx="4">
                <c:v>KISU11</c:v>
              </c:pt>
              <c:pt idx="5">
                <c:v>RBFM11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FoF!$R$9:$R$17</c15:sqref>
                  </c15:fullRef>
                </c:ext>
              </c:extLst>
              <c:f>FoF!$R$9:$R$14</c:f>
              <c:numCache>
                <c:formatCode>0.0%</c:formatCode>
                <c:ptCount val="6"/>
                <c:pt idx="0">
                  <c:v>0.13481656001024062</c:v>
                </c:pt>
                <c:pt idx="1">
                  <c:v>0.13481656001024062</c:v>
                </c:pt>
                <c:pt idx="2">
                  <c:v>0.13481656001024062</c:v>
                </c:pt>
                <c:pt idx="3">
                  <c:v>0.13481656001024062</c:v>
                </c:pt>
                <c:pt idx="4">
                  <c:v>0.13481656001024062</c:v>
                </c:pt>
                <c:pt idx="5">
                  <c:v>0.13481656001024062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'Guia de Fiagros'!$AE$8:$AE$26</c15:sqref>
                  </c15:fullRef>
                </c:ext>
              </c:extLst>
              <c:f>'Guia de Fiagros'!$AE$8:$AE$25</c:f>
              <c:strCache>
                <c:ptCount val="18"/>
                <c:pt idx="0">
                  <c:v>SNAG11</c:v>
                </c:pt>
                <c:pt idx="1">
                  <c:v>CRAA11</c:v>
                </c:pt>
                <c:pt idx="2">
                  <c:v>VGIA11</c:v>
                </c:pt>
                <c:pt idx="3">
                  <c:v>KNCA11</c:v>
                </c:pt>
                <c:pt idx="4">
                  <c:v>RZAG11</c:v>
                </c:pt>
                <c:pt idx="5">
                  <c:v>FGAA11</c:v>
                </c:pt>
                <c:pt idx="6">
                  <c:v>EGAF11</c:v>
                </c:pt>
                <c:pt idx="7">
                  <c:v>OIAG11</c:v>
                </c:pt>
                <c:pt idx="8">
                  <c:v>RURA11</c:v>
                </c:pt>
                <c:pt idx="9">
                  <c:v>CPTR11</c:v>
                </c:pt>
                <c:pt idx="10">
                  <c:v>LSAG11</c:v>
                </c:pt>
                <c:pt idx="11">
                  <c:v>XPCA11</c:v>
                </c:pt>
                <c:pt idx="12">
                  <c:v>PLCA11</c:v>
                </c:pt>
                <c:pt idx="13">
                  <c:v>FZDA11</c:v>
                </c:pt>
                <c:pt idx="14">
                  <c:v>DCRA11</c:v>
                </c:pt>
                <c:pt idx="15">
                  <c:v>JGPX11</c:v>
                </c:pt>
                <c:pt idx="16">
                  <c:v>GCRA11</c:v>
                </c:pt>
                <c:pt idx="17">
                  <c:v>VCRA11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Fiagros'!$AF$8:$AF$26</c15:sqref>
                  </c15:fullRef>
                </c:ext>
              </c:extLst>
              <c:f>'Guia de Fiagros'!$AF$8:$AF$25</c:f>
              <c:numCache>
                <c:formatCode>#,##0.00\x</c:formatCode>
                <c:ptCount val="18"/>
                <c:pt idx="0">
                  <c:v>0.9616824250283561</c:v>
                </c:pt>
                <c:pt idx="1">
                  <c:v>0.87114116762135962</c:v>
                </c:pt>
                <c:pt idx="2">
                  <c:v>0.85372173762453163</c:v>
                </c:pt>
                <c:pt idx="3">
                  <c:v>0.84644149277018665</c:v>
                </c:pt>
                <c:pt idx="4">
                  <c:v>0.84349377139552451</c:v>
                </c:pt>
                <c:pt idx="5">
                  <c:v>0.83210580112281929</c:v>
                </c:pt>
                <c:pt idx="6">
                  <c:v>0.83074186205361034</c:v>
                </c:pt>
                <c:pt idx="7">
                  <c:v>0.81110195486896752</c:v>
                </c:pt>
                <c:pt idx="8">
                  <c:v>0.78642679311997377</c:v>
                </c:pt>
                <c:pt idx="9">
                  <c:v>0.78040210953792188</c:v>
                </c:pt>
                <c:pt idx="10">
                  <c:v>0.758199995673417</c:v>
                </c:pt>
                <c:pt idx="11">
                  <c:v>0.73520544009384992</c:v>
                </c:pt>
                <c:pt idx="12">
                  <c:v>0.72551209798821081</c:v>
                </c:pt>
                <c:pt idx="13">
                  <c:v>0.65572606961492608</c:v>
                </c:pt>
                <c:pt idx="14">
                  <c:v>0.64158133908010329</c:v>
                </c:pt>
                <c:pt idx="15">
                  <c:v>0.62096845728975802</c:v>
                </c:pt>
                <c:pt idx="16">
                  <c:v>0.56706679081127287</c:v>
                </c:pt>
                <c:pt idx="17">
                  <c:v>0.511936115029198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'Guia de Fiagros'!$AB$7</c:f>
              <c:strCache>
                <c:ptCount val="1"/>
                <c:pt idx="0">
                  <c:v>Média P/VP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SNAG11</c:v>
              </c:pt>
              <c:pt idx="1">
                <c:v>CRAA11</c:v>
              </c:pt>
              <c:pt idx="2">
                <c:v>VGIA11</c:v>
              </c:pt>
              <c:pt idx="3">
                <c:v>KNCA11</c:v>
              </c:pt>
              <c:pt idx="4">
                <c:v>RZAG11</c:v>
              </c:pt>
              <c:pt idx="5">
                <c:v>FGAA11</c:v>
              </c:pt>
              <c:pt idx="6">
                <c:v>EGAF11</c:v>
              </c:pt>
              <c:pt idx="7">
                <c:v>OIAG11</c:v>
              </c:pt>
              <c:pt idx="8">
                <c:v>RURA11</c:v>
              </c:pt>
              <c:pt idx="9">
                <c:v>CPTR11</c:v>
              </c:pt>
              <c:pt idx="10">
                <c:v>LSAG11</c:v>
              </c:pt>
              <c:pt idx="11">
                <c:v>XPCA11</c:v>
              </c:pt>
              <c:pt idx="12">
                <c:v>PLCA11</c:v>
              </c:pt>
              <c:pt idx="13">
                <c:v>FZDA11</c:v>
              </c:pt>
              <c:pt idx="14">
                <c:v>DCRA11</c:v>
              </c:pt>
              <c:pt idx="15">
                <c:v>JGPX11</c:v>
              </c:pt>
              <c:pt idx="16">
                <c:v>GCRA11</c:v>
              </c:pt>
              <c:pt idx="17">
                <c:v>VCRA11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Fiagros'!$AB$8:$AB$26</c15:sqref>
                  </c15:fullRef>
                </c:ext>
              </c:extLst>
              <c:f>'Guia de Fiagros'!$AB$8:$AB$25</c:f>
              <c:numCache>
                <c:formatCode>#,##0.00\x</c:formatCode>
                <c:ptCount val="18"/>
                <c:pt idx="0">
                  <c:v>0.79977047597460671</c:v>
                </c:pt>
                <c:pt idx="1">
                  <c:v>0.79977047597460671</c:v>
                </c:pt>
                <c:pt idx="2">
                  <c:v>0.79977047597460671</c:v>
                </c:pt>
                <c:pt idx="3">
                  <c:v>0.79977047597460671</c:v>
                </c:pt>
                <c:pt idx="4">
                  <c:v>0.79977047597460671</c:v>
                </c:pt>
                <c:pt idx="5">
                  <c:v>0.79977047597460671</c:v>
                </c:pt>
                <c:pt idx="6">
                  <c:v>0.79977047597460671</c:v>
                </c:pt>
                <c:pt idx="7">
                  <c:v>0.79977047597460671</c:v>
                </c:pt>
                <c:pt idx="8">
                  <c:v>0.79977047597460671</c:v>
                </c:pt>
                <c:pt idx="9">
                  <c:v>0.79977047597460671</c:v>
                </c:pt>
                <c:pt idx="10">
                  <c:v>0.79977047597460671</c:v>
                </c:pt>
                <c:pt idx="11">
                  <c:v>0.79977047597460671</c:v>
                </c:pt>
                <c:pt idx="12">
                  <c:v>0.79977047597460671</c:v>
                </c:pt>
                <c:pt idx="13">
                  <c:v>0.79977047597460671</c:v>
                </c:pt>
                <c:pt idx="14">
                  <c:v>0.79977047597460671</c:v>
                </c:pt>
                <c:pt idx="15">
                  <c:v>0.79977047597460671</c:v>
                </c:pt>
                <c:pt idx="16">
                  <c:v>0.79977047597460671</c:v>
                </c:pt>
                <c:pt idx="17">
                  <c:v>0.79977047597460671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'Guia de Fiagros'!$AH$8:$AH$26</c15:sqref>
                  </c15:fullRef>
                </c:ext>
              </c:extLst>
              <c:f>'Guia de Fiagros'!$AH$8:$AH$25</c:f>
              <c:strCache>
                <c:ptCount val="18"/>
                <c:pt idx="0">
                  <c:v>EGAF11</c:v>
                </c:pt>
                <c:pt idx="1">
                  <c:v>JGPX11</c:v>
                </c:pt>
                <c:pt idx="2">
                  <c:v>VGIA11</c:v>
                </c:pt>
                <c:pt idx="3">
                  <c:v>RZAG11</c:v>
                </c:pt>
                <c:pt idx="4">
                  <c:v>PLCA11</c:v>
                </c:pt>
                <c:pt idx="5">
                  <c:v>DCRA11</c:v>
                </c:pt>
                <c:pt idx="6">
                  <c:v>OIAG11</c:v>
                </c:pt>
                <c:pt idx="7">
                  <c:v>VCRA11</c:v>
                </c:pt>
                <c:pt idx="8">
                  <c:v>CPTR11</c:v>
                </c:pt>
                <c:pt idx="9">
                  <c:v>XPCA11</c:v>
                </c:pt>
                <c:pt idx="10">
                  <c:v>GCRA11</c:v>
                </c:pt>
                <c:pt idx="11">
                  <c:v>CRAA11</c:v>
                </c:pt>
                <c:pt idx="12">
                  <c:v>FGAA11</c:v>
                </c:pt>
                <c:pt idx="13">
                  <c:v>RURA11</c:v>
                </c:pt>
                <c:pt idx="14">
                  <c:v>LSAG11</c:v>
                </c:pt>
                <c:pt idx="15">
                  <c:v>SNAG11</c:v>
                </c:pt>
                <c:pt idx="16">
                  <c:v>KNCA11</c:v>
                </c:pt>
                <c:pt idx="17">
                  <c:v>FZDA11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Fiagros'!$AI$8:$AI$26</c15:sqref>
                  </c15:fullRef>
                </c:ext>
              </c:extLst>
              <c:f>'Guia de Fiagros'!$AI$8:$AI$25</c:f>
              <c:numCache>
                <c:formatCode>0.0%</c:formatCode>
                <c:ptCount val="18"/>
                <c:pt idx="0">
                  <c:v>0.2041808458920758</c:v>
                </c:pt>
                <c:pt idx="1">
                  <c:v>0.20093770931011387</c:v>
                </c:pt>
                <c:pt idx="2">
                  <c:v>0.18909090909090909</c:v>
                </c:pt>
                <c:pt idx="3">
                  <c:v>0.18472906403940889</c:v>
                </c:pt>
                <c:pt idx="4">
                  <c:v>0.18205461638491552</c:v>
                </c:pt>
                <c:pt idx="5">
                  <c:v>0.17363344051446947</c:v>
                </c:pt>
                <c:pt idx="6">
                  <c:v>0.17358490566037738</c:v>
                </c:pt>
                <c:pt idx="7">
                  <c:v>0.17238076996743917</c:v>
                </c:pt>
                <c:pt idx="8">
                  <c:v>0.17142857142857143</c:v>
                </c:pt>
                <c:pt idx="9">
                  <c:v>0.16925246826516224</c:v>
                </c:pt>
                <c:pt idx="10">
                  <c:v>0.16901408450704225</c:v>
                </c:pt>
                <c:pt idx="11">
                  <c:v>0.16859615600764302</c:v>
                </c:pt>
                <c:pt idx="12">
                  <c:v>0.16858237547892721</c:v>
                </c:pt>
                <c:pt idx="13">
                  <c:v>0.1639751552795031</c:v>
                </c:pt>
                <c:pt idx="14">
                  <c:v>0.16109544905356424</c:v>
                </c:pt>
                <c:pt idx="15">
                  <c:v>0.14516129032258063</c:v>
                </c:pt>
                <c:pt idx="16">
                  <c:v>0.13808975834292289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strRef>
              <c:f>'Guia de Fiagros'!$AC$7</c:f>
              <c:strCache>
                <c:ptCount val="1"/>
                <c:pt idx="0">
                  <c:v>Média Div Yield Anualizado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8"/>
              <c:pt idx="0">
                <c:v>EGAF11</c:v>
              </c:pt>
              <c:pt idx="1">
                <c:v>JGPX11</c:v>
              </c:pt>
              <c:pt idx="2">
                <c:v>VGIA11</c:v>
              </c:pt>
              <c:pt idx="3">
                <c:v>RZAG11</c:v>
              </c:pt>
              <c:pt idx="4">
                <c:v>PLCA11</c:v>
              </c:pt>
              <c:pt idx="5">
                <c:v>DCRA11</c:v>
              </c:pt>
              <c:pt idx="6">
                <c:v>OIAG11</c:v>
              </c:pt>
              <c:pt idx="7">
                <c:v>VCRA11</c:v>
              </c:pt>
              <c:pt idx="8">
                <c:v>CPTR11</c:v>
              </c:pt>
              <c:pt idx="9">
                <c:v>XPCA11</c:v>
              </c:pt>
              <c:pt idx="10">
                <c:v>GCRA11</c:v>
              </c:pt>
              <c:pt idx="11">
                <c:v>CRAA11</c:v>
              </c:pt>
              <c:pt idx="12">
                <c:v>FGAA11</c:v>
              </c:pt>
              <c:pt idx="13">
                <c:v>RURA11</c:v>
              </c:pt>
              <c:pt idx="14">
                <c:v>LSAG11</c:v>
              </c:pt>
              <c:pt idx="15">
                <c:v>SNAG11</c:v>
              </c:pt>
              <c:pt idx="16">
                <c:v>KNCA11</c:v>
              </c:pt>
              <c:pt idx="17">
                <c:v>FZDA11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'Guia de Fiagros'!$AC$8:$AC$26</c15:sqref>
                  </c15:fullRef>
                </c:ext>
              </c:extLst>
              <c:f>'Guia de Fiagros'!$AC$8:$AC$25</c:f>
              <c:numCache>
                <c:formatCode>0.0%</c:formatCode>
                <c:ptCount val="18"/>
                <c:pt idx="0">
                  <c:v>0.16309930941920145</c:v>
                </c:pt>
                <c:pt idx="1">
                  <c:v>0.16309930941920145</c:v>
                </c:pt>
                <c:pt idx="2">
                  <c:v>0.16309930941920145</c:v>
                </c:pt>
                <c:pt idx="3">
                  <c:v>0.16309930941920145</c:v>
                </c:pt>
                <c:pt idx="4">
                  <c:v>0.16309930941920145</c:v>
                </c:pt>
                <c:pt idx="5">
                  <c:v>0.16309930941920145</c:v>
                </c:pt>
                <c:pt idx="6">
                  <c:v>0.16309930941920145</c:v>
                </c:pt>
                <c:pt idx="7">
                  <c:v>0.16309930941920145</c:v>
                </c:pt>
                <c:pt idx="8">
                  <c:v>0.16309930941920145</c:v>
                </c:pt>
                <c:pt idx="9">
                  <c:v>0.16309930941920145</c:v>
                </c:pt>
                <c:pt idx="10">
                  <c:v>0.16309930941920145</c:v>
                </c:pt>
                <c:pt idx="11">
                  <c:v>0.16309930941920145</c:v>
                </c:pt>
                <c:pt idx="12">
                  <c:v>0.16309930941920145</c:v>
                </c:pt>
                <c:pt idx="13">
                  <c:v>0.16309930941920145</c:v>
                </c:pt>
                <c:pt idx="14">
                  <c:v>0.16309930941920145</c:v>
                </c:pt>
                <c:pt idx="15">
                  <c:v>0.16309930941920145</c:v>
                </c:pt>
                <c:pt idx="16">
                  <c:v>0.16309930941920145</c:v>
                </c:pt>
                <c:pt idx="17">
                  <c:v>0.16309930941920145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6.8828389457664171E-3"/>
                  <c:y val="-4.6451257117320489E-2"/>
                </c:manualLayout>
              </c:layout>
              <c:tx>
                <c:rich>
                  <a:bodyPr/>
                  <a:lstStyle/>
                  <a:p>
                    <a:fld id="{578F9E79-0385-453A-AAAC-B763DE6190F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B10-40B0-809D-181F8AFAE973}"/>
                </c:ext>
              </c:extLst>
            </c:dLbl>
            <c:dLbl>
              <c:idx val="1"/>
              <c:layout>
                <c:manualLayout>
                  <c:x val="-2.1394571137664558E-2"/>
                  <c:y val="-0.12613875384929651"/>
                </c:manualLayout>
              </c:layout>
              <c:tx>
                <c:rich>
                  <a:bodyPr/>
                  <a:lstStyle/>
                  <a:p>
                    <a:fld id="{12AED28D-47DA-4FC2-BE63-1D6B49CD4581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B10-40B0-809D-181F8AFAE973}"/>
                </c:ext>
              </c:extLst>
            </c:dLbl>
            <c:dLbl>
              <c:idx val="2"/>
              <c:layout>
                <c:manualLayout>
                  <c:x val="-0.10086762753998611"/>
                  <c:y val="-0.11285750439396718"/>
                </c:manualLayout>
              </c:layout>
              <c:tx>
                <c:rich>
                  <a:bodyPr/>
                  <a:lstStyle/>
                  <a:p>
                    <a:fld id="{675118C6-0D09-4FD2-9E16-FBC79473A283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B10-40B0-809D-181F8AFAE973}"/>
                </c:ext>
              </c:extLst>
            </c:dLbl>
            <c:dLbl>
              <c:idx val="3"/>
              <c:layout>
                <c:manualLayout>
                  <c:x val="-7.5587350805653413E-3"/>
                  <c:y val="4.6517489069984867E-2"/>
                </c:manualLayout>
              </c:layout>
              <c:tx>
                <c:rich>
                  <a:bodyPr/>
                  <a:lstStyle/>
                  <a:p>
                    <a:fld id="{F41B94D8-C216-4CE1-B001-452F910970E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B10-40B0-809D-181F8AFAE973}"/>
                </c:ext>
              </c:extLst>
            </c:dLbl>
            <c:dLbl>
              <c:idx val="4"/>
              <c:layout>
                <c:manualLayout>
                  <c:x val="1.9069077465622867E-2"/>
                  <c:y val="0.10849665319485514"/>
                </c:manualLayout>
              </c:layout>
              <c:tx>
                <c:rich>
                  <a:bodyPr/>
                  <a:lstStyle/>
                  <a:p>
                    <a:fld id="{AAF26631-3254-4B11-B46B-02DEAA0A03A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EB10-40B0-809D-181F8AFAE973}"/>
                </c:ext>
              </c:extLst>
            </c:dLbl>
            <c:dLbl>
              <c:idx val="5"/>
              <c:layout>
                <c:manualLayout>
                  <c:x val="-4.506781491219148E-2"/>
                  <c:y val="0.1084966531948551"/>
                </c:manualLayout>
              </c:layout>
              <c:tx>
                <c:rich>
                  <a:bodyPr/>
                  <a:lstStyle/>
                  <a:p>
                    <a:fld id="{4AE6A706-74C6-4277-871C-E8491C4C49A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B10-40B0-809D-181F8AFAE973}"/>
                </c:ext>
              </c:extLst>
            </c:dLbl>
            <c:dLbl>
              <c:idx val="6"/>
              <c:layout>
                <c:manualLayout>
                  <c:x val="-8.7968505735283392E-2"/>
                  <c:y val="-6.4159589724426272E-2"/>
                </c:manualLayout>
              </c:layout>
              <c:tx>
                <c:rich>
                  <a:bodyPr/>
                  <a:lstStyle/>
                  <a:p>
                    <a:fld id="{C5F206DA-15BE-4C57-B9BF-C94D3D49D6A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EB10-40B0-809D-181F8AFAE973}"/>
                </c:ext>
              </c:extLst>
            </c:dLbl>
            <c:dLbl>
              <c:idx val="7"/>
              <c:layout>
                <c:manualLayout>
                  <c:x val="-7.8289467600797693E-4"/>
                  <c:y val="-0.13056583700107297"/>
                </c:manualLayout>
              </c:layout>
              <c:tx>
                <c:rich>
                  <a:bodyPr/>
                  <a:lstStyle/>
                  <a:p>
                    <a:fld id="{47C7DCB0-6128-45E5-923F-40F4E5F46AE8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B10-40B0-809D-181F8AFAE973}"/>
                </c:ext>
              </c:extLst>
            </c:dLbl>
            <c:dLbl>
              <c:idx val="8"/>
              <c:layout>
                <c:manualLayout>
                  <c:x val="-6.6396924665248019E-2"/>
                  <c:y val="-0.13056583700107297"/>
                </c:manualLayout>
              </c:layout>
              <c:tx>
                <c:rich>
                  <a:bodyPr/>
                  <a:lstStyle/>
                  <a:p>
                    <a:fld id="{F912240B-7898-4774-8B3E-1EABB41C3D9F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EB10-40B0-809D-181F8AFAE973}"/>
                </c:ext>
              </c:extLst>
            </c:dLbl>
            <c:dLbl>
              <c:idx val="9"/>
              <c:layout>
                <c:manualLayout>
                  <c:x val="3.3026002406806622E-2"/>
                  <c:y val="1.1100823855773259E-2"/>
                </c:manualLayout>
              </c:layout>
              <c:tx>
                <c:rich>
                  <a:bodyPr/>
                  <a:lstStyle/>
                  <a:p>
                    <a:fld id="{040A0394-3AF8-4E64-93D5-77D99A68C9D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EB10-40B0-809D-181F8AFAE973}"/>
                </c:ext>
              </c:extLst>
            </c:dLbl>
            <c:dLbl>
              <c:idx val="10"/>
              <c:layout>
                <c:manualLayout>
                  <c:x val="1.9152885650849747E-2"/>
                  <c:y val="7.7507071132419905E-2"/>
                </c:manualLayout>
              </c:layout>
              <c:tx>
                <c:rich>
                  <a:bodyPr/>
                  <a:lstStyle/>
                  <a:p>
                    <a:fld id="{0F49F385-D649-4C90-9427-E6A7C39B57A5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EB10-40B0-809D-181F8AFAE973}"/>
                </c:ext>
              </c:extLst>
            </c:dLbl>
            <c:dLbl>
              <c:idx val="11"/>
              <c:layout>
                <c:manualLayout>
                  <c:x val="-6.7920883311852961E-2"/>
                  <c:y val="-0.13942000330462584"/>
                </c:manualLayout>
              </c:layout>
              <c:tx>
                <c:rich>
                  <a:bodyPr/>
                  <a:lstStyle/>
                  <a:p>
                    <a:fld id="{82E4549A-4A10-43C5-A14F-BE78065CA65A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EB10-40B0-809D-181F8AFAE973}"/>
                </c:ext>
              </c:extLst>
            </c:dLbl>
            <c:dLbl>
              <c:idx val="12"/>
              <c:layout>
                <c:manualLayout>
                  <c:x val="-0.12762122575121709"/>
                  <c:y val="-0.16598250221528454"/>
                </c:manualLayout>
              </c:layout>
              <c:tx>
                <c:rich>
                  <a:bodyPr/>
                  <a:lstStyle/>
                  <a:p>
                    <a:fld id="{BF7CB0B1-5234-4D65-A135-C4A1C6782502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EB10-40B0-809D-181F8AFAE973}"/>
                </c:ext>
              </c:extLst>
            </c:dLbl>
            <c:dLbl>
              <c:idx val="13"/>
              <c:layout>
                <c:manualLayout>
                  <c:x val="-5.4569696339901407E-2"/>
                  <c:y val="0.13063206895373733"/>
                </c:manualLayout>
              </c:layout>
              <c:tx>
                <c:rich>
                  <a:bodyPr/>
                  <a:lstStyle/>
                  <a:p>
                    <a:fld id="{AEEFADC7-9E27-4944-8038-C2DE54B175ED}" type="CELLRANGE">
                      <a:rPr lang="en-US"/>
                      <a:pPr/>
                      <a:t>[CELLRANGE]</a:t>
                    </a:fld>
                    <a:endParaRPr lang="pt-BR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EB10-40B0-809D-181F8AFAE97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2379FD9-A6B6-43B1-B278-4BB5715561D4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B10-40B0-809D-181F8AFAE97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4300883A-CDAA-4763-A713-4D7ABC272CD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B10-40B0-809D-181F8AFAE97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9008C39-2772-4103-8110-53E423995D5F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B10-40B0-809D-181F8AFAE97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89ACBD5D-49B1-45EA-B39B-C7DE429F4818}" type="CELLRANGE">
                      <a:rPr lang="pt-BR"/>
                      <a:pPr/>
                      <a:t>[CELLRANGE]</a:t>
                    </a:fld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EB10-40B0-809D-181F8AFAE97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pt-BR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EB10-40B0-809D-181F8AFAE9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ysClr val="windowText" lastClr="0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'Guia de Fiagros'!$AF$8:$AF$26</c:f>
              <c:numCache>
                <c:formatCode>#,##0.00\x</c:formatCode>
                <c:ptCount val="19"/>
                <c:pt idx="0">
                  <c:v>0.9616824250283561</c:v>
                </c:pt>
                <c:pt idx="1">
                  <c:v>0.87114116762135962</c:v>
                </c:pt>
                <c:pt idx="2">
                  <c:v>0.85372173762453163</c:v>
                </c:pt>
                <c:pt idx="3">
                  <c:v>0.84644149277018665</c:v>
                </c:pt>
                <c:pt idx="4">
                  <c:v>0.84349377139552451</c:v>
                </c:pt>
                <c:pt idx="5">
                  <c:v>0.83210580112281929</c:v>
                </c:pt>
                <c:pt idx="6">
                  <c:v>0.83074186205361034</c:v>
                </c:pt>
                <c:pt idx="7">
                  <c:v>0.81110195486896752</c:v>
                </c:pt>
                <c:pt idx="8">
                  <c:v>0.78642679311997377</c:v>
                </c:pt>
                <c:pt idx="9">
                  <c:v>0.78040210953792188</c:v>
                </c:pt>
                <c:pt idx="10">
                  <c:v>0.758199995673417</c:v>
                </c:pt>
                <c:pt idx="11">
                  <c:v>0.73520544009384992</c:v>
                </c:pt>
                <c:pt idx="12">
                  <c:v>0.72551209798821081</c:v>
                </c:pt>
                <c:pt idx="13">
                  <c:v>0.65572606961492608</c:v>
                </c:pt>
                <c:pt idx="14">
                  <c:v>0.64158133908010329</c:v>
                </c:pt>
                <c:pt idx="15">
                  <c:v>0.62096845728975802</c:v>
                </c:pt>
                <c:pt idx="16">
                  <c:v>0.56706679081127287</c:v>
                </c:pt>
                <c:pt idx="17">
                  <c:v>0.511936115029198</c:v>
                </c:pt>
                <c:pt idx="18">
                  <c:v>#N/A</c:v>
                </c:pt>
              </c:numCache>
            </c:numRef>
          </c:xVal>
          <c:yVal>
            <c:numRef>
              <c:f>'Guia de Fiagros'!$AI$8:$AI$26</c:f>
              <c:numCache>
                <c:formatCode>0.0%</c:formatCode>
                <c:ptCount val="19"/>
                <c:pt idx="0">
                  <c:v>0.2041808458920758</c:v>
                </c:pt>
                <c:pt idx="1">
                  <c:v>0.20093770931011387</c:v>
                </c:pt>
                <c:pt idx="2">
                  <c:v>0.18909090909090909</c:v>
                </c:pt>
                <c:pt idx="3">
                  <c:v>0.18472906403940889</c:v>
                </c:pt>
                <c:pt idx="4">
                  <c:v>0.18205461638491552</c:v>
                </c:pt>
                <c:pt idx="5">
                  <c:v>0.17363344051446947</c:v>
                </c:pt>
                <c:pt idx="6">
                  <c:v>0.17358490566037738</c:v>
                </c:pt>
                <c:pt idx="7">
                  <c:v>0.17238076996743917</c:v>
                </c:pt>
                <c:pt idx="8">
                  <c:v>0.17142857142857143</c:v>
                </c:pt>
                <c:pt idx="9">
                  <c:v>0.16925246826516224</c:v>
                </c:pt>
                <c:pt idx="10">
                  <c:v>0.16901408450704225</c:v>
                </c:pt>
                <c:pt idx="11">
                  <c:v>0.16859615600764302</c:v>
                </c:pt>
                <c:pt idx="12">
                  <c:v>0.16858237547892721</c:v>
                </c:pt>
                <c:pt idx="13">
                  <c:v>0.1639751552795031</c:v>
                </c:pt>
                <c:pt idx="14">
                  <c:v>0.16109544905356424</c:v>
                </c:pt>
                <c:pt idx="15">
                  <c:v>0.14516129032258063</c:v>
                </c:pt>
                <c:pt idx="16">
                  <c:v>0.13808975834292289</c:v>
                </c:pt>
                <c:pt idx="17">
                  <c:v>0</c:v>
                </c:pt>
                <c:pt idx="18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'Guia de Fiagros'!$AE$8:$AE$26</c15:f>
                <c15:dlblRangeCache>
                  <c:ptCount val="19"/>
                  <c:pt idx="0">
                    <c:v>SNAG11</c:v>
                  </c:pt>
                  <c:pt idx="1">
                    <c:v>CRAA11</c:v>
                  </c:pt>
                  <c:pt idx="2">
                    <c:v>VGIA11</c:v>
                  </c:pt>
                  <c:pt idx="3">
                    <c:v>KNCA11</c:v>
                  </c:pt>
                  <c:pt idx="4">
                    <c:v>RZAG11</c:v>
                  </c:pt>
                  <c:pt idx="5">
                    <c:v>FGAA11</c:v>
                  </c:pt>
                  <c:pt idx="6">
                    <c:v>EGAF11</c:v>
                  </c:pt>
                  <c:pt idx="7">
                    <c:v>OIAG11</c:v>
                  </c:pt>
                  <c:pt idx="8">
                    <c:v>RURA11</c:v>
                  </c:pt>
                  <c:pt idx="9">
                    <c:v>CPTR11</c:v>
                  </c:pt>
                  <c:pt idx="10">
                    <c:v>LSAG11</c:v>
                  </c:pt>
                  <c:pt idx="11">
                    <c:v>XPCA11</c:v>
                  </c:pt>
                  <c:pt idx="12">
                    <c:v>PLCA11</c:v>
                  </c:pt>
                  <c:pt idx="13">
                    <c:v>FZDA11</c:v>
                  </c:pt>
                  <c:pt idx="14">
                    <c:v>DCRA11</c:v>
                  </c:pt>
                  <c:pt idx="15">
                    <c:v>JGPX11</c:v>
                  </c:pt>
                  <c:pt idx="16">
                    <c:v>GCRA11</c:v>
                  </c:pt>
                  <c:pt idx="17">
                    <c:v>VCRA11</c:v>
                  </c:pt>
                  <c:pt idx="18">
                    <c:v>#N/A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3-EB10-40B0-809D-181F8AFAE97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776799679"/>
        <c:axId val="1776800639"/>
      </c:scatterChart>
      <c:valAx>
        <c:axId val="1776799679"/>
        <c:scaling>
          <c:orientation val="minMax"/>
          <c:min val="0.6000000000000000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Múltiplo P/VPA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\x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76800639"/>
        <c:crosses val="autoZero"/>
        <c:crossBetween val="midCat"/>
      </c:valAx>
      <c:valAx>
        <c:axId val="1776800639"/>
        <c:scaling>
          <c:orientation val="minMax"/>
          <c:min val="8.000000000000001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Dividend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767996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4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dPt>
            <c:idx val="5"/>
            <c:marker>
              <c:symbol val="circle"/>
              <c:size val="5"/>
              <c:spPr>
                <a:solidFill>
                  <a:schemeClr val="accent3">
                    <a:lumMod val="80000"/>
                    <a:lumOff val="20000"/>
                  </a:schemeClr>
                </a:solidFill>
                <a:ln w="9525">
                  <a:solidFill>
                    <a:schemeClr val="accent3">
                      <a:lumMod val="80000"/>
                      <a:lumOff val="2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54-4091-9055-ABC25CA3E2A6}"/>
              </c:ext>
            </c:extLst>
          </c:dPt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Outros!$J$9:$J$30</c:f>
              <c:numCache>
                <c:formatCode>#,##0.00\x</c:formatCode>
                <c:ptCount val="12"/>
                <c:pt idx="0">
                  <c:v>0.82735570491567456</c:v>
                </c:pt>
                <c:pt idx="1">
                  <c:v>0.91336982599224814</c:v>
                </c:pt>
                <c:pt idx="2">
                  <c:v>0.91083939686877979</c:v>
                </c:pt>
                <c:pt idx="3">
                  <c:v>0.8992455191993155</c:v>
                </c:pt>
                <c:pt idx="4">
                  <c:v>0.88479485374269573</c:v>
                </c:pt>
                <c:pt idx="5">
                  <c:v>0.92224269270002768</c:v>
                </c:pt>
                <c:pt idx="6">
                  <c:v>0.31272236250918983</c:v>
                </c:pt>
                <c:pt idx="7">
                  <c:v>0.82089304871084634</c:v>
                </c:pt>
                <c:pt idx="8">
                  <c:v>0.41283687645693562</c:v>
                </c:pt>
                <c:pt idx="9">
                  <c:v>0.543676601670113</c:v>
                </c:pt>
                <c:pt idx="10">
                  <c:v>0.60708243068220835</c:v>
                </c:pt>
                <c:pt idx="11">
                  <c:v>3.1327994036576393E-2</c:v>
                </c:pt>
              </c:numCache>
            </c:numRef>
          </c:xVal>
          <c:yVal>
            <c:numRef>
              <c:f>Outros!$N$9:$N$30</c:f>
              <c:numCache>
                <c:formatCode>0.0%</c:formatCode>
                <c:ptCount val="12"/>
                <c:pt idx="0">
                  <c:v>0.14087351678982907</c:v>
                </c:pt>
                <c:pt idx="1">
                  <c:v>0.1059135039717564</c:v>
                </c:pt>
                <c:pt idx="2">
                  <c:v>0.10209775967539853</c:v>
                </c:pt>
                <c:pt idx="3">
                  <c:v>9.8641515963616005E-2</c:v>
                </c:pt>
                <c:pt idx="4">
                  <c:v>0.14179608372721136</c:v>
                </c:pt>
                <c:pt idx="5">
                  <c:v>8.7533156498673728E-2</c:v>
                </c:pt>
                <c:pt idx="6">
                  <c:v>0.1176470588235294</c:v>
                </c:pt>
                <c:pt idx="7">
                  <c:v>0.12328767123117355</c:v>
                </c:pt>
                <c:pt idx="8">
                  <c:v>0.19372197310051031</c:v>
                </c:pt>
                <c:pt idx="9">
                  <c:v>9.7697138868500649E-2</c:v>
                </c:pt>
                <c:pt idx="10">
                  <c:v>9.0735748569925709E-2</c:v>
                </c:pt>
                <c:pt idx="11">
                  <c:v>7.3684210526315796E-2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73D-48D7-AE72-8EF7AF09F9AE}"/>
            </c:ext>
          </c:extLst>
        </c:ser>
        <c:ser>
          <c:idx val="0"/>
          <c:order val="1"/>
          <c:tx>
            <c:strRef>
              <c:f>Outros!$E$9</c:f>
              <c:strCache>
                <c:ptCount val="1"/>
                <c:pt idx="0">
                  <c:v>TRXF11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Outros!$J$9</c:f>
              <c:numCache>
                <c:formatCode>#,##0.00\x</c:formatCode>
                <c:ptCount val="1"/>
                <c:pt idx="0">
                  <c:v>0.82735570491567456</c:v>
                </c:pt>
              </c:numCache>
            </c:numRef>
          </c:xVal>
          <c:yVal>
            <c:numRef>
              <c:f>Outros!$N$9</c:f>
              <c:numCache>
                <c:formatCode>0.0%</c:formatCode>
                <c:ptCount val="1"/>
                <c:pt idx="0">
                  <c:v>0.14087351678982907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73D-48D7-AE72-8EF7AF09F9AE}"/>
            </c:ext>
          </c:extLst>
        </c:ser>
        <c:ser>
          <c:idx val="1"/>
          <c:order val="2"/>
          <c:tx>
            <c:strRef>
              <c:f>Outros!$E$10</c:f>
              <c:strCache>
                <c:ptCount val="1"/>
                <c:pt idx="0">
                  <c:v>HTMX11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Outros!$J$10</c:f>
              <c:numCache>
                <c:formatCode>#,##0.00\x</c:formatCode>
                <c:ptCount val="1"/>
                <c:pt idx="0">
                  <c:v>0.91336982599224814</c:v>
                </c:pt>
              </c:numCache>
            </c:numRef>
          </c:xVal>
          <c:yVal>
            <c:numRef>
              <c:f>Outros!$N$10</c:f>
              <c:numCache>
                <c:formatCode>0.0%</c:formatCode>
                <c:ptCount val="1"/>
                <c:pt idx="0">
                  <c:v>0.1059135039717564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73D-48D7-AE72-8EF7AF09F9AE}"/>
            </c:ext>
          </c:extLst>
        </c:ser>
        <c:ser>
          <c:idx val="2"/>
          <c:order val="3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73D-48D7-AE72-8EF7AF09F9AE}"/>
            </c:ext>
          </c:extLst>
        </c:ser>
        <c:ser>
          <c:idx val="3"/>
          <c:order val="4"/>
          <c:tx>
            <c:strRef>
              <c:f>Outros!$E$11</c:f>
              <c:strCache>
                <c:ptCount val="1"/>
                <c:pt idx="0">
                  <c:v>ALZR11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Outros!$J$11</c:f>
              <c:numCache>
                <c:formatCode>#,##0.00\x</c:formatCode>
                <c:ptCount val="1"/>
                <c:pt idx="0">
                  <c:v>0.91083939686877979</c:v>
                </c:pt>
              </c:numCache>
            </c:numRef>
          </c:xVal>
          <c:yVal>
            <c:numRef>
              <c:f>Outros!$N$11</c:f>
              <c:numCache>
                <c:formatCode>0.0%</c:formatCode>
                <c:ptCount val="1"/>
                <c:pt idx="0">
                  <c:v>0.10209775967539853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73D-48D7-AE72-8EF7AF09F9AE}"/>
            </c:ext>
          </c:extLst>
        </c:ser>
        <c:ser>
          <c:idx val="4"/>
          <c:order val="5"/>
          <c:tx>
            <c:strRef>
              <c:f>Outros!$E$12</c:f>
              <c:strCache>
                <c:ptCount val="1"/>
                <c:pt idx="0">
                  <c:v>HGRU11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Outros!$J$12</c:f>
              <c:numCache>
                <c:formatCode>#,##0.00\x</c:formatCode>
                <c:ptCount val="1"/>
                <c:pt idx="0">
                  <c:v>0.8992455191993155</c:v>
                </c:pt>
              </c:numCache>
            </c:numRef>
          </c:xVal>
          <c:yVal>
            <c:numRef>
              <c:f>Outros!$N$12</c:f>
              <c:numCache>
                <c:formatCode>0.0%</c:formatCode>
                <c:ptCount val="1"/>
                <c:pt idx="0">
                  <c:v>9.8641515963616005E-2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73D-48D7-AE72-8EF7AF09F9AE}"/>
            </c:ext>
          </c:extLst>
        </c:ser>
        <c:ser>
          <c:idx val="5"/>
          <c:order val="6"/>
          <c:tx>
            <c:strRef>
              <c:f>Outros!$E$13</c:f>
              <c:strCache>
                <c:ptCount val="1"/>
                <c:pt idx="0">
                  <c:v>TVRI11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Outros!$J$13</c:f>
              <c:numCache>
                <c:formatCode>#,##0.00\x</c:formatCode>
                <c:ptCount val="1"/>
                <c:pt idx="0">
                  <c:v>0.88479485374269573</c:v>
                </c:pt>
              </c:numCache>
            </c:numRef>
          </c:xVal>
          <c:yVal>
            <c:numRef>
              <c:f>Outros!$N$13</c:f>
              <c:numCache>
                <c:formatCode>0.0%</c:formatCode>
                <c:ptCount val="1"/>
                <c:pt idx="0">
                  <c:v>0.14179608372721136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73D-48D7-AE72-8EF7AF09F9AE}"/>
            </c:ext>
          </c:extLst>
        </c:ser>
        <c:ser>
          <c:idx val="6"/>
          <c:order val="7"/>
          <c:tx>
            <c:strRef>
              <c:f>Outros!$E$14</c:f>
              <c:strCache>
                <c:ptCount val="1"/>
                <c:pt idx="0">
                  <c:v>KNRI11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Outros!$J$14</c:f>
              <c:numCache>
                <c:formatCode>#,##0.00\x</c:formatCode>
                <c:ptCount val="1"/>
                <c:pt idx="0">
                  <c:v>0.92224269270002768</c:v>
                </c:pt>
              </c:numCache>
            </c:numRef>
          </c:xVal>
          <c:yVal>
            <c:numRef>
              <c:f>Outros!$N$14</c:f>
              <c:numCache>
                <c:formatCode>0.0%</c:formatCode>
                <c:ptCount val="1"/>
                <c:pt idx="0">
                  <c:v>8.7533156498673728E-2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73D-48D7-AE72-8EF7AF09F9AE}"/>
            </c:ext>
          </c:extLst>
        </c:ser>
        <c:ser>
          <c:idx val="7"/>
          <c:order val="8"/>
          <c:tx>
            <c:strRef>
              <c:f>Outros!$E$15</c:f>
              <c:strCache>
                <c:ptCount val="1"/>
                <c:pt idx="0">
                  <c:v>MFII11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Outros!$J$15</c:f>
              <c:numCache>
                <c:formatCode>#,##0.00\x</c:formatCode>
                <c:ptCount val="1"/>
                <c:pt idx="0">
                  <c:v>0.31272236250918983</c:v>
                </c:pt>
              </c:numCache>
            </c:numRef>
          </c:xVal>
          <c:yVal>
            <c:numRef>
              <c:f>Outros!$N$15</c:f>
              <c:numCache>
                <c:formatCode>0.0%</c:formatCode>
                <c:ptCount val="1"/>
                <c:pt idx="0">
                  <c:v>0.1176470588235294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73D-48D7-AE72-8EF7AF09F9AE}"/>
            </c:ext>
          </c:extLst>
        </c:ser>
        <c:ser>
          <c:idx val="8"/>
          <c:order val="9"/>
          <c:tx>
            <c:strRef>
              <c:f>Outros!$E$16</c:f>
              <c:strCache>
                <c:ptCount val="1"/>
                <c:pt idx="0">
                  <c:v>RBVA11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Outros!$J$16</c:f>
              <c:numCache>
                <c:formatCode>#,##0.00\x</c:formatCode>
                <c:ptCount val="1"/>
                <c:pt idx="0">
                  <c:v>0.82089304871084634</c:v>
                </c:pt>
              </c:numCache>
            </c:numRef>
          </c:xVal>
          <c:yVal>
            <c:numRef>
              <c:f>Outros!$N$16</c:f>
              <c:numCache>
                <c:formatCode>0.0%</c:formatCode>
                <c:ptCount val="1"/>
                <c:pt idx="0">
                  <c:v>0.12328767123117355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573D-48D7-AE72-8EF7AF09F9AE}"/>
            </c:ext>
          </c:extLst>
        </c:ser>
        <c:ser>
          <c:idx val="9"/>
          <c:order val="10"/>
          <c:tx>
            <c:strRef>
              <c:f>Outros!$E$17</c:f>
              <c:strCache>
                <c:ptCount val="1"/>
                <c:pt idx="0">
                  <c:v>TGAR11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5"/>
              <c:spPr>
                <a:solidFill>
                  <a:srgbClr val="FFC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80-4DC9-AE43-3423DF0CD148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80-4DC9-AE43-3423DF0CD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Outros!$J$17</c:f>
              <c:numCache>
                <c:formatCode>#,##0.00\x</c:formatCode>
                <c:ptCount val="1"/>
                <c:pt idx="0">
                  <c:v>0.41283687645693562</c:v>
                </c:pt>
              </c:numCache>
            </c:numRef>
          </c:xVal>
          <c:yVal>
            <c:numRef>
              <c:f>Outros!$N$17</c:f>
              <c:numCache>
                <c:formatCode>0.0%</c:formatCode>
                <c:ptCount val="1"/>
                <c:pt idx="0">
                  <c:v>0.19372197310051031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573D-48D7-AE72-8EF7AF09F9AE}"/>
            </c:ext>
          </c:extLst>
        </c:ser>
        <c:ser>
          <c:idx val="10"/>
          <c:order val="11"/>
          <c:tx>
            <c:strRef>
              <c:f>Outros!$E$18</c:f>
              <c:strCache>
                <c:ptCount val="1"/>
                <c:pt idx="0">
                  <c:v>RBRP11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Outros!$J$18</c:f>
              <c:numCache>
                <c:formatCode>#,##0.00\x</c:formatCode>
                <c:ptCount val="1"/>
                <c:pt idx="0">
                  <c:v>0.543676601670113</c:v>
                </c:pt>
              </c:numCache>
            </c:numRef>
          </c:xVal>
          <c:yVal>
            <c:numRef>
              <c:f>Outros!$N$18</c:f>
              <c:numCache>
                <c:formatCode>0.0%</c:formatCode>
                <c:ptCount val="1"/>
                <c:pt idx="0">
                  <c:v>9.7697138868500649E-2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573D-48D7-AE72-8EF7AF09F9AE}"/>
            </c:ext>
          </c:extLst>
        </c:ser>
        <c:ser>
          <c:idx val="11"/>
          <c:order val="12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573D-48D7-AE72-8EF7AF09F9AE}"/>
            </c:ext>
          </c:extLst>
        </c:ser>
        <c:ser>
          <c:idx val="12"/>
          <c:order val="13"/>
          <c:tx>
            <c:strRef>
              <c:f>Outros!$E$19</c:f>
              <c:strCache>
                <c:ptCount val="1"/>
                <c:pt idx="0">
                  <c:v>FLMA11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Outros!$J$19</c:f>
              <c:numCache>
                <c:formatCode>#,##0.00\x</c:formatCode>
                <c:ptCount val="1"/>
                <c:pt idx="0">
                  <c:v>0.60708243068220835</c:v>
                </c:pt>
              </c:numCache>
            </c:numRef>
          </c:xVal>
          <c:yVal>
            <c:numRef>
              <c:f>Outros!$N$19</c:f>
              <c:numCache>
                <c:formatCode>0.0%</c:formatCode>
                <c:ptCount val="1"/>
                <c:pt idx="0">
                  <c:v>9.0735748569925709E-2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573D-48D7-AE72-8EF7AF09F9AE}"/>
            </c:ext>
          </c:extLst>
        </c:ser>
        <c:ser>
          <c:idx val="13"/>
          <c:order val="14"/>
          <c:tx>
            <c:strRef>
              <c:f>Outros!#REF!</c:f>
              <c:strCache>
                <c:ptCount val="1"/>
                <c:pt idx="0">
                  <c:v>#REF!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Outros!#REF!</c:f>
            </c:numRef>
          </c:xVal>
          <c:yVal>
            <c:numRef>
              <c:f>Outros!#REF!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573D-48D7-AE72-8EF7AF09F9AE}"/>
            </c:ext>
          </c:extLst>
        </c:ser>
        <c:ser>
          <c:idx val="15"/>
          <c:order val="15"/>
          <c:tx>
            <c:strRef>
              <c:f>Outros!$E$20</c:f>
              <c:strCache>
                <c:ptCount val="1"/>
                <c:pt idx="0">
                  <c:v>TORD11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Outros!$J$20</c:f>
              <c:numCache>
                <c:formatCode>#,##0.00\x</c:formatCode>
                <c:ptCount val="1"/>
                <c:pt idx="0">
                  <c:v>3.1327994036576393E-2</c:v>
                </c:pt>
              </c:numCache>
            </c:numRef>
          </c:xVal>
          <c:yVal>
            <c:numRef>
              <c:f>Outros!$N$20</c:f>
              <c:numCache>
                <c:formatCode>0.0%</c:formatCode>
                <c:ptCount val="1"/>
                <c:pt idx="0">
                  <c:v>7.3684210526315796E-2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573D-48D7-AE72-8EF7AF09F9AE}"/>
            </c:ext>
          </c:extLst>
        </c:ser>
        <c:ser>
          <c:idx val="16"/>
          <c:order val="16"/>
          <c:tx>
            <c:strRef>
              <c:f>Outros!$F$21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Outros!$J$21</c:f>
            </c:numRef>
          </c:xVal>
          <c:yVal>
            <c:numRef>
              <c:f>Outros!$N$21</c:f>
            </c:numRef>
          </c:yVal>
          <c:smooth val="0"/>
          <c:extLst>
            <c:ext xmlns:c16="http://schemas.microsoft.com/office/drawing/2014/chart" uri="{C3380CC4-5D6E-409C-BE32-E72D297353CC}">
              <c16:uniqueId val="{00000016-573D-48D7-AE72-8EF7AF09F9AE}"/>
            </c:ext>
          </c:extLst>
        </c:ser>
        <c:ser>
          <c:idx val="17"/>
          <c:order val="17"/>
          <c:tx>
            <c:strRef>
              <c:f>Outros!$F$22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Outros!$J$22</c:f>
            </c:numRef>
          </c:xVal>
          <c:yVal>
            <c:numRef>
              <c:f>Outros!$N$22</c:f>
            </c:numRef>
          </c:yVal>
          <c:smooth val="0"/>
          <c:extLst>
            <c:ext xmlns:c16="http://schemas.microsoft.com/office/drawing/2014/chart" uri="{C3380CC4-5D6E-409C-BE32-E72D297353CC}">
              <c16:uniqueId val="{00000017-573D-48D7-AE72-8EF7AF09F9AE}"/>
            </c:ext>
          </c:extLst>
        </c:ser>
        <c:ser>
          <c:idx val="18"/>
          <c:order val="18"/>
          <c:tx>
            <c:strRef>
              <c:f>Outros!$F$24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Outros!$J$23</c:f>
            </c:numRef>
          </c:xVal>
          <c:yVal>
            <c:numRef>
              <c:f>Outros!$N$23</c:f>
            </c:numRef>
          </c:yVal>
          <c:smooth val="0"/>
          <c:extLst>
            <c:ext xmlns:c16="http://schemas.microsoft.com/office/drawing/2014/chart" uri="{C3380CC4-5D6E-409C-BE32-E72D297353CC}">
              <c16:uniqueId val="{00000018-573D-48D7-AE72-8EF7AF09F9AE}"/>
            </c:ext>
          </c:extLst>
        </c:ser>
        <c:ser>
          <c:idx val="19"/>
          <c:order val="19"/>
          <c:tx>
            <c:strRef>
              <c:f>Outros!$F$24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Outros!$J$24</c:f>
            </c:numRef>
          </c:xVal>
          <c:yVal>
            <c:numRef>
              <c:f>Outros!$N$24</c:f>
            </c:numRef>
          </c:yVal>
          <c:smooth val="0"/>
          <c:extLst>
            <c:ext xmlns:c16="http://schemas.microsoft.com/office/drawing/2014/chart" uri="{C3380CC4-5D6E-409C-BE32-E72D297353CC}">
              <c16:uniqueId val="{00000019-573D-48D7-AE72-8EF7AF09F9AE}"/>
            </c:ext>
          </c:extLst>
        </c:ser>
        <c:ser>
          <c:idx val="20"/>
          <c:order val="20"/>
          <c:tx>
            <c:strRef>
              <c:f>Outros!$F$25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Outros!$J$25</c:f>
            </c:numRef>
          </c:xVal>
          <c:yVal>
            <c:numRef>
              <c:f>Outros!$N$25</c:f>
            </c:numRef>
          </c:yVal>
          <c:smooth val="0"/>
          <c:extLst>
            <c:ext xmlns:c16="http://schemas.microsoft.com/office/drawing/2014/chart" uri="{C3380CC4-5D6E-409C-BE32-E72D297353CC}">
              <c16:uniqueId val="{0000001A-573D-48D7-AE72-8EF7AF09F9AE}"/>
            </c:ext>
          </c:extLst>
        </c:ser>
        <c:ser>
          <c:idx val="21"/>
          <c:order val="21"/>
          <c:tx>
            <c:strRef>
              <c:f>Outros!$F$26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Outros!$J$26</c:f>
            </c:numRef>
          </c:xVal>
          <c:yVal>
            <c:numRef>
              <c:f>Outros!$N$26</c:f>
            </c:numRef>
          </c:yVal>
          <c:smooth val="0"/>
          <c:extLst>
            <c:ext xmlns:c16="http://schemas.microsoft.com/office/drawing/2014/chart" uri="{C3380CC4-5D6E-409C-BE32-E72D297353CC}">
              <c16:uniqueId val="{0000001B-573D-48D7-AE72-8EF7AF09F9AE}"/>
            </c:ext>
          </c:extLst>
        </c:ser>
        <c:ser>
          <c:idx val="22"/>
          <c:order val="22"/>
          <c:tx>
            <c:strRef>
              <c:f>Outros!$F$27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Outros!$J$27</c:f>
            </c:numRef>
          </c:xVal>
          <c:yVal>
            <c:numRef>
              <c:f>Outros!$N$27</c:f>
            </c:numRef>
          </c:yVal>
          <c:smooth val="0"/>
          <c:extLst>
            <c:ext xmlns:c16="http://schemas.microsoft.com/office/drawing/2014/chart" uri="{C3380CC4-5D6E-409C-BE32-E72D297353CC}">
              <c16:uniqueId val="{0000001C-573D-48D7-AE72-8EF7AF09F9AE}"/>
            </c:ext>
          </c:extLst>
        </c:ser>
        <c:ser>
          <c:idx val="23"/>
          <c:order val="23"/>
          <c:tx>
            <c:strRef>
              <c:f>Outros!$F$28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Outros!$J$28</c:f>
            </c:numRef>
          </c:xVal>
          <c:yVal>
            <c:numRef>
              <c:f>Outros!$N$28</c:f>
            </c:numRef>
          </c:yVal>
          <c:smooth val="0"/>
          <c:extLst>
            <c:ext xmlns:c16="http://schemas.microsoft.com/office/drawing/2014/chart" uri="{C3380CC4-5D6E-409C-BE32-E72D297353CC}">
              <c16:uniqueId val="{0000001D-573D-48D7-AE72-8EF7AF09F9AE}"/>
            </c:ext>
          </c:extLst>
        </c:ser>
        <c:ser>
          <c:idx val="24"/>
          <c:order val="24"/>
          <c:tx>
            <c:strRef>
              <c:f>Outros!$F$29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Outros!$J$29</c:f>
            </c:numRef>
          </c:xVal>
          <c:yVal>
            <c:numRef>
              <c:f>Outros!$N$29</c:f>
            </c:numRef>
          </c:yVal>
          <c:smooth val="0"/>
          <c:extLst>
            <c:ext xmlns:c16="http://schemas.microsoft.com/office/drawing/2014/chart" uri="{C3380CC4-5D6E-409C-BE32-E72D297353CC}">
              <c16:uniqueId val="{0000001E-573D-48D7-AE72-8EF7AF09F9AE}"/>
            </c:ext>
          </c:extLst>
        </c:ser>
        <c:ser>
          <c:idx val="25"/>
          <c:order val="25"/>
          <c:tx>
            <c:strRef>
              <c:f>Outros!$F$30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xVal>
            <c:numRef>
              <c:f>Outros!$J$30</c:f>
            </c:numRef>
          </c:xVal>
          <c:yVal>
            <c:numRef>
              <c:f>Outros!$N$30</c:f>
            </c:numRef>
          </c:yVal>
          <c:smooth val="0"/>
          <c:extLst>
            <c:ext xmlns:c16="http://schemas.microsoft.com/office/drawing/2014/chart" uri="{C3380CC4-5D6E-409C-BE32-E72D297353CC}">
              <c16:uniqueId val="{0000001F-573D-48D7-AE72-8EF7AF09F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5746095"/>
        <c:axId val="1674311135"/>
      </c:scatterChart>
      <c:valAx>
        <c:axId val="16257460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74311135"/>
        <c:crosses val="autoZero"/>
        <c:crossBetween val="midCat"/>
      </c:valAx>
      <c:valAx>
        <c:axId val="1674311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25746095"/>
        <c:crosses val="autoZero"/>
        <c:crossBetween val="midCat"/>
        <c:majorUnit val="3.0000000000000006E-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Escritórios!$G$8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Escritórios!$T$9:$T$27</c15:sqref>
                  </c15:fullRef>
                </c:ext>
              </c:extLst>
              <c:f>Escritórios!$T$9:$T$25</c:f>
              <c:strCache>
                <c:ptCount val="17"/>
                <c:pt idx="0">
                  <c:v>PATC11</c:v>
                </c:pt>
                <c:pt idx="1">
                  <c:v>AIEC11</c:v>
                </c:pt>
                <c:pt idx="2">
                  <c:v>TEPP11</c:v>
                </c:pt>
                <c:pt idx="3">
                  <c:v>HGRE11</c:v>
                </c:pt>
                <c:pt idx="4">
                  <c:v>GTWR11</c:v>
                </c:pt>
                <c:pt idx="5">
                  <c:v>RCRB11</c:v>
                </c:pt>
                <c:pt idx="6">
                  <c:v>SPTW11</c:v>
                </c:pt>
                <c:pt idx="7">
                  <c:v>PVBI11</c:v>
                </c:pt>
                <c:pt idx="8">
                  <c:v>RNGO11</c:v>
                </c:pt>
                <c:pt idx="9">
                  <c:v>VGRI11</c:v>
                </c:pt>
                <c:pt idx="10">
                  <c:v>CEOC11</c:v>
                </c:pt>
                <c:pt idx="11">
                  <c:v>JSRE11</c:v>
                </c:pt>
                <c:pt idx="12">
                  <c:v>BROF11</c:v>
                </c:pt>
                <c:pt idx="13">
                  <c:v>CBOP11</c:v>
                </c:pt>
                <c:pt idx="14">
                  <c:v>BRCR11</c:v>
                </c:pt>
                <c:pt idx="15">
                  <c:v>VINO11</c:v>
                </c:pt>
                <c:pt idx="16">
                  <c:v>RECT11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Escritórios!$U$9:$U$27</c15:sqref>
                  </c15:fullRef>
                </c:ext>
              </c:extLst>
              <c:f>Escritórios!$U$9:$U$25</c:f>
              <c:numCache>
                <c:formatCode>#,##0.00\x</c:formatCode>
                <c:ptCount val="17"/>
                <c:pt idx="0">
                  <c:v>1.1358867367234644</c:v>
                </c:pt>
                <c:pt idx="1">
                  <c:v>0.79279199018202762</c:v>
                </c:pt>
                <c:pt idx="2">
                  <c:v>0.78531043471501083</c:v>
                </c:pt>
                <c:pt idx="3">
                  <c:v>0.78430678769380935</c:v>
                </c:pt>
                <c:pt idx="4">
                  <c:v>0.76954807118986213</c:v>
                </c:pt>
                <c:pt idx="5">
                  <c:v>0.6833739530021451</c:v>
                </c:pt>
                <c:pt idx="6">
                  <c:v>0.63097942717284627</c:v>
                </c:pt>
                <c:pt idx="7">
                  <c:v>0.62364904473066918</c:v>
                </c:pt>
                <c:pt idx="8">
                  <c:v>0.61795361596860221</c:v>
                </c:pt>
                <c:pt idx="9">
                  <c:v>0.60937753244304638</c:v>
                </c:pt>
                <c:pt idx="10">
                  <c:v>0.60534728232859714</c:v>
                </c:pt>
                <c:pt idx="11">
                  <c:v>0.5560677023853231</c:v>
                </c:pt>
                <c:pt idx="12">
                  <c:v>0.51815704634298632</c:v>
                </c:pt>
                <c:pt idx="13">
                  <c:v>0.50722901065745796</c:v>
                </c:pt>
                <c:pt idx="14">
                  <c:v>0.4805571944269002</c:v>
                </c:pt>
                <c:pt idx="15">
                  <c:v>0.45193577989725398</c:v>
                </c:pt>
                <c:pt idx="16">
                  <c:v>0.36461074057510046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A-4CD1-9BE9-87A5A2F0B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17"/>
              <c:pt idx="0">
                <c:v>PATC11</c:v>
              </c:pt>
              <c:pt idx="1">
                <c:v>AIEC11</c:v>
              </c:pt>
              <c:pt idx="2">
                <c:v>TEPP11</c:v>
              </c:pt>
              <c:pt idx="3">
                <c:v>HGRE11</c:v>
              </c:pt>
              <c:pt idx="4">
                <c:v>GTWR11</c:v>
              </c:pt>
              <c:pt idx="5">
                <c:v>RCRB11</c:v>
              </c:pt>
              <c:pt idx="6">
                <c:v>SPTW11</c:v>
              </c:pt>
              <c:pt idx="7">
                <c:v>PVBI11</c:v>
              </c:pt>
              <c:pt idx="8">
                <c:v>RNGO11</c:v>
              </c:pt>
              <c:pt idx="9">
                <c:v>VGRI11</c:v>
              </c:pt>
              <c:pt idx="10">
                <c:v>CEOC11</c:v>
              </c:pt>
              <c:pt idx="11">
                <c:v>JSRE11</c:v>
              </c:pt>
              <c:pt idx="12">
                <c:v>BROF11</c:v>
              </c:pt>
              <c:pt idx="13">
                <c:v>CBOP11</c:v>
              </c:pt>
              <c:pt idx="14">
                <c:v>BRCR11</c:v>
              </c:pt>
              <c:pt idx="15">
                <c:v>VINO11</c:v>
              </c:pt>
              <c:pt idx="16">
                <c:v>RECT11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Escritórios!$Q$9:$Q$27</c15:sqref>
                  </c15:fullRef>
                </c:ext>
              </c:extLst>
              <c:f>Escritórios!$Q$9:$Q$25</c:f>
              <c:numCache>
                <c:formatCode>#,##0.00\x</c:formatCode>
                <c:ptCount val="17"/>
                <c:pt idx="0">
                  <c:v>0.60292552111087117</c:v>
                </c:pt>
                <c:pt idx="1">
                  <c:v>0.60292552111087117</c:v>
                </c:pt>
                <c:pt idx="2">
                  <c:v>0.60292552111087117</c:v>
                </c:pt>
                <c:pt idx="3">
                  <c:v>0.60292552111087117</c:v>
                </c:pt>
                <c:pt idx="4">
                  <c:v>0.60292552111087117</c:v>
                </c:pt>
                <c:pt idx="5">
                  <c:v>0.60292552111087117</c:v>
                </c:pt>
                <c:pt idx="6">
                  <c:v>0.60292552111087117</c:v>
                </c:pt>
                <c:pt idx="7">
                  <c:v>0.60292552111087117</c:v>
                </c:pt>
                <c:pt idx="8">
                  <c:v>0.60292552111087117</c:v>
                </c:pt>
                <c:pt idx="9">
                  <c:v>0.60292552111087117</c:v>
                </c:pt>
                <c:pt idx="10">
                  <c:v>0.60292552111087117</c:v>
                </c:pt>
                <c:pt idx="11">
                  <c:v>0.60292552111087117</c:v>
                </c:pt>
                <c:pt idx="12">
                  <c:v>0.60292552111087117</c:v>
                </c:pt>
                <c:pt idx="13">
                  <c:v>0.60292552111087117</c:v>
                </c:pt>
                <c:pt idx="14">
                  <c:v>0.60292552111087117</c:v>
                </c:pt>
                <c:pt idx="15">
                  <c:v>0.60292552111087117</c:v>
                </c:pt>
                <c:pt idx="16">
                  <c:v>0.60292552111087117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4A-4CD1-9BE9-87A5A2F0B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in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Escritórios!$G$8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Escritórios!$C$9:$C$27</c:f>
              <c:strCache>
                <c:ptCount val="19"/>
                <c:pt idx="0">
                  <c:v>PATC11</c:v>
                </c:pt>
                <c:pt idx="1">
                  <c:v>TEPP11</c:v>
                </c:pt>
                <c:pt idx="2">
                  <c:v>KORE11</c:v>
                </c:pt>
                <c:pt idx="3">
                  <c:v>PVBI11</c:v>
                </c:pt>
                <c:pt idx="4">
                  <c:v>VGRI11</c:v>
                </c:pt>
                <c:pt idx="5">
                  <c:v>GTWR11</c:v>
                </c:pt>
                <c:pt idx="6">
                  <c:v>HGRE11</c:v>
                </c:pt>
                <c:pt idx="7">
                  <c:v>RCRB11</c:v>
                </c:pt>
                <c:pt idx="8">
                  <c:v>SPTW11</c:v>
                </c:pt>
                <c:pt idx="9">
                  <c:v>AIEC11</c:v>
                </c:pt>
                <c:pt idx="10">
                  <c:v>JSRE11</c:v>
                </c:pt>
                <c:pt idx="11">
                  <c:v>CEOC11</c:v>
                </c:pt>
                <c:pt idx="12">
                  <c:v>RNGO11</c:v>
                </c:pt>
                <c:pt idx="13">
                  <c:v>VINO11</c:v>
                </c:pt>
                <c:pt idx="14">
                  <c:v>BRCR11</c:v>
                </c:pt>
                <c:pt idx="15">
                  <c:v>BROF11</c:v>
                </c:pt>
                <c:pt idx="16">
                  <c:v>RECT11</c:v>
                </c:pt>
                <c:pt idx="17">
                  <c:v>CBOP11</c:v>
                </c:pt>
                <c:pt idx="18">
                  <c:v>ALMI11</c:v>
                </c:pt>
              </c:strCache>
            </c:strRef>
          </c:cat>
          <c:val>
            <c:numRef>
              <c:f>Escritórios!$K$9:$K$27</c:f>
              <c:numCache>
                <c:formatCode>0.0%</c:formatCode>
                <c:ptCount val="19"/>
                <c:pt idx="0">
                  <c:v>2.7692307692307697E-2</c:v>
                </c:pt>
                <c:pt idx="1">
                  <c:v>0.20080321285140562</c:v>
                </c:pt>
                <c:pt idx="2">
                  <c:v>0.11138613861386139</c:v>
                </c:pt>
                <c:pt idx="3">
                  <c:v>7.3630924989744134E-2</c:v>
                </c:pt>
                <c:pt idx="4">
                  <c:v>0.17110266159695814</c:v>
                </c:pt>
                <c:pt idx="5">
                  <c:v>0.13844378925778747</c:v>
                </c:pt>
                <c:pt idx="6">
                  <c:v>8.8734232271636113E-2</c:v>
                </c:pt>
                <c:pt idx="7">
                  <c:v>0.12035179756210462</c:v>
                </c:pt>
                <c:pt idx="8">
                  <c:v>0.15915119363395228</c:v>
                </c:pt>
                <c:pt idx="9">
                  <c:v>7.6000000000000012E-2</c:v>
                </c:pt>
                <c:pt idx="10">
                  <c:v>0.10615711252292165</c:v>
                </c:pt>
                <c:pt idx="11">
                  <c:v>0.14587892049598833</c:v>
                </c:pt>
                <c:pt idx="12">
                  <c:v>0.12000000000000001</c:v>
                </c:pt>
                <c:pt idx="13">
                  <c:v>0.11402714932126698</c:v>
                </c:pt>
                <c:pt idx="14">
                  <c:v>0.12683681362157559</c:v>
                </c:pt>
                <c:pt idx="15">
                  <c:v>0.12175151299394801</c:v>
                </c:pt>
                <c:pt idx="16">
                  <c:v>0.16508712931825131</c:v>
                </c:pt>
                <c:pt idx="17">
                  <c:v>6.5663474692202475E-2</c:v>
                </c:pt>
                <c:pt idx="18">
                  <c:v>4.7866434413314556E-2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24-4DEF-9609-4214AF6A6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Escritórios!$R$9:$R$27</c:f>
              <c:numCache>
                <c:formatCode>0.0%</c:formatCode>
                <c:ptCount val="19"/>
                <c:pt idx="0">
                  <c:v>0.11013558989080857</c:v>
                </c:pt>
                <c:pt idx="1">
                  <c:v>0.11013558989080857</c:v>
                </c:pt>
                <c:pt idx="2">
                  <c:v>0.11013558989080857</c:v>
                </c:pt>
                <c:pt idx="3">
                  <c:v>0.11013558989080857</c:v>
                </c:pt>
                <c:pt idx="4">
                  <c:v>0.11013558989080857</c:v>
                </c:pt>
                <c:pt idx="5">
                  <c:v>0.11013558989080857</c:v>
                </c:pt>
                <c:pt idx="6">
                  <c:v>0.11013558989080857</c:v>
                </c:pt>
                <c:pt idx="7">
                  <c:v>0.11013558989080857</c:v>
                </c:pt>
                <c:pt idx="8">
                  <c:v>0.11013558989080857</c:v>
                </c:pt>
                <c:pt idx="9">
                  <c:v>0.11013558989080857</c:v>
                </c:pt>
                <c:pt idx="10">
                  <c:v>0.11013558989080857</c:v>
                </c:pt>
                <c:pt idx="11">
                  <c:v>0.11013558989080857</c:v>
                </c:pt>
                <c:pt idx="12">
                  <c:v>0.11013558989080857</c:v>
                </c:pt>
                <c:pt idx="13">
                  <c:v>0.11013558989080857</c:v>
                </c:pt>
                <c:pt idx="14">
                  <c:v>0.11013558989080857</c:v>
                </c:pt>
                <c:pt idx="15">
                  <c:v>0.11013558989080857</c:v>
                </c:pt>
                <c:pt idx="16">
                  <c:v>0.11013558989080857</c:v>
                </c:pt>
                <c:pt idx="17">
                  <c:v>0.11013558989080857</c:v>
                </c:pt>
                <c:pt idx="18">
                  <c:v>0.11013558989080857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24-4DEF-9609-4214AF6A6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'Galpões Logísticos'!$G$8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'Galpões Logísticos'!$T$9:$T$24</c:f>
              <c:strCache>
                <c:ptCount val="16"/>
                <c:pt idx="0">
                  <c:v>BRCO11</c:v>
                </c:pt>
                <c:pt idx="1">
                  <c:v>BTLG11</c:v>
                </c:pt>
                <c:pt idx="2">
                  <c:v>HGLG11</c:v>
                </c:pt>
                <c:pt idx="3">
                  <c:v>RZAT11</c:v>
                </c:pt>
                <c:pt idx="4">
                  <c:v>XPLG11</c:v>
                </c:pt>
                <c:pt idx="5">
                  <c:v>GGRC11</c:v>
                </c:pt>
                <c:pt idx="6">
                  <c:v>TRUE11</c:v>
                </c:pt>
                <c:pt idx="7">
                  <c:v>VILG11</c:v>
                </c:pt>
                <c:pt idx="8">
                  <c:v>NEWL11</c:v>
                </c:pt>
                <c:pt idx="9">
                  <c:v>LVBI11</c:v>
                </c:pt>
                <c:pt idx="10">
                  <c:v>HLOG11</c:v>
                </c:pt>
                <c:pt idx="11">
                  <c:v>HSLG11</c:v>
                </c:pt>
                <c:pt idx="12">
                  <c:v>RBRL11</c:v>
                </c:pt>
                <c:pt idx="13">
                  <c:v>FIIB11</c:v>
                </c:pt>
                <c:pt idx="14">
                  <c:v>BLMG11</c:v>
                </c:pt>
                <c:pt idx="15">
                  <c:v>TRBL11</c:v>
                </c:pt>
              </c:strCache>
            </c:strRef>
          </c:cat>
          <c:val>
            <c:numRef>
              <c:f>'Galpões Logísticos'!$U$9:$U$24</c:f>
              <c:numCache>
                <c:formatCode>#,##0.00\x</c:formatCode>
                <c:ptCount val="16"/>
                <c:pt idx="0">
                  <c:v>0.96259058120570995</c:v>
                </c:pt>
                <c:pt idx="1">
                  <c:v>0.93395760127099392</c:v>
                </c:pt>
                <c:pt idx="2">
                  <c:v>0.87531382941935798</c:v>
                </c:pt>
                <c:pt idx="3">
                  <c:v>0.86901301583924073</c:v>
                </c:pt>
                <c:pt idx="4">
                  <c:v>0.85214448810213261</c:v>
                </c:pt>
                <c:pt idx="5">
                  <c:v>0.85011370451266266</c:v>
                </c:pt>
                <c:pt idx="6">
                  <c:v>0.83783303497397921</c:v>
                </c:pt>
                <c:pt idx="7">
                  <c:v>0.80952934920239916</c:v>
                </c:pt>
                <c:pt idx="8">
                  <c:v>0.80862442883827423</c:v>
                </c:pt>
                <c:pt idx="9">
                  <c:v>0.80306060896847775</c:v>
                </c:pt>
                <c:pt idx="10">
                  <c:v>0.7918919087307984</c:v>
                </c:pt>
                <c:pt idx="11">
                  <c:v>0.75710782726457804</c:v>
                </c:pt>
                <c:pt idx="12">
                  <c:v>0.74364218324603848</c:v>
                </c:pt>
                <c:pt idx="13">
                  <c:v>0.72105663441131918</c:v>
                </c:pt>
                <c:pt idx="14">
                  <c:v>0.67788571287690436</c:v>
                </c:pt>
                <c:pt idx="15">
                  <c:v>0.64818380294681877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0-4C4C-AED2-650840E0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'Galpões Logísticos'!$Q$9:$Q$24</c:f>
              <c:numCache>
                <c:formatCode>#,##0.00\x</c:formatCode>
                <c:ptCount val="16"/>
                <c:pt idx="0">
                  <c:v>0.86393165764794999</c:v>
                </c:pt>
                <c:pt idx="1">
                  <c:v>0.86393165764794999</c:v>
                </c:pt>
                <c:pt idx="2">
                  <c:v>0.86393165764794999</c:v>
                </c:pt>
                <c:pt idx="3">
                  <c:v>0.86393165764794999</c:v>
                </c:pt>
                <c:pt idx="4">
                  <c:v>0.86393165764794999</c:v>
                </c:pt>
                <c:pt idx="5">
                  <c:v>0.86393165764794999</c:v>
                </c:pt>
                <c:pt idx="6">
                  <c:v>0.86393165764794999</c:v>
                </c:pt>
                <c:pt idx="7">
                  <c:v>0.86393165764794999</c:v>
                </c:pt>
                <c:pt idx="8">
                  <c:v>0.86393165764794999</c:v>
                </c:pt>
                <c:pt idx="9">
                  <c:v>0.86393165764794999</c:v>
                </c:pt>
                <c:pt idx="10">
                  <c:v>0.86393165764794999</c:v>
                </c:pt>
                <c:pt idx="11">
                  <c:v>0.86393165764794999</c:v>
                </c:pt>
                <c:pt idx="12">
                  <c:v>0.86393165764794999</c:v>
                </c:pt>
                <c:pt idx="13">
                  <c:v>0.86393165764794999</c:v>
                </c:pt>
                <c:pt idx="14">
                  <c:v>0.86393165764794999</c:v>
                </c:pt>
                <c:pt idx="15">
                  <c:v>0.86393165764794999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60-4C4C-AED2-650840E0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Shopping!$G$8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Shopping!$T$9:$T$21</c:f>
              <c:strCache>
                <c:ptCount val="13"/>
                <c:pt idx="0">
                  <c:v>PQDP11</c:v>
                </c:pt>
                <c:pt idx="1">
                  <c:v>SHPH11</c:v>
                </c:pt>
                <c:pt idx="2">
                  <c:v>XPML11</c:v>
                </c:pt>
                <c:pt idx="3">
                  <c:v>HGBS11</c:v>
                </c:pt>
                <c:pt idx="4">
                  <c:v>VISC11</c:v>
                </c:pt>
                <c:pt idx="5">
                  <c:v>PMLL11</c:v>
                </c:pt>
                <c:pt idx="6">
                  <c:v>CPSH11</c:v>
                </c:pt>
                <c:pt idx="7">
                  <c:v>HSML11</c:v>
                </c:pt>
                <c:pt idx="8">
                  <c:v>BPML11</c:v>
                </c:pt>
                <c:pt idx="9">
                  <c:v>FIGS11</c:v>
                </c:pt>
                <c:pt idx="10">
                  <c:v>ABCP11</c:v>
                </c:pt>
                <c:pt idx="11">
                  <c:v>BBIG11</c:v>
                </c:pt>
                <c:pt idx="12">
                  <c:v>GZIT11</c:v>
                </c:pt>
              </c:strCache>
            </c:strRef>
          </c:cat>
          <c:val>
            <c:numRef>
              <c:f>Shopping!$U$9:$U$21</c:f>
              <c:numCache>
                <c:formatCode>#,##0.00\x</c:formatCode>
                <c:ptCount val="13"/>
                <c:pt idx="0">
                  <c:v>0.97652742083266253</c:v>
                </c:pt>
                <c:pt idx="1">
                  <c:v>0.94009746828156204</c:v>
                </c:pt>
                <c:pt idx="2">
                  <c:v>0.9195151659848444</c:v>
                </c:pt>
                <c:pt idx="3">
                  <c:v>0.91376068752238659</c:v>
                </c:pt>
                <c:pt idx="4">
                  <c:v>0.88557855913723615</c:v>
                </c:pt>
                <c:pt idx="5">
                  <c:v>0.84942460923729501</c:v>
                </c:pt>
                <c:pt idx="6">
                  <c:v>0.83667624959241649</c:v>
                </c:pt>
                <c:pt idx="7">
                  <c:v>0.82193235489555716</c:v>
                </c:pt>
                <c:pt idx="8">
                  <c:v>0.70853085855440212</c:v>
                </c:pt>
                <c:pt idx="9">
                  <c:v>0.67840575531495839</c:v>
                </c:pt>
                <c:pt idx="10">
                  <c:v>0.65330162542108383</c:v>
                </c:pt>
                <c:pt idx="11">
                  <c:v>0.49727278545336573</c:v>
                </c:pt>
                <c:pt idx="12">
                  <c:v>0.41573577084976687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9F-48D6-A9E9-BE6DD1E4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Shopping!$Q$9:$Q$21</c:f>
              <c:numCache>
                <c:formatCode>#,##0.00\x</c:formatCode>
                <c:ptCount val="13"/>
                <c:pt idx="0">
                  <c:v>0.82485324819667383</c:v>
                </c:pt>
                <c:pt idx="1">
                  <c:v>0.82485324819667383</c:v>
                </c:pt>
                <c:pt idx="2">
                  <c:v>0.82485324819667383</c:v>
                </c:pt>
                <c:pt idx="3">
                  <c:v>0.82485324819667383</c:v>
                </c:pt>
                <c:pt idx="4">
                  <c:v>0.82485324819667383</c:v>
                </c:pt>
                <c:pt idx="5">
                  <c:v>0.82485324819667383</c:v>
                </c:pt>
                <c:pt idx="6">
                  <c:v>0.82485324819667383</c:v>
                </c:pt>
                <c:pt idx="7">
                  <c:v>0.82485324819667383</c:v>
                </c:pt>
                <c:pt idx="8">
                  <c:v>0.82485324819667383</c:v>
                </c:pt>
                <c:pt idx="9">
                  <c:v>0.82485324819667383</c:v>
                </c:pt>
                <c:pt idx="10">
                  <c:v>0.82485324819667383</c:v>
                </c:pt>
                <c:pt idx="11">
                  <c:v>0.82485324819667383</c:v>
                </c:pt>
                <c:pt idx="12">
                  <c:v>0.82485324819667383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9F-48D6-A9E9-BE6DD1E40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Recebíveis!$H$8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Recebíveis!$U$9:$U$44</c:f>
              <c:strCache>
                <c:ptCount val="36"/>
                <c:pt idx="0">
                  <c:v>KNCR11</c:v>
                </c:pt>
                <c:pt idx="1">
                  <c:v>KNSC11</c:v>
                </c:pt>
                <c:pt idx="2">
                  <c:v>KNUQ11</c:v>
                </c:pt>
                <c:pt idx="3">
                  <c:v>MXRF11</c:v>
                </c:pt>
                <c:pt idx="4">
                  <c:v>KNHY11</c:v>
                </c:pt>
                <c:pt idx="5">
                  <c:v>AFHI11</c:v>
                </c:pt>
                <c:pt idx="6">
                  <c:v>MANA11</c:v>
                </c:pt>
                <c:pt idx="7">
                  <c:v>KNIP11</c:v>
                </c:pt>
                <c:pt idx="8">
                  <c:v>MCCI11</c:v>
                </c:pt>
                <c:pt idx="9">
                  <c:v>VGIR11</c:v>
                </c:pt>
                <c:pt idx="10">
                  <c:v>HGCR11</c:v>
                </c:pt>
                <c:pt idx="11">
                  <c:v>KCRE11</c:v>
                </c:pt>
                <c:pt idx="12">
                  <c:v>XPCI11</c:v>
                </c:pt>
                <c:pt idx="13">
                  <c:v>BTCI11</c:v>
                </c:pt>
                <c:pt idx="14">
                  <c:v>ICRI11</c:v>
                </c:pt>
                <c:pt idx="15">
                  <c:v>RZAK11</c:v>
                </c:pt>
                <c:pt idx="16">
                  <c:v>SNCI11</c:v>
                </c:pt>
                <c:pt idx="17">
                  <c:v>CYCR11</c:v>
                </c:pt>
                <c:pt idx="18">
                  <c:v>RECR11</c:v>
                </c:pt>
                <c:pt idx="19">
                  <c:v>WHGR11</c:v>
                </c:pt>
                <c:pt idx="20">
                  <c:v>CPTS11</c:v>
                </c:pt>
                <c:pt idx="21">
                  <c:v>CLIN11</c:v>
                </c:pt>
                <c:pt idx="22">
                  <c:v>MCRE11</c:v>
                </c:pt>
                <c:pt idx="23">
                  <c:v>VRTA11</c:v>
                </c:pt>
                <c:pt idx="24">
                  <c:v>VGIP11</c:v>
                </c:pt>
                <c:pt idx="25">
                  <c:v>RBRR11</c:v>
                </c:pt>
                <c:pt idx="26">
                  <c:v>RBRY11</c:v>
                </c:pt>
                <c:pt idx="27">
                  <c:v>PCIP11</c:v>
                </c:pt>
                <c:pt idx="28">
                  <c:v>VCJR11</c:v>
                </c:pt>
                <c:pt idx="29">
                  <c:v>HABT11</c:v>
                </c:pt>
                <c:pt idx="30">
                  <c:v>LIFE11</c:v>
                </c:pt>
                <c:pt idx="31">
                  <c:v>OUJP11</c:v>
                </c:pt>
                <c:pt idx="32">
                  <c:v>BCRI11</c:v>
                </c:pt>
                <c:pt idx="33">
                  <c:v>VGHF11</c:v>
                </c:pt>
                <c:pt idx="34">
                  <c:v>URPR11</c:v>
                </c:pt>
                <c:pt idx="35">
                  <c:v>CACR11</c:v>
                </c:pt>
              </c:strCache>
            </c:strRef>
          </c:cat>
          <c:val>
            <c:numRef>
              <c:f>Recebíveis!$V$9:$V$44</c:f>
              <c:numCache>
                <c:formatCode>#,##0.00\x</c:formatCode>
                <c:ptCount val="36"/>
                <c:pt idx="0">
                  <c:v>1.0297371237938115</c:v>
                </c:pt>
                <c:pt idx="1">
                  <c:v>1.025108296173487</c:v>
                </c:pt>
                <c:pt idx="2">
                  <c:v>1.0188441496470015</c:v>
                </c:pt>
                <c:pt idx="3">
                  <c:v>1.0119968553175793</c:v>
                </c:pt>
                <c:pt idx="4">
                  <c:v>0.9950491146129028</c:v>
                </c:pt>
                <c:pt idx="5">
                  <c:v>0.98625631793282631</c:v>
                </c:pt>
                <c:pt idx="6">
                  <c:v>0.96990837100632987</c:v>
                </c:pt>
                <c:pt idx="7">
                  <c:v>0.96950521015177715</c:v>
                </c:pt>
                <c:pt idx="8">
                  <c:v>0.96704272615343856</c:v>
                </c:pt>
                <c:pt idx="9">
                  <c:v>0.93505447312474632</c:v>
                </c:pt>
                <c:pt idx="10">
                  <c:v>0.91505608927171378</c:v>
                </c:pt>
                <c:pt idx="11">
                  <c:v>0.90493201391670253</c:v>
                </c:pt>
                <c:pt idx="12">
                  <c:v>0.90000665208954478</c:v>
                </c:pt>
                <c:pt idx="13">
                  <c:v>0.89215724363466009</c:v>
                </c:pt>
                <c:pt idx="14">
                  <c:v>0.87305981107219632</c:v>
                </c:pt>
                <c:pt idx="15">
                  <c:v>0.8717988760007005</c:v>
                </c:pt>
                <c:pt idx="16">
                  <c:v>0.87073627085816407</c:v>
                </c:pt>
                <c:pt idx="17">
                  <c:v>0.86983602447035624</c:v>
                </c:pt>
                <c:pt idx="18">
                  <c:v>0.86836797158776047</c:v>
                </c:pt>
                <c:pt idx="19">
                  <c:v>0.86317984777633683</c:v>
                </c:pt>
                <c:pt idx="20">
                  <c:v>0.86014740489542296</c:v>
                </c:pt>
                <c:pt idx="21">
                  <c:v>0.85356321666261092</c:v>
                </c:pt>
                <c:pt idx="22">
                  <c:v>0.84532460911966401</c:v>
                </c:pt>
                <c:pt idx="23">
                  <c:v>0.83798092964587034</c:v>
                </c:pt>
                <c:pt idx="24">
                  <c:v>0.80735764720149017</c:v>
                </c:pt>
                <c:pt idx="25">
                  <c:v>0.8003830963769839</c:v>
                </c:pt>
                <c:pt idx="26">
                  <c:v>0.79931619602907777</c:v>
                </c:pt>
                <c:pt idx="27">
                  <c:v>0.78358885116095467</c:v>
                </c:pt>
                <c:pt idx="28">
                  <c:v>0.71629867867247232</c:v>
                </c:pt>
                <c:pt idx="29">
                  <c:v>0.71212988939660371</c:v>
                </c:pt>
                <c:pt idx="30">
                  <c:v>0.69677911207817733</c:v>
                </c:pt>
                <c:pt idx="31">
                  <c:v>0.6829683567677246</c:v>
                </c:pt>
                <c:pt idx="32">
                  <c:v>0.67658769769424854</c:v>
                </c:pt>
                <c:pt idx="33">
                  <c:v>0.61168793802536148</c:v>
                </c:pt>
                <c:pt idx="34">
                  <c:v>0.20972680106856426</c:v>
                </c:pt>
                <c:pt idx="35">
                  <c:v>0.14160062100566712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D-4467-8952-3FE4A7CF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tx>
            <c:v>Média</c:v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Recebíveis!$R$9:$R$44</c:f>
              <c:numCache>
                <c:formatCode>#,##0.00\x</c:formatCode>
                <c:ptCount val="36"/>
                <c:pt idx="0">
                  <c:v>0.90430026644179884</c:v>
                </c:pt>
                <c:pt idx="1">
                  <c:v>0.90430026644179884</c:v>
                </c:pt>
                <c:pt idx="2">
                  <c:v>0.90430026644179884</c:v>
                </c:pt>
                <c:pt idx="3">
                  <c:v>0.90430026644179884</c:v>
                </c:pt>
                <c:pt idx="4">
                  <c:v>0.90430026644179884</c:v>
                </c:pt>
                <c:pt idx="5">
                  <c:v>0.90430026644179884</c:v>
                </c:pt>
                <c:pt idx="6">
                  <c:v>0.90430026644179884</c:v>
                </c:pt>
                <c:pt idx="7">
                  <c:v>0.90430026644179884</c:v>
                </c:pt>
                <c:pt idx="8">
                  <c:v>0.90430026644179884</c:v>
                </c:pt>
                <c:pt idx="9">
                  <c:v>0.90430026644179884</c:v>
                </c:pt>
                <c:pt idx="10">
                  <c:v>0.90430026644179884</c:v>
                </c:pt>
                <c:pt idx="11">
                  <c:v>0.90430026644179884</c:v>
                </c:pt>
                <c:pt idx="12">
                  <c:v>0.90430026644179884</c:v>
                </c:pt>
                <c:pt idx="13">
                  <c:v>0.90430026644179884</c:v>
                </c:pt>
                <c:pt idx="14">
                  <c:v>0.90430026644179884</c:v>
                </c:pt>
                <c:pt idx="15">
                  <c:v>0.90430026644179884</c:v>
                </c:pt>
                <c:pt idx="16">
                  <c:v>0.90430026644179884</c:v>
                </c:pt>
                <c:pt idx="17">
                  <c:v>0.90430026644179884</c:v>
                </c:pt>
                <c:pt idx="18">
                  <c:v>0.90430026644179884</c:v>
                </c:pt>
                <c:pt idx="19">
                  <c:v>0.90430026644179884</c:v>
                </c:pt>
                <c:pt idx="20">
                  <c:v>0.90430026644179884</c:v>
                </c:pt>
                <c:pt idx="21">
                  <c:v>0.90430026644179884</c:v>
                </c:pt>
                <c:pt idx="22">
                  <c:v>0.90430026644179884</c:v>
                </c:pt>
                <c:pt idx="23">
                  <c:v>0.90430026644179884</c:v>
                </c:pt>
                <c:pt idx="24">
                  <c:v>0.90430026644179884</c:v>
                </c:pt>
                <c:pt idx="25">
                  <c:v>0.90430026644179884</c:v>
                </c:pt>
                <c:pt idx="26">
                  <c:v>0.90430026644179884</c:v>
                </c:pt>
                <c:pt idx="27">
                  <c:v>0.90430026644179884</c:v>
                </c:pt>
                <c:pt idx="28">
                  <c:v>0.90430026644179884</c:v>
                </c:pt>
                <c:pt idx="29">
                  <c:v>0.90430026644179884</c:v>
                </c:pt>
                <c:pt idx="30">
                  <c:v>0.90430026644179884</c:v>
                </c:pt>
                <c:pt idx="31">
                  <c:v>0.90430026644179884</c:v>
                </c:pt>
                <c:pt idx="32">
                  <c:v>0.90430026644179884</c:v>
                </c:pt>
                <c:pt idx="33">
                  <c:v>0.90430026644179884</c:v>
                </c:pt>
                <c:pt idx="34">
                  <c:v>0.90430026644179884</c:v>
                </c:pt>
                <c:pt idx="35">
                  <c:v>0.90430026644179884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CD-4467-8952-3FE4A7CF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FoF!$G$8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\x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FoF!$T$9:$T$17</c15:sqref>
                  </c15:fullRef>
                </c:ext>
              </c:extLst>
              <c:f>FoF!$T$9:$T$14</c:f>
              <c:strCache>
                <c:ptCount val="6"/>
                <c:pt idx="0">
                  <c:v>BCIA11</c:v>
                </c:pt>
                <c:pt idx="1">
                  <c:v>SNFF11</c:v>
                </c:pt>
                <c:pt idx="2">
                  <c:v>KFOF11</c:v>
                </c:pt>
                <c:pt idx="3">
                  <c:v>KISU11</c:v>
                </c:pt>
                <c:pt idx="4">
                  <c:v>HFOF11</c:v>
                </c:pt>
                <c:pt idx="5">
                  <c:v>RBFM11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FoF!$U$9:$U$17</c15:sqref>
                  </c15:fullRef>
                </c:ext>
              </c:extLst>
              <c:f>FoF!$U$9:$U$14</c:f>
              <c:numCache>
                <c:formatCode>#,##0.00\x</c:formatCode>
                <c:ptCount val="6"/>
                <c:pt idx="0">
                  <c:v>0.8803862368316373</c:v>
                </c:pt>
                <c:pt idx="1">
                  <c:v>0.86413535588814228</c:v>
                </c:pt>
                <c:pt idx="2">
                  <c:v>0.83809416264650072</c:v>
                </c:pt>
                <c:pt idx="3">
                  <c:v>0.81214634383708861</c:v>
                </c:pt>
                <c:pt idx="4">
                  <c:v>0.79564891512817126</c:v>
                </c:pt>
                <c:pt idx="5">
                  <c:v>0.78449716763800015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87-428B-A38D-11E616F4C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BCIA11</c:v>
              </c:pt>
              <c:pt idx="1">
                <c:v>SNFF11</c:v>
              </c:pt>
              <c:pt idx="2">
                <c:v>KFOF11</c:v>
              </c:pt>
              <c:pt idx="3">
                <c:v>KISU11</c:v>
              </c:pt>
              <c:pt idx="4">
                <c:v>HFOF11</c:v>
              </c:pt>
              <c:pt idx="5">
                <c:v>RBFM11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FoF!$Q$9:$Q$17</c15:sqref>
                  </c15:fullRef>
                </c:ext>
              </c:extLst>
              <c:f>FoF!$Q$9:$Q$14</c:f>
              <c:numCache>
                <c:formatCode>#,##0.00\x</c:formatCode>
                <c:ptCount val="6"/>
                <c:pt idx="0">
                  <c:v>0.77609671011407799</c:v>
                </c:pt>
                <c:pt idx="1">
                  <c:v>0.77609671011407799</c:v>
                </c:pt>
                <c:pt idx="2">
                  <c:v>0.77609671011407799</c:v>
                </c:pt>
                <c:pt idx="3">
                  <c:v>0.77609671011407799</c:v>
                </c:pt>
                <c:pt idx="4">
                  <c:v>0.77609671011407799</c:v>
                </c:pt>
                <c:pt idx="5">
                  <c:v>0.77609671011407799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87-428B-A38D-11E616F4C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Outros!$J$8</c:f>
              <c:strCache>
                <c:ptCount val="1"/>
                <c:pt idx="0">
                  <c:v>P/VP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 Light" panose="02000000000000000000" pitchFamily="2" charset="0"/>
                    <a:ea typeface="Roboto Light" panose="02000000000000000000" pitchFamily="2" charset="0"/>
                    <a:cs typeface="Roboto Light" panose="02000000000000000000" pitchFamily="2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Outros!$W$9:$W$19</c:f>
              <c:strCache>
                <c:ptCount val="11"/>
                <c:pt idx="0">
                  <c:v>KNRI11</c:v>
                </c:pt>
                <c:pt idx="1">
                  <c:v>HTMX11</c:v>
                </c:pt>
                <c:pt idx="2">
                  <c:v>ALZR11</c:v>
                </c:pt>
                <c:pt idx="3">
                  <c:v>HGRU11</c:v>
                </c:pt>
                <c:pt idx="4">
                  <c:v>TVRI11</c:v>
                </c:pt>
                <c:pt idx="5">
                  <c:v>TRXF11</c:v>
                </c:pt>
                <c:pt idx="6">
                  <c:v>RBVA11</c:v>
                </c:pt>
                <c:pt idx="7">
                  <c:v>FLMA11</c:v>
                </c:pt>
                <c:pt idx="8">
                  <c:v>RBRP11</c:v>
                </c:pt>
                <c:pt idx="9">
                  <c:v>TGAR11</c:v>
                </c:pt>
                <c:pt idx="10">
                  <c:v>MFII11</c:v>
                </c:pt>
              </c:strCache>
            </c:strRef>
          </c:cat>
          <c:val>
            <c:numRef>
              <c:f>Outros!$X$9:$X$19</c:f>
              <c:numCache>
                <c:formatCode>#,##0.00\x</c:formatCode>
                <c:ptCount val="11"/>
                <c:pt idx="0">
                  <c:v>0.92224269270002768</c:v>
                </c:pt>
                <c:pt idx="1">
                  <c:v>0.91336982599224814</c:v>
                </c:pt>
                <c:pt idx="2">
                  <c:v>0.91083939686877979</c:v>
                </c:pt>
                <c:pt idx="3">
                  <c:v>0.8992455191993155</c:v>
                </c:pt>
                <c:pt idx="4">
                  <c:v>0.88479485374269573</c:v>
                </c:pt>
                <c:pt idx="5">
                  <c:v>0.82735570491567456</c:v>
                </c:pt>
                <c:pt idx="6">
                  <c:v>0.82089304871084634</c:v>
                </c:pt>
                <c:pt idx="7">
                  <c:v>0.60708243068220835</c:v>
                </c:pt>
                <c:pt idx="8">
                  <c:v>0.543676601670113</c:v>
                </c:pt>
                <c:pt idx="9">
                  <c:v>0.41283687645693562</c:v>
                </c:pt>
                <c:pt idx="10">
                  <c:v>0.31272236250918983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00165663"/>
        <c:axId val="16441878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Outros!$T$9:$T$19</c:f>
              <c:numCache>
                <c:formatCode>#,##0.00\x</c:formatCode>
                <c:ptCount val="11"/>
                <c:pt idx="0">
                  <c:v>0.78552579294605807</c:v>
                </c:pt>
                <c:pt idx="1">
                  <c:v>0.78552579294605807</c:v>
                </c:pt>
                <c:pt idx="2">
                  <c:v>0.78552579294605807</c:v>
                </c:pt>
                <c:pt idx="3">
                  <c:v>0.78552579294605807</c:v>
                </c:pt>
                <c:pt idx="4">
                  <c:v>0.78552579294605807</c:v>
                </c:pt>
                <c:pt idx="5">
                  <c:v>0.78552579294605807</c:v>
                </c:pt>
                <c:pt idx="6">
                  <c:v>0.78552579294605807</c:v>
                </c:pt>
                <c:pt idx="7">
                  <c:v>0.78552579294605807</c:v>
                </c:pt>
                <c:pt idx="8">
                  <c:v>0.78552579294605807</c:v>
                </c:pt>
                <c:pt idx="9">
                  <c:v>0.78552579294605807</c:v>
                </c:pt>
                <c:pt idx="10">
                  <c:v>0.78552579294605807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D-41DB-9797-9064B0583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165663"/>
        <c:axId val="1644187839"/>
      </c:lineChart>
      <c:catAx>
        <c:axId val="160016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44187839"/>
        <c:crosses val="autoZero"/>
        <c:auto val="1"/>
        <c:lblAlgn val="ctr"/>
        <c:lblOffset val="100"/>
        <c:noMultiLvlLbl val="0"/>
      </c:catAx>
      <c:valAx>
        <c:axId val="1644187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\ \x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 Light" panose="02000000000000000000" pitchFamily="2" charset="0"/>
                <a:ea typeface="Roboto Light" panose="02000000000000000000" pitchFamily="2" charset="0"/>
                <a:cs typeface="Roboto Light" panose="02000000000000000000" pitchFamily="2" charset="0"/>
              </a:defRPr>
            </a:pPr>
            <a:endParaRPr lang="pt-BR"/>
          </a:p>
        </c:txPr>
        <c:crossAx val="160016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 rot="-5400000" vert="horz"/>
    <a:lstStyle/>
    <a:p>
      <a:pPr>
        <a:defRPr>
          <a:latin typeface="Roboto Light" panose="02000000000000000000" pitchFamily="2" charset="0"/>
          <a:ea typeface="Roboto Light" panose="02000000000000000000" pitchFamily="2" charset="0"/>
          <a:cs typeface="Roboto Light" panose="02000000000000000000" pitchFamily="2" charset="0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5.jpeg"/><Relationship Id="rId1" Type="http://schemas.openxmlformats.org/officeDocument/2006/relationships/chart" Target="../charts/chart26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Shopping!A1"/><Relationship Id="rId13" Type="http://schemas.openxmlformats.org/officeDocument/2006/relationships/hyperlink" Target="#'Guia de FI-Infra e FIP-IE'!A1"/><Relationship Id="rId3" Type="http://schemas.openxmlformats.org/officeDocument/2006/relationships/hyperlink" Target="#'Guia de FIIs'!A1"/><Relationship Id="rId7" Type="http://schemas.openxmlformats.org/officeDocument/2006/relationships/hyperlink" Target="#Receb&#237;veis!A1"/><Relationship Id="rId12" Type="http://schemas.openxmlformats.org/officeDocument/2006/relationships/hyperlink" Target="#'Guia de Fiagros'!A1"/><Relationship Id="rId2" Type="http://schemas.openxmlformats.org/officeDocument/2006/relationships/hyperlink" Target="#Chartbook!A1"/><Relationship Id="rId1" Type="http://schemas.openxmlformats.org/officeDocument/2006/relationships/image" Target="../media/image3.png"/><Relationship Id="rId6" Type="http://schemas.openxmlformats.org/officeDocument/2006/relationships/hyperlink" Target="#Escrit&#243;rios!A1"/><Relationship Id="rId11" Type="http://schemas.openxmlformats.org/officeDocument/2006/relationships/image" Target="../media/image4.png"/><Relationship Id="rId5" Type="http://schemas.openxmlformats.org/officeDocument/2006/relationships/hyperlink" Target="#Outros!A1"/><Relationship Id="rId10" Type="http://schemas.openxmlformats.org/officeDocument/2006/relationships/hyperlink" Target="https://conteudos.xpi.com.br/fundos-imobiliarios/relatorios/mapa-de-conteudos-fundos-listados/" TargetMode="External"/><Relationship Id="rId4" Type="http://schemas.openxmlformats.org/officeDocument/2006/relationships/hyperlink" Target="#FoF!A1"/><Relationship Id="rId9" Type="http://schemas.openxmlformats.org/officeDocument/2006/relationships/hyperlink" Target="#'Galp&#245;es Log&#237;sticos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18" Type="http://schemas.openxmlformats.org/officeDocument/2006/relationships/chart" Target="../charts/chart16.xml"/><Relationship Id="rId26" Type="http://schemas.openxmlformats.org/officeDocument/2006/relationships/chart" Target="../charts/chart24.xml"/><Relationship Id="rId3" Type="http://schemas.openxmlformats.org/officeDocument/2006/relationships/image" Target="../media/image5.jpeg"/><Relationship Id="rId21" Type="http://schemas.openxmlformats.org/officeDocument/2006/relationships/chart" Target="../charts/chart19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17" Type="http://schemas.openxmlformats.org/officeDocument/2006/relationships/chart" Target="../charts/chart15.xml"/><Relationship Id="rId25" Type="http://schemas.openxmlformats.org/officeDocument/2006/relationships/chart" Target="../charts/chart23.xml"/><Relationship Id="rId2" Type="http://schemas.openxmlformats.org/officeDocument/2006/relationships/chart" Target="../charts/chart2.xml"/><Relationship Id="rId16" Type="http://schemas.openxmlformats.org/officeDocument/2006/relationships/chart" Target="../charts/chart14.xml"/><Relationship Id="rId20" Type="http://schemas.openxmlformats.org/officeDocument/2006/relationships/chart" Target="../charts/chart18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24" Type="http://schemas.openxmlformats.org/officeDocument/2006/relationships/chart" Target="../charts/chart22.xml"/><Relationship Id="rId5" Type="http://schemas.openxmlformats.org/officeDocument/2006/relationships/chart" Target="../charts/chart4.xml"/><Relationship Id="rId15" Type="http://schemas.openxmlformats.org/officeDocument/2006/relationships/chart" Target="../charts/chart13.xml"/><Relationship Id="rId23" Type="http://schemas.openxmlformats.org/officeDocument/2006/relationships/chart" Target="../charts/chart21.xml"/><Relationship Id="rId10" Type="http://schemas.openxmlformats.org/officeDocument/2006/relationships/chart" Target="../charts/chart9.xml"/><Relationship Id="rId19" Type="http://schemas.openxmlformats.org/officeDocument/2006/relationships/chart" Target="../charts/chart17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Relationship Id="rId14" Type="http://schemas.openxmlformats.org/officeDocument/2006/relationships/hyperlink" Target="#Menu!A1"/><Relationship Id="rId22" Type="http://schemas.openxmlformats.org/officeDocument/2006/relationships/chart" Target="../charts/chart20.xml"/><Relationship Id="rId27" Type="http://schemas.openxmlformats.org/officeDocument/2006/relationships/chart" Target="../charts/chart2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36</xdr:col>
      <xdr:colOff>0</xdr:colOff>
      <xdr:row>84</xdr:row>
      <xdr:rowOff>0</xdr:rowOff>
    </xdr:to>
    <xdr:pic>
      <xdr:nvPicPr>
        <xdr:cNvPr id="2" name="Imagem 20">
          <a:extLst>
            <a:ext uri="{FF2B5EF4-FFF2-40B4-BE49-F238E27FC236}">
              <a16:creationId xmlns:a16="http://schemas.microsoft.com/office/drawing/2014/main" id="{B815613C-AAF1-4E7A-ABAD-C587F2C2C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631400" cy="16002000"/>
        </a:xfrm>
        <a:prstGeom prst="rect">
          <a:avLst/>
        </a:prstGeom>
      </xdr:spPr>
    </xdr:pic>
    <xdr:clientData/>
  </xdr:twoCellAnchor>
  <xdr:twoCellAnchor>
    <xdr:from>
      <xdr:col>5</xdr:col>
      <xdr:colOff>135572</xdr:colOff>
      <xdr:row>34</xdr:row>
      <xdr:rowOff>97453</xdr:rowOff>
    </xdr:from>
    <xdr:to>
      <xdr:col>27</xdr:col>
      <xdr:colOff>19050</xdr:colOff>
      <xdr:row>47</xdr:row>
      <xdr:rowOff>135890</xdr:rowOff>
    </xdr:to>
    <xdr:sp macro="" textlink="">
      <xdr:nvSpPr>
        <xdr:cNvPr id="3" name="Google Shape;23;p5">
          <a:extLst>
            <a:ext uri="{FF2B5EF4-FFF2-40B4-BE49-F238E27FC236}">
              <a16:creationId xmlns:a16="http://schemas.microsoft.com/office/drawing/2014/main" id="{461BE258-E17E-4C15-A019-60C499627817}"/>
            </a:ext>
          </a:extLst>
        </xdr:cNvPr>
        <xdr:cNvSpPr txBox="1"/>
      </xdr:nvSpPr>
      <xdr:spPr>
        <a:xfrm>
          <a:off x="3278822" y="6574453"/>
          <a:ext cx="13713778" cy="2514937"/>
        </a:xfrm>
        <a:prstGeom prst="rect">
          <a:avLst/>
        </a:prstGeom>
        <a:noFill/>
        <a:ln>
          <a:noFill/>
        </a:ln>
      </xdr:spPr>
      <xdr:txBody>
        <a:bodyPr spcFirstLastPara="1" wrap="square" lIns="64661" tIns="32322" rIns="64661" bIns="32322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r>
            <a:rPr lang="pt-BR" sz="8800">
              <a:solidFill>
                <a:schemeClr val="lt1"/>
              </a:solidFill>
              <a:latin typeface="Roboto Black"/>
              <a:ea typeface="Roboto Black"/>
              <a:cs typeface="Roboto Black"/>
              <a:sym typeface="Roboto Black"/>
            </a:rPr>
            <a:t>Tabela de</a:t>
          </a:r>
          <a:endParaRPr lang="pt-BR" sz="8800"/>
        </a:p>
        <a:p>
          <a:r>
            <a:rPr lang="pt-BR" sz="8800">
              <a:solidFill>
                <a:srgbClr val="FFD209"/>
              </a:solidFill>
              <a:latin typeface="Roboto Black"/>
              <a:ea typeface="Roboto Black"/>
              <a:cs typeface="Roboto Black"/>
              <a:sym typeface="Roboto Black"/>
            </a:rPr>
            <a:t>Múltiplos | Fundos Listados</a:t>
          </a:r>
          <a:endParaRPr lang="pt-BR" sz="8800"/>
        </a:p>
      </xdr:txBody>
    </xdr:sp>
    <xdr:clientData/>
  </xdr:twoCellAnchor>
  <xdr:twoCellAnchor editAs="oneCell">
    <xdr:from>
      <xdr:col>13</xdr:col>
      <xdr:colOff>370452</xdr:colOff>
      <xdr:row>11</xdr:row>
      <xdr:rowOff>50799</xdr:rowOff>
    </xdr:from>
    <xdr:to>
      <xdr:col>23</xdr:col>
      <xdr:colOff>170498</xdr:colOff>
      <xdr:row>17</xdr:row>
      <xdr:rowOff>60324</xdr:rowOff>
    </xdr:to>
    <xdr:pic>
      <xdr:nvPicPr>
        <xdr:cNvPr id="4" name="Google Shape;26;p5" descr="Uma imagem contendo desenho, placar&#10;&#10;Descrição gerada automaticamente">
          <a:extLst>
            <a:ext uri="{FF2B5EF4-FFF2-40B4-BE49-F238E27FC236}">
              <a16:creationId xmlns:a16="http://schemas.microsoft.com/office/drawing/2014/main" id="{A86987F6-DA19-49B6-B2FA-FBC7BF38759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 t="25965" b="11723"/>
        <a:stretch/>
      </xdr:blipFill>
      <xdr:spPr>
        <a:xfrm>
          <a:off x="8295252" y="2146299"/>
          <a:ext cx="5911286" cy="1152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576827</xdr:colOff>
      <xdr:row>69</xdr:row>
      <xdr:rowOff>19049</xdr:rowOff>
    </xdr:from>
    <xdr:to>
      <xdr:col>24</xdr:col>
      <xdr:colOff>511716</xdr:colOff>
      <xdr:row>75</xdr:row>
      <xdr:rowOff>44449</xdr:rowOff>
    </xdr:to>
    <xdr:sp macro="" textlink="">
      <xdr:nvSpPr>
        <xdr:cNvPr id="5" name="Google Shape;25;p5">
          <a:extLst>
            <a:ext uri="{FF2B5EF4-FFF2-40B4-BE49-F238E27FC236}">
              <a16:creationId xmlns:a16="http://schemas.microsoft.com/office/drawing/2014/main" id="{B3968E24-4154-4A4B-BFE6-9CE6FAF38882}"/>
            </a:ext>
          </a:extLst>
        </xdr:cNvPr>
        <xdr:cNvSpPr txBox="1"/>
      </xdr:nvSpPr>
      <xdr:spPr>
        <a:xfrm>
          <a:off x="7282427" y="13163549"/>
          <a:ext cx="7859689" cy="1168400"/>
        </a:xfrm>
        <a:prstGeom prst="rect">
          <a:avLst/>
        </a:prstGeom>
        <a:noFill/>
        <a:ln>
          <a:noFill/>
        </a:ln>
      </xdr:spPr>
      <xdr:txBody>
        <a:bodyPr spcFirstLastPara="1" wrap="square" lIns="64661" tIns="32322" rIns="64661" bIns="32322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algn="ctr"/>
          <a:r>
            <a:rPr lang="pt-BR" sz="3200">
              <a:solidFill>
                <a:schemeClr val="lt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  <a:sym typeface="Roboto Black"/>
            </a:rPr>
            <a:t>Atualizado em</a:t>
          </a:r>
          <a:br>
            <a:rPr lang="pt-BR" sz="3200">
              <a:solidFill>
                <a:schemeClr val="lt1"/>
              </a:solidFill>
              <a:latin typeface="Roboto" panose="02000000000000000000" pitchFamily="2" charset="0"/>
              <a:ea typeface="Roboto" panose="02000000000000000000" pitchFamily="2" charset="0"/>
              <a:cs typeface="Roboto" panose="02000000000000000000" pitchFamily="2" charset="0"/>
              <a:sym typeface="Roboto Black"/>
            </a:rPr>
          </a:br>
          <a:r>
            <a:rPr lang="pt-BR" sz="3200">
              <a:solidFill>
                <a:schemeClr val="lt1"/>
              </a:solidFill>
              <a:latin typeface="Roboto Black"/>
              <a:ea typeface="Roboto Black"/>
              <a:cs typeface="Roboto Black"/>
              <a:sym typeface="Roboto Black"/>
            </a:rPr>
            <a:t>14/08/2026</a:t>
          </a:r>
          <a:endParaRPr sz="32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34967</xdr:colOff>
      <xdr:row>0</xdr:row>
      <xdr:rowOff>49481</xdr:rowOff>
    </xdr:from>
    <xdr:to>
      <xdr:col>4</xdr:col>
      <xdr:colOff>969786</xdr:colOff>
      <xdr:row>3</xdr:row>
      <xdr:rowOff>57752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F878FE22-A0AC-4974-8D2D-DE29DD46D4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504266</xdr:colOff>
      <xdr:row>0</xdr:row>
      <xdr:rowOff>156883</xdr:rowOff>
    </xdr:from>
    <xdr:to>
      <xdr:col>14</xdr:col>
      <xdr:colOff>972266</xdr:colOff>
      <xdr:row>3</xdr:row>
      <xdr:rowOff>53383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52E70D-BC45-4E57-9C99-9D4242BA46CD}"/>
            </a:ext>
          </a:extLst>
        </xdr:cNvPr>
        <xdr:cNvGrpSpPr/>
      </xdr:nvGrpSpPr>
      <xdr:grpSpPr>
        <a:xfrm>
          <a:off x="12137254" y="158788"/>
          <a:ext cx="462285" cy="438155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48E9C176-315E-450D-A469-F8CD9310A385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F123A1D6-C674-41EF-9F4E-508394952C9D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750794</xdr:colOff>
      <xdr:row>74</xdr:row>
      <xdr:rowOff>11206</xdr:rowOff>
    </xdr:from>
    <xdr:to>
      <xdr:col>8</xdr:col>
      <xdr:colOff>503732</xdr:colOff>
      <xdr:row>87</xdr:row>
      <xdr:rowOff>131736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3A3FD2E-0DDF-4CF3-BFB0-6C55A423C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109050</xdr:colOff>
      <xdr:row>0</xdr:row>
      <xdr:rowOff>0</xdr:rowOff>
    </xdr:from>
    <xdr:to>
      <xdr:col>5</xdr:col>
      <xdr:colOff>1122399</xdr:colOff>
      <xdr:row>2</xdr:row>
      <xdr:rowOff>172313</xdr:rowOff>
    </xdr:to>
    <xdr:pic>
      <xdr:nvPicPr>
        <xdr:cNvPr id="5" name="Picture 4" descr="Resultado de imagem para xp inc">
          <a:extLst>
            <a:ext uri="{FF2B5EF4-FFF2-40B4-BE49-F238E27FC236}">
              <a16:creationId xmlns:a16="http://schemas.microsoft.com/office/drawing/2014/main" id="{B59A03E6-AB52-400F-A7FE-D2B234C1EC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1622467" y="0"/>
          <a:ext cx="1851337" cy="528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459440</xdr:colOff>
      <xdr:row>0</xdr:row>
      <xdr:rowOff>134471</xdr:rowOff>
    </xdr:from>
    <xdr:to>
      <xdr:col>16</xdr:col>
      <xdr:colOff>927440</xdr:colOff>
      <xdr:row>3</xdr:row>
      <xdr:rowOff>30971</xdr:rowOff>
    </xdr:to>
    <xdr:grpSp>
      <xdr:nvGrpSpPr>
        <xdr:cNvPr id="6" name="Group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F833BA-E2D9-4522-BFCC-CFA53286F428}"/>
            </a:ext>
          </a:extLst>
        </xdr:cNvPr>
        <xdr:cNvGrpSpPr/>
      </xdr:nvGrpSpPr>
      <xdr:grpSpPr>
        <a:xfrm>
          <a:off x="13593357" y="130661"/>
          <a:ext cx="471810" cy="438155"/>
          <a:chOff x="5336020" y="3271835"/>
          <a:chExt cx="162000" cy="162000"/>
        </a:xfrm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97586D27-8C36-4A75-BFCC-3FFA8D113F70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7">
            <a:extLst>
              <a:ext uri="{FF2B5EF4-FFF2-40B4-BE49-F238E27FC236}">
                <a16:creationId xmlns:a16="http://schemas.microsoft.com/office/drawing/2014/main" id="{0F4095FE-8328-40BF-ACD7-8788255F1220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991801</xdr:colOff>
      <xdr:row>3</xdr:row>
      <xdr:rowOff>59022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CE35A2FC-D7C0-4F71-9968-50C73FF7C8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560294</xdr:colOff>
      <xdr:row>0</xdr:row>
      <xdr:rowOff>134471</xdr:rowOff>
    </xdr:from>
    <xdr:to>
      <xdr:col>13</xdr:col>
      <xdr:colOff>1028294</xdr:colOff>
      <xdr:row>3</xdr:row>
      <xdr:rowOff>30971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0C34F9-8EEC-4620-B547-8CEAA1127ED6}"/>
            </a:ext>
          </a:extLst>
        </xdr:cNvPr>
        <xdr:cNvGrpSpPr/>
      </xdr:nvGrpSpPr>
      <xdr:grpSpPr>
        <a:xfrm>
          <a:off x="12051889" y="130661"/>
          <a:ext cx="469905" cy="438155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F011216D-6484-46A3-AB77-F17FDBD71014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5BE12A02-6144-47D5-994F-08A7E9C0C3F8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299384</xdr:colOff>
      <xdr:row>1</xdr:row>
      <xdr:rowOff>73584</xdr:rowOff>
    </xdr:from>
    <xdr:to>
      <xdr:col>11</xdr:col>
      <xdr:colOff>297479</xdr:colOff>
      <xdr:row>2</xdr:row>
      <xdr:rowOff>306171</xdr:rowOff>
    </xdr:to>
    <xdr:pic>
      <xdr:nvPicPr>
        <xdr:cNvPr id="7" name="Imagem 45" descr="XP Inc.">
          <a:extLst>
            <a:ext uri="{FF2B5EF4-FFF2-40B4-BE49-F238E27FC236}">
              <a16:creationId xmlns:a16="http://schemas.microsoft.com/office/drawing/2014/main" id="{5057C91F-D4EC-4AD2-A58D-5B595C55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7934" y="168834"/>
          <a:ext cx="1697690" cy="391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5</xdr:row>
      <xdr:rowOff>27</xdr:rowOff>
    </xdr:from>
    <xdr:to>
      <xdr:col>2</xdr:col>
      <xdr:colOff>1812140</xdr:colOff>
      <xdr:row>7</xdr:row>
      <xdr:rowOff>140345</xdr:rowOff>
    </xdr:to>
    <xdr:sp macro="" textlink="">
      <xdr:nvSpPr>
        <xdr:cNvPr id="12" name="Rectangl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316A1E-B946-4BC5-8BD6-375D1960A9DA}"/>
            </a:ext>
          </a:extLst>
        </xdr:cNvPr>
        <xdr:cNvSpPr/>
      </xdr:nvSpPr>
      <xdr:spPr>
        <a:xfrm>
          <a:off x="209550" y="1057302"/>
          <a:ext cx="1812140" cy="502268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Gráficos</a:t>
          </a:r>
        </a:p>
      </xdr:txBody>
    </xdr:sp>
    <xdr:clientData/>
  </xdr:twoCellAnchor>
  <xdr:twoCellAnchor>
    <xdr:from>
      <xdr:col>2</xdr:col>
      <xdr:colOff>0</xdr:colOff>
      <xdr:row>7</xdr:row>
      <xdr:rowOff>169876</xdr:rowOff>
    </xdr:from>
    <xdr:to>
      <xdr:col>2</xdr:col>
      <xdr:colOff>1812140</xdr:colOff>
      <xdr:row>10</xdr:row>
      <xdr:rowOff>132394</xdr:rowOff>
    </xdr:to>
    <xdr:sp macro="" textlink="">
      <xdr:nvSpPr>
        <xdr:cNvPr id="15" name="Rectangle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60465A-6052-402C-AA7E-025911F57D0A}"/>
            </a:ext>
          </a:extLst>
        </xdr:cNvPr>
        <xdr:cNvSpPr/>
      </xdr:nvSpPr>
      <xdr:spPr>
        <a:xfrm>
          <a:off x="209550" y="1589101"/>
          <a:ext cx="1812140" cy="505443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FIIs</a:t>
          </a:r>
        </a:p>
      </xdr:txBody>
    </xdr:sp>
    <xdr:clientData/>
  </xdr:twoCellAnchor>
  <xdr:twoCellAnchor>
    <xdr:from>
      <xdr:col>4</xdr:col>
      <xdr:colOff>707708</xdr:colOff>
      <xdr:row>10</xdr:row>
      <xdr:rowOff>7937</xdr:rowOff>
    </xdr:from>
    <xdr:to>
      <xdr:col>7</xdr:col>
      <xdr:colOff>283378</xdr:colOff>
      <xdr:row>12</xdr:row>
      <xdr:rowOff>144445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1A79FA-5692-43E7-8EFC-B10D1A9594A7}"/>
            </a:ext>
          </a:extLst>
        </xdr:cNvPr>
        <xdr:cNvSpPr/>
      </xdr:nvSpPr>
      <xdr:spPr>
        <a:xfrm>
          <a:off x="4827271" y="1968500"/>
          <a:ext cx="1766420" cy="50163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Fundo</a:t>
          </a:r>
          <a:r>
            <a:rPr lang="pt-BR" sz="1100" b="1" baseline="0">
              <a:solidFill>
                <a:sysClr val="windowText" lastClr="000000"/>
              </a:solidFill>
            </a:rPr>
            <a:t> de Fundos</a:t>
          </a:r>
        </a:p>
      </xdr:txBody>
    </xdr:sp>
    <xdr:clientData/>
  </xdr:twoCellAnchor>
  <xdr:twoCellAnchor>
    <xdr:from>
      <xdr:col>7</xdr:col>
      <xdr:colOff>373062</xdr:colOff>
      <xdr:row>10</xdr:row>
      <xdr:rowOff>7621</xdr:rowOff>
    </xdr:from>
    <xdr:to>
      <xdr:col>9</xdr:col>
      <xdr:colOff>659932</xdr:colOff>
      <xdr:row>12</xdr:row>
      <xdr:rowOff>150479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82F3B6-0020-472B-A0F1-D12B771C12E5}"/>
            </a:ext>
          </a:extLst>
        </xdr:cNvPr>
        <xdr:cNvSpPr/>
      </xdr:nvSpPr>
      <xdr:spPr>
        <a:xfrm>
          <a:off x="6683375" y="1968184"/>
          <a:ext cx="1747370" cy="50798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ysClr val="windowText" lastClr="000000"/>
              </a:solidFill>
            </a:rPr>
            <a:t>Outros/Híbridos</a:t>
          </a:r>
        </a:p>
      </xdr:txBody>
    </xdr:sp>
    <xdr:clientData/>
  </xdr:twoCellAnchor>
  <xdr:twoCellAnchor>
    <xdr:from>
      <xdr:col>4</xdr:col>
      <xdr:colOff>722312</xdr:colOff>
      <xdr:row>4</xdr:row>
      <xdr:rowOff>59373</xdr:rowOff>
    </xdr:from>
    <xdr:to>
      <xdr:col>7</xdr:col>
      <xdr:colOff>273217</xdr:colOff>
      <xdr:row>6</xdr:row>
      <xdr:rowOff>97773</xdr:rowOff>
    </xdr:to>
    <xdr:sp macro="" textlink="">
      <xdr:nvSpPr>
        <xdr:cNvPr id="19" name="Rectangle 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3BA435-73D2-4239-8AB7-9C146E6E6A4E}"/>
            </a:ext>
          </a:extLst>
        </xdr:cNvPr>
        <xdr:cNvSpPr/>
      </xdr:nvSpPr>
      <xdr:spPr>
        <a:xfrm>
          <a:off x="4841875" y="821373"/>
          <a:ext cx="1741655" cy="50671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Escritórios</a:t>
          </a:r>
          <a:endParaRPr lang="pt-BR" sz="11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363537</xdr:colOff>
      <xdr:row>6</xdr:row>
      <xdr:rowOff>161608</xdr:rowOff>
    </xdr:from>
    <xdr:to>
      <xdr:col>9</xdr:col>
      <xdr:colOff>665647</xdr:colOff>
      <xdr:row>9</xdr:row>
      <xdr:rowOff>116824</xdr:rowOff>
    </xdr:to>
    <xdr:sp macro="" textlink="">
      <xdr:nvSpPr>
        <xdr:cNvPr id="20" name="Rectangle 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E64E05-4654-4935-A14E-EB93B215D20B}"/>
            </a:ext>
          </a:extLst>
        </xdr:cNvPr>
        <xdr:cNvSpPr/>
      </xdr:nvSpPr>
      <xdr:spPr>
        <a:xfrm>
          <a:off x="6673850" y="1391921"/>
          <a:ext cx="1762610" cy="50290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ysClr val="windowText" lastClr="000000"/>
              </a:solidFill>
            </a:rPr>
            <a:t>Recebíveis</a:t>
          </a:r>
        </a:p>
      </xdr:txBody>
    </xdr:sp>
    <xdr:clientData/>
  </xdr:twoCellAnchor>
  <xdr:twoCellAnchor>
    <xdr:from>
      <xdr:col>4</xdr:col>
      <xdr:colOff>715326</xdr:colOff>
      <xdr:row>6</xdr:row>
      <xdr:rowOff>162561</xdr:rowOff>
    </xdr:from>
    <xdr:to>
      <xdr:col>7</xdr:col>
      <xdr:colOff>290996</xdr:colOff>
      <xdr:row>9</xdr:row>
      <xdr:rowOff>122857</xdr:rowOff>
    </xdr:to>
    <xdr:sp macro="" textlink="">
      <xdr:nvSpPr>
        <xdr:cNvPr id="21" name="Rectangle 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6D1BB36-8B58-4B52-8A21-64BE910094CE}"/>
            </a:ext>
          </a:extLst>
        </xdr:cNvPr>
        <xdr:cNvSpPr/>
      </xdr:nvSpPr>
      <xdr:spPr>
        <a:xfrm>
          <a:off x="4834889" y="1392874"/>
          <a:ext cx="1766420" cy="507983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Shopping Centers</a:t>
          </a:r>
          <a:endParaRPr lang="pt-BR" sz="11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367982</xdr:colOff>
      <xdr:row>4</xdr:row>
      <xdr:rowOff>47626</xdr:rowOff>
    </xdr:from>
    <xdr:to>
      <xdr:col>9</xdr:col>
      <xdr:colOff>668187</xdr:colOff>
      <xdr:row>6</xdr:row>
      <xdr:rowOff>87931</xdr:rowOff>
    </xdr:to>
    <xdr:sp macro="" textlink="">
      <xdr:nvSpPr>
        <xdr:cNvPr id="22" name="Rectangl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28F6F5E-2971-402F-8A03-CD35CD5F89ED}"/>
            </a:ext>
          </a:extLst>
        </xdr:cNvPr>
        <xdr:cNvSpPr/>
      </xdr:nvSpPr>
      <xdr:spPr>
        <a:xfrm>
          <a:off x="6678295" y="809626"/>
          <a:ext cx="1760705" cy="508618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Galpões</a:t>
          </a:r>
          <a:r>
            <a:rPr lang="pt-BR" sz="1100" b="1" baseline="0">
              <a:solidFill>
                <a:sysClr val="windowText" lastClr="000000"/>
              </a:solidFill>
            </a:rPr>
            <a:t> Logísticos</a:t>
          </a:r>
        </a:p>
      </xdr:txBody>
    </xdr:sp>
    <xdr:clientData/>
  </xdr:twoCellAnchor>
  <xdr:twoCellAnchor>
    <xdr:from>
      <xdr:col>2</xdr:col>
      <xdr:colOff>904875</xdr:colOff>
      <xdr:row>11</xdr:row>
      <xdr:rowOff>26048</xdr:rowOff>
    </xdr:from>
    <xdr:to>
      <xdr:col>3</xdr:col>
      <xdr:colOff>752643</xdr:colOff>
      <xdr:row>13</xdr:row>
      <xdr:rowOff>167636</xdr:rowOff>
    </xdr:to>
    <xdr:sp macro="" textlink="">
      <xdr:nvSpPr>
        <xdr:cNvPr id="3" name="Rectangle 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3288C77-85FA-674A-DB81-90521DF2201C}"/>
            </a:ext>
          </a:extLst>
        </xdr:cNvPr>
        <xdr:cNvSpPr/>
      </xdr:nvSpPr>
      <xdr:spPr>
        <a:xfrm>
          <a:off x="1103313" y="2169173"/>
          <a:ext cx="1808330" cy="506713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>
              <a:solidFill>
                <a:schemeClr val="bg1"/>
              </a:solidFill>
            </a:rPr>
            <a:t>Mapa de Conteúdos</a:t>
          </a:r>
        </a:p>
      </xdr:txBody>
    </xdr:sp>
    <xdr:clientData/>
  </xdr:twoCellAnchor>
  <xdr:twoCellAnchor editAs="oneCell">
    <xdr:from>
      <xdr:col>9</xdr:col>
      <xdr:colOff>222886</xdr:colOff>
      <xdr:row>1</xdr:row>
      <xdr:rowOff>37465</xdr:rowOff>
    </xdr:from>
    <xdr:to>
      <xdr:col>11</xdr:col>
      <xdr:colOff>455614</xdr:colOff>
      <xdr:row>3</xdr:row>
      <xdr:rowOff>64472</xdr:rowOff>
    </xdr:to>
    <xdr:pic>
      <xdr:nvPicPr>
        <xdr:cNvPr id="13" name="Imagem 4">
          <a:extLst>
            <a:ext uri="{FF2B5EF4-FFF2-40B4-BE49-F238E27FC236}">
              <a16:creationId xmlns:a16="http://schemas.microsoft.com/office/drawing/2014/main" id="{97C75C6A-EF53-4D91-87F2-24990FF3D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3699" y="132715"/>
          <a:ext cx="1693228" cy="511195"/>
        </a:xfrm>
        <a:prstGeom prst="rect">
          <a:avLst/>
        </a:prstGeom>
      </xdr:spPr>
    </xdr:pic>
    <xdr:clientData/>
  </xdr:twoCellAnchor>
  <xdr:twoCellAnchor>
    <xdr:from>
      <xdr:col>2</xdr:col>
      <xdr:colOff>1873567</xdr:colOff>
      <xdr:row>5</xdr:row>
      <xdr:rowOff>13970</xdr:rowOff>
    </xdr:from>
    <xdr:to>
      <xdr:col>3</xdr:col>
      <xdr:colOff>1728955</xdr:colOff>
      <xdr:row>7</xdr:row>
      <xdr:rowOff>146668</xdr:rowOff>
    </xdr:to>
    <xdr:sp macro="" textlink="">
      <xdr:nvSpPr>
        <xdr:cNvPr id="2" name="Rectangle 1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2AFF140-FAFF-48C8-9C80-196A828310DD}"/>
            </a:ext>
          </a:extLst>
        </xdr:cNvPr>
        <xdr:cNvSpPr/>
      </xdr:nvSpPr>
      <xdr:spPr>
        <a:xfrm>
          <a:off x="2072005" y="1061720"/>
          <a:ext cx="1815950" cy="497823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Fiagros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1891029</xdr:colOff>
      <xdr:row>8</xdr:row>
      <xdr:rowOff>317</xdr:rowOff>
    </xdr:from>
    <xdr:to>
      <xdr:col>3</xdr:col>
      <xdr:colOff>1738797</xdr:colOff>
      <xdr:row>10</xdr:row>
      <xdr:rowOff>142540</xdr:rowOff>
    </xdr:to>
    <xdr:sp macro="" textlink="">
      <xdr:nvSpPr>
        <xdr:cNvPr id="4" name="Rectangle 1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70C12AF-AD51-45AF-A542-FFE66FA451A3}"/>
            </a:ext>
          </a:extLst>
        </xdr:cNvPr>
        <xdr:cNvSpPr/>
      </xdr:nvSpPr>
      <xdr:spPr>
        <a:xfrm>
          <a:off x="2089467" y="1595755"/>
          <a:ext cx="1808330" cy="507348"/>
        </a:xfrm>
        <a:prstGeom prst="rect">
          <a:avLst/>
        </a:prstGeom>
        <a:solidFill>
          <a:srgbClr val="FFC000"/>
        </a:solidFill>
        <a:ln>
          <a:solidFill>
            <a:sysClr val="windowText" lastClr="000000"/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ysClr val="windowText" lastClr="000000"/>
              </a:solidFill>
            </a:rPr>
            <a:t>Guia</a:t>
          </a:r>
          <a:r>
            <a:rPr lang="pt-BR" sz="1100" b="1" baseline="0">
              <a:solidFill>
                <a:sysClr val="windowText" lastClr="000000"/>
              </a:solidFill>
            </a:rPr>
            <a:t> de FI-Infra e FIP-IE</a:t>
          </a:r>
          <a:endParaRPr lang="pt-B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56029</xdr:colOff>
      <xdr:row>117</xdr:row>
      <xdr:rowOff>93233</xdr:rowOff>
    </xdr:from>
    <xdr:to>
      <xdr:col>9</xdr:col>
      <xdr:colOff>1695898</xdr:colOff>
      <xdr:row>131</xdr:row>
      <xdr:rowOff>78442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ACCF2592-B52D-4EA0-9A39-DCCA90B69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134693</xdr:colOff>
      <xdr:row>81</xdr:row>
      <xdr:rowOff>78441</xdr:rowOff>
    </xdr:from>
    <xdr:to>
      <xdr:col>10</xdr:col>
      <xdr:colOff>56029</xdr:colOff>
      <xdr:row>95</xdr:row>
      <xdr:rowOff>141867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368FFE9F-6775-4AEF-9AB9-E1CB4EA3D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34967</xdr:colOff>
      <xdr:row>0</xdr:row>
      <xdr:rowOff>49481</xdr:rowOff>
    </xdr:from>
    <xdr:to>
      <xdr:col>2</xdr:col>
      <xdr:colOff>115113</xdr:colOff>
      <xdr:row>2</xdr:row>
      <xdr:rowOff>154272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DEC85B2A-DE84-4A02-AEA3-D217973E38E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39074" y="49481"/>
          <a:ext cx="1857382" cy="458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97406</xdr:colOff>
      <xdr:row>27</xdr:row>
      <xdr:rowOff>140516</xdr:rowOff>
    </xdr:from>
    <xdr:to>
      <xdr:col>4</xdr:col>
      <xdr:colOff>1613647</xdr:colOff>
      <xdr:row>41</xdr:row>
      <xdr:rowOff>85126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E41BE73-A93E-439E-BCD6-FDB722788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113079</xdr:colOff>
      <xdr:row>27</xdr:row>
      <xdr:rowOff>131354</xdr:rowOff>
    </xdr:from>
    <xdr:to>
      <xdr:col>9</xdr:col>
      <xdr:colOff>1624853</xdr:colOff>
      <xdr:row>41</xdr:row>
      <xdr:rowOff>75964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B920959-56C2-4DA7-AADE-737A47678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96771</xdr:colOff>
      <xdr:row>45</xdr:row>
      <xdr:rowOff>129555</xdr:rowOff>
    </xdr:from>
    <xdr:to>
      <xdr:col>4</xdr:col>
      <xdr:colOff>1680882</xdr:colOff>
      <xdr:row>59</xdr:row>
      <xdr:rowOff>83970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19B12663-47FE-449A-9BD6-2FFA5B80D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92961</xdr:colOff>
      <xdr:row>63</xdr:row>
      <xdr:rowOff>141371</xdr:rowOff>
    </xdr:from>
    <xdr:to>
      <xdr:col>4</xdr:col>
      <xdr:colOff>1624853</xdr:colOff>
      <xdr:row>77</xdr:row>
      <xdr:rowOff>82549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2610B374-E9EF-4225-97A5-83129A8C1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92961</xdr:colOff>
      <xdr:row>81</xdr:row>
      <xdr:rowOff>125709</xdr:rowOff>
    </xdr:from>
    <xdr:to>
      <xdr:col>4</xdr:col>
      <xdr:colOff>1703294</xdr:colOff>
      <xdr:row>95</xdr:row>
      <xdr:rowOff>69328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2E716FDE-D876-48FE-A9F7-F10AB76EA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92960</xdr:colOff>
      <xdr:row>99</xdr:row>
      <xdr:rowOff>125822</xdr:rowOff>
    </xdr:from>
    <xdr:to>
      <xdr:col>4</xdr:col>
      <xdr:colOff>1725705</xdr:colOff>
      <xdr:row>113</xdr:row>
      <xdr:rowOff>69441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BA0FA47B-9892-4CC7-A65E-AAE25D0E1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85976</xdr:colOff>
      <xdr:row>117</xdr:row>
      <xdr:rowOff>143539</xdr:rowOff>
    </xdr:from>
    <xdr:to>
      <xdr:col>4</xdr:col>
      <xdr:colOff>1658470</xdr:colOff>
      <xdr:row>131</xdr:row>
      <xdr:rowOff>76091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66D6A234-976F-4EB6-84E3-AB7B3BEB7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98427</xdr:colOff>
      <xdr:row>9</xdr:row>
      <xdr:rowOff>163921</xdr:rowOff>
    </xdr:from>
    <xdr:to>
      <xdr:col>9</xdr:col>
      <xdr:colOff>1654660</xdr:colOff>
      <xdr:row>23</xdr:row>
      <xdr:rowOff>91591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C94E197B-9DA8-4B3A-A092-3D3B663CB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184923</xdr:colOff>
      <xdr:row>9</xdr:row>
      <xdr:rowOff>149678</xdr:rowOff>
    </xdr:from>
    <xdr:to>
      <xdr:col>14</xdr:col>
      <xdr:colOff>1138280</xdr:colOff>
      <xdr:row>23</xdr:row>
      <xdr:rowOff>85603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D6E8D107-36CF-40F9-9C3F-19C417C60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63425</xdr:colOff>
      <xdr:row>9</xdr:row>
      <xdr:rowOff>100853</xdr:rowOff>
    </xdr:from>
    <xdr:to>
      <xdr:col>4</xdr:col>
      <xdr:colOff>1589330</xdr:colOff>
      <xdr:row>23</xdr:row>
      <xdr:rowOff>96282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5B682737-674C-4758-961E-9EAB562A8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470647</xdr:colOff>
      <xdr:row>0</xdr:row>
      <xdr:rowOff>179295</xdr:rowOff>
    </xdr:from>
    <xdr:to>
      <xdr:col>14</xdr:col>
      <xdr:colOff>938647</xdr:colOff>
      <xdr:row>3</xdr:row>
      <xdr:rowOff>75795</xdr:rowOff>
    </xdr:to>
    <xdr:grpSp>
      <xdr:nvGrpSpPr>
        <xdr:cNvPr id="41" name="Group 4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3CF5773-845C-4D1F-AC91-4F45AE00F1E0}"/>
            </a:ext>
          </a:extLst>
        </xdr:cNvPr>
        <xdr:cNvGrpSpPr/>
      </xdr:nvGrpSpPr>
      <xdr:grpSpPr>
        <a:xfrm>
          <a:off x="20308869" y="177390"/>
          <a:ext cx="460380" cy="436287"/>
          <a:chOff x="5336020" y="3271835"/>
          <a:chExt cx="162000" cy="162000"/>
        </a:xfrm>
      </xdr:grpSpPr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38E7F6D1-2409-4B81-AEAF-737EE1C6E9C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43" name="Arrow: Left 42">
            <a:extLst>
              <a:ext uri="{FF2B5EF4-FFF2-40B4-BE49-F238E27FC236}">
                <a16:creationId xmlns:a16="http://schemas.microsoft.com/office/drawing/2014/main" id="{8C8CCAAB-2B1F-4FED-B773-FCD9BC92C5D4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>
    <xdr:from>
      <xdr:col>11</xdr:col>
      <xdr:colOff>46727</xdr:colOff>
      <xdr:row>27</xdr:row>
      <xdr:rowOff>78442</xdr:rowOff>
    </xdr:from>
    <xdr:to>
      <xdr:col>14</xdr:col>
      <xdr:colOff>1434352</xdr:colOff>
      <xdr:row>42</xdr:row>
      <xdr:rowOff>126515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02B78F-7FAD-40DC-AB89-D76FFC0B2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22412</xdr:colOff>
      <xdr:row>45</xdr:row>
      <xdr:rowOff>158787</xdr:rowOff>
    </xdr:from>
    <xdr:to>
      <xdr:col>14</xdr:col>
      <xdr:colOff>1546411</xdr:colOff>
      <xdr:row>60</xdr:row>
      <xdr:rowOff>57597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8F37830-A539-4F23-B18B-39D925783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11</xdr:col>
      <xdr:colOff>59840</xdr:colOff>
      <xdr:row>63</xdr:row>
      <xdr:rowOff>130661</xdr:rowOff>
    </xdr:from>
    <xdr:to>
      <xdr:col>14</xdr:col>
      <xdr:colOff>1613647</xdr:colOff>
      <xdr:row>77</xdr:row>
      <xdr:rowOff>160693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23A1F8-EAE7-48FE-BE3C-AA183158A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11</xdr:col>
      <xdr:colOff>87966</xdr:colOff>
      <xdr:row>81</xdr:row>
      <xdr:rowOff>56029</xdr:rowOff>
    </xdr:from>
    <xdr:to>
      <xdr:col>14</xdr:col>
      <xdr:colOff>1669675</xdr:colOff>
      <xdr:row>96</xdr:row>
      <xdr:rowOff>115533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AC59341-562E-4316-925F-21956BE35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11</xdr:col>
      <xdr:colOff>27902</xdr:colOff>
      <xdr:row>99</xdr:row>
      <xdr:rowOff>78441</xdr:rowOff>
    </xdr:from>
    <xdr:to>
      <xdr:col>14</xdr:col>
      <xdr:colOff>1703294</xdr:colOff>
      <xdr:row>114</xdr:row>
      <xdr:rowOff>134135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B155158-B8B2-43B6-82FC-855D6AD17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58159</xdr:colOff>
      <xdr:row>117</xdr:row>
      <xdr:rowOff>130660</xdr:rowOff>
    </xdr:from>
    <xdr:to>
      <xdr:col>14</xdr:col>
      <xdr:colOff>1748117</xdr:colOff>
      <xdr:row>131</xdr:row>
      <xdr:rowOff>134470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9FB15EC0-30D1-4176-BE15-8EA6F811E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</xdr:col>
      <xdr:colOff>35523</xdr:colOff>
      <xdr:row>45</xdr:row>
      <xdr:rowOff>59616</xdr:rowOff>
    </xdr:from>
    <xdr:to>
      <xdr:col>9</xdr:col>
      <xdr:colOff>1759323</xdr:colOff>
      <xdr:row>59</xdr:row>
      <xdr:rowOff>112059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99A231F-F077-4FCE-B104-37916B19A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171898</xdr:colOff>
      <xdr:row>27</xdr:row>
      <xdr:rowOff>123264</xdr:rowOff>
    </xdr:from>
    <xdr:to>
      <xdr:col>9</xdr:col>
      <xdr:colOff>1731421</xdr:colOff>
      <xdr:row>42</xdr:row>
      <xdr:rowOff>98387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AF8C3866-2F22-43C8-9F98-62786A22A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112058</xdr:colOff>
      <xdr:row>63</xdr:row>
      <xdr:rowOff>65329</xdr:rowOff>
    </xdr:from>
    <xdr:to>
      <xdr:col>9</xdr:col>
      <xdr:colOff>1736912</xdr:colOff>
      <xdr:row>78</xdr:row>
      <xdr:rowOff>121023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4DF171B3-AB16-4C4B-83C5-D49E0AFC6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</xdr:col>
      <xdr:colOff>134470</xdr:colOff>
      <xdr:row>99</xdr:row>
      <xdr:rowOff>56030</xdr:rowOff>
    </xdr:from>
    <xdr:to>
      <xdr:col>9</xdr:col>
      <xdr:colOff>1682787</xdr:colOff>
      <xdr:row>113</xdr:row>
      <xdr:rowOff>67237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FB4C7AC4-8EEE-4363-8856-998DB1CEA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-1</xdr:colOff>
      <xdr:row>135</xdr:row>
      <xdr:rowOff>134471</xdr:rowOff>
    </xdr:from>
    <xdr:to>
      <xdr:col>5</xdr:col>
      <xdr:colOff>22411</xdr:colOff>
      <xdr:row>151</xdr:row>
      <xdr:rowOff>143771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D8CF7AE5-8C84-447D-9FD6-632313B8A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-1</xdr:colOff>
      <xdr:row>136</xdr:row>
      <xdr:rowOff>0</xdr:rowOff>
    </xdr:from>
    <xdr:to>
      <xdr:col>10</xdr:col>
      <xdr:colOff>11206</xdr:colOff>
      <xdr:row>151</xdr:row>
      <xdr:rowOff>130660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20939928-D46E-43A9-9D70-43F39D43C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</xdr:col>
      <xdr:colOff>-1</xdr:colOff>
      <xdr:row>136</xdr:row>
      <xdr:rowOff>1</xdr:rowOff>
    </xdr:from>
    <xdr:to>
      <xdr:col>14</xdr:col>
      <xdr:colOff>1658470</xdr:colOff>
      <xdr:row>152</xdr:row>
      <xdr:rowOff>1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8DC3B65F-7D12-4D36-98FC-5E74C2659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136071</xdr:colOff>
      <xdr:row>0</xdr:row>
      <xdr:rowOff>149678</xdr:rowOff>
    </xdr:from>
    <xdr:to>
      <xdr:col>2</xdr:col>
      <xdr:colOff>1429476</xdr:colOff>
      <xdr:row>2</xdr:row>
      <xdr:rowOff>19852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9D233B91-8EEA-4124-8EB7-2FB8C10A9E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31321" y="149678"/>
          <a:ext cx="2149929" cy="53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26</xdr:col>
      <xdr:colOff>709083</xdr:colOff>
      <xdr:row>0</xdr:row>
      <xdr:rowOff>287655</xdr:rowOff>
    </xdr:from>
    <xdr:to>
      <xdr:col>26</xdr:col>
      <xdr:colOff>1161843</xdr:colOff>
      <xdr:row>2</xdr:row>
      <xdr:rowOff>62060</xdr:rowOff>
    </xdr:to>
    <xdr:grpSp>
      <xdr:nvGrpSpPr>
        <xdr:cNvPr id="3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026008-FA25-4882-9F6D-A7F5C634EA01}"/>
            </a:ext>
          </a:extLst>
        </xdr:cNvPr>
        <xdr:cNvGrpSpPr/>
      </xdr:nvGrpSpPr>
      <xdr:grpSpPr>
        <a:xfrm>
          <a:off x="28983940" y="283845"/>
          <a:ext cx="460380" cy="430572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6AB6D970-9EB8-CE0A-AA49-63D70D68C2C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A41505D3-7D2E-B9FF-8B82-F563DA28614C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136071</xdr:colOff>
      <xdr:row>0</xdr:row>
      <xdr:rowOff>149678</xdr:rowOff>
    </xdr:from>
    <xdr:to>
      <xdr:col>3</xdr:col>
      <xdr:colOff>1466941</xdr:colOff>
      <xdr:row>2</xdr:row>
      <xdr:rowOff>16042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FF318B32-267D-4C49-815A-12E3317C4F3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27511" y="149678"/>
          <a:ext cx="2118905" cy="514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25</xdr:col>
      <xdr:colOff>624416</xdr:colOff>
      <xdr:row>0</xdr:row>
      <xdr:rowOff>317500</xdr:rowOff>
    </xdr:from>
    <xdr:to>
      <xdr:col>25</xdr:col>
      <xdr:colOff>1075271</xdr:colOff>
      <xdr:row>2</xdr:row>
      <xdr:rowOff>88095</xdr:rowOff>
    </xdr:to>
    <xdr:grpSp>
      <xdr:nvGrpSpPr>
        <xdr:cNvPr id="6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EC5AF0-0C14-4DB1-9280-29B4964AC73A}"/>
            </a:ext>
          </a:extLst>
        </xdr:cNvPr>
        <xdr:cNvGrpSpPr/>
      </xdr:nvGrpSpPr>
      <xdr:grpSpPr>
        <a:xfrm>
          <a:off x="27922643" y="321310"/>
          <a:ext cx="448950" cy="426762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B7F94EE4-59BF-173D-E43D-150D561C3F6A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D387456E-3BBE-1B68-A0F5-FED2C4D2B741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136071</xdr:colOff>
      <xdr:row>0</xdr:row>
      <xdr:rowOff>149678</xdr:rowOff>
    </xdr:from>
    <xdr:to>
      <xdr:col>2</xdr:col>
      <xdr:colOff>1466941</xdr:colOff>
      <xdr:row>2</xdr:row>
      <xdr:rowOff>19852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4BBDFDD9-693B-49D4-BF9C-B6A05DEA5AC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227511" y="149678"/>
          <a:ext cx="2118905" cy="5140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781262</xdr:colOff>
      <xdr:row>0</xdr:row>
      <xdr:rowOff>296333</xdr:rowOff>
    </xdr:from>
    <xdr:to>
      <xdr:col>24</xdr:col>
      <xdr:colOff>1237832</xdr:colOff>
      <xdr:row>2</xdr:row>
      <xdr:rowOff>66928</xdr:rowOff>
    </xdr:to>
    <xdr:grpSp>
      <xdr:nvGrpSpPr>
        <xdr:cNvPr id="6" name="Group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0CBFAB-4575-43AD-9D3B-DB2C80F581FC}"/>
            </a:ext>
          </a:extLst>
        </xdr:cNvPr>
        <xdr:cNvGrpSpPr/>
      </xdr:nvGrpSpPr>
      <xdr:grpSpPr>
        <a:xfrm>
          <a:off x="27119369" y="294428"/>
          <a:ext cx="464190" cy="426762"/>
          <a:chOff x="5336020" y="3271835"/>
          <a:chExt cx="162000" cy="162000"/>
        </a:xfrm>
      </xdr:grpSpPr>
      <xdr:sp macro="" textlink="">
        <xdr:nvSpPr>
          <xdr:cNvPr id="7" name="Rectangle 41">
            <a:extLst>
              <a:ext uri="{FF2B5EF4-FFF2-40B4-BE49-F238E27FC236}">
                <a16:creationId xmlns:a16="http://schemas.microsoft.com/office/drawing/2014/main" id="{3CC8F713-B8C4-184F-1399-BDDD07CAA9C7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42">
            <a:extLst>
              <a:ext uri="{FF2B5EF4-FFF2-40B4-BE49-F238E27FC236}">
                <a16:creationId xmlns:a16="http://schemas.microsoft.com/office/drawing/2014/main" id="{73204094-2E4F-03B8-D54C-E8B9E1714C09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481854</xdr:colOff>
      <xdr:row>0</xdr:row>
      <xdr:rowOff>168088</xdr:rowOff>
    </xdr:from>
    <xdr:to>
      <xdr:col>13</xdr:col>
      <xdr:colOff>949854</xdr:colOff>
      <xdr:row>3</xdr:row>
      <xdr:rowOff>64588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459F93-9E0B-462A-AB32-96EF36F52930}"/>
            </a:ext>
          </a:extLst>
        </xdr:cNvPr>
        <xdr:cNvGrpSpPr/>
      </xdr:nvGrpSpPr>
      <xdr:grpSpPr>
        <a:xfrm>
          <a:off x="12458377" y="171898"/>
          <a:ext cx="471810" cy="428630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36BC31C0-06FA-4AF0-A29C-0EFCA5772048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7CF90466-44F4-4F80-BCD0-FB0770753581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 editAs="oneCell">
    <xdr:from>
      <xdr:col>2</xdr:col>
      <xdr:colOff>1</xdr:colOff>
      <xdr:row>0</xdr:row>
      <xdr:rowOff>42334</xdr:rowOff>
    </xdr:from>
    <xdr:to>
      <xdr:col>3</xdr:col>
      <xdr:colOff>935266</xdr:colOff>
      <xdr:row>3</xdr:row>
      <xdr:rowOff>17495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D0B8ADB3-08C7-4164-8378-BCE0D5DDD2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42334" y="42334"/>
          <a:ext cx="2130335" cy="530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987915</xdr:colOff>
      <xdr:row>2</xdr:row>
      <xdr:rowOff>154272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4D281895-DADE-4E9F-9E39-8E50BCBAA4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470648</xdr:colOff>
      <xdr:row>0</xdr:row>
      <xdr:rowOff>156883</xdr:rowOff>
    </xdr:from>
    <xdr:to>
      <xdr:col>13</xdr:col>
      <xdr:colOff>938648</xdr:colOff>
      <xdr:row>3</xdr:row>
      <xdr:rowOff>53383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478DC2-64E3-434C-847F-370E9196BBD0}"/>
            </a:ext>
          </a:extLst>
        </xdr:cNvPr>
        <xdr:cNvGrpSpPr/>
      </xdr:nvGrpSpPr>
      <xdr:grpSpPr>
        <a:xfrm>
          <a:off x="12232541" y="158788"/>
          <a:ext cx="460380" cy="438155"/>
          <a:chOff x="5336020" y="3271835"/>
          <a:chExt cx="162000" cy="162000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EB6D4A85-EF6A-4176-A40E-71089CA7D000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" name="Arrow: Left 4">
            <a:extLst>
              <a:ext uri="{FF2B5EF4-FFF2-40B4-BE49-F238E27FC236}">
                <a16:creationId xmlns:a16="http://schemas.microsoft.com/office/drawing/2014/main" id="{27D673E7-A65B-4D8C-826F-29C9F7BB9DEF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34967</xdr:colOff>
      <xdr:row>0</xdr:row>
      <xdr:rowOff>49481</xdr:rowOff>
    </xdr:from>
    <xdr:to>
      <xdr:col>3</xdr:col>
      <xdr:colOff>973522</xdr:colOff>
      <xdr:row>3</xdr:row>
      <xdr:rowOff>55212</xdr:rowOff>
    </xdr:to>
    <xdr:pic>
      <xdr:nvPicPr>
        <xdr:cNvPr id="2" name="Picture 1" descr="Resultado de imagem para xp inc">
          <a:extLst>
            <a:ext uri="{FF2B5EF4-FFF2-40B4-BE49-F238E27FC236}">
              <a16:creationId xmlns:a16="http://schemas.microsoft.com/office/drawing/2014/main" id="{353B5D8E-6C9D-4788-99BD-489AEEE30F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00" t="37900" r="3300" b="37300"/>
        <a:stretch/>
      </xdr:blipFill>
      <xdr:spPr bwMode="auto">
        <a:xfrm>
          <a:off x="82592" y="49481"/>
          <a:ext cx="1811119" cy="485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694765</xdr:colOff>
      <xdr:row>0</xdr:row>
      <xdr:rowOff>134469</xdr:rowOff>
    </xdr:from>
    <xdr:to>
      <xdr:col>13</xdr:col>
      <xdr:colOff>1162765</xdr:colOff>
      <xdr:row>3</xdr:row>
      <xdr:rowOff>30969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A263E3-C2BC-4A37-B245-ACA76CC9F8DD}"/>
            </a:ext>
          </a:extLst>
        </xdr:cNvPr>
        <xdr:cNvGrpSpPr/>
      </xdr:nvGrpSpPr>
      <xdr:grpSpPr>
        <a:xfrm>
          <a:off x="12137253" y="130659"/>
          <a:ext cx="424185" cy="438155"/>
          <a:chOff x="5336020" y="3271835"/>
          <a:chExt cx="162000" cy="162000"/>
        </a:xfrm>
      </xdr:grpSpPr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C6367B11-D845-4DA3-95A8-CBF9D596CFCD}"/>
              </a:ext>
            </a:extLst>
          </xdr:cNvPr>
          <xdr:cNvSpPr/>
        </xdr:nvSpPr>
        <xdr:spPr>
          <a:xfrm>
            <a:off x="5336020" y="3271835"/>
            <a:ext cx="162000" cy="162000"/>
          </a:xfrm>
          <a:prstGeom prst="rect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" name="Arrow: Left 7">
            <a:extLst>
              <a:ext uri="{FF2B5EF4-FFF2-40B4-BE49-F238E27FC236}">
                <a16:creationId xmlns:a16="http://schemas.microsoft.com/office/drawing/2014/main" id="{5C058DF2-C3E0-4B0C-ABC7-96693BF4157E}"/>
              </a:ext>
            </a:extLst>
          </xdr:cNvPr>
          <xdr:cNvSpPr/>
        </xdr:nvSpPr>
        <xdr:spPr>
          <a:xfrm>
            <a:off x="5359307" y="3296710"/>
            <a:ext cx="108000" cy="108000"/>
          </a:xfrm>
          <a:prstGeom prst="leftArrow">
            <a:avLst/>
          </a:prstGeom>
          <a:solidFill>
            <a:schemeClr val="bg1">
              <a:lumMod val="9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Real%20Estate/FIIs/Resumo%20Semanal/Planilhas/One%20Pager.xlsx" TargetMode="External"/><Relationship Id="rId1" Type="http://schemas.openxmlformats.org/officeDocument/2006/relationships/externalLinkPath" Target="/Equities/Modelos/Real%20Estate/FIIs/Resumo%20Semanal/Planilhas/One%20Pag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lue"/>
      <sheetName val="Sheet3"/>
      <sheetName val="Cotação Diária"/>
      <sheetName val="Sheet4"/>
      <sheetName val="Série Histórica"/>
      <sheetName val="Fechamento Base 100"/>
      <sheetName val="XPFI"/>
      <sheetName val="Sheet1"/>
      <sheetName val="XPFT"/>
      <sheetName val="XPFP"/>
      <sheetName val="Database"/>
      <sheetName val="Sheet2"/>
      <sheetName val="Cotação IBOV e IFIX"/>
      <sheetName val="Cotação R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XPFT                                                                                                     &lt;EcoPortfolio&gt;{"type":"P","tolerance":null,"rebalance":null,"name":"XPFT","data":[[null,"2019-01-01","2019-05-03","2019-08-30","2020-01-03","2020-04-01","2020-04-02","2020-04-30"],["KNRI11",10.0,10.0,10.0,10.0,10.562418107,11.085450346,10.0],["BBPO11",10.0,10.0,10.0,8.6597632,9.5425164236,10.014696619,9.0039369],["HGLG11",7.8260438,6.8614924,9.201316,7.5422764,7.3440502354,7.7052277976,7.8501805],["BRCR11",10.0,9.7772334,8.7775572,8.7330041,9.0493352467,9.5003149276,7.8188206],["JSRE11",5.685242,5.0592875,4.6336218,5.39217,6.014140995,6.3090489187,7.5144194],["HGBS11",8.7492224,9.8239519,8.6048418,9.5859389,9.2104798184,9.6682762965,7.2914802],["XPLG11",2.5487472,3.8585222,3.6038424,6.8580366,6.7102005754,7.0438799076,6.8127348],["XPML11",3.6744638,5.7680497,7.8193144,8.2983882,7.0269261256,7.3798026454,6.2468068],["HGRE11",7.3126551,6.535684,5.921495,7.0967242,6.99731858,7.3483098887,5.612191],["VISC11",5.9595526,4.8277284,6.4312686,4.6905172,4.239855677,4.4509762755,5.0819505],["HSML11",0.0,0.0,0.0,6.38146,5.7769806514,6.067604451,4.666866],["HGRU11",0.0,0.0,0.0,0.0,0.0,0.0,4.0791463],["LVBI11",0.0,0.0,0.0,0.0,0.0,0.0,3.3847718],["GGRC11",3.4645929,4.9004456,4.7012768,3.011261,3.2934861132,3.4537056477,2.9622863],["VILG11",0.0,0.0,0.0,1.9959799,2.1016890832,2.2044929666,2.8948065],["XPIN11",0.0,0.0,0.0,0.9943265,0.94046761143,0.9867730422,2.5527624],["MALL11",1.9264947,1.5271178,1.3986701,2.9608203,2.5161707932,2.6453915599,2.2478347],["SDIL11",0.0,2.2051899,2.8121289,1.8782082,1.6643771332,1.7425992022,1.7117876],["ALZR11",0.0,0.0,1.5221763,1.209074,1.1480574926,1.2072223389,1.1624597],["PATC11",0.0,0.0,0.0,0.0,0.0,0.0,1.1047581],["ABCP11",7.8044969,7.4365711,5.7745455,0.0,0.0,0.0,0.0],["TBOF11",5.8296564,4.7082404,4.5229421,3.3978375,4.7364189476,0.0,0.0],["FIIB11",2.0337094,1.7374594,1.8131694,0.0,0.0,0.0,0.0],["FVBI11",1.8543492,1.6216129,0.0,0.0,0.0,0.0,0.0],["XPCM11",1.6201177,1.3172224,0.7123408,0.5150207,0.4279967889,0.45139617888,0.0],["RNGO11",1.5044032,0.0,0.0,0.0,0.0,0.0,0.0],["HTMX11",1.1450176,1.0257694,0.8895664,0.0,0.0,0.0,0.0],["FIGS11",1.0612349,1.0084215,0.8599264,0.7991928,0.69711360076,0.73483098887,0.0]]}</v>
          </cell>
        </row>
      </sheetData>
      <sheetData sheetId="9">
        <row r="2">
          <cell r="B2" t="str">
            <v>XPFP                                                                                                     &lt;EcoPortfolio&gt;{"type":"P","tolerance":null,"rebalance":null,"name":"XPFP","data":[["Ticker","2019-01-01","2019-05-03","2019-08-30","2020-01-03","2020-04-30"],["KNCR11",15.0,15.0,15.0,15.0,15.0],["KNIP11",15.0,15.0,15.0,15.0,15.0],["BCFF11",17.408921287752616,12.374570687101167,7.6051578477881518,8.522937898163665,11.143846360161906],["HFOF11",5.4017732593854753,4.3745762084395112,8.896108416040132,9.2973530554159662,10.958684677572643],["HGCR11",7.2364741004753474,8.7314037339933517,10.338066815556138,9.6718531298576274,8.1628976707565144],["MXRF11",8.30205033931838,8.2189400881435173,4.646098442388098,5.8776411375382187,8.1279536441373619],["IRDM11",3.6866103629362228,3.5684759501343826,3.909749010903671,4.2946083375098425,5.2184822139542826],["MGFF11",0.0,0.0,4.468519782913642,6.0981702782677516,4.4703960534256773],["RECR11",0.0,6.0948501248722309,6.5005075362874889,4.9634253277437885,4.1327252934521708],["RBRR11",0.0,0.0,4.8573185631426377,4.9127244979000473,4.1277384682341181],["VRTA11",6.5311856877035472,5.4144638369175464,5.9181688644299557,4.2742176690645923,3.4134406586561123],["RBRF11",0.0,6.45578409428869,5.5274817176859923,4.5774548157346953,3.3894092240061671],["VGIR11",0.0,0.0,0.0,0.0,2.464015673455239],["TGAR11",0.0,2.5379019219447172,2.2809730110160871,3.2126703256293978,2.3863188733204086],["BCRI11",3.1567491033732611,2.443237093817046,2.3028522101151161,2.0562838129906225,2.0040911888673896],["CPTS11",3.8005119358084816,2.6808359201892173,0.0,2.2406597141837836,0.0],["FEXC11",3.56740064745429,2.8648855666365822,2.7489977817328759,0.0,0.0],["BPFF11",4.5323747312003615,4.2400747735220428,0.0,0.0,0.0],["CXRI11",3.8598065125806338,0.0,0.0,0.0,0.0],["OUJP11",1.8043051893312685,0.0,0.0,0.0,0.0],["RBFF11",0.71183684268011338,0.0,0.0,0.0,0.0]]}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 2013 - 2022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2013 - 2022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 2013 - 2022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D63F5-FA8E-4311-9C08-EF56A0694E2C}">
  <dimension ref="A1:AJ84"/>
  <sheetViews>
    <sheetView showGridLines="0" tabSelected="1" topLeftCell="A9" zoomScale="40" zoomScaleNormal="40" workbookViewId="0">
      <selection activeCell="A85" sqref="A85:XFD1048576"/>
    </sheetView>
  </sheetViews>
  <sheetFormatPr defaultColWidth="0" defaultRowHeight="14.4" zeroHeight="1" x14ac:dyDescent="0.3"/>
  <cols>
    <col min="1" max="36" width="9.109375" customWidth="1"/>
    <col min="37" max="16384" width="9.109375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  <row r="62" x14ac:dyDescent="0.3"/>
    <row r="63" x14ac:dyDescent="0.3"/>
    <row r="6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</sheetData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413F-51FF-463D-9534-49DE079FF1E5}">
  <dimension ref="A1:AX61"/>
  <sheetViews>
    <sheetView showGridLines="0" zoomScale="90" zoomScaleNormal="90" workbookViewId="0">
      <pane xSplit="4" ySplit="8" topLeftCell="E20" activePane="bottomRight" state="frozen"/>
      <selection pane="topRight" activeCell="C1" sqref="C1"/>
      <selection pane="bottomLeft" activeCell="A8" sqref="A8"/>
      <selection pane="bottomRight" activeCell="K26" sqref="K26"/>
    </sheetView>
  </sheetViews>
  <sheetFormatPr defaultColWidth="0" defaultRowHeight="13.8" zeroHeight="1" x14ac:dyDescent="0.3"/>
  <cols>
    <col min="1" max="3" width="0.21875" style="37" customWidth="1"/>
    <col min="4" max="4" width="13.109375" style="1" customWidth="1"/>
    <col min="5" max="7" width="16.6640625" style="1" customWidth="1"/>
    <col min="8" max="8" width="9.109375" style="1" customWidth="1"/>
    <col min="9" max="9" width="20.33203125" style="1" customWidth="1"/>
    <col min="10" max="10" width="23.109375" style="1" customWidth="1"/>
    <col min="11" max="11" width="14.21875" style="1" customWidth="1"/>
    <col min="12" max="12" width="17.77734375" style="1" customWidth="1"/>
    <col min="13" max="13" width="12.21875" style="1" customWidth="1"/>
    <col min="14" max="14" width="9.109375" style="1" customWidth="1"/>
    <col min="15" max="15" width="15.77734375" style="1" customWidth="1"/>
    <col min="16" max="17" width="0.21875" style="197" customWidth="1"/>
    <col min="18" max="29" width="0.21875" style="37" customWidth="1"/>
    <col min="30" max="30" width="15.77734375" style="197" hidden="1" customWidth="1"/>
    <col min="31" max="50" width="8.6640625" style="197" hidden="1" customWidth="1"/>
    <col min="51" max="16384" width="8.6640625" style="1" hidden="1"/>
  </cols>
  <sheetData>
    <row r="1" spans="1:50" s="23" customFormat="1" ht="14.4" x14ac:dyDescent="0.3">
      <c r="A1" s="28"/>
      <c r="B1" s="28"/>
      <c r="C1" s="28"/>
      <c r="D1" s="24"/>
      <c r="E1" s="24"/>
      <c r="F1" s="24"/>
      <c r="G1" s="24"/>
      <c r="H1" s="24"/>
      <c r="I1" s="25"/>
      <c r="J1" s="25"/>
      <c r="K1" s="25"/>
      <c r="L1" s="25"/>
      <c r="M1" s="25"/>
      <c r="N1" s="26"/>
      <c r="O1" s="25"/>
      <c r="P1" s="201"/>
      <c r="Q1" s="201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195"/>
      <c r="AE1" s="195"/>
      <c r="AF1" s="196"/>
      <c r="AG1" s="195"/>
      <c r="AH1" s="195"/>
      <c r="AI1" s="195"/>
      <c r="AJ1" s="195"/>
      <c r="AK1" s="196"/>
      <c r="AL1" s="195"/>
      <c r="AM1" s="195"/>
      <c r="AN1" s="195"/>
      <c r="AO1" s="195"/>
      <c r="AP1" s="196"/>
      <c r="AQ1" s="195"/>
      <c r="AR1" s="195"/>
      <c r="AS1" s="195"/>
      <c r="AT1" s="195"/>
      <c r="AU1" s="195"/>
      <c r="AV1" s="195"/>
      <c r="AW1" s="195"/>
      <c r="AX1" s="195"/>
    </row>
    <row r="2" spans="1:50" s="23" customFormat="1" ht="14.4" x14ac:dyDescent="0.3">
      <c r="A2" s="28"/>
      <c r="B2" s="28"/>
      <c r="C2" s="28"/>
      <c r="D2" s="24"/>
      <c r="E2" s="24"/>
      <c r="F2" s="24"/>
      <c r="G2" s="24"/>
      <c r="H2" s="24"/>
      <c r="I2" s="25"/>
      <c r="J2" s="25"/>
      <c r="K2" s="25"/>
      <c r="L2" s="25"/>
      <c r="M2" s="25"/>
      <c r="N2" s="26"/>
      <c r="O2" s="25"/>
      <c r="P2" s="201"/>
      <c r="Q2" s="201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195"/>
      <c r="AE2" s="195"/>
      <c r="AF2" s="196"/>
      <c r="AG2" s="195"/>
      <c r="AH2" s="195"/>
      <c r="AI2" s="195"/>
      <c r="AJ2" s="195"/>
      <c r="AK2" s="196"/>
      <c r="AL2" s="195"/>
      <c r="AM2" s="195"/>
      <c r="AN2" s="195"/>
      <c r="AO2" s="195"/>
      <c r="AP2" s="196"/>
      <c r="AQ2" s="195"/>
      <c r="AR2" s="195"/>
      <c r="AS2" s="195"/>
      <c r="AT2" s="195"/>
      <c r="AU2" s="195"/>
      <c r="AV2" s="195"/>
      <c r="AW2" s="195"/>
      <c r="AX2" s="195"/>
    </row>
    <row r="3" spans="1:50" s="23" customFormat="1" ht="14.4" x14ac:dyDescent="0.3">
      <c r="A3" s="28"/>
      <c r="B3" s="28"/>
      <c r="C3" s="28"/>
      <c r="D3" s="24"/>
      <c r="E3" s="24"/>
      <c r="F3" s="24"/>
      <c r="G3" s="24"/>
      <c r="H3" s="24"/>
      <c r="I3" s="25"/>
      <c r="J3" s="25"/>
      <c r="K3" s="25"/>
      <c r="L3" s="25"/>
      <c r="M3" s="25"/>
      <c r="N3" s="26"/>
      <c r="O3" s="25"/>
      <c r="P3" s="201"/>
      <c r="Q3" s="201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195"/>
      <c r="AE3" s="195"/>
      <c r="AF3" s="196"/>
      <c r="AG3" s="195"/>
      <c r="AH3" s="195"/>
      <c r="AI3" s="195"/>
      <c r="AJ3" s="195"/>
      <c r="AK3" s="196"/>
      <c r="AL3" s="195"/>
      <c r="AM3" s="195"/>
      <c r="AN3" s="195"/>
      <c r="AO3" s="195"/>
      <c r="AP3" s="196"/>
      <c r="AQ3" s="195"/>
      <c r="AR3" s="195"/>
      <c r="AS3" s="195"/>
      <c r="AT3" s="195"/>
      <c r="AU3" s="195"/>
      <c r="AV3" s="195"/>
      <c r="AW3" s="195"/>
      <c r="AX3" s="195"/>
    </row>
    <row r="4" spans="1:50" s="23" customFormat="1" ht="14.4" x14ac:dyDescent="0.3">
      <c r="A4" s="28"/>
      <c r="B4" s="28"/>
      <c r="C4" s="28"/>
      <c r="D4" s="29" t="s">
        <v>642</v>
      </c>
      <c r="E4" s="62" t="s">
        <v>276</v>
      </c>
      <c r="F4" s="24"/>
      <c r="G4" s="24"/>
      <c r="H4" s="24"/>
      <c r="I4" s="25"/>
      <c r="J4" s="25"/>
      <c r="K4" s="25"/>
      <c r="L4" s="25"/>
      <c r="M4" s="25"/>
      <c r="N4" s="25"/>
      <c r="O4" s="25"/>
      <c r="P4" s="201"/>
      <c r="Q4" s="202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</row>
    <row r="5" spans="1:50" x14ac:dyDescent="0.3"/>
    <row r="6" spans="1:50" s="2" customFormat="1" ht="16.8" customHeight="1" x14ac:dyDescent="0.3">
      <c r="A6" s="113"/>
      <c r="B6" s="113"/>
      <c r="C6" s="113"/>
      <c r="D6" s="206" t="s">
        <v>1</v>
      </c>
      <c r="E6" s="208"/>
      <c r="F6" s="206" t="s">
        <v>299</v>
      </c>
      <c r="G6" s="208"/>
      <c r="H6" s="206" t="s">
        <v>7</v>
      </c>
      <c r="I6" s="206"/>
      <c r="J6" s="206"/>
      <c r="K6" s="206"/>
      <c r="L6" s="208"/>
      <c r="M6" s="206" t="s">
        <v>212</v>
      </c>
      <c r="N6" s="206"/>
      <c r="O6" s="206"/>
      <c r="P6" s="198"/>
      <c r="Q6" s="198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</row>
    <row r="7" spans="1:50" ht="18.600000000000001" customHeight="1" x14ac:dyDescent="0.3">
      <c r="D7" s="177" t="s">
        <v>612</v>
      </c>
      <c r="E7" s="175"/>
      <c r="F7" s="136" t="s">
        <v>207</v>
      </c>
      <c r="G7" s="166" t="s">
        <v>207</v>
      </c>
      <c r="H7" s="137">
        <v>0.90430026644179884</v>
      </c>
      <c r="I7" s="138">
        <v>8.0407027777777795</v>
      </c>
      <c r="J7" s="138">
        <v>0.68146388888888887</v>
      </c>
      <c r="K7" s="139">
        <v>0.13868883779077937</v>
      </c>
      <c r="L7" s="174">
        <v>0.14642121488033161</v>
      </c>
      <c r="M7" s="139">
        <v>-3.3557185265625004E-2</v>
      </c>
      <c r="N7" s="139">
        <v>-3.2750605083397222E-2</v>
      </c>
      <c r="O7" s="139">
        <v>4.6261336899386114E-2</v>
      </c>
    </row>
    <row r="8" spans="1:50" s="61" customFormat="1" ht="21" customHeight="1" x14ac:dyDescent="0.3">
      <c r="A8" s="64"/>
      <c r="B8" s="64"/>
      <c r="C8" s="64"/>
      <c r="D8" s="56" t="s">
        <v>0</v>
      </c>
      <c r="E8" s="167" t="s">
        <v>247</v>
      </c>
      <c r="F8" s="63" t="s">
        <v>10</v>
      </c>
      <c r="G8" s="167" t="s">
        <v>246</v>
      </c>
      <c r="H8" s="63" t="s">
        <v>6</v>
      </c>
      <c r="I8" s="63" t="s">
        <v>248</v>
      </c>
      <c r="J8" s="63" t="s">
        <v>249</v>
      </c>
      <c r="K8" s="63" t="s">
        <v>250</v>
      </c>
      <c r="L8" s="167" t="s">
        <v>251</v>
      </c>
      <c r="M8" s="63" t="s">
        <v>213</v>
      </c>
      <c r="N8" s="63" t="s">
        <v>214</v>
      </c>
      <c r="O8" s="63" t="s">
        <v>215</v>
      </c>
      <c r="P8" s="199"/>
      <c r="Q8" s="199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199"/>
      <c r="AE8" s="199"/>
      <c r="AF8" s="199"/>
      <c r="AG8" s="199"/>
      <c r="AH8" s="199"/>
      <c r="AI8" s="199"/>
      <c r="AJ8" s="199"/>
      <c r="AK8" s="199"/>
      <c r="AL8" s="199"/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</row>
    <row r="9" spans="1:50" ht="16.2" customHeight="1" x14ac:dyDescent="0.3">
      <c r="A9" s="37">
        <v>6</v>
      </c>
      <c r="B9" s="37">
        <v>3</v>
      </c>
      <c r="C9" s="37">
        <v>17</v>
      </c>
      <c r="D9" s="127" t="s">
        <v>446</v>
      </c>
      <c r="E9" s="158">
        <v>21484.73</v>
      </c>
      <c r="F9" s="15">
        <v>2215935.0521999998</v>
      </c>
      <c r="G9" s="158">
        <v>2174949.9695000001</v>
      </c>
      <c r="H9" s="17">
        <v>1.0188441496470015</v>
      </c>
      <c r="I9" s="10">
        <v>14.77</v>
      </c>
      <c r="J9" s="10">
        <v>1.3</v>
      </c>
      <c r="K9" s="8">
        <v>0.1432034128369207</v>
      </c>
      <c r="L9" s="160">
        <v>0.15125072716695756</v>
      </c>
      <c r="M9" s="8">
        <v>-1.2352772191E-2</v>
      </c>
      <c r="N9" s="8">
        <v>7.4991165289000003E-2</v>
      </c>
      <c r="O9" s="8">
        <v>0.12637583942</v>
      </c>
      <c r="R9" s="38">
        <v>0.90430026644179884</v>
      </c>
      <c r="S9" s="39">
        <v>0.14642121488033161</v>
      </c>
      <c r="T9" s="37">
        <v>1</v>
      </c>
      <c r="U9" s="39" t="s">
        <v>15</v>
      </c>
      <c r="V9" s="38">
        <v>1.0297371237938115</v>
      </c>
      <c r="W9" s="37">
        <v>1</v>
      </c>
      <c r="X9" s="99" t="s">
        <v>220</v>
      </c>
      <c r="Y9" s="99">
        <v>0.22665457842248413</v>
      </c>
      <c r="Z9" s="37">
        <v>1</v>
      </c>
      <c r="AA9" s="99" t="s">
        <v>15</v>
      </c>
      <c r="AB9" s="38">
        <v>1.0297371237938115</v>
      </c>
      <c r="AC9" s="99">
        <v>0.14213967592984</v>
      </c>
    </row>
    <row r="10" spans="1:50" ht="16.2" customHeight="1" x14ac:dyDescent="0.3">
      <c r="A10" s="37">
        <v>24</v>
      </c>
      <c r="B10" s="37">
        <v>6</v>
      </c>
      <c r="C10" s="37">
        <v>33</v>
      </c>
      <c r="D10" s="140" t="s">
        <v>380</v>
      </c>
      <c r="E10" s="157">
        <v>5288.8109999999997</v>
      </c>
      <c r="F10" s="14">
        <v>496619.3529</v>
      </c>
      <c r="G10" s="157">
        <v>503539.84443</v>
      </c>
      <c r="H10" s="16">
        <v>0.98625631793282631</v>
      </c>
      <c r="I10" s="9">
        <v>12.07</v>
      </c>
      <c r="J10" s="9">
        <v>1.03</v>
      </c>
      <c r="K10" s="6">
        <v>0.12854100106496272</v>
      </c>
      <c r="L10" s="159">
        <v>0.13162939297124598</v>
      </c>
      <c r="M10" s="6">
        <v>-5.2966101694000003E-3</v>
      </c>
      <c r="N10" s="6">
        <v>5.5349047695999999E-2</v>
      </c>
      <c r="O10" s="6">
        <v>0.16143130500000002</v>
      </c>
      <c r="R10" s="38">
        <v>0.90430026644179884</v>
      </c>
      <c r="S10" s="39">
        <v>0.14642121488033161</v>
      </c>
      <c r="T10" s="37">
        <v>2</v>
      </c>
      <c r="U10" s="39" t="s">
        <v>232</v>
      </c>
      <c r="V10" s="38">
        <v>1.025108296173487</v>
      </c>
      <c r="W10" s="37">
        <v>2</v>
      </c>
      <c r="X10" s="99" t="s">
        <v>66</v>
      </c>
      <c r="Y10" s="99">
        <v>0.21492537313432836</v>
      </c>
      <c r="Z10" s="37">
        <v>2</v>
      </c>
      <c r="AA10" s="99" t="s">
        <v>13</v>
      </c>
      <c r="AB10" s="38">
        <v>0.96950521015177715</v>
      </c>
      <c r="AC10" s="99">
        <v>0.12773109243697478</v>
      </c>
    </row>
    <row r="11" spans="1:50" ht="16.2" customHeight="1" x14ac:dyDescent="0.3">
      <c r="A11" s="37">
        <v>4</v>
      </c>
      <c r="B11" s="37">
        <v>5</v>
      </c>
      <c r="C11" s="37">
        <v>19</v>
      </c>
      <c r="D11" s="127" t="s">
        <v>35</v>
      </c>
      <c r="E11" s="158">
        <v>31173.082999999999</v>
      </c>
      <c r="F11" s="15">
        <v>3029400.2058999999</v>
      </c>
      <c r="G11" s="158">
        <v>3044473.0430000001</v>
      </c>
      <c r="H11" s="17">
        <v>0.9950491146129028</v>
      </c>
      <c r="I11" s="10">
        <v>13.08</v>
      </c>
      <c r="J11" s="10">
        <v>1.2</v>
      </c>
      <c r="K11" s="8">
        <v>0.13459559580338246</v>
      </c>
      <c r="L11" s="160">
        <v>0.14817863758170544</v>
      </c>
      <c r="M11" s="8">
        <v>-1.6595830802999999E-2</v>
      </c>
      <c r="N11" s="8">
        <v>5.5686626161000001E-2</v>
      </c>
      <c r="O11" s="8">
        <v>9.3066841100000006E-2</v>
      </c>
      <c r="R11" s="38">
        <v>0.90430026644179884</v>
      </c>
      <c r="S11" s="39">
        <v>0.14642121488033161</v>
      </c>
      <c r="T11" s="37">
        <v>3</v>
      </c>
      <c r="U11" s="39" t="s">
        <v>446</v>
      </c>
      <c r="V11" s="38">
        <v>1.0188441496470015</v>
      </c>
      <c r="W11" s="37">
        <v>3</v>
      </c>
      <c r="X11" s="99" t="s">
        <v>411</v>
      </c>
      <c r="Y11" s="99">
        <v>0.19827586206896555</v>
      </c>
      <c r="Z11" s="37">
        <v>3</v>
      </c>
      <c r="AA11" s="99" t="s">
        <v>23</v>
      </c>
      <c r="AB11" s="38">
        <v>1.0119968553175793</v>
      </c>
      <c r="AC11" s="99">
        <v>0.12847965738877581</v>
      </c>
    </row>
    <row r="12" spans="1:50" ht="16.2" customHeight="1" x14ac:dyDescent="0.3">
      <c r="A12" s="37">
        <v>8</v>
      </c>
      <c r="B12" s="37">
        <v>2</v>
      </c>
      <c r="C12" s="37">
        <v>20</v>
      </c>
      <c r="D12" s="140" t="s">
        <v>232</v>
      </c>
      <c r="E12" s="157">
        <v>202202.38500000001</v>
      </c>
      <c r="F12" s="14">
        <v>1803645.2742000001</v>
      </c>
      <c r="G12" s="157">
        <v>1759468.0297999999</v>
      </c>
      <c r="H12" s="16">
        <v>1.025108296173487</v>
      </c>
      <c r="I12" s="9">
        <v>1.1499999999999999</v>
      </c>
      <c r="J12" s="9">
        <v>0.11</v>
      </c>
      <c r="K12" s="6">
        <v>0.12892376681614348</v>
      </c>
      <c r="L12" s="159">
        <v>0.14798206278026904</v>
      </c>
      <c r="M12" s="6">
        <v>-6.6815144763999997E-3</v>
      </c>
      <c r="N12" s="6">
        <v>0.10572543582999999</v>
      </c>
      <c r="O12" s="6">
        <v>0.19015969786</v>
      </c>
      <c r="R12" s="38">
        <v>0.90430026644179884</v>
      </c>
      <c r="S12" s="39">
        <v>0.14642121488033161</v>
      </c>
      <c r="T12" s="37">
        <v>4</v>
      </c>
      <c r="U12" s="39" t="s">
        <v>23</v>
      </c>
      <c r="V12" s="38">
        <v>1.0119968553175793</v>
      </c>
      <c r="W12" s="37">
        <v>4</v>
      </c>
      <c r="X12" s="99" t="s">
        <v>238</v>
      </c>
      <c r="Y12" s="99">
        <v>0.18154311649016641</v>
      </c>
      <c r="Z12" s="37">
        <v>4</v>
      </c>
      <c r="AA12" s="99" t="s">
        <v>35</v>
      </c>
      <c r="AB12" s="38">
        <v>0.9950491146129028</v>
      </c>
      <c r="AC12" s="99">
        <v>0.14817863758170544</v>
      </c>
    </row>
    <row r="13" spans="1:50" ht="16.2" customHeight="1" x14ac:dyDescent="0.3">
      <c r="A13" s="37">
        <v>1</v>
      </c>
      <c r="B13" s="37">
        <v>1</v>
      </c>
      <c r="C13" s="37">
        <v>29</v>
      </c>
      <c r="D13" s="127" t="s">
        <v>15</v>
      </c>
      <c r="E13" s="158">
        <v>107089.622</v>
      </c>
      <c r="F13" s="15">
        <v>11301167.809</v>
      </c>
      <c r="G13" s="158">
        <v>10974808.568</v>
      </c>
      <c r="H13" s="17">
        <v>1.0297371237938115</v>
      </c>
      <c r="I13" s="10">
        <v>14.34</v>
      </c>
      <c r="J13" s="10">
        <v>1.25</v>
      </c>
      <c r="K13" s="8">
        <v>0.13588553018892705</v>
      </c>
      <c r="L13" s="160">
        <v>0.14213967592984</v>
      </c>
      <c r="M13" s="8">
        <v>-1.2076390188999999E-2</v>
      </c>
      <c r="N13" s="8">
        <v>7.0057532886000001E-2</v>
      </c>
      <c r="O13" s="8">
        <v>0.16673360026</v>
      </c>
      <c r="R13" s="38">
        <v>0.90430026644179884</v>
      </c>
      <c r="S13" s="39">
        <v>0.14642121488033161</v>
      </c>
      <c r="T13" s="37">
        <v>5</v>
      </c>
      <c r="U13" s="39" t="s">
        <v>35</v>
      </c>
      <c r="V13" s="38">
        <v>0.9950491146129028</v>
      </c>
      <c r="W13" s="37">
        <v>5</v>
      </c>
      <c r="X13" s="99" t="s">
        <v>39</v>
      </c>
      <c r="Y13" s="99">
        <v>0.1755579227696405</v>
      </c>
      <c r="Z13" s="37">
        <v>5</v>
      </c>
      <c r="AA13" s="99" t="s">
        <v>41</v>
      </c>
      <c r="AB13" s="38">
        <v>0.86014740489542296</v>
      </c>
      <c r="AC13" s="99">
        <v>0.14516129032150715</v>
      </c>
    </row>
    <row r="14" spans="1:50" ht="16.2" customHeight="1" x14ac:dyDescent="0.3">
      <c r="A14" s="37">
        <v>10</v>
      </c>
      <c r="B14" s="37">
        <v>11</v>
      </c>
      <c r="C14" s="37">
        <v>31</v>
      </c>
      <c r="D14" s="140" t="s">
        <v>34</v>
      </c>
      <c r="E14" s="157">
        <v>15418.106</v>
      </c>
      <c r="F14" s="14">
        <v>1375140.8740999999</v>
      </c>
      <c r="G14" s="157">
        <v>1502794.0803</v>
      </c>
      <c r="H14" s="16">
        <v>0.91505608927171378</v>
      </c>
      <c r="I14" s="9">
        <v>11.8</v>
      </c>
      <c r="J14" s="9">
        <v>1</v>
      </c>
      <c r="K14" s="6">
        <v>0.1323018275629918</v>
      </c>
      <c r="L14" s="159">
        <v>0.13454423141999167</v>
      </c>
      <c r="M14" s="6">
        <v>-4.1792006876000001E-2</v>
      </c>
      <c r="N14" s="6">
        <v>-1.4343526733E-2</v>
      </c>
      <c r="O14" s="6">
        <v>9.7119321393999994E-2</v>
      </c>
      <c r="R14" s="38">
        <v>0.90430026644179884</v>
      </c>
      <c r="S14" s="39">
        <v>0.14642121488033161</v>
      </c>
      <c r="T14" s="37">
        <v>6</v>
      </c>
      <c r="U14" s="39" t="s">
        <v>380</v>
      </c>
      <c r="V14" s="38">
        <v>0.98625631793282631</v>
      </c>
      <c r="W14" s="37">
        <v>6</v>
      </c>
      <c r="X14" s="99" t="s">
        <v>222</v>
      </c>
      <c r="Y14" s="99">
        <v>0.17379423418499795</v>
      </c>
      <c r="Z14" s="37">
        <v>6</v>
      </c>
      <c r="AA14" s="99" t="s">
        <v>446</v>
      </c>
      <c r="AB14" s="38">
        <v>1.0188441496470015</v>
      </c>
      <c r="AC14" s="99">
        <v>0.15125072716695756</v>
      </c>
    </row>
    <row r="15" spans="1:50" ht="16.2" customHeight="1" x14ac:dyDescent="0.3">
      <c r="A15" s="37">
        <v>2</v>
      </c>
      <c r="B15" s="37">
        <v>8</v>
      </c>
      <c r="C15" s="37">
        <v>35</v>
      </c>
      <c r="D15" s="127" t="s">
        <v>13</v>
      </c>
      <c r="E15" s="158">
        <v>80078.186000000002</v>
      </c>
      <c r="F15" s="15">
        <v>7146978.1004999997</v>
      </c>
      <c r="G15" s="158">
        <v>7371778.9504000004</v>
      </c>
      <c r="H15" s="17">
        <v>0.96950521015177715</v>
      </c>
      <c r="I15" s="10">
        <v>10.16</v>
      </c>
      <c r="J15" s="10">
        <v>0.95</v>
      </c>
      <c r="K15" s="8">
        <v>0.11383753501400561</v>
      </c>
      <c r="L15" s="160">
        <v>0.12773109243697478</v>
      </c>
      <c r="M15" s="8">
        <v>-1.5335392761999999E-2</v>
      </c>
      <c r="N15" s="8">
        <v>6.9751124842000009E-2</v>
      </c>
      <c r="O15" s="8">
        <v>0.14794892262000001</v>
      </c>
      <c r="R15" s="38">
        <v>0.90430026644179884</v>
      </c>
      <c r="S15" s="39">
        <v>0.14642121488033161</v>
      </c>
      <c r="T15" s="37">
        <v>7</v>
      </c>
      <c r="U15" s="39" t="s">
        <v>412</v>
      </c>
      <c r="V15" s="38">
        <v>0.96990837100632987</v>
      </c>
      <c r="W15" s="37">
        <v>7</v>
      </c>
      <c r="X15" s="99" t="s">
        <v>388</v>
      </c>
      <c r="Y15" s="99">
        <v>0.17224880382775121</v>
      </c>
      <c r="Z15" s="37">
        <v>7</v>
      </c>
      <c r="AA15" s="99" t="s">
        <v>39</v>
      </c>
      <c r="AB15" s="38">
        <v>0.86836797158776047</v>
      </c>
      <c r="AC15" s="99">
        <v>0.1755579227696405</v>
      </c>
    </row>
    <row r="16" spans="1:50" ht="16.2" customHeight="1" x14ac:dyDescent="0.3">
      <c r="A16" s="37">
        <v>3</v>
      </c>
      <c r="B16" s="37">
        <v>4</v>
      </c>
      <c r="C16" s="37">
        <v>34</v>
      </c>
      <c r="D16" s="140" t="s">
        <v>23</v>
      </c>
      <c r="E16" s="157">
        <v>460269.53100000002</v>
      </c>
      <c r="F16" s="14">
        <v>4298917.4194999998</v>
      </c>
      <c r="G16" s="157">
        <v>4247955.3141999999</v>
      </c>
      <c r="H16" s="16">
        <v>1.0119968553175793</v>
      </c>
      <c r="I16" s="9">
        <v>1.1950000000000001</v>
      </c>
      <c r="J16" s="9">
        <v>0.1</v>
      </c>
      <c r="K16" s="6">
        <v>0.1279443254829892</v>
      </c>
      <c r="L16" s="159">
        <v>0.12847965738877581</v>
      </c>
      <c r="M16" s="6">
        <v>-1.4767932488999999E-2</v>
      </c>
      <c r="N16" s="6">
        <v>6.3114326548999997E-2</v>
      </c>
      <c r="O16" s="6">
        <v>0.11645676085999999</v>
      </c>
      <c r="R16" s="38">
        <v>0.90430026644179884</v>
      </c>
      <c r="S16" s="39">
        <v>0.14642121488033161</v>
      </c>
      <c r="T16" s="37">
        <v>8</v>
      </c>
      <c r="U16" s="39" t="s">
        <v>13</v>
      </c>
      <c r="V16" s="38">
        <v>0.96950521015177715</v>
      </c>
      <c r="W16" s="37">
        <v>8</v>
      </c>
      <c r="X16" s="99" t="s">
        <v>57</v>
      </c>
      <c r="Y16" s="99">
        <v>0.17011995637822858</v>
      </c>
      <c r="Z16" s="37">
        <v>8</v>
      </c>
      <c r="AA16" s="99" t="s">
        <v>232</v>
      </c>
      <c r="AB16" s="38">
        <v>1.025108296173487</v>
      </c>
      <c r="AC16" s="99">
        <v>0.14798206278026904</v>
      </c>
    </row>
    <row r="17" spans="1:29" ht="16.2" customHeight="1" x14ac:dyDescent="0.3">
      <c r="A17" s="37">
        <v>36</v>
      </c>
      <c r="B17" s="37">
        <v>36</v>
      </c>
      <c r="C17" s="37">
        <v>36</v>
      </c>
      <c r="D17" s="127" t="s">
        <v>387</v>
      </c>
      <c r="E17" s="158">
        <v>4836.3239999999996</v>
      </c>
      <c r="F17" s="15">
        <v>67708.535999999993</v>
      </c>
      <c r="G17" s="158">
        <v>478165.53006000002</v>
      </c>
      <c r="H17" s="17">
        <v>0.14160062100566712</v>
      </c>
      <c r="I17" s="10">
        <v>10.5</v>
      </c>
      <c r="J17" s="10">
        <v>0</v>
      </c>
      <c r="K17" s="8">
        <v>0.75</v>
      </c>
      <c r="L17" s="160">
        <v>0</v>
      </c>
      <c r="M17" s="8">
        <v>-0.11111111110999999</v>
      </c>
      <c r="N17" s="8">
        <v>-0.81207763218999995</v>
      </c>
      <c r="O17" s="8">
        <v>-0.80728443307000008</v>
      </c>
      <c r="R17" s="38">
        <v>0.90430026644179884</v>
      </c>
      <c r="S17" s="39">
        <v>0.14642121488033161</v>
      </c>
      <c r="T17" s="37">
        <v>9</v>
      </c>
      <c r="U17" s="39" t="s">
        <v>46</v>
      </c>
      <c r="V17" s="38">
        <v>0.96704272615343856</v>
      </c>
      <c r="W17" s="37">
        <v>9</v>
      </c>
      <c r="X17" s="99" t="s">
        <v>50</v>
      </c>
      <c r="Y17" s="99">
        <v>0.16966810537282331</v>
      </c>
      <c r="Z17" s="37">
        <v>9</v>
      </c>
      <c r="AA17" s="99" t="s">
        <v>46</v>
      </c>
      <c r="AB17" s="38">
        <v>0.96704272615343856</v>
      </c>
      <c r="AC17" s="99">
        <v>0.132013201320132</v>
      </c>
    </row>
    <row r="18" spans="1:29" ht="16.2" customHeight="1" x14ac:dyDescent="0.3">
      <c r="A18" s="37">
        <v>30</v>
      </c>
      <c r="B18" s="37">
        <v>12</v>
      </c>
      <c r="C18" s="37">
        <v>7</v>
      </c>
      <c r="D18" s="140" t="s">
        <v>388</v>
      </c>
      <c r="E18" s="157">
        <v>36000</v>
      </c>
      <c r="F18" s="14">
        <v>300960</v>
      </c>
      <c r="G18" s="157">
        <v>332577.47032000002</v>
      </c>
      <c r="H18" s="16">
        <v>0.90493201391670253</v>
      </c>
      <c r="I18" s="9">
        <v>1.1599999999999999</v>
      </c>
      <c r="J18" s="9">
        <v>0.12</v>
      </c>
      <c r="K18" s="6">
        <v>0.13875598086124402</v>
      </c>
      <c r="L18" s="159">
        <v>0.17224880382775121</v>
      </c>
      <c r="M18" s="6">
        <v>-4.3478260869999993E-2</v>
      </c>
      <c r="N18" s="6">
        <v>4.1475423290000001E-2</v>
      </c>
      <c r="O18" s="6">
        <v>0.11159573924000001</v>
      </c>
      <c r="R18" s="38">
        <v>0.90430026644179884</v>
      </c>
      <c r="S18" s="39">
        <v>0.14642121488033161</v>
      </c>
      <c r="T18" s="37">
        <v>10</v>
      </c>
      <c r="U18" s="39" t="s">
        <v>57</v>
      </c>
      <c r="V18" s="38">
        <v>0.93505447312474632</v>
      </c>
      <c r="W18" s="37">
        <v>10</v>
      </c>
      <c r="X18" s="99" t="s">
        <v>58</v>
      </c>
      <c r="Y18" s="99">
        <v>0.16727652901202303</v>
      </c>
      <c r="Z18" s="37">
        <v>10</v>
      </c>
      <c r="AA18" s="99" t="s">
        <v>34</v>
      </c>
      <c r="AB18" s="38">
        <v>0.91505608927171378</v>
      </c>
      <c r="AC18" s="99">
        <v>0.13454423141999167</v>
      </c>
    </row>
    <row r="19" spans="1:29" ht="16.2" customHeight="1" x14ac:dyDescent="0.3">
      <c r="A19" s="37">
        <v>11</v>
      </c>
      <c r="B19" s="37">
        <v>10</v>
      </c>
      <c r="C19" s="37">
        <v>8</v>
      </c>
      <c r="D19" s="127" t="s">
        <v>57</v>
      </c>
      <c r="E19" s="158">
        <v>146101.28700000001</v>
      </c>
      <c r="F19" s="15">
        <v>1339748.8018</v>
      </c>
      <c r="G19" s="158">
        <v>1432802.9439000001</v>
      </c>
      <c r="H19" s="17">
        <v>0.93505447312474632</v>
      </c>
      <c r="I19" s="10">
        <v>1.51</v>
      </c>
      <c r="J19" s="10">
        <v>0.13</v>
      </c>
      <c r="K19" s="8">
        <v>0.16466739367379818</v>
      </c>
      <c r="L19" s="160">
        <v>0.17011995637822858</v>
      </c>
      <c r="M19" s="8">
        <v>-1.7090827164999999E-2</v>
      </c>
      <c r="N19" s="8">
        <v>3.3253763441999998E-2</v>
      </c>
      <c r="O19" s="8">
        <v>0.13878196087</v>
      </c>
      <c r="R19" s="38">
        <v>0.90430026644179884</v>
      </c>
      <c r="S19" s="39">
        <v>0.14642121488033161</v>
      </c>
      <c r="T19" s="37">
        <v>11</v>
      </c>
      <c r="U19" s="39" t="s">
        <v>34</v>
      </c>
      <c r="V19" s="38">
        <v>0.91505608927171378</v>
      </c>
      <c r="W19" s="37">
        <v>11</v>
      </c>
      <c r="X19" s="99" t="s">
        <v>638</v>
      </c>
      <c r="Y19" s="99">
        <v>0.16666666666666666</v>
      </c>
      <c r="Z19" s="37">
        <v>11</v>
      </c>
      <c r="AA19" s="99" t="s">
        <v>57</v>
      </c>
      <c r="AB19" s="38">
        <v>0.93505447312474632</v>
      </c>
      <c r="AC19" s="99">
        <v>0.17011995637822858</v>
      </c>
    </row>
    <row r="20" spans="1:29" ht="16.2" customHeight="1" x14ac:dyDescent="0.3">
      <c r="A20" s="37">
        <v>15</v>
      </c>
      <c r="B20" s="37">
        <v>27</v>
      </c>
      <c r="C20" s="37">
        <v>18</v>
      </c>
      <c r="D20" s="140" t="s">
        <v>235</v>
      </c>
      <c r="E20" s="157">
        <v>12769.512000000001</v>
      </c>
      <c r="F20" s="14">
        <v>1030755.0085999999</v>
      </c>
      <c r="G20" s="157">
        <v>1289546.0066</v>
      </c>
      <c r="H20" s="16">
        <v>0.79931619602907777</v>
      </c>
      <c r="I20" s="9">
        <v>13.55</v>
      </c>
      <c r="J20" s="9">
        <v>1</v>
      </c>
      <c r="K20" s="6">
        <v>0.16786422200849641</v>
      </c>
      <c r="L20" s="159">
        <v>0.14866204163114072</v>
      </c>
      <c r="M20" s="6">
        <v>-3.5366678433000003E-2</v>
      </c>
      <c r="N20" s="6">
        <v>-9.4537492097999998E-2</v>
      </c>
      <c r="O20" s="6">
        <v>1.4382652681999999E-2</v>
      </c>
      <c r="R20" s="38">
        <v>0.90430026644179884</v>
      </c>
      <c r="S20" s="39">
        <v>0.14642121488033161</v>
      </c>
      <c r="T20" s="37">
        <v>12</v>
      </c>
      <c r="U20" s="39" t="s">
        <v>388</v>
      </c>
      <c r="V20" s="38">
        <v>0.90493201391670253</v>
      </c>
      <c r="W20" s="37">
        <v>12</v>
      </c>
      <c r="X20" s="99" t="s">
        <v>236</v>
      </c>
      <c r="Y20" s="99">
        <v>0.16429782240187771</v>
      </c>
      <c r="Z20" s="37">
        <v>12</v>
      </c>
      <c r="AA20" s="99" t="s">
        <v>638</v>
      </c>
      <c r="AB20" s="38">
        <v>0.78358885116095467</v>
      </c>
      <c r="AC20" s="99">
        <v>0.16666666666666666</v>
      </c>
    </row>
    <row r="21" spans="1:29" ht="16.2" customHeight="1" x14ac:dyDescent="0.3">
      <c r="A21" s="37">
        <v>22</v>
      </c>
      <c r="B21" s="37">
        <v>16</v>
      </c>
      <c r="C21" s="37">
        <v>12</v>
      </c>
      <c r="D21" s="127" t="s">
        <v>236</v>
      </c>
      <c r="E21" s="158">
        <v>8807.8850000000002</v>
      </c>
      <c r="F21" s="15">
        <v>675476.70065000001</v>
      </c>
      <c r="G21" s="158">
        <v>774807.95082999999</v>
      </c>
      <c r="H21" s="17">
        <v>0.8717988760007005</v>
      </c>
      <c r="I21" s="10">
        <v>13.15</v>
      </c>
      <c r="J21" s="10">
        <v>1.05</v>
      </c>
      <c r="K21" s="8">
        <v>0.17146955274481682</v>
      </c>
      <c r="L21" s="160">
        <v>0.16429782240187771</v>
      </c>
      <c r="M21" s="8">
        <v>-3.1691919192000005E-2</v>
      </c>
      <c r="N21" s="8">
        <v>1.7216155473000001E-2</v>
      </c>
      <c r="O21" s="8">
        <v>9.6526523959000007E-2</v>
      </c>
      <c r="R21" s="38">
        <v>0.90430026644179884</v>
      </c>
      <c r="S21" s="39">
        <v>0.14642121488033161</v>
      </c>
      <c r="T21" s="37">
        <v>13</v>
      </c>
      <c r="U21" s="39" t="s">
        <v>51</v>
      </c>
      <c r="V21" s="38">
        <v>0.90000665208954478</v>
      </c>
      <c r="W21" s="37">
        <v>13</v>
      </c>
      <c r="X21" s="99" t="s">
        <v>412</v>
      </c>
      <c r="Y21" s="99">
        <v>0.15999999999999998</v>
      </c>
      <c r="Z21" s="37">
        <v>13</v>
      </c>
      <c r="AA21" s="99" t="s">
        <v>45</v>
      </c>
      <c r="AB21" s="38">
        <v>0.8003830963769839</v>
      </c>
      <c r="AC21" s="99">
        <v>0.14681892332789559</v>
      </c>
    </row>
    <row r="22" spans="1:29" ht="16.2" customHeight="1" x14ac:dyDescent="0.3">
      <c r="A22" s="37">
        <v>31</v>
      </c>
      <c r="B22" s="37">
        <v>18</v>
      </c>
      <c r="C22" s="37">
        <v>15</v>
      </c>
      <c r="D22" s="140" t="s">
        <v>391</v>
      </c>
      <c r="E22" s="157">
        <v>36549.445</v>
      </c>
      <c r="F22" s="14">
        <v>299705.44900000002</v>
      </c>
      <c r="G22" s="157">
        <v>344553.96255</v>
      </c>
      <c r="H22" s="16">
        <v>0.86983602447035624</v>
      </c>
      <c r="I22" s="9">
        <v>1.272</v>
      </c>
      <c r="J22" s="9">
        <v>0.106</v>
      </c>
      <c r="K22" s="6">
        <v>0.15512195121951219</v>
      </c>
      <c r="L22" s="159">
        <v>0.15512195121951219</v>
      </c>
      <c r="M22" s="6">
        <v>-3.5747883349000004E-2</v>
      </c>
      <c r="N22" s="6">
        <v>1.8796708006000001E-2</v>
      </c>
      <c r="O22" s="6">
        <v>8.7744410597000014E-2</v>
      </c>
      <c r="R22" s="38">
        <v>0.90430026644179884</v>
      </c>
      <c r="S22" s="39">
        <v>0.14642121488033161</v>
      </c>
      <c r="T22" s="37">
        <v>14</v>
      </c>
      <c r="U22" s="39" t="s">
        <v>385</v>
      </c>
      <c r="V22" s="38">
        <v>0.89215724363466009</v>
      </c>
      <c r="W22" s="37">
        <v>14</v>
      </c>
      <c r="X22" s="99" t="s">
        <v>457</v>
      </c>
      <c r="Y22" s="99">
        <v>0.15807560137457044</v>
      </c>
      <c r="Z22" s="37">
        <v>14</v>
      </c>
      <c r="AA22" s="99" t="s">
        <v>36</v>
      </c>
      <c r="AB22" s="38">
        <v>0.83798092964587034</v>
      </c>
      <c r="AC22" s="99">
        <v>0.14684710625362388</v>
      </c>
    </row>
    <row r="23" spans="1:29" ht="16.2" customHeight="1" x14ac:dyDescent="0.3">
      <c r="A23" s="37">
        <v>28</v>
      </c>
      <c r="B23" s="37">
        <v>7</v>
      </c>
      <c r="C23" s="37">
        <v>13</v>
      </c>
      <c r="D23" s="127" t="s">
        <v>412</v>
      </c>
      <c r="E23" s="158">
        <v>37536.14</v>
      </c>
      <c r="F23" s="15">
        <v>337825.26</v>
      </c>
      <c r="G23" s="158">
        <v>348306.36593999999</v>
      </c>
      <c r="H23" s="17">
        <v>0.96990837100632987</v>
      </c>
      <c r="I23" s="10">
        <v>1.355</v>
      </c>
      <c r="J23" s="10">
        <v>0.12</v>
      </c>
      <c r="K23" s="8">
        <v>0.15055555555555555</v>
      </c>
      <c r="L23" s="160">
        <v>0.15999999999999998</v>
      </c>
      <c r="M23" s="8">
        <v>-8.8105726873000008E-3</v>
      </c>
      <c r="N23" s="8">
        <v>7.2784047256999995E-2</v>
      </c>
      <c r="O23" s="8">
        <v>0.21161609989999999</v>
      </c>
      <c r="R23" s="38">
        <v>0.90430026644179884</v>
      </c>
      <c r="S23" s="39">
        <v>0.14642121488033161</v>
      </c>
      <c r="T23" s="37">
        <v>15</v>
      </c>
      <c r="U23" s="39" t="s">
        <v>457</v>
      </c>
      <c r="V23" s="38">
        <v>0.87305981107219632</v>
      </c>
      <c r="W23" s="37">
        <v>15</v>
      </c>
      <c r="X23" s="99" t="s">
        <v>391</v>
      </c>
      <c r="Y23" s="99">
        <v>0.15512195121951219</v>
      </c>
      <c r="Z23" s="37">
        <v>15</v>
      </c>
      <c r="AA23" s="99" t="s">
        <v>235</v>
      </c>
      <c r="AB23" s="38">
        <v>0.79931619602907777</v>
      </c>
      <c r="AC23" s="99">
        <v>0.14866204163114072</v>
      </c>
    </row>
    <row r="24" spans="1:29" ht="16.2" customHeight="1" x14ac:dyDescent="0.3">
      <c r="A24" s="37">
        <v>27</v>
      </c>
      <c r="B24" s="37">
        <v>17</v>
      </c>
      <c r="C24" s="37">
        <v>23</v>
      </c>
      <c r="D24" s="140" t="s">
        <v>386</v>
      </c>
      <c r="E24" s="157">
        <v>4200</v>
      </c>
      <c r="F24" s="14">
        <v>344736</v>
      </c>
      <c r="G24" s="157">
        <v>395913.21912000002</v>
      </c>
      <c r="H24" s="16">
        <v>0.87073627085816407</v>
      </c>
      <c r="I24" s="9">
        <v>12</v>
      </c>
      <c r="J24" s="9">
        <v>1</v>
      </c>
      <c r="K24" s="6">
        <v>0.14619883040935672</v>
      </c>
      <c r="L24" s="159">
        <v>0.14619883040935672</v>
      </c>
      <c r="M24" s="6">
        <v>-3.8312829526E-2</v>
      </c>
      <c r="N24" s="6">
        <v>4.5061047006999998E-2</v>
      </c>
      <c r="O24" s="6">
        <v>9.4218526132000005E-2</v>
      </c>
      <c r="R24" s="38">
        <v>0.90430026644179884</v>
      </c>
      <c r="S24" s="39">
        <v>0.14642121488033161</v>
      </c>
      <c r="T24" s="37">
        <v>16</v>
      </c>
      <c r="U24" s="39" t="s">
        <v>236</v>
      </c>
      <c r="V24" s="38">
        <v>0.8717988760007005</v>
      </c>
      <c r="W24" s="37">
        <v>16</v>
      </c>
      <c r="X24" s="99" t="s">
        <v>455</v>
      </c>
      <c r="Y24" s="99">
        <v>0.15384615384615388</v>
      </c>
      <c r="Z24" s="37">
        <v>16</v>
      </c>
      <c r="AA24" s="99" t="s">
        <v>220</v>
      </c>
      <c r="AB24" s="38">
        <v>0.71629867867247232</v>
      </c>
      <c r="AC24" s="99">
        <v>0.22665457842248413</v>
      </c>
    </row>
    <row r="25" spans="1:29" ht="16.2" customHeight="1" x14ac:dyDescent="0.3">
      <c r="A25" s="37">
        <v>12</v>
      </c>
      <c r="B25" s="37">
        <v>28</v>
      </c>
      <c r="C25" s="37">
        <v>11</v>
      </c>
      <c r="D25" s="127" t="s">
        <v>638</v>
      </c>
      <c r="E25" s="158">
        <v>17011.706999999999</v>
      </c>
      <c r="F25" s="15">
        <v>1224842.9040000001</v>
      </c>
      <c r="G25" s="158">
        <v>1563119.3606</v>
      </c>
      <c r="H25" s="17">
        <v>0.78358885116095467</v>
      </c>
      <c r="I25" s="10">
        <v>10.84</v>
      </c>
      <c r="J25" s="10">
        <v>1</v>
      </c>
      <c r="K25" s="8">
        <v>0.15055555555555553</v>
      </c>
      <c r="L25" s="160">
        <v>0.16666666666666666</v>
      </c>
      <c r="M25" s="8">
        <v>-3.9593841550000002E-2</v>
      </c>
      <c r="N25" s="8">
        <v>-7.0992491677999994E-2</v>
      </c>
      <c r="O25" s="8">
        <v>-2.3620489664000002E-2</v>
      </c>
      <c r="R25" s="38">
        <v>0.90430026644179884</v>
      </c>
      <c r="S25" s="39">
        <v>0.14642121488033161</v>
      </c>
      <c r="T25" s="37">
        <v>17</v>
      </c>
      <c r="U25" s="39" t="s">
        <v>386</v>
      </c>
      <c r="V25" s="38">
        <v>0.87073627085816407</v>
      </c>
      <c r="W25" s="37">
        <v>17</v>
      </c>
      <c r="X25" s="99" t="s">
        <v>446</v>
      </c>
      <c r="Y25" s="99">
        <v>0.15125072716695756</v>
      </c>
      <c r="Z25" s="37">
        <v>17</v>
      </c>
      <c r="AA25" s="99" t="s">
        <v>455</v>
      </c>
      <c r="AB25" s="38">
        <v>0.84532460911966401</v>
      </c>
      <c r="AC25" s="99">
        <v>0.15384615384615388</v>
      </c>
    </row>
    <row r="26" spans="1:29" ht="16.2" customHeight="1" x14ac:dyDescent="0.3">
      <c r="A26" s="37">
        <v>33</v>
      </c>
      <c r="B26" s="37">
        <v>20</v>
      </c>
      <c r="C26" s="37">
        <v>25</v>
      </c>
      <c r="D26" s="140" t="s">
        <v>390</v>
      </c>
      <c r="E26" s="157">
        <v>30912.378998</v>
      </c>
      <c r="F26" s="14">
        <v>256572.74567999999</v>
      </c>
      <c r="G26" s="157">
        <v>297241.35281999997</v>
      </c>
      <c r="H26" s="16">
        <v>0.86317984777633683</v>
      </c>
      <c r="I26" s="9">
        <v>1.2</v>
      </c>
      <c r="J26" s="9">
        <v>0.1</v>
      </c>
      <c r="K26" s="6">
        <v>0.14457831325492793</v>
      </c>
      <c r="L26" s="159">
        <v>0.14457831325492795</v>
      </c>
      <c r="M26" s="6">
        <v>-7.0548712207E-2</v>
      </c>
      <c r="N26" s="6">
        <v>-3.2803146108000003E-2</v>
      </c>
      <c r="O26" s="6">
        <v>9.1420029436999992E-2</v>
      </c>
      <c r="R26" s="38">
        <v>0.90430026644179884</v>
      </c>
      <c r="S26" s="39">
        <v>0.14642121488033161</v>
      </c>
      <c r="T26" s="37">
        <v>18</v>
      </c>
      <c r="U26" s="39" t="s">
        <v>391</v>
      </c>
      <c r="V26" s="38">
        <v>0.86983602447035624</v>
      </c>
      <c r="W26" s="37">
        <v>18</v>
      </c>
      <c r="X26" s="99" t="s">
        <v>235</v>
      </c>
      <c r="Y26" s="99">
        <v>0.14866204163114072</v>
      </c>
      <c r="Z26" s="37">
        <v>18</v>
      </c>
      <c r="AA26" s="99" t="s">
        <v>385</v>
      </c>
      <c r="AB26" s="38">
        <v>0.89215724363466009</v>
      </c>
      <c r="AC26" s="99">
        <v>0.13733333333333334</v>
      </c>
    </row>
    <row r="27" spans="1:29" ht="16.2" customHeight="1" x14ac:dyDescent="0.3">
      <c r="A27" s="37">
        <v>9</v>
      </c>
      <c r="B27" s="37">
        <v>9</v>
      </c>
      <c r="C27" s="37">
        <v>32</v>
      </c>
      <c r="D27" s="127" t="s">
        <v>46</v>
      </c>
      <c r="E27" s="158">
        <v>16960.024000000001</v>
      </c>
      <c r="F27" s="15">
        <v>1541666.1816</v>
      </c>
      <c r="G27" s="158">
        <v>1594206.8947999999</v>
      </c>
      <c r="H27" s="17">
        <v>0.96704272615343856</v>
      </c>
      <c r="I27" s="10">
        <v>12</v>
      </c>
      <c r="J27" s="10">
        <v>1</v>
      </c>
      <c r="K27" s="8">
        <v>0.132013201320132</v>
      </c>
      <c r="L27" s="160">
        <v>0.132013201320132</v>
      </c>
      <c r="M27" s="8">
        <v>-3.0699820153000001E-2</v>
      </c>
      <c r="N27" s="8">
        <v>8.1301849437000001E-2</v>
      </c>
      <c r="O27" s="8">
        <v>0.21929172275</v>
      </c>
      <c r="R27" s="38">
        <v>0.90430026644179884</v>
      </c>
      <c r="S27" s="39">
        <v>0.14642121488033161</v>
      </c>
      <c r="T27" s="37">
        <v>19</v>
      </c>
      <c r="U27" s="39" t="s">
        <v>39</v>
      </c>
      <c r="V27" s="38">
        <v>0.86836797158776047</v>
      </c>
      <c r="W27" s="37">
        <v>19</v>
      </c>
      <c r="X27" s="99" t="s">
        <v>35</v>
      </c>
      <c r="Y27" s="99">
        <v>0.14817863758170544</v>
      </c>
      <c r="Z27" s="37">
        <v>19</v>
      </c>
      <c r="AA27" s="99" t="s">
        <v>222</v>
      </c>
      <c r="AB27" s="38">
        <v>0.80735764720149017</v>
      </c>
      <c r="AC27" s="99">
        <v>0.17379423418499795</v>
      </c>
    </row>
    <row r="28" spans="1:29" ht="16.2" customHeight="1" x14ac:dyDescent="0.3">
      <c r="A28" s="37">
        <v>13</v>
      </c>
      <c r="B28" s="37">
        <v>26</v>
      </c>
      <c r="C28" s="37">
        <v>22</v>
      </c>
      <c r="D28" s="140" t="s">
        <v>45</v>
      </c>
      <c r="E28" s="157">
        <v>16300.275</v>
      </c>
      <c r="F28" s="14">
        <v>1199048.2290000001</v>
      </c>
      <c r="G28" s="157">
        <v>1498092.8938</v>
      </c>
      <c r="H28" s="16">
        <v>0.8003830963769839</v>
      </c>
      <c r="I28" s="9">
        <v>9.8800000000000008</v>
      </c>
      <c r="J28" s="9">
        <v>0.9</v>
      </c>
      <c r="K28" s="6">
        <v>0.1343121261555193</v>
      </c>
      <c r="L28" s="159">
        <v>0.14681892332789559</v>
      </c>
      <c r="M28" s="6">
        <v>-1.9644885080999999E-2</v>
      </c>
      <c r="N28" s="6">
        <v>-8.8131895750999986E-2</v>
      </c>
      <c r="O28" s="6">
        <v>-2.5509715791E-2</v>
      </c>
      <c r="R28" s="38">
        <v>0.90430026644179884</v>
      </c>
      <c r="S28" s="39">
        <v>0.14642121488033161</v>
      </c>
      <c r="T28" s="37">
        <v>20</v>
      </c>
      <c r="U28" s="39" t="s">
        <v>390</v>
      </c>
      <c r="V28" s="38">
        <v>0.86317984777633683</v>
      </c>
      <c r="W28" s="37">
        <v>20</v>
      </c>
      <c r="X28" s="99" t="s">
        <v>232</v>
      </c>
      <c r="Y28" s="99">
        <v>0.14798206278026904</v>
      </c>
      <c r="Z28" s="37">
        <v>20</v>
      </c>
      <c r="AA28" s="99" t="s">
        <v>379</v>
      </c>
      <c r="AB28" s="38">
        <v>0.61168793802536148</v>
      </c>
      <c r="AC28" s="99">
        <v>0.14314115308151093</v>
      </c>
    </row>
    <row r="29" spans="1:29" ht="16.2" customHeight="1" x14ac:dyDescent="0.3">
      <c r="A29" s="37">
        <v>19</v>
      </c>
      <c r="B29" s="37">
        <v>25</v>
      </c>
      <c r="C29" s="37">
        <v>6</v>
      </c>
      <c r="D29" s="127" t="s">
        <v>222</v>
      </c>
      <c r="E29" s="158">
        <v>11787.246999999999</v>
      </c>
      <c r="F29" s="15">
        <v>862708.60793000006</v>
      </c>
      <c r="G29" s="158">
        <v>1068558.1673999999</v>
      </c>
      <c r="H29" s="17">
        <v>0.80735764720149017</v>
      </c>
      <c r="I29" s="10">
        <v>10.3</v>
      </c>
      <c r="J29" s="10">
        <v>1.06</v>
      </c>
      <c r="K29" s="8">
        <v>0.14072960786992758</v>
      </c>
      <c r="L29" s="160">
        <v>0.17379423418499795</v>
      </c>
      <c r="M29" s="8">
        <v>-5.0672551058000004E-2</v>
      </c>
      <c r="N29" s="8">
        <v>-1.5940841713000002E-3</v>
      </c>
      <c r="O29" s="8">
        <v>3.5877530572000001E-2</v>
      </c>
      <c r="R29" s="38">
        <v>0.90430026644179884</v>
      </c>
      <c r="S29" s="39">
        <v>0.14642121488033161</v>
      </c>
      <c r="T29" s="37">
        <v>21</v>
      </c>
      <c r="U29" s="39" t="s">
        <v>41</v>
      </c>
      <c r="V29" s="38">
        <v>0.86014740489542296</v>
      </c>
      <c r="W29" s="37">
        <v>21</v>
      </c>
      <c r="X29" s="99" t="s">
        <v>36</v>
      </c>
      <c r="Y29" s="99">
        <v>0.14684710625362388</v>
      </c>
      <c r="Z29" s="37">
        <v>21</v>
      </c>
      <c r="AA29" s="99" t="s">
        <v>51</v>
      </c>
      <c r="AB29" s="38">
        <v>0.90000665208954478</v>
      </c>
      <c r="AC29" s="99">
        <v>0.14234693877596091</v>
      </c>
    </row>
    <row r="30" spans="1:29" ht="16.2" customHeight="1" x14ac:dyDescent="0.3">
      <c r="A30" s="37">
        <v>14</v>
      </c>
      <c r="B30" s="37">
        <v>24</v>
      </c>
      <c r="C30" s="37">
        <v>21</v>
      </c>
      <c r="D30" s="140" t="s">
        <v>36</v>
      </c>
      <c r="E30" s="157">
        <v>15592.424000000001</v>
      </c>
      <c r="F30" s="14">
        <v>1083049.7709999999</v>
      </c>
      <c r="G30" s="157">
        <v>1292451.5734000001</v>
      </c>
      <c r="H30" s="16">
        <v>0.83798092964587034</v>
      </c>
      <c r="I30" s="9">
        <v>10.199999999999999</v>
      </c>
      <c r="J30" s="9">
        <v>0.85</v>
      </c>
      <c r="K30" s="6">
        <v>0.14684710625362388</v>
      </c>
      <c r="L30" s="159">
        <v>0.14684710625362388</v>
      </c>
      <c r="M30" s="6">
        <v>-3.7283437284999998E-2</v>
      </c>
      <c r="N30" s="6">
        <v>-8.1183853277000007E-2</v>
      </c>
      <c r="O30" s="6">
        <v>5.5368823947000004E-2</v>
      </c>
      <c r="R30" s="38">
        <v>0.90430026644179884</v>
      </c>
      <c r="S30" s="39">
        <v>0.14642121488033161</v>
      </c>
      <c r="T30" s="37">
        <v>22</v>
      </c>
      <c r="U30" s="39" t="s">
        <v>443</v>
      </c>
      <c r="V30" s="38">
        <v>0.85356321666261092</v>
      </c>
      <c r="W30" s="37">
        <v>22</v>
      </c>
      <c r="X30" s="99" t="s">
        <v>45</v>
      </c>
      <c r="Y30" s="99">
        <v>0.14681892332789559</v>
      </c>
      <c r="Z30" s="37">
        <v>22</v>
      </c>
      <c r="AA30" s="99" t="s">
        <v>236</v>
      </c>
      <c r="AB30" s="38">
        <v>0.8717988760007005</v>
      </c>
      <c r="AC30" s="99">
        <v>0.16429782240187771</v>
      </c>
    </row>
    <row r="31" spans="1:29" ht="16.2" customHeight="1" x14ac:dyDescent="0.3">
      <c r="A31" s="37">
        <v>29</v>
      </c>
      <c r="B31" s="37">
        <v>15</v>
      </c>
      <c r="C31" s="37">
        <v>14</v>
      </c>
      <c r="D31" s="127" t="s">
        <v>457</v>
      </c>
      <c r="E31" s="158">
        <v>3857.3589999999999</v>
      </c>
      <c r="F31" s="15">
        <v>336747.44069999998</v>
      </c>
      <c r="G31" s="158">
        <v>385709.47422999999</v>
      </c>
      <c r="H31" s="17">
        <v>0.87305981107219632</v>
      </c>
      <c r="I31" s="10">
        <v>12</v>
      </c>
      <c r="J31" s="10">
        <v>1.1499999999999999</v>
      </c>
      <c r="K31" s="8">
        <v>0.13745704467353953</v>
      </c>
      <c r="L31" s="160">
        <v>0.15807560137457044</v>
      </c>
      <c r="M31" s="8">
        <v>-4.4334975369000003E-2</v>
      </c>
      <c r="N31" s="8">
        <v>4.8640519832000004E-2</v>
      </c>
      <c r="O31" s="8">
        <v>8.6718260143000006E-2</v>
      </c>
      <c r="R31" s="38">
        <v>0.90430026644179884</v>
      </c>
      <c r="S31" s="39">
        <v>0.14642121488033161</v>
      </c>
      <c r="T31" s="37">
        <v>23</v>
      </c>
      <c r="U31" s="39" t="s">
        <v>455</v>
      </c>
      <c r="V31" s="38">
        <v>0.84532460911966401</v>
      </c>
      <c r="W31" s="37">
        <v>23</v>
      </c>
      <c r="X31" s="99" t="s">
        <v>386</v>
      </c>
      <c r="Y31" s="99">
        <v>0.14619883040935672</v>
      </c>
      <c r="Z31" s="37">
        <v>23</v>
      </c>
      <c r="AA31" s="99" t="s">
        <v>50</v>
      </c>
      <c r="AB31" s="38">
        <v>0.71212988939660371</v>
      </c>
      <c r="AC31" s="99">
        <v>0.16966810537282331</v>
      </c>
    </row>
    <row r="32" spans="1:29" ht="16.2" customHeight="1" x14ac:dyDescent="0.3">
      <c r="A32" s="37">
        <v>20</v>
      </c>
      <c r="B32" s="37">
        <v>34</v>
      </c>
      <c r="C32" s="37">
        <v>26</v>
      </c>
      <c r="D32" s="140" t="s">
        <v>379</v>
      </c>
      <c r="E32" s="157">
        <v>164721.68299999999</v>
      </c>
      <c r="F32" s="14">
        <v>828550.06548999995</v>
      </c>
      <c r="G32" s="157">
        <v>1354530.6584999999</v>
      </c>
      <c r="H32" s="16">
        <v>0.61168793802536148</v>
      </c>
      <c r="I32" s="9">
        <v>0.86</v>
      </c>
      <c r="J32" s="9">
        <v>0.06</v>
      </c>
      <c r="K32" s="6">
        <v>0.1709741550695825</v>
      </c>
      <c r="L32" s="159">
        <v>0.14314115308151093</v>
      </c>
      <c r="M32" s="6">
        <v>-0.13275862067999999</v>
      </c>
      <c r="N32" s="6">
        <v>-0.24421475012999999</v>
      </c>
      <c r="O32" s="6">
        <v>-0.24775717132</v>
      </c>
      <c r="R32" s="38">
        <v>0.90430026644179884</v>
      </c>
      <c r="S32" s="39">
        <v>0.14642121488033161</v>
      </c>
      <c r="T32" s="37">
        <v>24</v>
      </c>
      <c r="U32" s="39" t="s">
        <v>36</v>
      </c>
      <c r="V32" s="38">
        <v>0.83798092964587034</v>
      </c>
      <c r="W32" s="37">
        <v>24</v>
      </c>
      <c r="X32" s="99" t="s">
        <v>41</v>
      </c>
      <c r="Y32" s="99">
        <v>0.14516129032150715</v>
      </c>
      <c r="Z32" s="37">
        <v>24</v>
      </c>
      <c r="AA32" s="99" t="s">
        <v>380</v>
      </c>
      <c r="AB32" s="38">
        <v>0.98625631793282631</v>
      </c>
      <c r="AC32" s="99">
        <v>0.13162939297124598</v>
      </c>
    </row>
    <row r="33" spans="1:50" s="7" customFormat="1" ht="16.2" customHeight="1" x14ac:dyDescent="0.3">
      <c r="A33" s="126">
        <v>21</v>
      </c>
      <c r="B33" s="126">
        <v>13</v>
      </c>
      <c r="C33" s="126">
        <v>27</v>
      </c>
      <c r="D33" s="127" t="s">
        <v>51</v>
      </c>
      <c r="E33" s="158">
        <v>8701.5519999000007</v>
      </c>
      <c r="F33" s="15">
        <v>682201.67679000006</v>
      </c>
      <c r="G33" s="158">
        <v>757996.26058999996</v>
      </c>
      <c r="H33" s="17">
        <v>0.90000665208954478</v>
      </c>
      <c r="I33" s="10">
        <v>10.84</v>
      </c>
      <c r="J33" s="10">
        <v>0.93</v>
      </c>
      <c r="K33" s="8">
        <v>0.13826530612288673</v>
      </c>
      <c r="L33" s="160">
        <v>0.14234693877596091</v>
      </c>
      <c r="M33" s="8">
        <v>-3.9333415024E-2</v>
      </c>
      <c r="N33" s="8">
        <v>2.8992739793000002E-2</v>
      </c>
      <c r="O33" s="8">
        <v>0.12100882684</v>
      </c>
      <c r="P33" s="200"/>
      <c r="Q33" s="200"/>
      <c r="R33" s="142">
        <v>0.90430026644179884</v>
      </c>
      <c r="S33" s="143">
        <v>0.14642121488033161</v>
      </c>
      <c r="T33" s="37">
        <v>25</v>
      </c>
      <c r="U33" s="143" t="s">
        <v>222</v>
      </c>
      <c r="V33" s="142">
        <v>0.80735764720149017</v>
      </c>
      <c r="W33" s="37">
        <v>25</v>
      </c>
      <c r="X33" s="176" t="s">
        <v>390</v>
      </c>
      <c r="Y33" s="176">
        <v>0.14457831325492795</v>
      </c>
      <c r="Z33" s="37">
        <v>25</v>
      </c>
      <c r="AA33" s="99" t="s">
        <v>443</v>
      </c>
      <c r="AB33" s="38">
        <v>0.85356321666261092</v>
      </c>
      <c r="AC33" s="99">
        <v>0.14229811454998223</v>
      </c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</row>
    <row r="34" spans="1:50" s="7" customFormat="1" ht="16.2" customHeight="1" x14ac:dyDescent="0.3">
      <c r="A34" s="126">
        <v>16</v>
      </c>
      <c r="B34" s="126">
        <v>29</v>
      </c>
      <c r="C34" s="126">
        <v>1</v>
      </c>
      <c r="D34" s="140" t="s">
        <v>220</v>
      </c>
      <c r="E34" s="157">
        <v>14723.97</v>
      </c>
      <c r="F34" s="14">
        <v>974432.33459999994</v>
      </c>
      <c r="G34" s="157">
        <v>1360371.5371999999</v>
      </c>
      <c r="H34" s="16">
        <v>0.71629867867247232</v>
      </c>
      <c r="I34" s="9">
        <v>11.22</v>
      </c>
      <c r="J34" s="9">
        <v>1.25</v>
      </c>
      <c r="K34" s="6">
        <v>0.16953762466001812</v>
      </c>
      <c r="L34" s="159">
        <v>0.22665457842248413</v>
      </c>
      <c r="M34" s="6">
        <v>-6.0076693650999997E-2</v>
      </c>
      <c r="N34" s="6">
        <v>-0.10049882572999999</v>
      </c>
      <c r="O34" s="6">
        <v>-2.3126127956999996E-2</v>
      </c>
      <c r="P34" s="200"/>
      <c r="Q34" s="200"/>
      <c r="R34" s="142">
        <v>0.90430026644179884</v>
      </c>
      <c r="S34" s="143">
        <v>0.14642121488033161</v>
      </c>
      <c r="T34" s="37">
        <v>26</v>
      </c>
      <c r="U34" s="143" t="s">
        <v>45</v>
      </c>
      <c r="V34" s="142">
        <v>0.8003830963769839</v>
      </c>
      <c r="W34" s="37">
        <v>26</v>
      </c>
      <c r="X34" s="176" t="s">
        <v>379</v>
      </c>
      <c r="Y34" s="176">
        <v>0.14314115308151093</v>
      </c>
      <c r="Z34" s="37">
        <v>26</v>
      </c>
      <c r="AA34" s="99" t="s">
        <v>58</v>
      </c>
      <c r="AB34" s="38">
        <v>0.67658769769424854</v>
      </c>
      <c r="AC34" s="99">
        <v>0.16727652901202303</v>
      </c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200"/>
      <c r="AV34" s="200"/>
      <c r="AW34" s="200"/>
      <c r="AX34" s="200"/>
    </row>
    <row r="35" spans="1:50" ht="16.2" customHeight="1" x14ac:dyDescent="0.3">
      <c r="A35" s="37">
        <v>18</v>
      </c>
      <c r="B35" s="37">
        <v>14</v>
      </c>
      <c r="C35" s="37">
        <v>30</v>
      </c>
      <c r="D35" s="127" t="s">
        <v>385</v>
      </c>
      <c r="E35" s="158">
        <v>99521.172000000006</v>
      </c>
      <c r="F35" s="15">
        <v>895690.54799999995</v>
      </c>
      <c r="G35" s="158">
        <v>1003960.4054</v>
      </c>
      <c r="H35" s="17">
        <v>0.89215724363466009</v>
      </c>
      <c r="I35" s="10">
        <v>1.175</v>
      </c>
      <c r="J35" s="10">
        <v>0.10299999999999999</v>
      </c>
      <c r="K35" s="8">
        <v>0.13055555555555556</v>
      </c>
      <c r="L35" s="160">
        <v>0.13733333333333334</v>
      </c>
      <c r="M35" s="8">
        <v>-4.0443824091000004E-3</v>
      </c>
      <c r="N35" s="8">
        <v>4.8974723012999995E-2</v>
      </c>
      <c r="O35" s="8">
        <v>0.12532792345000002</v>
      </c>
      <c r="R35" s="38">
        <v>0.90430026644179884</v>
      </c>
      <c r="S35" s="39">
        <v>0.14642121488033161</v>
      </c>
      <c r="T35" s="37">
        <v>27</v>
      </c>
      <c r="U35" s="39" t="s">
        <v>235</v>
      </c>
      <c r="V35" s="38">
        <v>0.79931619602907777</v>
      </c>
      <c r="W35" s="37">
        <v>27</v>
      </c>
      <c r="X35" s="99" t="s">
        <v>51</v>
      </c>
      <c r="Y35" s="99">
        <v>0.14234693877596091</v>
      </c>
      <c r="Z35" s="37">
        <v>27</v>
      </c>
      <c r="AA35" s="99" t="s">
        <v>386</v>
      </c>
      <c r="AB35" s="38">
        <v>0.87073627085816407</v>
      </c>
      <c r="AC35" s="99">
        <v>0.14619883040935672</v>
      </c>
    </row>
    <row r="36" spans="1:50" s="7" customFormat="1" ht="16.2" customHeight="1" x14ac:dyDescent="0.3">
      <c r="A36" s="126">
        <v>25</v>
      </c>
      <c r="B36" s="126">
        <v>22</v>
      </c>
      <c r="C36" s="126">
        <v>28</v>
      </c>
      <c r="D36" s="140" t="s">
        <v>443</v>
      </c>
      <c r="E36" s="157">
        <v>4346.7629999999999</v>
      </c>
      <c r="F36" s="14">
        <v>366562.52379000001</v>
      </c>
      <c r="G36" s="157">
        <v>429449.76614999998</v>
      </c>
      <c r="H36" s="16">
        <v>0.85356321666261092</v>
      </c>
      <c r="I36" s="9">
        <v>12.06</v>
      </c>
      <c r="J36" s="9">
        <v>1</v>
      </c>
      <c r="K36" s="6">
        <v>0.14300960512273211</v>
      </c>
      <c r="L36" s="159">
        <v>0.14229811454998223</v>
      </c>
      <c r="M36" s="6">
        <v>-3.4290500862000001E-2</v>
      </c>
      <c r="N36" s="6">
        <v>4.7797998169999995E-2</v>
      </c>
      <c r="O36" s="6">
        <v>7.7843598846999998E-2</v>
      </c>
      <c r="P36" s="200"/>
      <c r="Q36" s="200"/>
      <c r="R36" s="142">
        <v>0.90430026644179884</v>
      </c>
      <c r="S36" s="143">
        <v>0.14642121488033161</v>
      </c>
      <c r="T36" s="37">
        <v>28</v>
      </c>
      <c r="U36" s="143" t="s">
        <v>638</v>
      </c>
      <c r="V36" s="142">
        <v>0.78358885116095467</v>
      </c>
      <c r="W36" s="37">
        <v>28</v>
      </c>
      <c r="X36" s="176" t="s">
        <v>443</v>
      </c>
      <c r="Y36" s="176">
        <v>0.14229811454998223</v>
      </c>
      <c r="Z36" s="37">
        <v>28</v>
      </c>
      <c r="AA36" s="99" t="s">
        <v>412</v>
      </c>
      <c r="AB36" s="38">
        <v>0.96990837100632987</v>
      </c>
      <c r="AC36" s="99">
        <v>0.15999999999999998</v>
      </c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</row>
    <row r="37" spans="1:50" ht="16.2" customHeight="1" x14ac:dyDescent="0.3">
      <c r="A37" s="37">
        <v>17</v>
      </c>
      <c r="B37" s="37">
        <v>23</v>
      </c>
      <c r="C37" s="37">
        <v>16</v>
      </c>
      <c r="D37" s="127" t="s">
        <v>455</v>
      </c>
      <c r="E37" s="158">
        <v>111598.921</v>
      </c>
      <c r="F37" s="15">
        <v>957518.74217999994</v>
      </c>
      <c r="G37" s="158">
        <v>1132723.1359999999</v>
      </c>
      <c r="H37" s="17">
        <v>0.84532460911966401</v>
      </c>
      <c r="I37" s="10">
        <v>1.32</v>
      </c>
      <c r="J37" s="10">
        <v>0.11</v>
      </c>
      <c r="K37" s="8">
        <v>0.15384615384615388</v>
      </c>
      <c r="L37" s="160">
        <v>0.15384615384615388</v>
      </c>
      <c r="M37" s="8">
        <v>-8.0924855483000008E-3</v>
      </c>
      <c r="N37" s="8">
        <v>1.2012031020000001E-2</v>
      </c>
      <c r="O37" s="8">
        <v>0.16776558755000001</v>
      </c>
      <c r="R37" s="38">
        <v>0.90430026644179884</v>
      </c>
      <c r="S37" s="39">
        <v>0.14642121488033161</v>
      </c>
      <c r="T37" s="37">
        <v>29</v>
      </c>
      <c r="U37" s="39" t="s">
        <v>220</v>
      </c>
      <c r="V37" s="38">
        <v>0.71629867867247232</v>
      </c>
      <c r="W37" s="37">
        <v>29</v>
      </c>
      <c r="X37" s="99" t="s">
        <v>15</v>
      </c>
      <c r="Y37" s="99">
        <v>0.14213967592984</v>
      </c>
      <c r="Z37" s="37">
        <v>29</v>
      </c>
      <c r="AA37" s="99" t="s">
        <v>457</v>
      </c>
      <c r="AB37" s="38">
        <v>0.87305981107219632</v>
      </c>
      <c r="AC37" s="99">
        <v>0.15807560137457044</v>
      </c>
    </row>
    <row r="38" spans="1:50" s="7" customFormat="1" ht="16.2" customHeight="1" x14ac:dyDescent="0.3">
      <c r="A38" s="126">
        <v>32</v>
      </c>
      <c r="B38" s="126">
        <v>31</v>
      </c>
      <c r="C38" s="126">
        <v>3</v>
      </c>
      <c r="D38" s="140" t="s">
        <v>411</v>
      </c>
      <c r="E38" s="157">
        <v>39761.584000000003</v>
      </c>
      <c r="F38" s="14">
        <v>276740.62463999999</v>
      </c>
      <c r="G38" s="157">
        <v>397171.24099000002</v>
      </c>
      <c r="H38" s="16">
        <v>0.69677911207817733</v>
      </c>
      <c r="I38" s="9">
        <v>1.4350000000000001</v>
      </c>
      <c r="J38" s="9">
        <v>0.115</v>
      </c>
      <c r="K38" s="6">
        <v>0.20617816091954025</v>
      </c>
      <c r="L38" s="159">
        <v>0.19827586206896555</v>
      </c>
      <c r="M38" s="6">
        <v>-2.8611304955E-2</v>
      </c>
      <c r="N38" s="6">
        <v>-8.3354219771999999E-2</v>
      </c>
      <c r="O38" s="6">
        <v>-2.6286115289E-2</v>
      </c>
      <c r="P38" s="200"/>
      <c r="Q38" s="200"/>
      <c r="R38" s="142">
        <v>0.90430026644179884</v>
      </c>
      <c r="S38" s="143">
        <v>0.14642121488033161</v>
      </c>
      <c r="T38" s="37">
        <v>30</v>
      </c>
      <c r="U38" s="143" t="s">
        <v>50</v>
      </c>
      <c r="V38" s="142">
        <v>0.71212988939660371</v>
      </c>
      <c r="W38" s="37">
        <v>30</v>
      </c>
      <c r="X38" s="176" t="s">
        <v>385</v>
      </c>
      <c r="Y38" s="176">
        <v>0.13733333333333334</v>
      </c>
      <c r="Z38" s="37">
        <v>30</v>
      </c>
      <c r="AA38" s="99" t="s">
        <v>388</v>
      </c>
      <c r="AB38" s="38">
        <v>0.90493201391670253</v>
      </c>
      <c r="AC38" s="99">
        <v>0.17224880382775121</v>
      </c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</row>
    <row r="39" spans="1:50" ht="16.2" customHeight="1" x14ac:dyDescent="0.3">
      <c r="A39" s="37">
        <v>23</v>
      </c>
      <c r="B39" s="37">
        <v>30</v>
      </c>
      <c r="C39" s="37">
        <v>9</v>
      </c>
      <c r="D39" s="127" t="s">
        <v>50</v>
      </c>
      <c r="E39" s="158">
        <v>8126.7830000000004</v>
      </c>
      <c r="F39" s="15">
        <v>546038.54977000004</v>
      </c>
      <c r="G39" s="158">
        <v>766768.19481999998</v>
      </c>
      <c r="H39" s="17">
        <v>0.71212988939660371</v>
      </c>
      <c r="I39" s="10">
        <v>11.52</v>
      </c>
      <c r="J39" s="10">
        <v>0.95</v>
      </c>
      <c r="K39" s="8">
        <v>0.17145408542937937</v>
      </c>
      <c r="L39" s="160">
        <v>0.16966810537282331</v>
      </c>
      <c r="M39" s="8">
        <v>-4.9377475949999999E-2</v>
      </c>
      <c r="N39" s="8">
        <v>-2.6705377361E-2</v>
      </c>
      <c r="O39" s="8">
        <v>-6.8027512571000003E-3</v>
      </c>
      <c r="R39" s="38">
        <v>0.90430026644179884</v>
      </c>
      <c r="S39" s="39">
        <v>0.14642121488033161</v>
      </c>
      <c r="T39" s="37">
        <v>31</v>
      </c>
      <c r="U39" s="39" t="s">
        <v>411</v>
      </c>
      <c r="V39" s="38">
        <v>0.69677911207817733</v>
      </c>
      <c r="W39" s="37">
        <v>31</v>
      </c>
      <c r="X39" s="99" t="s">
        <v>34</v>
      </c>
      <c r="Y39" s="99">
        <v>0.13454423141999167</v>
      </c>
      <c r="Z39" s="37">
        <v>31</v>
      </c>
      <c r="AA39" s="99" t="s">
        <v>391</v>
      </c>
      <c r="AB39" s="38">
        <v>0.86983602447035624</v>
      </c>
      <c r="AC39" s="99">
        <v>0.15512195121951219</v>
      </c>
    </row>
    <row r="40" spans="1:50" s="7" customFormat="1" ht="16.2" customHeight="1" x14ac:dyDescent="0.3">
      <c r="A40" s="126">
        <v>7</v>
      </c>
      <c r="B40" s="126">
        <v>19</v>
      </c>
      <c r="C40" s="126">
        <v>5</v>
      </c>
      <c r="D40" s="140" t="s">
        <v>39</v>
      </c>
      <c r="E40" s="157">
        <v>26441.65</v>
      </c>
      <c r="F40" s="14">
        <v>1985767.915</v>
      </c>
      <c r="G40" s="157">
        <v>2286781.6179</v>
      </c>
      <c r="H40" s="16">
        <v>0.86836797158776047</v>
      </c>
      <c r="I40" s="9">
        <v>10.888299999999999</v>
      </c>
      <c r="J40" s="9">
        <v>1.0987</v>
      </c>
      <c r="K40" s="6">
        <v>0.14498402130492677</v>
      </c>
      <c r="L40" s="159">
        <v>0.1755579227696405</v>
      </c>
      <c r="M40" s="6">
        <v>-4.7926304041999997E-2</v>
      </c>
      <c r="N40" s="6">
        <v>7.4274367379999996E-3</v>
      </c>
      <c r="O40" s="6">
        <v>5.7359000278999997E-2</v>
      </c>
      <c r="P40" s="200"/>
      <c r="Q40" s="200"/>
      <c r="R40" s="142">
        <v>0.90430026644179884</v>
      </c>
      <c r="S40" s="143">
        <v>0.14642121488033161</v>
      </c>
      <c r="T40" s="37">
        <v>32</v>
      </c>
      <c r="U40" s="143" t="s">
        <v>66</v>
      </c>
      <c r="V40" s="142">
        <v>0.6829683567677246</v>
      </c>
      <c r="W40" s="37">
        <v>32</v>
      </c>
      <c r="X40" s="176" t="s">
        <v>46</v>
      </c>
      <c r="Y40" s="176">
        <v>0.132013201320132</v>
      </c>
      <c r="Z40" s="37">
        <v>32</v>
      </c>
      <c r="AA40" s="99" t="s">
        <v>411</v>
      </c>
      <c r="AB40" s="38">
        <v>0.69677911207817733</v>
      </c>
      <c r="AC40" s="99">
        <v>0.19827586206896555</v>
      </c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</row>
    <row r="41" spans="1:50" s="7" customFormat="1" ht="16.2" customHeight="1" x14ac:dyDescent="0.3">
      <c r="A41" s="126">
        <v>5</v>
      </c>
      <c r="B41" s="126">
        <v>21</v>
      </c>
      <c r="C41" s="126">
        <v>24</v>
      </c>
      <c r="D41" s="127" t="s">
        <v>41</v>
      </c>
      <c r="E41" s="158">
        <v>363503.147</v>
      </c>
      <c r="F41" s="15">
        <v>2704463.4136999999</v>
      </c>
      <c r="G41" s="158">
        <v>3144185.9829000002</v>
      </c>
      <c r="H41" s="17">
        <v>0.86014740489542296</v>
      </c>
      <c r="I41" s="10">
        <v>0.98499999999999999</v>
      </c>
      <c r="J41" s="10">
        <v>0.09</v>
      </c>
      <c r="K41" s="8">
        <v>0.13239247311730051</v>
      </c>
      <c r="L41" s="160">
        <v>0.14516129032150715</v>
      </c>
      <c r="M41" s="8">
        <v>-1.0638297872E-2</v>
      </c>
      <c r="N41" s="8">
        <v>4.0884073225000005E-2</v>
      </c>
      <c r="O41" s="8">
        <v>0.17800351393</v>
      </c>
      <c r="P41" s="200"/>
      <c r="Q41" s="200"/>
      <c r="R41" s="142">
        <v>0.90430026644179884</v>
      </c>
      <c r="S41" s="143">
        <v>0.14642121488033161</v>
      </c>
      <c r="T41" s="37">
        <v>33</v>
      </c>
      <c r="U41" s="143" t="s">
        <v>58</v>
      </c>
      <c r="V41" s="142">
        <v>0.67658769769424854</v>
      </c>
      <c r="W41" s="37">
        <v>33</v>
      </c>
      <c r="X41" s="176" t="s">
        <v>380</v>
      </c>
      <c r="Y41" s="176">
        <v>0.13162939297124598</v>
      </c>
      <c r="Z41" s="37">
        <v>33</v>
      </c>
      <c r="AA41" s="99" t="s">
        <v>390</v>
      </c>
      <c r="AB41" s="38">
        <v>0.86317984777633683</v>
      </c>
      <c r="AC41" s="99">
        <v>0.14457831325492795</v>
      </c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</row>
    <row r="42" spans="1:50" ht="16.2" customHeight="1" x14ac:dyDescent="0.3">
      <c r="A42" s="37">
        <v>26</v>
      </c>
      <c r="B42" s="37">
        <v>33</v>
      </c>
      <c r="C42" s="37">
        <v>10</v>
      </c>
      <c r="D42" s="140" t="s">
        <v>58</v>
      </c>
      <c r="E42" s="157">
        <v>6257.8729999999996</v>
      </c>
      <c r="F42" s="14">
        <v>359139.33146999998</v>
      </c>
      <c r="G42" s="157">
        <v>530809.72753999999</v>
      </c>
      <c r="H42" s="16">
        <v>0.67658769769424854</v>
      </c>
      <c r="I42" s="9">
        <v>9.61</v>
      </c>
      <c r="J42" s="9">
        <v>0.8</v>
      </c>
      <c r="K42" s="6">
        <v>0.16745077539641051</v>
      </c>
      <c r="L42" s="159">
        <v>0.16727652901202303</v>
      </c>
      <c r="M42" s="6">
        <v>-2.8769673379000001E-2</v>
      </c>
      <c r="N42" s="6">
        <v>-8.4379670484999988E-2</v>
      </c>
      <c r="O42" s="6">
        <v>4.8146253082000004E-2</v>
      </c>
      <c r="R42" s="38">
        <v>0.90430026644179884</v>
      </c>
      <c r="S42" s="39">
        <v>0.14642121488033161</v>
      </c>
      <c r="T42" s="37">
        <v>34</v>
      </c>
      <c r="U42" s="39" t="s">
        <v>379</v>
      </c>
      <c r="V42" s="38">
        <v>0.61168793802536148</v>
      </c>
      <c r="W42" s="37">
        <v>34</v>
      </c>
      <c r="X42" s="99" t="s">
        <v>23</v>
      </c>
      <c r="Y42" s="99">
        <v>0.12847965738877581</v>
      </c>
      <c r="Z42" s="37">
        <v>34</v>
      </c>
      <c r="AA42" s="99" t="s">
        <v>238</v>
      </c>
      <c r="AB42" s="38">
        <v>0.20972680106856426</v>
      </c>
      <c r="AC42" s="99">
        <v>0.18154311649016641</v>
      </c>
    </row>
    <row r="43" spans="1:50" s="7" customFormat="1" ht="16.2" customHeight="1" x14ac:dyDescent="0.3">
      <c r="A43" s="126">
        <v>35</v>
      </c>
      <c r="B43" s="126">
        <v>32</v>
      </c>
      <c r="C43" s="126">
        <v>2</v>
      </c>
      <c r="D43" s="127" t="s">
        <v>66</v>
      </c>
      <c r="E43" s="158">
        <v>3252.384</v>
      </c>
      <c r="F43" s="15">
        <v>217909.728</v>
      </c>
      <c r="G43" s="158">
        <v>319062.70010999998</v>
      </c>
      <c r="H43" s="17">
        <v>0.6829683567677246</v>
      </c>
      <c r="I43" s="10">
        <v>13.98</v>
      </c>
      <c r="J43" s="10">
        <v>1.2</v>
      </c>
      <c r="K43" s="8">
        <v>0.20865671641791045</v>
      </c>
      <c r="L43" s="160">
        <v>0.21492537313432836</v>
      </c>
      <c r="M43" s="8">
        <v>-5.7665260196999996E-2</v>
      </c>
      <c r="N43" s="8">
        <v>-5.2091037894000006E-2</v>
      </c>
      <c r="O43" s="8">
        <v>1.2631525144999999E-2</v>
      </c>
      <c r="P43" s="200"/>
      <c r="Q43" s="200"/>
      <c r="R43" s="142">
        <v>0.90430026644179884</v>
      </c>
      <c r="S43" s="143">
        <v>0.14642121488033161</v>
      </c>
      <c r="T43" s="37">
        <v>35</v>
      </c>
      <c r="U43" s="143" t="s">
        <v>238</v>
      </c>
      <c r="V43" s="142">
        <v>0.20972680106856426</v>
      </c>
      <c r="W43" s="37">
        <v>35</v>
      </c>
      <c r="X43" s="176" t="s">
        <v>13</v>
      </c>
      <c r="Y43" s="176">
        <v>0.12773109243697478</v>
      </c>
      <c r="Z43" s="37">
        <v>35</v>
      </c>
      <c r="AA43" s="99" t="s">
        <v>66</v>
      </c>
      <c r="AB43" s="38">
        <v>0.6829683567677246</v>
      </c>
      <c r="AC43" s="99">
        <v>0.21492537313432836</v>
      </c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0"/>
      <c r="AV43" s="200"/>
      <c r="AW43" s="200"/>
      <c r="AX43" s="200"/>
    </row>
    <row r="44" spans="1:50" ht="16.2" customHeight="1" x14ac:dyDescent="0.3">
      <c r="A44" s="37">
        <v>34</v>
      </c>
      <c r="B44" s="37">
        <v>35</v>
      </c>
      <c r="C44" s="37">
        <v>4</v>
      </c>
      <c r="D44" s="140" t="s">
        <v>238</v>
      </c>
      <c r="E44" s="157">
        <v>11733.895</v>
      </c>
      <c r="F44" s="14">
        <v>232683.13785</v>
      </c>
      <c r="G44" s="157">
        <v>1109458.2889</v>
      </c>
      <c r="H44" s="16">
        <v>0.20972680106856426</v>
      </c>
      <c r="I44" s="9">
        <v>4.09</v>
      </c>
      <c r="J44" s="9">
        <v>0.3</v>
      </c>
      <c r="K44" s="6">
        <v>0.20625315179021686</v>
      </c>
      <c r="L44" s="159">
        <v>0.18154311649016641</v>
      </c>
      <c r="M44" s="6">
        <v>3.2812499997999997E-2</v>
      </c>
      <c r="N44" s="6">
        <v>-0.43140755458000002</v>
      </c>
      <c r="O44" s="6">
        <v>-0.30512586514000001</v>
      </c>
      <c r="R44" s="38">
        <v>0.90430026644179884</v>
      </c>
      <c r="S44" s="39">
        <v>0.14642121488033161</v>
      </c>
      <c r="T44" s="37">
        <v>36</v>
      </c>
      <c r="U44" s="39" t="s">
        <v>387</v>
      </c>
      <c r="V44" s="38">
        <v>0.14160062100566712</v>
      </c>
      <c r="W44" s="37">
        <v>36</v>
      </c>
      <c r="X44" s="99" t="s">
        <v>387</v>
      </c>
      <c r="Y44" s="99">
        <v>0</v>
      </c>
      <c r="Z44" s="37">
        <v>36</v>
      </c>
      <c r="AA44" s="99" t="s">
        <v>387</v>
      </c>
      <c r="AB44" s="38">
        <v>0.14160062100566712</v>
      </c>
      <c r="AC44" s="99">
        <v>0</v>
      </c>
    </row>
    <row r="45" spans="1:50" x14ac:dyDescent="0.3">
      <c r="D45" s="18"/>
      <c r="E45" s="19"/>
      <c r="F45" s="152"/>
      <c r="G45" s="172"/>
      <c r="H45" s="20"/>
      <c r="I45" s="18"/>
      <c r="J45" s="21"/>
      <c r="K45" s="22"/>
      <c r="L45" s="173"/>
      <c r="M45" s="22"/>
      <c r="N45" s="22"/>
      <c r="O45" s="22"/>
    </row>
    <row r="46" spans="1:50" x14ac:dyDescent="0.3">
      <c r="L46" s="14"/>
      <c r="M46" s="14"/>
    </row>
    <row r="47" spans="1:50" x14ac:dyDescent="0.3">
      <c r="L47" s="14"/>
      <c r="M47" s="14"/>
    </row>
    <row r="48" spans="1:50" x14ac:dyDescent="0.3">
      <c r="M48" s="6"/>
    </row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</sheetData>
  <mergeCells count="4">
    <mergeCell ref="D6:E6"/>
    <mergeCell ref="F6:G6"/>
    <mergeCell ref="H6:L6"/>
    <mergeCell ref="M6:O6"/>
  </mergeCells>
  <conditionalFormatting sqref="M9:O44">
    <cfRule type="cellIs" dxfId="5" priority="1" operator="lessThan">
      <formula>0</formula>
    </cfRule>
    <cfRule type="cellIs" dxfId="4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ACB91-F4B6-498D-AB03-2FA5CA71C03C}">
  <dimension ref="A1:XFC171"/>
  <sheetViews>
    <sheetView showGridLines="0" zoomScale="90" zoomScaleNormal="90" workbookViewId="0">
      <pane xSplit="6" ySplit="8" topLeftCell="G9" activePane="bottomRight" state="frozen"/>
      <selection pane="topRight" activeCell="D1" sqref="D1"/>
      <selection pane="bottomLeft" activeCell="A8" sqref="A8"/>
      <selection pane="bottomRight" activeCell="L14" sqref="L14"/>
    </sheetView>
  </sheetViews>
  <sheetFormatPr defaultColWidth="0" defaultRowHeight="13.8" x14ac:dyDescent="0.3"/>
  <cols>
    <col min="1" max="1" width="0.21875" style="37" hidden="1" customWidth="1"/>
    <col min="2" max="2" width="3" style="37" hidden="1" customWidth="1"/>
    <col min="3" max="3" width="0.21875" style="37" customWidth="1"/>
    <col min="4" max="4" width="18.33203125" style="1" hidden="1" customWidth="1"/>
    <col min="5" max="5" width="12.21875" style="1" customWidth="1"/>
    <col min="6" max="6" width="17" style="65" customWidth="1"/>
    <col min="7" max="7" width="14.5546875" style="1" customWidth="1"/>
    <col min="8" max="8" width="15.44140625" style="1" customWidth="1"/>
    <col min="9" max="9" width="14.88671875" style="1" customWidth="1"/>
    <col min="10" max="10" width="13.21875" style="1" customWidth="1"/>
    <col min="11" max="11" width="22.5546875" style="1" customWidth="1"/>
    <col min="12" max="12" width="25.6640625" style="1" customWidth="1"/>
    <col min="13" max="13" width="14.77734375" style="1" customWidth="1"/>
    <col min="14" max="14" width="18.44140625" style="1" customWidth="1"/>
    <col min="15" max="15" width="13" style="1" customWidth="1"/>
    <col min="16" max="16" width="9.33203125" style="1" customWidth="1"/>
    <col min="17" max="17" width="18.88671875" style="1" customWidth="1"/>
    <col min="18" max="19" width="0.21875" style="101" customWidth="1"/>
    <col min="20" max="27" width="0.21875" style="37" customWidth="1"/>
    <col min="28" max="28" width="0.21875" style="1" customWidth="1"/>
    <col min="29" max="16381" width="4.5546875" style="1" hidden="1"/>
    <col min="16382" max="16382" width="6.6640625" style="1" hidden="1"/>
    <col min="16383" max="16383" width="8.77734375" style="1" hidden="1"/>
    <col min="16384" max="16384" width="6.109375" style="1" hidden="1"/>
  </cols>
  <sheetData>
    <row r="1" spans="1:85" s="102" customFormat="1" ht="14.4" x14ac:dyDescent="0.3">
      <c r="A1" s="28"/>
      <c r="B1" s="28"/>
      <c r="C1" s="28"/>
      <c r="D1" s="24"/>
      <c r="E1" s="24"/>
      <c r="F1" s="132"/>
      <c r="G1" s="24"/>
      <c r="H1" s="24"/>
      <c r="I1" s="24"/>
      <c r="J1" s="25"/>
      <c r="K1" s="25"/>
      <c r="L1" s="25"/>
      <c r="M1" s="25"/>
      <c r="N1" s="25"/>
      <c r="O1" s="26"/>
      <c r="P1" s="25"/>
      <c r="Q1" s="25"/>
      <c r="T1" s="25"/>
      <c r="U1" s="25"/>
      <c r="V1" s="25"/>
      <c r="W1" s="25"/>
      <c r="X1" s="25"/>
      <c r="Y1" s="25"/>
      <c r="Z1" s="25"/>
      <c r="AA1" s="25"/>
    </row>
    <row r="2" spans="1:85" s="102" customFormat="1" ht="14.4" x14ac:dyDescent="0.3">
      <c r="A2" s="28"/>
      <c r="B2" s="28"/>
      <c r="C2" s="28"/>
      <c r="D2" s="24"/>
      <c r="E2" s="24"/>
      <c r="F2" s="132"/>
      <c r="G2" s="24"/>
      <c r="H2" s="24"/>
      <c r="I2" s="24"/>
      <c r="J2" s="25"/>
      <c r="K2" s="25"/>
      <c r="L2" s="25"/>
      <c r="M2" s="25"/>
      <c r="N2" s="25"/>
      <c r="O2" s="26"/>
      <c r="P2" s="25"/>
      <c r="Q2" s="25"/>
      <c r="T2" s="25"/>
      <c r="U2" s="25"/>
      <c r="V2" s="25"/>
      <c r="W2" s="25"/>
      <c r="X2" s="25"/>
      <c r="Y2" s="25"/>
      <c r="Z2" s="25"/>
      <c r="AA2" s="25"/>
    </row>
    <row r="3" spans="1:85" s="102" customFormat="1" ht="14.4" x14ac:dyDescent="0.3">
      <c r="A3" s="28"/>
      <c r="B3" s="28"/>
      <c r="C3" s="28"/>
      <c r="D3" s="24"/>
      <c r="E3" s="24"/>
      <c r="F3" s="132"/>
      <c r="G3" s="24"/>
      <c r="H3" s="24"/>
      <c r="I3" s="24"/>
      <c r="J3" s="25"/>
      <c r="K3" s="25"/>
      <c r="L3" s="25"/>
      <c r="M3" s="25"/>
      <c r="N3" s="25"/>
      <c r="O3" s="26"/>
      <c r="P3" s="25"/>
      <c r="Q3" s="25"/>
      <c r="T3" s="25"/>
      <c r="U3" s="25"/>
      <c r="V3" s="25"/>
      <c r="W3" s="25"/>
      <c r="X3" s="25"/>
      <c r="Y3" s="25"/>
      <c r="Z3" s="25"/>
      <c r="AA3" s="25"/>
    </row>
    <row r="4" spans="1:85" s="103" customFormat="1" ht="14.4" x14ac:dyDescent="0.3">
      <c r="A4" s="28"/>
      <c r="B4" s="28"/>
      <c r="C4" s="28"/>
      <c r="E4" s="29" t="s">
        <v>642</v>
      </c>
      <c r="F4" s="62" t="s">
        <v>276</v>
      </c>
      <c r="G4" s="24"/>
      <c r="H4" s="24"/>
      <c r="I4" s="24"/>
      <c r="J4" s="25"/>
      <c r="K4" s="25"/>
      <c r="L4" s="25"/>
      <c r="M4" s="25"/>
      <c r="N4" s="25"/>
      <c r="O4" s="25"/>
      <c r="P4" s="25"/>
      <c r="Q4" s="25"/>
      <c r="T4" s="40"/>
      <c r="U4" s="40"/>
      <c r="V4" s="40"/>
      <c r="W4" s="40"/>
      <c r="X4" s="40"/>
      <c r="Y4" s="40"/>
      <c r="Z4" s="40"/>
      <c r="AA4" s="40"/>
    </row>
    <row r="6" spans="1:85" s="3" customFormat="1" ht="17.399999999999999" customHeight="1" x14ac:dyDescent="0.3">
      <c r="A6" s="110"/>
      <c r="B6" s="110"/>
      <c r="C6" s="110"/>
      <c r="D6" s="206" t="s">
        <v>1</v>
      </c>
      <c r="E6" s="206"/>
      <c r="F6" s="206"/>
      <c r="G6" s="185"/>
      <c r="H6" s="206" t="s">
        <v>299</v>
      </c>
      <c r="I6" s="208"/>
      <c r="J6" s="206" t="s">
        <v>7</v>
      </c>
      <c r="K6" s="206"/>
      <c r="L6" s="206"/>
      <c r="M6" s="206"/>
      <c r="N6" s="208"/>
      <c r="O6" s="206" t="s">
        <v>212</v>
      </c>
      <c r="P6" s="206"/>
      <c r="Q6" s="206"/>
      <c r="R6" s="131"/>
      <c r="S6" s="131"/>
      <c r="T6" s="110"/>
      <c r="U6" s="110"/>
      <c r="V6" s="110"/>
      <c r="W6" s="110"/>
      <c r="X6" s="110"/>
      <c r="Y6" s="110"/>
      <c r="Z6" s="110"/>
      <c r="AA6" s="110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</row>
    <row r="7" spans="1:85" s="5" customFormat="1" ht="18.600000000000001" customHeight="1" x14ac:dyDescent="0.3">
      <c r="A7" s="100"/>
      <c r="B7" s="100"/>
      <c r="C7" s="100"/>
      <c r="D7" s="18" t="s">
        <v>148</v>
      </c>
      <c r="E7" s="186" t="s">
        <v>614</v>
      </c>
      <c r="F7" s="136" t="s">
        <v>207</v>
      </c>
      <c r="G7" s="175" t="s">
        <v>207</v>
      </c>
      <c r="H7" s="136" t="s">
        <v>207</v>
      </c>
      <c r="I7" s="166" t="s">
        <v>207</v>
      </c>
      <c r="J7" s="137">
        <v>0.78552579294605807</v>
      </c>
      <c r="K7" s="138">
        <v>9.0744375000000019</v>
      </c>
      <c r="L7" s="138">
        <v>0.66087916666666657</v>
      </c>
      <c r="M7" s="139">
        <v>0.12616956299673526</v>
      </c>
      <c r="N7" s="174">
        <v>0.11828320039776005</v>
      </c>
      <c r="O7" s="139">
        <v>-7.5135246624666654E-2</v>
      </c>
      <c r="P7" s="139">
        <v>-0.15774438949125</v>
      </c>
      <c r="Q7" s="139">
        <v>-6.4905155828249989E-2</v>
      </c>
      <c r="R7" s="187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</row>
    <row r="8" spans="1:85" s="61" customFormat="1" ht="21" customHeight="1" x14ac:dyDescent="0.3">
      <c r="A8" s="64"/>
      <c r="B8" s="64"/>
      <c r="C8" s="64"/>
      <c r="E8" s="56" t="s">
        <v>0</v>
      </c>
      <c r="F8" s="63" t="s">
        <v>146</v>
      </c>
      <c r="G8" s="167" t="s">
        <v>247</v>
      </c>
      <c r="H8" s="63" t="s">
        <v>10</v>
      </c>
      <c r="I8" s="167" t="s">
        <v>246</v>
      </c>
      <c r="J8" s="63" t="s">
        <v>6</v>
      </c>
      <c r="K8" s="63" t="s">
        <v>248</v>
      </c>
      <c r="L8" s="63" t="s">
        <v>249</v>
      </c>
      <c r="M8" s="63" t="s">
        <v>250</v>
      </c>
      <c r="N8" s="167" t="s">
        <v>251</v>
      </c>
      <c r="O8" s="63" t="s">
        <v>213</v>
      </c>
      <c r="P8" s="63" t="s">
        <v>214</v>
      </c>
      <c r="Q8" s="63" t="s">
        <v>215</v>
      </c>
      <c r="R8" s="188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</row>
    <row r="9" spans="1:85" ht="16.8" customHeight="1" x14ac:dyDescent="0.3">
      <c r="A9" s="37">
        <v>6</v>
      </c>
      <c r="B9" s="37">
        <v>3</v>
      </c>
      <c r="E9" s="127" t="s">
        <v>54</v>
      </c>
      <c r="F9" s="66" t="s">
        <v>155</v>
      </c>
      <c r="G9" s="158">
        <v>62430.701999999997</v>
      </c>
      <c r="H9" s="15">
        <v>4945760.2123999996</v>
      </c>
      <c r="I9" s="158">
        <v>5977791.8772</v>
      </c>
      <c r="J9" s="17">
        <v>0.82735570491567456</v>
      </c>
      <c r="K9" s="10">
        <v>11.8</v>
      </c>
      <c r="L9" s="10">
        <v>0.93</v>
      </c>
      <c r="M9" s="8">
        <v>0.14895228477777628</v>
      </c>
      <c r="N9" s="160">
        <v>0.14087351678982907</v>
      </c>
      <c r="O9" s="8">
        <v>-0.12143728511999999</v>
      </c>
      <c r="P9" s="8">
        <v>-0.11752863713</v>
      </c>
      <c r="Q9" s="8">
        <v>-8.305471627899999E-2</v>
      </c>
      <c r="R9" s="147"/>
      <c r="S9" s="191"/>
      <c r="T9" s="148">
        <v>0.78552579294605807</v>
      </c>
      <c r="U9" s="149">
        <v>0.11828320039776005</v>
      </c>
      <c r="V9" s="146">
        <v>1</v>
      </c>
      <c r="W9" s="149" t="s">
        <v>14</v>
      </c>
      <c r="X9" s="148">
        <v>0.92224269270002768</v>
      </c>
      <c r="Y9" s="146">
        <v>1</v>
      </c>
      <c r="Z9" s="180" t="s">
        <v>42</v>
      </c>
      <c r="AA9" s="180">
        <v>0.19372197310051031</v>
      </c>
      <c r="AB9" s="191"/>
      <c r="AC9" s="146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146"/>
      <c r="BS9" s="146"/>
      <c r="BT9" s="146"/>
      <c r="BU9" s="146"/>
      <c r="BV9" s="146"/>
      <c r="BW9" s="146"/>
      <c r="BX9" s="146"/>
      <c r="BY9" s="146"/>
      <c r="BZ9" s="146"/>
      <c r="CA9" s="146"/>
      <c r="CB9" s="146"/>
      <c r="CC9" s="146"/>
      <c r="CD9" s="146"/>
      <c r="CE9" s="146"/>
      <c r="CF9" s="146"/>
      <c r="CG9" s="146"/>
    </row>
    <row r="10" spans="1:85" ht="16.8" customHeight="1" x14ac:dyDescent="0.3">
      <c r="A10" s="37">
        <v>2</v>
      </c>
      <c r="B10" s="37">
        <v>6</v>
      </c>
      <c r="E10" s="128" t="s">
        <v>73</v>
      </c>
      <c r="F10" s="119" t="s">
        <v>254</v>
      </c>
      <c r="G10" s="165">
        <v>2888.0940000000001</v>
      </c>
      <c r="H10" s="122">
        <v>392665.26023999997</v>
      </c>
      <c r="I10" s="165">
        <v>429908.29022999998</v>
      </c>
      <c r="J10" s="124">
        <v>0.91336982599224814</v>
      </c>
      <c r="K10" s="125">
        <v>17.170000000000002</v>
      </c>
      <c r="L10" s="125">
        <v>1.2</v>
      </c>
      <c r="M10" s="123">
        <v>0.12628714327743457</v>
      </c>
      <c r="N10" s="170">
        <v>0.1059135039717564</v>
      </c>
      <c r="O10" s="6">
        <v>-1.9542799452999998E-2</v>
      </c>
      <c r="P10" s="6">
        <v>-2.1610951153000001E-2</v>
      </c>
      <c r="Q10" s="6">
        <v>9.6321442823000009E-2</v>
      </c>
      <c r="R10" s="147"/>
      <c r="S10" s="191"/>
      <c r="T10" s="148">
        <v>0.78552579294605807</v>
      </c>
      <c r="U10" s="149">
        <v>0.11828320039776005</v>
      </c>
      <c r="V10" s="146">
        <v>2</v>
      </c>
      <c r="W10" s="149" t="s">
        <v>73</v>
      </c>
      <c r="X10" s="148">
        <v>0.91336982599224814</v>
      </c>
      <c r="Y10" s="146">
        <v>2</v>
      </c>
      <c r="Z10" s="180" t="s">
        <v>439</v>
      </c>
      <c r="AA10" s="180">
        <v>0.14179608372721136</v>
      </c>
      <c r="AB10" s="191"/>
      <c r="AC10" s="146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Q10" s="146"/>
      <c r="BR10" s="146"/>
      <c r="BS10" s="146"/>
      <c r="BT10" s="146"/>
      <c r="BU10" s="146"/>
      <c r="BV10" s="146"/>
      <c r="BW10" s="146"/>
      <c r="BX10" s="146"/>
      <c r="BY10" s="146"/>
      <c r="BZ10" s="146"/>
      <c r="CA10" s="146"/>
      <c r="CB10" s="146"/>
      <c r="CC10" s="146"/>
      <c r="CD10" s="146"/>
      <c r="CE10" s="146"/>
      <c r="CF10" s="146"/>
      <c r="CG10" s="146"/>
    </row>
    <row r="11" spans="1:85" s="7" customFormat="1" ht="16.8" customHeight="1" x14ac:dyDescent="0.3">
      <c r="A11" s="126">
        <v>3</v>
      </c>
      <c r="B11" s="126">
        <v>7</v>
      </c>
      <c r="C11" s="126"/>
      <c r="E11" s="127" t="s">
        <v>52</v>
      </c>
      <c r="F11" s="66" t="s">
        <v>155</v>
      </c>
      <c r="G11" s="158">
        <v>164492.25099999999</v>
      </c>
      <c r="H11" s="15">
        <v>1615313.9047999999</v>
      </c>
      <c r="I11" s="158">
        <v>1773434.3840999999</v>
      </c>
      <c r="J11" s="17">
        <v>0.91083939686877979</v>
      </c>
      <c r="K11" s="10">
        <v>1.00315</v>
      </c>
      <c r="L11" s="10">
        <v>8.3549999999999999E-2</v>
      </c>
      <c r="M11" s="8">
        <v>0.10215376782203875</v>
      </c>
      <c r="N11" s="160">
        <v>0.10209775967539853</v>
      </c>
      <c r="O11" s="8">
        <v>-2.0937188434000002E-2</v>
      </c>
      <c r="P11" s="8">
        <v>-3.4328323045000005E-2</v>
      </c>
      <c r="Q11" s="8">
        <v>7.5690930254000005E-2</v>
      </c>
      <c r="R11" s="147"/>
      <c r="S11" s="191"/>
      <c r="T11" s="148">
        <v>0.78552579294605807</v>
      </c>
      <c r="U11" s="149">
        <v>0.11828320039776005</v>
      </c>
      <c r="V11" s="146">
        <v>3</v>
      </c>
      <c r="W11" s="149" t="s">
        <v>52</v>
      </c>
      <c r="X11" s="148">
        <v>0.91083939686877979</v>
      </c>
      <c r="Y11" s="146">
        <v>3</v>
      </c>
      <c r="Z11" s="180" t="s">
        <v>54</v>
      </c>
      <c r="AA11" s="180">
        <v>0.14087351678982907</v>
      </c>
      <c r="AB11" s="191"/>
      <c r="AC11" s="146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6"/>
      <c r="CF11" s="146"/>
      <c r="CG11" s="146"/>
    </row>
    <row r="12" spans="1:85" ht="16.8" customHeight="1" x14ac:dyDescent="0.3">
      <c r="A12" s="37">
        <v>4</v>
      </c>
      <c r="B12" s="37">
        <v>8</v>
      </c>
      <c r="E12" s="128" t="s">
        <v>25</v>
      </c>
      <c r="F12" s="119" t="s">
        <v>155</v>
      </c>
      <c r="G12" s="165">
        <v>23238.024000000001</v>
      </c>
      <c r="H12" s="122">
        <v>2685618.4336999999</v>
      </c>
      <c r="I12" s="165">
        <v>2986524.1209</v>
      </c>
      <c r="J12" s="124">
        <v>0.8992455191993155</v>
      </c>
      <c r="K12" s="125">
        <v>11.9</v>
      </c>
      <c r="L12" s="125">
        <v>0.95</v>
      </c>
      <c r="M12" s="123">
        <v>0.102967898242722</v>
      </c>
      <c r="N12" s="170">
        <v>9.8641515963616005E-2</v>
      </c>
      <c r="O12" s="123">
        <v>-7.0233306516000002E-2</v>
      </c>
      <c r="P12" s="123">
        <v>-2.3244849353000002E-2</v>
      </c>
      <c r="Q12" s="123">
        <v>3.9418042021000001E-2</v>
      </c>
      <c r="R12" s="147"/>
      <c r="S12" s="191"/>
      <c r="T12" s="148">
        <v>0.78552579294605807</v>
      </c>
      <c r="U12" s="149">
        <v>0.11828320039776005</v>
      </c>
      <c r="V12" s="146">
        <v>4</v>
      </c>
      <c r="W12" s="149" t="s">
        <v>25</v>
      </c>
      <c r="X12" s="148">
        <v>0.8992455191993155</v>
      </c>
      <c r="Y12" s="146">
        <v>4</v>
      </c>
      <c r="Z12" s="180" t="s">
        <v>33</v>
      </c>
      <c r="AA12" s="180">
        <v>0.12328767123117355</v>
      </c>
      <c r="AB12" s="191"/>
      <c r="AC12" s="146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</row>
    <row r="13" spans="1:85" s="7" customFormat="1" ht="16.8" customHeight="1" x14ac:dyDescent="0.3">
      <c r="A13" s="126">
        <v>5</v>
      </c>
      <c r="B13" s="126">
        <v>2</v>
      </c>
      <c r="C13" s="126"/>
      <c r="E13" s="127" t="s">
        <v>439</v>
      </c>
      <c r="F13" s="66" t="s">
        <v>253</v>
      </c>
      <c r="G13" s="158">
        <v>15919.69</v>
      </c>
      <c r="H13" s="15">
        <v>1414623.6534</v>
      </c>
      <c r="I13" s="158">
        <v>1598815.4173999999</v>
      </c>
      <c r="J13" s="17">
        <v>0.88479485374269573</v>
      </c>
      <c r="K13" s="10">
        <v>12.6</v>
      </c>
      <c r="L13" s="10">
        <v>1.05</v>
      </c>
      <c r="M13" s="8">
        <v>0.14179608372721136</v>
      </c>
      <c r="N13" s="160">
        <v>0.14179608372721136</v>
      </c>
      <c r="O13" s="8">
        <v>-2.8427727967999999E-2</v>
      </c>
      <c r="P13" s="8">
        <v>-3.5534126228E-2</v>
      </c>
      <c r="Q13" s="8">
        <v>0.11140316962000001</v>
      </c>
      <c r="R13" s="147"/>
      <c r="S13" s="191"/>
      <c r="T13" s="148">
        <v>0.78552579294605807</v>
      </c>
      <c r="U13" s="149">
        <v>0.11828320039776005</v>
      </c>
      <c r="V13" s="146">
        <v>5</v>
      </c>
      <c r="W13" s="149" t="s">
        <v>439</v>
      </c>
      <c r="X13" s="148">
        <v>0.88479485374269573</v>
      </c>
      <c r="Y13" s="146">
        <v>5</v>
      </c>
      <c r="Z13" s="180" t="s">
        <v>61</v>
      </c>
      <c r="AA13" s="180">
        <v>0.1176470588235294</v>
      </c>
      <c r="AB13" s="191"/>
      <c r="AC13" s="146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146"/>
      <c r="BS13" s="146"/>
      <c r="BT13" s="146"/>
      <c r="BU13" s="146"/>
      <c r="BV13" s="146"/>
      <c r="BW13" s="146"/>
      <c r="BX13" s="146"/>
      <c r="BY13" s="146"/>
      <c r="BZ13" s="146"/>
      <c r="CA13" s="146"/>
      <c r="CB13" s="146"/>
      <c r="CC13" s="146"/>
      <c r="CD13" s="146"/>
      <c r="CE13" s="146"/>
      <c r="CF13" s="146"/>
      <c r="CG13" s="146"/>
    </row>
    <row r="14" spans="1:85" ht="16.8" customHeight="1" x14ac:dyDescent="0.3">
      <c r="A14" s="37">
        <v>1</v>
      </c>
      <c r="B14" s="37">
        <v>11</v>
      </c>
      <c r="E14" s="128" t="s">
        <v>14</v>
      </c>
      <c r="F14" s="119" t="s">
        <v>155</v>
      </c>
      <c r="G14" s="165">
        <v>28204.046999999999</v>
      </c>
      <c r="H14" s="122">
        <v>4253170.2876000004</v>
      </c>
      <c r="I14" s="165">
        <v>4611769.0291999998</v>
      </c>
      <c r="J14" s="124">
        <v>0.92224269270002768</v>
      </c>
      <c r="K14" s="125">
        <v>13.01</v>
      </c>
      <c r="L14" s="125">
        <v>1.1000000000000001</v>
      </c>
      <c r="M14" s="123">
        <v>8.6273209549071611E-2</v>
      </c>
      <c r="N14" s="170">
        <v>8.7533156498673728E-2</v>
      </c>
      <c r="O14" s="123">
        <v>-3.7344398338999996E-2</v>
      </c>
      <c r="P14" s="123">
        <v>3.6948983183000002E-2</v>
      </c>
      <c r="Q14" s="123">
        <v>0.18932910530000002</v>
      </c>
      <c r="R14" s="147"/>
      <c r="S14" s="191"/>
      <c r="T14" s="148">
        <v>0.78552579294605807</v>
      </c>
      <c r="U14" s="149">
        <v>0.11828320039776005</v>
      </c>
      <c r="V14" s="146">
        <v>6</v>
      </c>
      <c r="W14" s="149" t="s">
        <v>54</v>
      </c>
      <c r="X14" s="148">
        <v>0.82735570491567456</v>
      </c>
      <c r="Y14" s="146">
        <v>6</v>
      </c>
      <c r="Z14" s="180" t="s">
        <v>73</v>
      </c>
      <c r="AA14" s="180">
        <v>0.1059135039717564</v>
      </c>
      <c r="AB14" s="191"/>
      <c r="AC14" s="146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Q14" s="146"/>
      <c r="BR14" s="146"/>
      <c r="BS14" s="146"/>
      <c r="BT14" s="146"/>
      <c r="BU14" s="146"/>
      <c r="BV14" s="146"/>
      <c r="BW14" s="146"/>
      <c r="BX14" s="146"/>
      <c r="BY14" s="146"/>
      <c r="BZ14" s="146"/>
      <c r="CA14" s="146"/>
      <c r="CB14" s="146"/>
      <c r="CC14" s="146"/>
      <c r="CD14" s="146"/>
      <c r="CE14" s="146"/>
      <c r="CF14" s="146"/>
      <c r="CG14" s="146"/>
    </row>
    <row r="15" spans="1:85" s="7" customFormat="1" ht="16.8" customHeight="1" x14ac:dyDescent="0.3">
      <c r="A15" s="126">
        <v>11</v>
      </c>
      <c r="B15" s="126">
        <v>5</v>
      </c>
      <c r="C15" s="126"/>
      <c r="E15" s="127" t="s">
        <v>61</v>
      </c>
      <c r="F15" s="66" t="s">
        <v>245</v>
      </c>
      <c r="G15" s="158">
        <v>6800</v>
      </c>
      <c r="H15" s="15">
        <v>208080</v>
      </c>
      <c r="I15" s="158">
        <v>665382.54038000002</v>
      </c>
      <c r="J15" s="17">
        <v>0.31272236250918983</v>
      </c>
      <c r="K15" s="10">
        <v>11.53</v>
      </c>
      <c r="L15" s="10">
        <v>0.3</v>
      </c>
      <c r="M15" s="8">
        <v>0.37679738562091503</v>
      </c>
      <c r="N15" s="160">
        <v>0.1176470588235294</v>
      </c>
      <c r="O15" s="8">
        <v>-0.37359263050000002</v>
      </c>
      <c r="P15" s="8">
        <v>-0.55537073502000001</v>
      </c>
      <c r="Q15" s="8">
        <v>-0.54797941545999995</v>
      </c>
      <c r="R15" s="147"/>
      <c r="S15" s="191"/>
      <c r="T15" s="148">
        <v>0.78552579294605807</v>
      </c>
      <c r="U15" s="149">
        <v>0.11828320039776005</v>
      </c>
      <c r="V15" s="146">
        <v>7</v>
      </c>
      <c r="W15" s="149" t="s">
        <v>33</v>
      </c>
      <c r="X15" s="148">
        <v>0.82089304871084634</v>
      </c>
      <c r="Y15" s="146">
        <v>7</v>
      </c>
      <c r="Z15" s="180" t="s">
        <v>52</v>
      </c>
      <c r="AA15" s="180">
        <v>0.10209775967539853</v>
      </c>
      <c r="AB15" s="191"/>
      <c r="AC15" s="146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</row>
    <row r="16" spans="1:85" ht="16.8" customHeight="1" x14ac:dyDescent="0.3">
      <c r="A16" s="37">
        <v>7</v>
      </c>
      <c r="B16" s="37">
        <v>4</v>
      </c>
      <c r="E16" s="128" t="s">
        <v>33</v>
      </c>
      <c r="F16" s="119" t="s">
        <v>253</v>
      </c>
      <c r="G16" s="165">
        <v>165268.14300000001</v>
      </c>
      <c r="H16" s="122">
        <v>1447748.9327</v>
      </c>
      <c r="I16" s="165">
        <v>1763626.7416000001</v>
      </c>
      <c r="J16" s="124">
        <v>0.82089304871084634</v>
      </c>
      <c r="K16" s="125">
        <v>1.08</v>
      </c>
      <c r="L16" s="125">
        <v>0.09</v>
      </c>
      <c r="M16" s="123">
        <v>0.12328767123117355</v>
      </c>
      <c r="N16" s="170">
        <v>0.12328767123117355</v>
      </c>
      <c r="O16" s="6">
        <v>-1.0169491527E-2</v>
      </c>
      <c r="P16" s="6">
        <v>-8.9894396802000009E-2</v>
      </c>
      <c r="Q16" s="6">
        <v>0.17347498672</v>
      </c>
      <c r="R16" s="147"/>
      <c r="S16" s="191"/>
      <c r="T16" s="148">
        <v>0.78552579294605807</v>
      </c>
      <c r="U16" s="149">
        <v>0.11828320039776005</v>
      </c>
      <c r="V16" s="146">
        <v>8</v>
      </c>
      <c r="W16" s="149" t="s">
        <v>68</v>
      </c>
      <c r="X16" s="148">
        <v>0.60708243068220835</v>
      </c>
      <c r="Y16" s="146">
        <v>8</v>
      </c>
      <c r="Z16" s="180" t="s">
        <v>25</v>
      </c>
      <c r="AA16" s="180">
        <v>9.8641515963616005E-2</v>
      </c>
      <c r="AB16" s="191"/>
      <c r="AC16" s="146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Q16" s="146"/>
      <c r="BR16" s="146"/>
      <c r="BS16" s="146"/>
      <c r="BT16" s="146"/>
      <c r="BU16" s="146"/>
      <c r="BV16" s="146"/>
      <c r="BW16" s="146"/>
      <c r="BX16" s="146"/>
      <c r="BY16" s="146"/>
      <c r="BZ16" s="146"/>
      <c r="CA16" s="146"/>
      <c r="CB16" s="146"/>
      <c r="CC16" s="146"/>
      <c r="CD16" s="146"/>
      <c r="CE16" s="146"/>
      <c r="CF16" s="146"/>
      <c r="CG16" s="146"/>
    </row>
    <row r="17" spans="1:85" s="7" customFormat="1" ht="16.8" customHeight="1" x14ac:dyDescent="0.3">
      <c r="A17" s="126">
        <v>10</v>
      </c>
      <c r="B17" s="126">
        <v>1</v>
      </c>
      <c r="C17" s="126"/>
      <c r="E17" s="127" t="s">
        <v>42</v>
      </c>
      <c r="F17" s="66" t="s">
        <v>155</v>
      </c>
      <c r="G17" s="158">
        <v>23567.968364</v>
      </c>
      <c r="H17" s="15">
        <v>1051131.389</v>
      </c>
      <c r="I17" s="158">
        <v>2546117.9679999999</v>
      </c>
      <c r="J17" s="17">
        <v>0.41283687645693562</v>
      </c>
      <c r="K17" s="10">
        <v>10.029999999999999</v>
      </c>
      <c r="L17" s="10">
        <v>0.72</v>
      </c>
      <c r="M17" s="8">
        <v>0.22488789238404144</v>
      </c>
      <c r="N17" s="160">
        <v>0.19372197310051031</v>
      </c>
      <c r="O17" s="8">
        <v>-0.10764305721999999</v>
      </c>
      <c r="P17" s="8">
        <v>-0.47538013951000002</v>
      </c>
      <c r="Q17" s="8">
        <v>-0.39663517507999996</v>
      </c>
      <c r="R17" s="147"/>
      <c r="S17" s="191"/>
      <c r="T17" s="148">
        <v>0.78552579294605807</v>
      </c>
      <c r="U17" s="149">
        <v>0.11828320039776005</v>
      </c>
      <c r="V17" s="146">
        <v>9</v>
      </c>
      <c r="W17" s="149" t="s">
        <v>43</v>
      </c>
      <c r="X17" s="148">
        <v>0.543676601670113</v>
      </c>
      <c r="Y17" s="146">
        <v>9</v>
      </c>
      <c r="Z17" s="180" t="s">
        <v>43</v>
      </c>
      <c r="AA17" s="180">
        <v>9.7697138868500649E-2</v>
      </c>
      <c r="AB17" s="191"/>
      <c r="AC17" s="146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Q17" s="146"/>
      <c r="BR17" s="146"/>
      <c r="BS17" s="146"/>
      <c r="BT17" s="146"/>
      <c r="BU17" s="146"/>
      <c r="BV17" s="146"/>
      <c r="BW17" s="146"/>
      <c r="BX17" s="146"/>
      <c r="BY17" s="146"/>
      <c r="BZ17" s="146"/>
      <c r="CA17" s="146"/>
      <c r="CB17" s="146"/>
      <c r="CC17" s="146"/>
      <c r="CD17" s="146"/>
      <c r="CE17" s="146"/>
      <c r="CF17" s="146"/>
      <c r="CG17" s="146"/>
    </row>
    <row r="18" spans="1:85" ht="16.8" customHeight="1" x14ac:dyDescent="0.3">
      <c r="A18" s="37">
        <v>9</v>
      </c>
      <c r="B18" s="37">
        <v>9</v>
      </c>
      <c r="E18" s="128" t="s">
        <v>43</v>
      </c>
      <c r="F18" s="119" t="s">
        <v>155</v>
      </c>
      <c r="G18" s="165">
        <v>12179.186938000001</v>
      </c>
      <c r="H18" s="122">
        <v>523583.24647000001</v>
      </c>
      <c r="I18" s="165">
        <v>963041.71424999996</v>
      </c>
      <c r="J18" s="124">
        <v>0.543676601670113</v>
      </c>
      <c r="K18" s="125">
        <v>4.75</v>
      </c>
      <c r="L18" s="125">
        <v>0.35</v>
      </c>
      <c r="M18" s="123">
        <v>0.11049081181556623</v>
      </c>
      <c r="N18" s="170">
        <v>9.7697138868500649E-2</v>
      </c>
      <c r="O18" s="123">
        <v>-5.8524302447E-2</v>
      </c>
      <c r="P18" s="123">
        <v>-0.18101527595</v>
      </c>
      <c r="Q18" s="123">
        <v>-5.7450003728E-2</v>
      </c>
      <c r="R18" s="147"/>
      <c r="S18" s="191"/>
      <c r="T18" s="148">
        <v>0.78552579294605807</v>
      </c>
      <c r="U18" s="149">
        <v>0.11828320039776005</v>
      </c>
      <c r="V18" s="146">
        <v>10</v>
      </c>
      <c r="W18" s="149" t="s">
        <v>42</v>
      </c>
      <c r="X18" s="148">
        <v>0.41283687645693562</v>
      </c>
      <c r="Y18" s="146">
        <v>10</v>
      </c>
      <c r="Z18" s="180" t="s">
        <v>68</v>
      </c>
      <c r="AA18" s="180">
        <v>9.0735748569925709E-2</v>
      </c>
      <c r="AB18" s="191"/>
      <c r="AC18" s="146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</row>
    <row r="19" spans="1:85" s="7" customFormat="1" ht="16.8" customHeight="1" x14ac:dyDescent="0.3">
      <c r="A19" s="126">
        <v>8</v>
      </c>
      <c r="B19" s="126">
        <v>10</v>
      </c>
      <c r="C19" s="126"/>
      <c r="E19" s="127" t="s">
        <v>68</v>
      </c>
      <c r="F19" s="66" t="s">
        <v>155</v>
      </c>
      <c r="G19" s="158">
        <v>1380.67</v>
      </c>
      <c r="H19" s="15">
        <v>209986.10029999999</v>
      </c>
      <c r="I19" s="158">
        <v>345893.88472999999</v>
      </c>
      <c r="J19" s="17">
        <v>0.60708243068220835</v>
      </c>
      <c r="K19" s="10">
        <v>13.93</v>
      </c>
      <c r="L19" s="10">
        <v>1.1499999999999999</v>
      </c>
      <c r="M19" s="8">
        <v>9.1590505621671384E-2</v>
      </c>
      <c r="N19" s="160">
        <v>9.0735748569925709E-2</v>
      </c>
      <c r="O19" s="8">
        <v>2.1655018783000003E-2</v>
      </c>
      <c r="P19" s="8">
        <v>1.5836001283000001E-2</v>
      </c>
      <c r="Q19" s="8">
        <v>0.25036958784000002</v>
      </c>
      <c r="R19" s="147"/>
      <c r="S19" s="191"/>
      <c r="T19" s="148">
        <v>0.78552579294605807</v>
      </c>
      <c r="U19" s="149">
        <v>0.11828320039776005</v>
      </c>
      <c r="V19" s="146">
        <v>11</v>
      </c>
      <c r="W19" s="149" t="s">
        <v>61</v>
      </c>
      <c r="X19" s="148">
        <v>0.31272236250918983</v>
      </c>
      <c r="Y19" s="146">
        <v>11</v>
      </c>
      <c r="Z19" s="180" t="s">
        <v>14</v>
      </c>
      <c r="AA19" s="180">
        <v>8.7533156498673728E-2</v>
      </c>
      <c r="AB19" s="191"/>
      <c r="AC19" s="146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F19" s="146"/>
      <c r="CG19" s="146"/>
    </row>
    <row r="20" spans="1:85" s="7" customFormat="1" ht="16.8" customHeight="1" x14ac:dyDescent="0.3">
      <c r="A20" s="126">
        <v>12</v>
      </c>
      <c r="B20" s="126">
        <v>12</v>
      </c>
      <c r="C20" s="126"/>
      <c r="E20" s="128" t="s">
        <v>223</v>
      </c>
      <c r="F20" s="119" t="s">
        <v>155</v>
      </c>
      <c r="G20" s="165">
        <v>5841.9336999999996</v>
      </c>
      <c r="H20" s="122">
        <v>6659.8044179999997</v>
      </c>
      <c r="I20" s="165">
        <v>212583.17434</v>
      </c>
      <c r="J20" s="124">
        <v>3.1327994036576393E-2</v>
      </c>
      <c r="K20" s="125">
        <v>9.01E-2</v>
      </c>
      <c r="L20" s="125">
        <v>7.0000000000000001E-3</v>
      </c>
      <c r="M20" s="123">
        <v>7.903508771929825E-2</v>
      </c>
      <c r="N20" s="170">
        <v>7.3684210526315796E-2</v>
      </c>
      <c r="O20" s="123">
        <v>-7.5425790755E-2</v>
      </c>
      <c r="P20" s="123">
        <v>-0.41181022417000002</v>
      </c>
      <c r="Q20" s="123">
        <v>-0.62974982397000001</v>
      </c>
      <c r="R20" s="147"/>
      <c r="S20" s="191"/>
      <c r="T20" s="148"/>
      <c r="U20" s="149"/>
      <c r="V20" s="146"/>
      <c r="W20" s="149"/>
      <c r="X20" s="148"/>
      <c r="Y20" s="146"/>
      <c r="Z20" s="180"/>
      <c r="AA20" s="180"/>
      <c r="AB20" s="191"/>
      <c r="AC20" s="146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6"/>
      <c r="CG20" s="146"/>
    </row>
    <row r="21" spans="1:85" hidden="1" x14ac:dyDescent="0.3">
      <c r="G21" s="157"/>
      <c r="H21" s="14"/>
      <c r="I21" s="157"/>
      <c r="J21" s="16"/>
      <c r="K21" s="9"/>
      <c r="L21" s="9"/>
      <c r="M21" s="6"/>
      <c r="N21" s="159"/>
      <c r="O21" s="6"/>
      <c r="P21" s="6"/>
      <c r="Q21" s="6"/>
      <c r="R21" s="171"/>
      <c r="S21" s="192"/>
      <c r="T21" s="149"/>
      <c r="U21" s="146"/>
      <c r="V21" s="146"/>
      <c r="W21" s="146"/>
      <c r="X21" s="146"/>
      <c r="Y21" s="146"/>
      <c r="Z21" s="146"/>
      <c r="AA21" s="180" t="e">
        <v>#N/A</v>
      </c>
      <c r="AB21" s="191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</row>
    <row r="22" spans="1:85" hidden="1" x14ac:dyDescent="0.3">
      <c r="D22" s="7"/>
      <c r="E22" s="7"/>
      <c r="F22" s="66"/>
      <c r="G22" s="158"/>
      <c r="H22" s="15"/>
      <c r="I22" s="158"/>
      <c r="J22" s="17"/>
      <c r="K22" s="10"/>
      <c r="L22" s="10"/>
      <c r="M22" s="8"/>
      <c r="N22" s="160"/>
      <c r="O22" s="8"/>
      <c r="P22" s="8"/>
      <c r="Q22" s="8"/>
      <c r="R22" s="171"/>
      <c r="S22" s="192"/>
      <c r="T22" s="149"/>
      <c r="U22" s="146"/>
      <c r="V22" s="146"/>
      <c r="W22" s="146"/>
      <c r="X22" s="146"/>
      <c r="Y22" s="146"/>
      <c r="Z22" s="146"/>
      <c r="AA22" s="180" t="e">
        <v>#N/A</v>
      </c>
      <c r="AB22" s="191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F22" s="146"/>
      <c r="CG22" s="146"/>
    </row>
    <row r="23" spans="1:85" hidden="1" x14ac:dyDescent="0.3">
      <c r="D23" s="7"/>
      <c r="E23" s="7"/>
      <c r="F23" s="66"/>
      <c r="G23" s="158"/>
      <c r="H23" s="15"/>
      <c r="I23" s="158"/>
      <c r="J23" s="17"/>
      <c r="K23" s="10"/>
      <c r="L23" s="10"/>
      <c r="M23" s="8"/>
      <c r="N23" s="160"/>
      <c r="O23" s="8"/>
      <c r="P23" s="8"/>
      <c r="Q23" s="8"/>
      <c r="R23" s="171"/>
      <c r="S23" s="192"/>
      <c r="T23" s="149"/>
      <c r="U23" s="146"/>
      <c r="V23" s="146"/>
      <c r="W23" s="146"/>
      <c r="X23" s="146"/>
      <c r="Y23" s="146"/>
      <c r="Z23" s="146"/>
      <c r="AA23" s="180" t="e">
        <v>#N/A</v>
      </c>
      <c r="AB23" s="191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</row>
    <row r="24" spans="1:85" hidden="1" x14ac:dyDescent="0.3">
      <c r="D24" s="7"/>
      <c r="E24" s="7"/>
      <c r="F24" s="66"/>
      <c r="G24" s="158"/>
      <c r="H24" s="15"/>
      <c r="I24" s="158"/>
      <c r="J24" s="17"/>
      <c r="K24" s="10"/>
      <c r="L24" s="10"/>
      <c r="M24" s="8"/>
      <c r="N24" s="160"/>
      <c r="O24" s="8"/>
      <c r="P24" s="8"/>
      <c r="Q24" s="8"/>
      <c r="R24" s="171"/>
      <c r="S24" s="192"/>
      <c r="T24" s="149"/>
      <c r="U24" s="146"/>
      <c r="V24" s="146"/>
      <c r="W24" s="146"/>
      <c r="X24" s="146"/>
      <c r="Y24" s="146"/>
      <c r="Z24" s="146"/>
      <c r="AA24" s="180" t="e">
        <v>#N/A</v>
      </c>
      <c r="AB24" s="191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6"/>
      <c r="CG24" s="146"/>
    </row>
    <row r="25" spans="1:85" hidden="1" x14ac:dyDescent="0.3">
      <c r="D25" s="7"/>
      <c r="E25" s="7"/>
      <c r="F25" s="66"/>
      <c r="G25" s="158"/>
      <c r="H25" s="15"/>
      <c r="I25" s="158"/>
      <c r="J25" s="17"/>
      <c r="K25" s="10"/>
      <c r="L25" s="10"/>
      <c r="M25" s="8"/>
      <c r="N25" s="160"/>
      <c r="O25" s="8"/>
      <c r="P25" s="8"/>
      <c r="Q25" s="8"/>
      <c r="R25" s="171"/>
      <c r="S25" s="192"/>
      <c r="T25" s="149"/>
      <c r="U25" s="146"/>
      <c r="V25" s="146"/>
      <c r="W25" s="146"/>
      <c r="X25" s="146"/>
      <c r="Y25" s="146"/>
      <c r="Z25" s="146"/>
      <c r="AA25" s="180" t="e">
        <v>#N/A</v>
      </c>
      <c r="AB25" s="191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</row>
    <row r="26" spans="1:85" hidden="1" x14ac:dyDescent="0.3">
      <c r="D26" s="7"/>
      <c r="E26" s="7"/>
      <c r="F26" s="66"/>
      <c r="G26" s="158"/>
      <c r="H26" s="15"/>
      <c r="I26" s="158"/>
      <c r="J26" s="17"/>
      <c r="K26" s="10"/>
      <c r="L26" s="10"/>
      <c r="M26" s="8"/>
      <c r="N26" s="160"/>
      <c r="O26" s="8"/>
      <c r="P26" s="8"/>
      <c r="Q26" s="8"/>
      <c r="R26" s="171"/>
      <c r="S26" s="192"/>
      <c r="T26" s="149"/>
      <c r="U26" s="146"/>
      <c r="V26" s="146"/>
      <c r="W26" s="146"/>
      <c r="X26" s="146"/>
      <c r="Y26" s="146"/>
      <c r="Z26" s="146"/>
      <c r="AA26" s="180" t="e">
        <v>#N/A</v>
      </c>
      <c r="AB26" s="191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</row>
    <row r="27" spans="1:85" hidden="1" x14ac:dyDescent="0.3">
      <c r="G27" s="157"/>
      <c r="H27" s="14"/>
      <c r="I27" s="157"/>
      <c r="J27" s="16"/>
      <c r="K27" s="9"/>
      <c r="L27" s="9"/>
      <c r="M27" s="6"/>
      <c r="N27" s="159"/>
      <c r="O27" s="6"/>
      <c r="P27" s="6"/>
      <c r="Q27" s="6"/>
      <c r="R27" s="171"/>
      <c r="S27" s="192"/>
      <c r="T27" s="149"/>
      <c r="U27" s="146"/>
      <c r="V27" s="146"/>
      <c r="W27" s="146"/>
      <c r="X27" s="146"/>
      <c r="Y27" s="146"/>
      <c r="Z27" s="146"/>
      <c r="AA27" s="180" t="e">
        <v>#N/A</v>
      </c>
      <c r="AB27" s="191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</row>
    <row r="28" spans="1:85" hidden="1" x14ac:dyDescent="0.3">
      <c r="D28" s="7"/>
      <c r="E28" s="7"/>
      <c r="F28" s="66"/>
      <c r="G28" s="158"/>
      <c r="H28" s="15"/>
      <c r="I28" s="158"/>
      <c r="J28" s="17"/>
      <c r="K28" s="10"/>
      <c r="L28" s="10"/>
      <c r="M28" s="8"/>
      <c r="N28" s="160"/>
      <c r="O28" s="8"/>
      <c r="P28" s="8"/>
      <c r="Q28" s="8"/>
      <c r="R28" s="171"/>
      <c r="S28" s="192"/>
      <c r="T28" s="149"/>
      <c r="U28" s="146"/>
      <c r="V28" s="146"/>
      <c r="W28" s="146"/>
      <c r="X28" s="146"/>
      <c r="Y28" s="146"/>
      <c r="Z28" s="146"/>
      <c r="AA28" s="180" t="e">
        <v>#N/A</v>
      </c>
      <c r="AB28" s="191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6"/>
      <c r="CG28" s="146"/>
    </row>
    <row r="29" spans="1:85" hidden="1" x14ac:dyDescent="0.3">
      <c r="G29" s="157"/>
      <c r="H29" s="14"/>
      <c r="I29" s="157"/>
      <c r="J29" s="16"/>
      <c r="K29" s="9"/>
      <c r="L29" s="9"/>
      <c r="M29" s="6"/>
      <c r="N29" s="159"/>
      <c r="O29" s="6"/>
      <c r="P29" s="6"/>
      <c r="Q29" s="6"/>
      <c r="R29" s="171"/>
      <c r="S29" s="192"/>
      <c r="T29" s="149"/>
      <c r="U29" s="146"/>
      <c r="V29" s="146"/>
      <c r="W29" s="146"/>
      <c r="X29" s="146"/>
      <c r="Y29" s="146"/>
      <c r="Z29" s="146"/>
      <c r="AA29" s="180" t="e">
        <v>#N/A</v>
      </c>
      <c r="AB29" s="191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146"/>
      <c r="CF29" s="146"/>
      <c r="CG29" s="146"/>
    </row>
    <row r="30" spans="1:85" hidden="1" x14ac:dyDescent="0.3">
      <c r="G30" s="157"/>
      <c r="H30" s="14"/>
      <c r="I30" s="157"/>
      <c r="J30" s="16"/>
      <c r="K30" s="9"/>
      <c r="L30" s="9"/>
      <c r="M30" s="6"/>
      <c r="N30" s="159"/>
      <c r="O30" s="6"/>
      <c r="P30" s="6"/>
      <c r="Q30" s="6"/>
      <c r="R30" s="171"/>
      <c r="S30" s="192"/>
      <c r="T30" s="149"/>
      <c r="U30" s="146"/>
      <c r="V30" s="146"/>
      <c r="W30" s="146"/>
      <c r="X30" s="146"/>
      <c r="Y30" s="146"/>
      <c r="Z30" s="146"/>
      <c r="AA30" s="180" t="e">
        <v>#N/A</v>
      </c>
      <c r="AB30" s="191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6"/>
      <c r="CG30" s="146"/>
    </row>
    <row r="31" spans="1:85" hidden="1" x14ac:dyDescent="0.3">
      <c r="G31" s="157"/>
      <c r="H31" s="14"/>
      <c r="I31" s="157"/>
      <c r="J31" s="16"/>
      <c r="K31" s="9"/>
      <c r="L31" s="9"/>
      <c r="M31" s="6"/>
      <c r="N31" s="159"/>
      <c r="O31" s="6"/>
      <c r="P31" s="6"/>
      <c r="Q31" s="6"/>
      <c r="R31" s="171"/>
      <c r="S31" s="192"/>
      <c r="T31" s="146"/>
      <c r="U31" s="146"/>
      <c r="V31" s="146"/>
      <c r="W31" s="146"/>
      <c r="X31" s="146"/>
      <c r="Y31" s="146"/>
      <c r="Z31" s="146"/>
      <c r="AA31" s="180" t="e">
        <v>#N/A</v>
      </c>
      <c r="AB31" s="191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</row>
    <row r="32" spans="1:85" hidden="1" x14ac:dyDescent="0.3">
      <c r="G32" s="157"/>
      <c r="H32" s="14"/>
      <c r="I32" s="157"/>
      <c r="J32" s="16"/>
      <c r="K32" s="9"/>
      <c r="L32" s="9"/>
      <c r="M32" s="6"/>
      <c r="N32" s="159"/>
      <c r="O32" s="6"/>
      <c r="P32" s="6"/>
      <c r="Q32" s="6"/>
      <c r="R32" s="171"/>
      <c r="S32" s="192"/>
      <c r="T32" s="146"/>
      <c r="U32" s="146"/>
      <c r="V32" s="146"/>
      <c r="W32" s="146"/>
      <c r="X32" s="146"/>
      <c r="Y32" s="146"/>
      <c r="Z32" s="146"/>
      <c r="AA32" s="180" t="e">
        <v>#N/A</v>
      </c>
      <c r="AB32" s="191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</row>
    <row r="33" spans="4:85" x14ac:dyDescent="0.3">
      <c r="D33" s="18"/>
      <c r="E33" s="18"/>
      <c r="F33" s="60"/>
      <c r="G33" s="181"/>
      <c r="H33" s="18"/>
      <c r="I33" s="172"/>
      <c r="J33" s="20"/>
      <c r="K33" s="18"/>
      <c r="L33" s="21"/>
      <c r="M33" s="22"/>
      <c r="N33" s="173"/>
      <c r="O33" s="22"/>
      <c r="P33" s="22"/>
      <c r="Q33" s="22"/>
      <c r="R33" s="147"/>
      <c r="S33" s="191"/>
      <c r="T33" s="146"/>
      <c r="U33" s="146"/>
      <c r="V33" s="146"/>
      <c r="W33" s="146"/>
      <c r="X33" s="146"/>
      <c r="Y33" s="146"/>
      <c r="Z33" s="146"/>
      <c r="AA33" s="146"/>
      <c r="AB33" s="191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Q33" s="146"/>
      <c r="BR33" s="146"/>
      <c r="BS33" s="146"/>
      <c r="BT33" s="146"/>
      <c r="BU33" s="146"/>
      <c r="BV33" s="146"/>
      <c r="BW33" s="146"/>
      <c r="BX33" s="146"/>
      <c r="BY33" s="146"/>
      <c r="BZ33" s="146"/>
      <c r="CA33" s="146"/>
      <c r="CB33" s="146"/>
      <c r="CC33" s="146"/>
      <c r="CD33" s="146"/>
      <c r="CE33" s="146"/>
      <c r="CF33" s="146"/>
      <c r="CG33" s="146"/>
    </row>
    <row r="34" spans="4:85" x14ac:dyDescent="0.3">
      <c r="R34" s="147"/>
      <c r="S34" s="191"/>
      <c r="T34" s="146"/>
      <c r="U34" s="146"/>
      <c r="V34" s="146"/>
      <c r="W34" s="146"/>
      <c r="X34" s="146"/>
      <c r="Y34" s="146"/>
      <c r="Z34" s="146"/>
      <c r="AA34" s="146"/>
      <c r="AB34" s="191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</row>
    <row r="35" spans="4:85" hidden="1" x14ac:dyDescent="0.3">
      <c r="R35" s="147"/>
      <c r="S35" s="147"/>
      <c r="T35" s="146"/>
      <c r="U35" s="146"/>
      <c r="V35" s="146"/>
      <c r="W35" s="146"/>
      <c r="X35" s="146"/>
      <c r="Y35" s="146"/>
      <c r="Z35" s="146"/>
      <c r="AA35" s="146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6"/>
      <c r="CG35" s="146"/>
    </row>
    <row r="36" spans="4:85" hidden="1" x14ac:dyDescent="0.3">
      <c r="R36" s="147"/>
      <c r="S36" s="147"/>
      <c r="T36" s="146"/>
      <c r="U36" s="146"/>
      <c r="V36" s="146"/>
      <c r="W36" s="146"/>
      <c r="X36" s="146"/>
      <c r="Y36" s="146"/>
      <c r="Z36" s="146"/>
      <c r="AA36" s="146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</row>
    <row r="37" spans="4:85" hidden="1" x14ac:dyDescent="0.3">
      <c r="R37" s="147"/>
      <c r="S37" s="147"/>
      <c r="T37" s="146"/>
      <c r="U37" s="146"/>
      <c r="V37" s="146"/>
      <c r="W37" s="146"/>
      <c r="X37" s="146"/>
      <c r="Y37" s="146"/>
      <c r="Z37" s="146"/>
      <c r="AA37" s="146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</row>
    <row r="38" spans="4:85" hidden="1" x14ac:dyDescent="0.3">
      <c r="R38" s="147"/>
      <c r="S38" s="147"/>
      <c r="T38" s="146"/>
      <c r="U38" s="146"/>
      <c r="V38" s="146"/>
      <c r="W38" s="146"/>
      <c r="X38" s="146"/>
      <c r="Y38" s="146"/>
      <c r="Z38" s="146"/>
      <c r="AA38" s="146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  <c r="BY38" s="146"/>
      <c r="BZ38" s="146"/>
      <c r="CA38" s="146"/>
      <c r="CB38" s="146"/>
      <c r="CC38" s="146"/>
      <c r="CD38" s="146"/>
      <c r="CE38" s="146"/>
      <c r="CF38" s="146"/>
      <c r="CG38" s="146"/>
    </row>
    <row r="39" spans="4:85" hidden="1" x14ac:dyDescent="0.3">
      <c r="R39" s="147"/>
      <c r="S39" s="147"/>
      <c r="T39" s="146"/>
      <c r="U39" s="146"/>
      <c r="V39" s="146"/>
      <c r="W39" s="146"/>
      <c r="X39" s="146"/>
      <c r="Y39" s="146"/>
      <c r="Z39" s="146"/>
      <c r="AA39" s="146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</row>
    <row r="40" spans="4:85" hidden="1" x14ac:dyDescent="0.3">
      <c r="R40" s="147"/>
      <c r="S40" s="147"/>
      <c r="T40" s="146"/>
      <c r="U40" s="146"/>
      <c r="V40" s="146"/>
      <c r="W40" s="146"/>
      <c r="X40" s="146"/>
      <c r="Y40" s="146"/>
      <c r="Z40" s="146"/>
      <c r="AA40" s="146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</row>
    <row r="41" spans="4:85" hidden="1" x14ac:dyDescent="0.3">
      <c r="R41" s="147"/>
      <c r="S41" s="147"/>
      <c r="T41" s="146"/>
      <c r="U41" s="146"/>
      <c r="V41" s="146"/>
      <c r="W41" s="146"/>
      <c r="X41" s="146"/>
      <c r="Y41" s="146"/>
      <c r="Z41" s="146"/>
      <c r="AA41" s="146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</row>
    <row r="42" spans="4:85" hidden="1" x14ac:dyDescent="0.3">
      <c r="R42" s="147"/>
      <c r="S42" s="147"/>
      <c r="T42" s="146"/>
      <c r="U42" s="146"/>
      <c r="V42" s="146"/>
      <c r="W42" s="146"/>
      <c r="X42" s="146"/>
      <c r="Y42" s="146"/>
      <c r="Z42" s="146"/>
      <c r="AA42" s="146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</row>
    <row r="43" spans="4:85" hidden="1" x14ac:dyDescent="0.3">
      <c r="R43" s="147"/>
      <c r="S43" s="147"/>
      <c r="T43" s="146"/>
      <c r="U43" s="146"/>
      <c r="V43" s="146"/>
      <c r="W43" s="146"/>
      <c r="X43" s="146"/>
      <c r="Y43" s="146"/>
      <c r="Z43" s="146"/>
      <c r="AA43" s="146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Q43" s="146"/>
      <c r="BR43" s="146"/>
      <c r="BS43" s="146"/>
      <c r="BT43" s="146"/>
      <c r="BU43" s="146"/>
      <c r="BV43" s="146"/>
      <c r="BW43" s="146"/>
      <c r="BX43" s="146"/>
      <c r="BY43" s="146"/>
      <c r="BZ43" s="146"/>
      <c r="CA43" s="146"/>
      <c r="CB43" s="146"/>
      <c r="CC43" s="146"/>
      <c r="CD43" s="146"/>
      <c r="CE43" s="146"/>
      <c r="CF43" s="146"/>
      <c r="CG43" s="146"/>
    </row>
    <row r="44" spans="4:85" hidden="1" x14ac:dyDescent="0.3">
      <c r="R44" s="147"/>
      <c r="S44" s="147"/>
      <c r="T44" s="146"/>
      <c r="U44" s="146"/>
      <c r="V44" s="146"/>
      <c r="W44" s="146"/>
      <c r="X44" s="146"/>
      <c r="Y44" s="146"/>
      <c r="Z44" s="146"/>
      <c r="AA44" s="146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  <c r="BN44" s="146"/>
      <c r="BO44" s="146"/>
      <c r="BP44" s="146"/>
      <c r="BQ44" s="146"/>
      <c r="BR44" s="146"/>
      <c r="BS44" s="146"/>
      <c r="BT44" s="146"/>
      <c r="BU44" s="146"/>
      <c r="BV44" s="146"/>
      <c r="BW44" s="146"/>
      <c r="BX44" s="146"/>
      <c r="BY44" s="146"/>
      <c r="BZ44" s="146"/>
      <c r="CA44" s="146"/>
      <c r="CB44" s="146"/>
      <c r="CC44" s="146"/>
      <c r="CD44" s="146"/>
      <c r="CE44" s="146"/>
      <c r="CF44" s="146"/>
      <c r="CG44" s="146"/>
    </row>
    <row r="45" spans="4:85" hidden="1" x14ac:dyDescent="0.3">
      <c r="R45" s="147"/>
      <c r="S45" s="147"/>
      <c r="T45" s="146"/>
      <c r="U45" s="146"/>
      <c r="V45" s="146"/>
      <c r="W45" s="146"/>
      <c r="X45" s="146"/>
      <c r="Y45" s="146"/>
      <c r="Z45" s="146"/>
      <c r="AA45" s="146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/>
      <c r="BO45" s="146"/>
      <c r="BP45" s="146"/>
      <c r="BQ45" s="146"/>
      <c r="BR45" s="146"/>
      <c r="BS45" s="146"/>
      <c r="BT45" s="146"/>
      <c r="BU45" s="146"/>
      <c r="BV45" s="146"/>
      <c r="BW45" s="146"/>
      <c r="BX45" s="146"/>
      <c r="BY45" s="146"/>
      <c r="BZ45" s="146"/>
      <c r="CA45" s="146"/>
      <c r="CB45" s="146"/>
      <c r="CC45" s="146"/>
      <c r="CD45" s="146"/>
      <c r="CE45" s="146"/>
      <c r="CF45" s="146"/>
      <c r="CG45" s="146"/>
    </row>
    <row r="46" spans="4:85" hidden="1" x14ac:dyDescent="0.3">
      <c r="R46" s="147"/>
      <c r="S46" s="147"/>
      <c r="T46" s="146"/>
      <c r="U46" s="146"/>
      <c r="V46" s="146"/>
      <c r="W46" s="146"/>
      <c r="X46" s="146"/>
      <c r="Y46" s="146"/>
      <c r="Z46" s="146"/>
      <c r="AA46" s="146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6"/>
      <c r="CG46" s="146"/>
    </row>
    <row r="47" spans="4:85" hidden="1" x14ac:dyDescent="0.3">
      <c r="R47" s="147"/>
      <c r="S47" s="147"/>
      <c r="T47" s="146"/>
      <c r="U47" s="146"/>
      <c r="V47" s="146"/>
      <c r="W47" s="146"/>
      <c r="X47" s="146"/>
      <c r="Y47" s="146"/>
      <c r="Z47" s="146"/>
      <c r="AA47" s="146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Q47" s="146"/>
      <c r="BR47" s="146"/>
      <c r="BS47" s="146"/>
      <c r="BT47" s="146"/>
      <c r="BU47" s="146"/>
      <c r="BV47" s="146"/>
      <c r="BW47" s="146"/>
      <c r="BX47" s="146"/>
      <c r="BY47" s="146"/>
      <c r="BZ47" s="146"/>
      <c r="CA47" s="146"/>
      <c r="CB47" s="146"/>
      <c r="CC47" s="146"/>
      <c r="CD47" s="146"/>
      <c r="CE47" s="146"/>
      <c r="CF47" s="146"/>
      <c r="CG47" s="146"/>
    </row>
    <row r="48" spans="4:85" hidden="1" x14ac:dyDescent="0.3">
      <c r="R48" s="147"/>
      <c r="S48" s="147"/>
      <c r="T48" s="146"/>
      <c r="U48" s="146"/>
      <c r="V48" s="146"/>
      <c r="W48" s="146"/>
      <c r="X48" s="146"/>
      <c r="Y48" s="146"/>
      <c r="Z48" s="146"/>
      <c r="AA48" s="146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</row>
    <row r="49" spans="18:85" hidden="1" x14ac:dyDescent="0.3">
      <c r="R49" s="147"/>
      <c r="S49" s="147"/>
      <c r="T49" s="146"/>
      <c r="U49" s="146"/>
      <c r="V49" s="146"/>
      <c r="W49" s="146"/>
      <c r="X49" s="146"/>
      <c r="Y49" s="146"/>
      <c r="Z49" s="146"/>
      <c r="AA49" s="146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</row>
    <row r="50" spans="18:85" hidden="1" x14ac:dyDescent="0.3">
      <c r="R50" s="147"/>
      <c r="S50" s="147"/>
      <c r="T50" s="146"/>
      <c r="U50" s="146"/>
      <c r="V50" s="146"/>
      <c r="W50" s="146"/>
      <c r="X50" s="146"/>
      <c r="Y50" s="146"/>
      <c r="Z50" s="146"/>
      <c r="AA50" s="146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/>
      <c r="BZ50" s="146"/>
      <c r="CA50" s="146"/>
      <c r="CB50" s="146"/>
      <c r="CC50" s="146"/>
      <c r="CD50" s="146"/>
      <c r="CE50" s="146"/>
      <c r="CF50" s="146"/>
      <c r="CG50" s="146"/>
    </row>
    <row r="51" spans="18:85" hidden="1" x14ac:dyDescent="0.3">
      <c r="R51" s="147"/>
      <c r="S51" s="147"/>
      <c r="T51" s="146"/>
      <c r="U51" s="146"/>
      <c r="V51" s="146"/>
      <c r="W51" s="146"/>
      <c r="X51" s="146"/>
      <c r="Y51" s="146"/>
      <c r="Z51" s="146"/>
      <c r="AA51" s="146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46"/>
      <c r="CD51" s="146"/>
      <c r="CE51" s="146"/>
      <c r="CF51" s="146"/>
      <c r="CG51" s="146"/>
    </row>
    <row r="52" spans="18:85" hidden="1" x14ac:dyDescent="0.3">
      <c r="R52" s="147"/>
      <c r="S52" s="147"/>
      <c r="T52" s="146"/>
      <c r="U52" s="146"/>
      <c r="V52" s="146"/>
      <c r="W52" s="146"/>
      <c r="X52" s="146"/>
      <c r="Y52" s="146"/>
      <c r="Z52" s="146"/>
      <c r="AA52" s="146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  <c r="BI52" s="146"/>
      <c r="BJ52" s="146"/>
      <c r="BK52" s="146"/>
      <c r="BL52" s="146"/>
      <c r="BM52" s="146"/>
      <c r="BN52" s="146"/>
      <c r="BO52" s="146"/>
      <c r="BP52" s="146"/>
      <c r="BQ52" s="146"/>
      <c r="BR52" s="146"/>
      <c r="BS52" s="146"/>
      <c r="BT52" s="146"/>
      <c r="BU52" s="146"/>
      <c r="BV52" s="146"/>
      <c r="BW52" s="146"/>
      <c r="BX52" s="146"/>
      <c r="BY52" s="146"/>
      <c r="BZ52" s="146"/>
      <c r="CA52" s="146"/>
      <c r="CB52" s="146"/>
      <c r="CC52" s="146"/>
      <c r="CD52" s="146"/>
      <c r="CE52" s="146"/>
      <c r="CF52" s="146"/>
      <c r="CG52" s="146"/>
    </row>
    <row r="53" spans="18:85" hidden="1" x14ac:dyDescent="0.3">
      <c r="R53" s="147"/>
      <c r="S53" s="147"/>
      <c r="T53" s="146"/>
      <c r="U53" s="146"/>
      <c r="V53" s="146"/>
      <c r="W53" s="146"/>
      <c r="X53" s="146"/>
      <c r="Y53" s="146"/>
      <c r="Z53" s="146"/>
      <c r="AA53" s="146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6"/>
      <c r="BK53" s="146"/>
      <c r="BL53" s="146"/>
      <c r="BM53" s="146"/>
      <c r="BN53" s="146"/>
      <c r="BO53" s="146"/>
      <c r="BP53" s="146"/>
      <c r="BQ53" s="146"/>
      <c r="BR53" s="146"/>
      <c r="BS53" s="146"/>
      <c r="BT53" s="146"/>
      <c r="BU53" s="146"/>
      <c r="BV53" s="146"/>
      <c r="BW53" s="146"/>
      <c r="BX53" s="146"/>
      <c r="BY53" s="146"/>
      <c r="BZ53" s="146"/>
      <c r="CA53" s="146"/>
      <c r="CB53" s="146"/>
      <c r="CC53" s="146"/>
      <c r="CD53" s="146"/>
      <c r="CE53" s="146"/>
      <c r="CF53" s="146"/>
      <c r="CG53" s="146"/>
    </row>
    <row r="54" spans="18:85" hidden="1" x14ac:dyDescent="0.3">
      <c r="R54" s="147"/>
      <c r="S54" s="147"/>
      <c r="T54" s="146"/>
      <c r="U54" s="146"/>
      <c r="V54" s="146"/>
      <c r="W54" s="146"/>
      <c r="X54" s="146"/>
      <c r="Y54" s="146"/>
      <c r="Z54" s="146"/>
      <c r="AA54" s="146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6"/>
      <c r="BN54" s="146"/>
      <c r="BO54" s="146"/>
      <c r="BP54" s="146"/>
      <c r="BQ54" s="146"/>
      <c r="BR54" s="146"/>
      <c r="BS54" s="146"/>
      <c r="BT54" s="146"/>
      <c r="BU54" s="146"/>
      <c r="BV54" s="146"/>
      <c r="BW54" s="146"/>
      <c r="BX54" s="146"/>
      <c r="BY54" s="146"/>
      <c r="BZ54" s="146"/>
      <c r="CA54" s="146"/>
      <c r="CB54" s="146"/>
      <c r="CC54" s="146"/>
      <c r="CD54" s="146"/>
      <c r="CE54" s="146"/>
      <c r="CF54" s="146"/>
      <c r="CG54" s="146"/>
    </row>
    <row r="55" spans="18:85" hidden="1" x14ac:dyDescent="0.3">
      <c r="R55" s="147"/>
      <c r="S55" s="147"/>
      <c r="T55" s="146"/>
      <c r="U55" s="146"/>
      <c r="V55" s="146"/>
      <c r="W55" s="146"/>
      <c r="X55" s="146"/>
      <c r="Y55" s="146"/>
      <c r="Z55" s="146"/>
      <c r="AA55" s="146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</row>
    <row r="56" spans="18:85" hidden="1" x14ac:dyDescent="0.3">
      <c r="R56" s="147"/>
      <c r="S56" s="147"/>
      <c r="T56" s="146"/>
      <c r="U56" s="146"/>
      <c r="V56" s="146"/>
      <c r="W56" s="146"/>
      <c r="X56" s="146"/>
      <c r="Y56" s="146"/>
      <c r="Z56" s="146"/>
      <c r="AA56" s="146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6"/>
      <c r="BQ56" s="146"/>
      <c r="BR56" s="146"/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/>
      <c r="CE56" s="146"/>
      <c r="CF56" s="146"/>
      <c r="CG56" s="146"/>
    </row>
    <row r="57" spans="18:85" hidden="1" x14ac:dyDescent="0.3">
      <c r="R57" s="147"/>
      <c r="S57" s="147"/>
      <c r="T57" s="146"/>
      <c r="U57" s="146"/>
      <c r="V57" s="146"/>
      <c r="W57" s="146"/>
      <c r="X57" s="146"/>
      <c r="Y57" s="146"/>
      <c r="Z57" s="146"/>
      <c r="AA57" s="146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</row>
    <row r="58" spans="18:85" hidden="1" x14ac:dyDescent="0.3">
      <c r="R58" s="147"/>
      <c r="S58" s="147"/>
      <c r="T58" s="146"/>
      <c r="U58" s="146"/>
      <c r="V58" s="146"/>
      <c r="W58" s="146"/>
      <c r="X58" s="146"/>
      <c r="Y58" s="146"/>
      <c r="Z58" s="146"/>
      <c r="AA58" s="146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  <c r="BQ58" s="146"/>
      <c r="BR58" s="146"/>
      <c r="BS58" s="146"/>
      <c r="BT58" s="146"/>
      <c r="BU58" s="146"/>
      <c r="BV58" s="146"/>
      <c r="BW58" s="146"/>
      <c r="BX58" s="146"/>
      <c r="BY58" s="146"/>
      <c r="BZ58" s="146"/>
      <c r="CA58" s="146"/>
      <c r="CB58" s="146"/>
      <c r="CC58" s="146"/>
      <c r="CD58" s="146"/>
      <c r="CE58" s="146"/>
      <c r="CF58" s="146"/>
      <c r="CG58" s="146"/>
    </row>
    <row r="59" spans="18:85" hidden="1" x14ac:dyDescent="0.3">
      <c r="R59" s="147"/>
      <c r="S59" s="147"/>
      <c r="T59" s="146"/>
      <c r="U59" s="146"/>
      <c r="V59" s="146"/>
      <c r="W59" s="146"/>
      <c r="X59" s="146"/>
      <c r="Y59" s="146"/>
      <c r="Z59" s="146"/>
      <c r="AA59" s="146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46"/>
      <c r="CD59" s="146"/>
      <c r="CE59" s="146"/>
      <c r="CF59" s="146"/>
      <c r="CG59" s="146"/>
    </row>
    <row r="60" spans="18:85" hidden="1" x14ac:dyDescent="0.3">
      <c r="R60" s="147"/>
      <c r="S60" s="147"/>
      <c r="T60" s="146"/>
      <c r="U60" s="146"/>
      <c r="V60" s="146"/>
      <c r="W60" s="146"/>
      <c r="X60" s="146"/>
      <c r="Y60" s="146"/>
      <c r="Z60" s="146"/>
      <c r="AA60" s="146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6"/>
      <c r="BN60" s="146"/>
      <c r="BO60" s="146"/>
      <c r="BP60" s="146"/>
      <c r="BQ60" s="146"/>
      <c r="BR60" s="146"/>
      <c r="BS60" s="146"/>
      <c r="BT60" s="146"/>
      <c r="BU60" s="146"/>
      <c r="BV60" s="146"/>
      <c r="BW60" s="146"/>
      <c r="BX60" s="146"/>
      <c r="BY60" s="146"/>
      <c r="BZ60" s="146"/>
      <c r="CA60" s="146"/>
      <c r="CB60" s="146"/>
      <c r="CC60" s="146"/>
      <c r="CD60" s="146"/>
      <c r="CE60" s="146"/>
      <c r="CF60" s="146"/>
      <c r="CG60" s="146"/>
    </row>
    <row r="61" spans="18:85" hidden="1" x14ac:dyDescent="0.3">
      <c r="R61" s="147"/>
      <c r="S61" s="147"/>
      <c r="T61" s="146"/>
      <c r="U61" s="146"/>
      <c r="V61" s="146"/>
      <c r="W61" s="146"/>
      <c r="X61" s="146"/>
      <c r="Y61" s="146"/>
      <c r="Z61" s="146"/>
      <c r="AA61" s="146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146"/>
      <c r="BU61" s="146"/>
      <c r="BV61" s="146"/>
      <c r="BW61" s="146"/>
      <c r="BX61" s="146"/>
      <c r="BY61" s="146"/>
      <c r="BZ61" s="146"/>
      <c r="CA61" s="146"/>
      <c r="CB61" s="146"/>
      <c r="CC61" s="146"/>
      <c r="CD61" s="146"/>
      <c r="CE61" s="146"/>
      <c r="CF61" s="146"/>
      <c r="CG61" s="146"/>
    </row>
    <row r="62" spans="18:85" hidden="1" x14ac:dyDescent="0.3">
      <c r="R62" s="147"/>
      <c r="S62" s="147"/>
      <c r="T62" s="146"/>
      <c r="U62" s="146"/>
      <c r="V62" s="146"/>
      <c r="W62" s="146"/>
      <c r="X62" s="146"/>
      <c r="Y62" s="146"/>
      <c r="Z62" s="146"/>
      <c r="AA62" s="146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6"/>
      <c r="BP62" s="146"/>
      <c r="BQ62" s="146"/>
      <c r="BR62" s="146"/>
      <c r="BS62" s="146"/>
      <c r="BT62" s="146"/>
      <c r="BU62" s="146"/>
      <c r="BV62" s="146"/>
      <c r="BW62" s="146"/>
      <c r="BX62" s="146"/>
      <c r="BY62" s="146"/>
      <c r="BZ62" s="146"/>
      <c r="CA62" s="146"/>
      <c r="CB62" s="146"/>
      <c r="CC62" s="146"/>
      <c r="CD62" s="146"/>
      <c r="CE62" s="146"/>
      <c r="CF62" s="146"/>
      <c r="CG62" s="146"/>
    </row>
    <row r="63" spans="18:85" hidden="1" x14ac:dyDescent="0.3">
      <c r="R63" s="147"/>
      <c r="S63" s="147"/>
      <c r="T63" s="146"/>
      <c r="U63" s="146"/>
      <c r="V63" s="146"/>
      <c r="W63" s="146"/>
      <c r="X63" s="146"/>
      <c r="Y63" s="146"/>
      <c r="Z63" s="146"/>
      <c r="AA63" s="146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/>
      <c r="BO63" s="146"/>
      <c r="BP63" s="146"/>
      <c r="BQ63" s="146"/>
      <c r="BR63" s="146"/>
      <c r="BS63" s="146"/>
      <c r="BT63" s="146"/>
      <c r="BU63" s="146"/>
      <c r="BV63" s="146"/>
      <c r="BW63" s="146"/>
      <c r="BX63" s="146"/>
      <c r="BY63" s="146"/>
      <c r="BZ63" s="146"/>
      <c r="CA63" s="146"/>
      <c r="CB63" s="146"/>
      <c r="CC63" s="146"/>
      <c r="CD63" s="146"/>
      <c r="CE63" s="146"/>
      <c r="CF63" s="146"/>
      <c r="CG63" s="146"/>
    </row>
    <row r="64" spans="18:85" hidden="1" x14ac:dyDescent="0.3">
      <c r="R64" s="147"/>
      <c r="S64" s="147"/>
      <c r="T64" s="146"/>
      <c r="U64" s="146"/>
      <c r="V64" s="146"/>
      <c r="W64" s="146"/>
      <c r="X64" s="146"/>
      <c r="Y64" s="146"/>
      <c r="Z64" s="146"/>
      <c r="AA64" s="146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6"/>
      <c r="BN64" s="146"/>
      <c r="BO64" s="146"/>
      <c r="BP64" s="146"/>
      <c r="BQ64" s="146"/>
      <c r="BR64" s="146"/>
      <c r="BS64" s="146"/>
      <c r="BT64" s="146"/>
      <c r="BU64" s="146"/>
      <c r="BV64" s="146"/>
      <c r="BW64" s="146"/>
      <c r="BX64" s="146"/>
      <c r="BY64" s="146"/>
      <c r="BZ64" s="146"/>
      <c r="CA64" s="146"/>
      <c r="CB64" s="146"/>
      <c r="CC64" s="146"/>
      <c r="CD64" s="146"/>
      <c r="CE64" s="146"/>
      <c r="CF64" s="146"/>
      <c r="CG64" s="146"/>
    </row>
    <row r="65" spans="18:85" hidden="1" x14ac:dyDescent="0.3">
      <c r="R65" s="147"/>
      <c r="S65" s="147"/>
      <c r="T65" s="146"/>
      <c r="U65" s="146"/>
      <c r="V65" s="146"/>
      <c r="W65" s="146"/>
      <c r="X65" s="146"/>
      <c r="Y65" s="146"/>
      <c r="Z65" s="146"/>
      <c r="AA65" s="146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/>
      <c r="BO65" s="146"/>
      <c r="BP65" s="146"/>
      <c r="BQ65" s="146"/>
      <c r="BR65" s="146"/>
      <c r="BS65" s="146"/>
      <c r="BT65" s="146"/>
      <c r="BU65" s="146"/>
      <c r="BV65" s="146"/>
      <c r="BW65" s="146"/>
      <c r="BX65" s="146"/>
      <c r="BY65" s="146"/>
      <c r="BZ65" s="146"/>
      <c r="CA65" s="146"/>
      <c r="CB65" s="146"/>
      <c r="CC65" s="146"/>
      <c r="CD65" s="146"/>
      <c r="CE65" s="146"/>
      <c r="CF65" s="146"/>
      <c r="CG65" s="146"/>
    </row>
    <row r="66" spans="18:85" hidden="1" x14ac:dyDescent="0.3">
      <c r="R66" s="147"/>
      <c r="S66" s="147"/>
      <c r="T66" s="146"/>
      <c r="U66" s="146"/>
      <c r="V66" s="146"/>
      <c r="W66" s="146"/>
      <c r="X66" s="146"/>
      <c r="Y66" s="146"/>
      <c r="Z66" s="146"/>
      <c r="AA66" s="146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6"/>
      <c r="BN66" s="146"/>
      <c r="BO66" s="146"/>
      <c r="BP66" s="146"/>
      <c r="BQ66" s="146"/>
      <c r="BR66" s="146"/>
      <c r="BS66" s="146"/>
      <c r="BT66" s="146"/>
      <c r="BU66" s="146"/>
      <c r="BV66" s="146"/>
      <c r="BW66" s="146"/>
      <c r="BX66" s="146"/>
      <c r="BY66" s="146"/>
      <c r="BZ66" s="146"/>
      <c r="CA66" s="146"/>
      <c r="CB66" s="146"/>
      <c r="CC66" s="146"/>
      <c r="CD66" s="146"/>
      <c r="CE66" s="146"/>
      <c r="CF66" s="146"/>
      <c r="CG66" s="146"/>
    </row>
    <row r="67" spans="18:85" hidden="1" x14ac:dyDescent="0.3">
      <c r="R67" s="147"/>
      <c r="S67" s="147"/>
      <c r="T67" s="146"/>
      <c r="U67" s="146"/>
      <c r="V67" s="146"/>
      <c r="W67" s="146"/>
      <c r="X67" s="146"/>
      <c r="Y67" s="146"/>
      <c r="Z67" s="146"/>
      <c r="AA67" s="146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/>
      <c r="BO67" s="146"/>
      <c r="BP67" s="146"/>
      <c r="BQ67" s="146"/>
      <c r="BR67" s="146"/>
      <c r="BS67" s="146"/>
      <c r="BT67" s="146"/>
      <c r="BU67" s="146"/>
      <c r="BV67" s="146"/>
      <c r="BW67" s="146"/>
      <c r="BX67" s="146"/>
      <c r="BY67" s="146"/>
      <c r="BZ67" s="146"/>
      <c r="CA67" s="146"/>
      <c r="CB67" s="146"/>
      <c r="CC67" s="146"/>
      <c r="CD67" s="146"/>
      <c r="CE67" s="146"/>
      <c r="CF67" s="146"/>
      <c r="CG67" s="146"/>
    </row>
    <row r="68" spans="18:85" hidden="1" x14ac:dyDescent="0.3">
      <c r="R68" s="147"/>
      <c r="S68" s="147"/>
      <c r="T68" s="146"/>
      <c r="U68" s="146"/>
      <c r="V68" s="146"/>
      <c r="W68" s="146"/>
      <c r="X68" s="146"/>
      <c r="Y68" s="146"/>
      <c r="Z68" s="146"/>
      <c r="AA68" s="146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6"/>
      <c r="BN68" s="146"/>
      <c r="BO68" s="146"/>
      <c r="BP68" s="146"/>
      <c r="BQ68" s="146"/>
      <c r="BR68" s="146"/>
      <c r="BS68" s="146"/>
      <c r="BT68" s="146"/>
      <c r="BU68" s="146"/>
      <c r="BV68" s="146"/>
      <c r="BW68" s="146"/>
      <c r="BX68" s="146"/>
      <c r="BY68" s="146"/>
      <c r="BZ68" s="146"/>
      <c r="CA68" s="146"/>
      <c r="CB68" s="146"/>
      <c r="CC68" s="146"/>
      <c r="CD68" s="146"/>
      <c r="CE68" s="146"/>
      <c r="CF68" s="146"/>
      <c r="CG68" s="146"/>
    </row>
    <row r="69" spans="18:85" hidden="1" x14ac:dyDescent="0.3">
      <c r="R69" s="147"/>
      <c r="S69" s="147"/>
      <c r="T69" s="146"/>
      <c r="U69" s="146"/>
      <c r="V69" s="146"/>
      <c r="W69" s="146"/>
      <c r="X69" s="146"/>
      <c r="Y69" s="146"/>
      <c r="Z69" s="146"/>
      <c r="AA69" s="146"/>
      <c r="AB69" s="147"/>
      <c r="AC69" s="147"/>
      <c r="AD69" s="147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  <c r="BI69" s="146"/>
      <c r="BJ69" s="146"/>
      <c r="BK69" s="146"/>
      <c r="BL69" s="146"/>
      <c r="BM69" s="146"/>
      <c r="BN69" s="146"/>
      <c r="BO69" s="146"/>
      <c r="BP69" s="146"/>
      <c r="BQ69" s="146"/>
      <c r="BR69" s="146"/>
      <c r="BS69" s="146"/>
      <c r="BT69" s="146"/>
      <c r="BU69" s="146"/>
      <c r="BV69" s="146"/>
      <c r="BW69" s="146"/>
      <c r="BX69" s="146"/>
      <c r="BY69" s="146"/>
      <c r="BZ69" s="146"/>
      <c r="CA69" s="146"/>
      <c r="CB69" s="146"/>
      <c r="CC69" s="146"/>
      <c r="CD69" s="146"/>
      <c r="CE69" s="146"/>
      <c r="CF69" s="146"/>
      <c r="CG69" s="146"/>
    </row>
    <row r="70" spans="18:85" hidden="1" x14ac:dyDescent="0.3">
      <c r="R70" s="147"/>
      <c r="S70" s="147"/>
      <c r="T70" s="146"/>
      <c r="U70" s="146"/>
      <c r="V70" s="146"/>
      <c r="W70" s="146"/>
      <c r="X70" s="146"/>
      <c r="Y70" s="146"/>
      <c r="Z70" s="146"/>
      <c r="AA70" s="146"/>
      <c r="AB70" s="147"/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/>
      <c r="AN70" s="147"/>
      <c r="AO70" s="147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  <c r="BI70" s="146"/>
      <c r="BJ70" s="146"/>
      <c r="BK70" s="146"/>
      <c r="BL70" s="146"/>
      <c r="BM70" s="146"/>
      <c r="BN70" s="146"/>
      <c r="BO70" s="146"/>
      <c r="BP70" s="146"/>
      <c r="BQ70" s="146"/>
      <c r="BR70" s="146"/>
      <c r="BS70" s="146"/>
      <c r="BT70" s="146"/>
      <c r="BU70" s="146"/>
      <c r="BV70" s="146"/>
      <c r="BW70" s="146"/>
      <c r="BX70" s="146"/>
      <c r="BY70" s="146"/>
      <c r="BZ70" s="146"/>
      <c r="CA70" s="146"/>
      <c r="CB70" s="146"/>
      <c r="CC70" s="146"/>
      <c r="CD70" s="146"/>
      <c r="CE70" s="146"/>
      <c r="CF70" s="146"/>
      <c r="CG70" s="146"/>
    </row>
    <row r="71" spans="18:85" hidden="1" x14ac:dyDescent="0.3">
      <c r="R71" s="147"/>
      <c r="S71" s="147"/>
      <c r="T71" s="146"/>
      <c r="U71" s="146"/>
      <c r="V71" s="146"/>
      <c r="W71" s="146"/>
      <c r="X71" s="146"/>
      <c r="Y71" s="146"/>
      <c r="Z71" s="146"/>
      <c r="AA71" s="146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  <c r="BI71" s="146"/>
      <c r="BJ71" s="146"/>
      <c r="BK71" s="146"/>
      <c r="BL71" s="146"/>
      <c r="BM71" s="146"/>
      <c r="BN71" s="146"/>
      <c r="BO71" s="146"/>
      <c r="BP71" s="146"/>
      <c r="BQ71" s="146"/>
      <c r="BR71" s="146"/>
      <c r="BS71" s="146"/>
      <c r="BT71" s="146"/>
      <c r="BU71" s="146"/>
      <c r="BV71" s="146"/>
      <c r="BW71" s="146"/>
      <c r="BX71" s="146"/>
      <c r="BY71" s="146"/>
      <c r="BZ71" s="146"/>
      <c r="CA71" s="146"/>
      <c r="CB71" s="146"/>
      <c r="CC71" s="146"/>
      <c r="CD71" s="146"/>
      <c r="CE71" s="146"/>
      <c r="CF71" s="146"/>
      <c r="CG71" s="146"/>
    </row>
    <row r="72" spans="18:85" hidden="1" x14ac:dyDescent="0.3">
      <c r="R72" s="147"/>
      <c r="S72" s="147"/>
      <c r="T72" s="146"/>
      <c r="U72" s="146"/>
      <c r="V72" s="146"/>
      <c r="W72" s="146"/>
      <c r="X72" s="146"/>
      <c r="Y72" s="146"/>
      <c r="Z72" s="146"/>
      <c r="AA72" s="146"/>
      <c r="AB72" s="147"/>
      <c r="AC72" s="147"/>
      <c r="AD72" s="147"/>
      <c r="AE72" s="147"/>
      <c r="AF72" s="147"/>
      <c r="AG72" s="147"/>
      <c r="AH72" s="147"/>
      <c r="AI72" s="147"/>
      <c r="AJ72" s="147"/>
      <c r="AK72" s="147"/>
      <c r="AL72" s="147"/>
      <c r="AM72" s="147"/>
      <c r="AN72" s="147"/>
      <c r="AO72" s="147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  <c r="BI72" s="146"/>
      <c r="BJ72" s="146"/>
      <c r="BK72" s="146"/>
      <c r="BL72" s="146"/>
      <c r="BM72" s="146"/>
      <c r="BN72" s="146"/>
      <c r="BO72" s="146"/>
      <c r="BP72" s="146"/>
      <c r="BQ72" s="146"/>
      <c r="BR72" s="146"/>
      <c r="BS72" s="146"/>
      <c r="BT72" s="146"/>
      <c r="BU72" s="146"/>
      <c r="BV72" s="146"/>
      <c r="BW72" s="146"/>
      <c r="BX72" s="146"/>
      <c r="BY72" s="146"/>
      <c r="BZ72" s="146"/>
      <c r="CA72" s="146"/>
      <c r="CB72" s="146"/>
      <c r="CC72" s="146"/>
      <c r="CD72" s="146"/>
      <c r="CE72" s="146"/>
      <c r="CF72" s="146"/>
      <c r="CG72" s="146"/>
    </row>
    <row r="73" spans="18:85" hidden="1" x14ac:dyDescent="0.3">
      <c r="R73" s="147"/>
      <c r="S73" s="147"/>
      <c r="T73" s="146"/>
      <c r="U73" s="146"/>
      <c r="V73" s="146"/>
      <c r="W73" s="146"/>
      <c r="X73" s="146"/>
      <c r="Y73" s="146"/>
      <c r="Z73" s="146"/>
      <c r="AA73" s="146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  <c r="AM73" s="147"/>
      <c r="AN73" s="147"/>
      <c r="AO73" s="147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  <c r="BI73" s="146"/>
      <c r="BJ73" s="146"/>
      <c r="BK73" s="146"/>
      <c r="BL73" s="146"/>
      <c r="BM73" s="146"/>
      <c r="BN73" s="146"/>
      <c r="BO73" s="146"/>
      <c r="BP73" s="146"/>
      <c r="BQ73" s="146"/>
      <c r="BR73" s="146"/>
      <c r="BS73" s="146"/>
      <c r="BT73" s="146"/>
      <c r="BU73" s="146"/>
      <c r="BV73" s="146"/>
      <c r="BW73" s="146"/>
      <c r="BX73" s="146"/>
      <c r="BY73" s="146"/>
      <c r="BZ73" s="146"/>
      <c r="CA73" s="146"/>
      <c r="CB73" s="146"/>
      <c r="CC73" s="146"/>
      <c r="CD73" s="146"/>
      <c r="CE73" s="146"/>
      <c r="CF73" s="146"/>
      <c r="CG73" s="146"/>
    </row>
    <row r="74" spans="18:85" hidden="1" x14ac:dyDescent="0.3">
      <c r="R74" s="147"/>
      <c r="S74" s="147"/>
      <c r="T74" s="146"/>
      <c r="U74" s="146"/>
      <c r="V74" s="146"/>
      <c r="W74" s="146"/>
      <c r="X74" s="146"/>
      <c r="Y74" s="146"/>
      <c r="Z74" s="146"/>
      <c r="AA74" s="146"/>
      <c r="AB74" s="147"/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  <c r="BI74" s="146"/>
      <c r="BJ74" s="146"/>
      <c r="BK74" s="146"/>
      <c r="BL74" s="146"/>
      <c r="BM74" s="146"/>
      <c r="BN74" s="146"/>
      <c r="BO74" s="146"/>
      <c r="BP74" s="146"/>
      <c r="BQ74" s="146"/>
      <c r="BR74" s="146"/>
      <c r="BS74" s="146"/>
      <c r="BT74" s="146"/>
      <c r="BU74" s="146"/>
      <c r="BV74" s="146"/>
      <c r="BW74" s="146"/>
      <c r="BX74" s="146"/>
      <c r="BY74" s="146"/>
      <c r="BZ74" s="146"/>
      <c r="CA74" s="146"/>
      <c r="CB74" s="146"/>
      <c r="CC74" s="146"/>
      <c r="CD74" s="146"/>
      <c r="CE74" s="146"/>
      <c r="CF74" s="146"/>
      <c r="CG74" s="146"/>
    </row>
    <row r="75" spans="18:85" hidden="1" x14ac:dyDescent="0.3">
      <c r="R75" s="147"/>
      <c r="S75" s="147"/>
      <c r="T75" s="146"/>
      <c r="U75" s="146"/>
      <c r="V75" s="146"/>
      <c r="W75" s="146"/>
      <c r="X75" s="146"/>
      <c r="Y75" s="146"/>
      <c r="Z75" s="146"/>
      <c r="AA75" s="146"/>
      <c r="AB75" s="147"/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  <c r="BI75" s="146"/>
      <c r="BJ75" s="146"/>
      <c r="BK75" s="146"/>
      <c r="BL75" s="146"/>
      <c r="BM75" s="146"/>
      <c r="BN75" s="146"/>
      <c r="BO75" s="146"/>
      <c r="BP75" s="146"/>
      <c r="BQ75" s="146"/>
      <c r="BR75" s="146"/>
      <c r="BS75" s="146"/>
      <c r="BT75" s="146"/>
      <c r="BU75" s="146"/>
      <c r="BV75" s="146"/>
      <c r="BW75" s="146"/>
      <c r="BX75" s="146"/>
      <c r="BY75" s="146"/>
      <c r="BZ75" s="146"/>
      <c r="CA75" s="146"/>
      <c r="CB75" s="146"/>
      <c r="CC75" s="146"/>
      <c r="CD75" s="146"/>
      <c r="CE75" s="146"/>
      <c r="CF75" s="146"/>
      <c r="CG75" s="146"/>
    </row>
    <row r="76" spans="18:85" hidden="1" x14ac:dyDescent="0.3">
      <c r="R76" s="147"/>
      <c r="S76" s="147"/>
      <c r="T76" s="146"/>
      <c r="U76" s="146"/>
      <c r="V76" s="146"/>
      <c r="W76" s="146"/>
      <c r="X76" s="146"/>
      <c r="Y76" s="146"/>
      <c r="Z76" s="146"/>
      <c r="AA76" s="146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  <c r="BI76" s="146"/>
      <c r="BJ76" s="146"/>
      <c r="BK76" s="146"/>
      <c r="BL76" s="146"/>
      <c r="BM76" s="146"/>
      <c r="BN76" s="146"/>
      <c r="BO76" s="146"/>
      <c r="BP76" s="146"/>
      <c r="BQ76" s="146"/>
      <c r="BR76" s="146"/>
      <c r="BS76" s="146"/>
      <c r="BT76" s="146"/>
      <c r="BU76" s="146"/>
      <c r="BV76" s="146"/>
      <c r="BW76" s="146"/>
      <c r="BX76" s="146"/>
      <c r="BY76" s="146"/>
      <c r="BZ76" s="146"/>
      <c r="CA76" s="146"/>
      <c r="CB76" s="146"/>
      <c r="CC76" s="146"/>
      <c r="CD76" s="146"/>
      <c r="CE76" s="146"/>
      <c r="CF76" s="146"/>
      <c r="CG76" s="146"/>
    </row>
    <row r="77" spans="18:85" hidden="1" x14ac:dyDescent="0.3">
      <c r="R77" s="147"/>
      <c r="S77" s="147"/>
      <c r="T77" s="146"/>
      <c r="U77" s="146"/>
      <c r="V77" s="146"/>
      <c r="W77" s="146"/>
      <c r="X77" s="146"/>
      <c r="Y77" s="146"/>
      <c r="Z77" s="146"/>
      <c r="AA77" s="146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  <c r="BI77" s="146"/>
      <c r="BJ77" s="146"/>
      <c r="BK77" s="146"/>
      <c r="BL77" s="146"/>
      <c r="BM77" s="146"/>
      <c r="BN77" s="146"/>
      <c r="BO77" s="146"/>
      <c r="BP77" s="146"/>
      <c r="BQ77" s="146"/>
      <c r="BR77" s="146"/>
      <c r="BS77" s="146"/>
      <c r="BT77" s="146"/>
      <c r="BU77" s="146"/>
      <c r="BV77" s="146"/>
      <c r="BW77" s="146"/>
      <c r="BX77" s="146"/>
      <c r="BY77" s="146"/>
      <c r="BZ77" s="146"/>
      <c r="CA77" s="146"/>
      <c r="CB77" s="146"/>
      <c r="CC77" s="146"/>
      <c r="CD77" s="146"/>
      <c r="CE77" s="146"/>
      <c r="CF77" s="146"/>
      <c r="CG77" s="146"/>
    </row>
    <row r="78" spans="18:85" hidden="1" x14ac:dyDescent="0.3">
      <c r="R78" s="147"/>
      <c r="S78" s="147"/>
      <c r="T78" s="146"/>
      <c r="U78" s="146"/>
      <c r="V78" s="146"/>
      <c r="W78" s="146"/>
      <c r="X78" s="146"/>
      <c r="Y78" s="146"/>
      <c r="Z78" s="146"/>
      <c r="AA78" s="146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6"/>
      <c r="BN78" s="146"/>
      <c r="BO78" s="146"/>
      <c r="BP78" s="146"/>
      <c r="BQ78" s="146"/>
      <c r="BR78" s="146"/>
      <c r="BS78" s="146"/>
      <c r="BT78" s="146"/>
      <c r="BU78" s="146"/>
      <c r="BV78" s="146"/>
      <c r="BW78" s="146"/>
      <c r="BX78" s="146"/>
      <c r="BY78" s="146"/>
      <c r="BZ78" s="146"/>
      <c r="CA78" s="146"/>
      <c r="CB78" s="146"/>
      <c r="CC78" s="146"/>
      <c r="CD78" s="146"/>
      <c r="CE78" s="146"/>
      <c r="CF78" s="146"/>
      <c r="CG78" s="146"/>
    </row>
    <row r="79" spans="18:85" hidden="1" x14ac:dyDescent="0.3">
      <c r="R79" s="147"/>
      <c r="S79" s="147"/>
      <c r="T79" s="146"/>
      <c r="U79" s="146"/>
      <c r="V79" s="146"/>
      <c r="W79" s="146"/>
      <c r="X79" s="146"/>
      <c r="Y79" s="146"/>
      <c r="Z79" s="146"/>
      <c r="AA79" s="146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J79" s="146"/>
      <c r="BK79" s="146"/>
      <c r="BL79" s="146"/>
      <c r="BM79" s="146"/>
      <c r="BN79" s="146"/>
      <c r="BO79" s="146"/>
      <c r="BP79" s="146"/>
      <c r="BQ79" s="146"/>
      <c r="BR79" s="146"/>
      <c r="BS79" s="146"/>
      <c r="BT79" s="146"/>
      <c r="BU79" s="146"/>
      <c r="BV79" s="146"/>
      <c r="BW79" s="146"/>
      <c r="BX79" s="146"/>
      <c r="BY79" s="146"/>
      <c r="BZ79" s="146"/>
      <c r="CA79" s="146"/>
      <c r="CB79" s="146"/>
      <c r="CC79" s="146"/>
      <c r="CD79" s="146"/>
      <c r="CE79" s="146"/>
      <c r="CF79" s="146"/>
      <c r="CG79" s="146"/>
    </row>
    <row r="80" spans="18:85" hidden="1" x14ac:dyDescent="0.3">
      <c r="R80" s="147"/>
      <c r="S80" s="147"/>
      <c r="T80" s="146"/>
      <c r="U80" s="146"/>
      <c r="V80" s="146"/>
      <c r="W80" s="146"/>
      <c r="X80" s="146"/>
      <c r="Y80" s="146"/>
      <c r="Z80" s="146"/>
      <c r="AA80" s="146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46"/>
      <c r="BN80" s="146"/>
      <c r="BO80" s="146"/>
      <c r="BP80" s="146"/>
      <c r="BQ80" s="146"/>
      <c r="BR80" s="146"/>
      <c r="BS80" s="146"/>
      <c r="BT80" s="146"/>
      <c r="BU80" s="146"/>
      <c r="BV80" s="146"/>
      <c r="BW80" s="146"/>
      <c r="BX80" s="146"/>
      <c r="BY80" s="146"/>
      <c r="BZ80" s="146"/>
      <c r="CA80" s="146"/>
      <c r="CB80" s="146"/>
      <c r="CC80" s="146"/>
      <c r="CD80" s="146"/>
      <c r="CE80" s="146"/>
      <c r="CF80" s="146"/>
      <c r="CG80" s="146"/>
    </row>
    <row r="81" spans="18:85" hidden="1" x14ac:dyDescent="0.3">
      <c r="R81" s="147"/>
      <c r="S81" s="147"/>
      <c r="T81" s="146"/>
      <c r="U81" s="146"/>
      <c r="V81" s="146"/>
      <c r="W81" s="146"/>
      <c r="X81" s="146"/>
      <c r="Y81" s="146"/>
      <c r="Z81" s="146"/>
      <c r="AA81" s="146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6"/>
      <c r="BN81" s="146"/>
      <c r="BO81" s="146"/>
      <c r="BP81" s="146"/>
      <c r="BQ81" s="146"/>
      <c r="BR81" s="146"/>
      <c r="BS81" s="146"/>
      <c r="BT81" s="146"/>
      <c r="BU81" s="146"/>
      <c r="BV81" s="146"/>
      <c r="BW81" s="146"/>
      <c r="BX81" s="146"/>
      <c r="BY81" s="146"/>
      <c r="BZ81" s="146"/>
      <c r="CA81" s="146"/>
      <c r="CB81" s="146"/>
      <c r="CC81" s="146"/>
      <c r="CD81" s="146"/>
      <c r="CE81" s="146"/>
      <c r="CF81" s="146"/>
      <c r="CG81" s="146"/>
    </row>
    <row r="82" spans="18:85" hidden="1" x14ac:dyDescent="0.3">
      <c r="R82" s="147"/>
      <c r="S82" s="147"/>
      <c r="T82" s="146"/>
      <c r="U82" s="146"/>
      <c r="V82" s="146"/>
      <c r="W82" s="146"/>
      <c r="X82" s="146"/>
      <c r="Y82" s="146"/>
      <c r="Z82" s="146"/>
      <c r="AA82" s="146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6"/>
      <c r="BN82" s="146"/>
      <c r="BO82" s="146"/>
      <c r="BP82" s="146"/>
      <c r="BQ82" s="146"/>
      <c r="BR82" s="146"/>
      <c r="BS82" s="146"/>
      <c r="BT82" s="146"/>
      <c r="BU82" s="146"/>
      <c r="BV82" s="146"/>
      <c r="BW82" s="146"/>
      <c r="BX82" s="146"/>
      <c r="BY82" s="146"/>
      <c r="BZ82" s="146"/>
      <c r="CA82" s="146"/>
      <c r="CB82" s="146"/>
      <c r="CC82" s="146"/>
      <c r="CD82" s="146"/>
      <c r="CE82" s="146"/>
      <c r="CF82" s="146"/>
      <c r="CG82" s="146"/>
    </row>
    <row r="83" spans="18:85" hidden="1" x14ac:dyDescent="0.3">
      <c r="R83" s="147"/>
      <c r="S83" s="147"/>
      <c r="T83" s="146"/>
      <c r="U83" s="146"/>
      <c r="V83" s="146"/>
      <c r="W83" s="146"/>
      <c r="X83" s="146"/>
      <c r="Y83" s="146"/>
      <c r="Z83" s="146"/>
      <c r="AA83" s="146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  <c r="BI83" s="146"/>
      <c r="BJ83" s="146"/>
      <c r="BK83" s="146"/>
      <c r="BL83" s="146"/>
      <c r="BM83" s="146"/>
      <c r="BN83" s="146"/>
      <c r="BO83" s="146"/>
      <c r="BP83" s="146"/>
      <c r="BQ83" s="146"/>
      <c r="BR83" s="146"/>
      <c r="BS83" s="146"/>
      <c r="BT83" s="146"/>
      <c r="BU83" s="146"/>
      <c r="BV83" s="146"/>
      <c r="BW83" s="146"/>
      <c r="BX83" s="146"/>
      <c r="BY83" s="146"/>
      <c r="BZ83" s="146"/>
      <c r="CA83" s="146"/>
      <c r="CB83" s="146"/>
      <c r="CC83" s="146"/>
      <c r="CD83" s="146"/>
      <c r="CE83" s="146"/>
      <c r="CF83" s="146"/>
      <c r="CG83" s="146"/>
    </row>
    <row r="84" spans="18:85" hidden="1" x14ac:dyDescent="0.3">
      <c r="R84" s="147"/>
      <c r="S84" s="147"/>
      <c r="T84" s="146"/>
      <c r="U84" s="146"/>
      <c r="V84" s="146"/>
      <c r="W84" s="146"/>
      <c r="X84" s="146"/>
      <c r="Y84" s="146"/>
      <c r="Z84" s="146"/>
      <c r="AA84" s="146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46"/>
      <c r="BN84" s="146"/>
      <c r="BO84" s="146"/>
      <c r="BP84" s="146"/>
      <c r="BQ84" s="146"/>
      <c r="BR84" s="146"/>
      <c r="BS84" s="146"/>
      <c r="BT84" s="146"/>
      <c r="BU84" s="146"/>
      <c r="BV84" s="146"/>
      <c r="BW84" s="146"/>
      <c r="BX84" s="146"/>
      <c r="BY84" s="146"/>
      <c r="BZ84" s="146"/>
      <c r="CA84" s="146"/>
      <c r="CB84" s="146"/>
      <c r="CC84" s="146"/>
      <c r="CD84" s="146"/>
      <c r="CE84" s="146"/>
      <c r="CF84" s="146"/>
      <c r="CG84" s="146"/>
    </row>
    <row r="85" spans="18:85" hidden="1" x14ac:dyDescent="0.3">
      <c r="R85" s="147"/>
      <c r="S85" s="147"/>
      <c r="T85" s="146"/>
      <c r="U85" s="146"/>
      <c r="V85" s="146"/>
      <c r="W85" s="146"/>
      <c r="X85" s="146"/>
      <c r="Y85" s="146"/>
      <c r="Z85" s="146"/>
      <c r="AA85" s="146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6"/>
      <c r="BN85" s="146"/>
      <c r="BO85" s="146"/>
      <c r="BP85" s="146"/>
      <c r="BQ85" s="146"/>
      <c r="BR85" s="146"/>
      <c r="BS85" s="146"/>
      <c r="BT85" s="146"/>
      <c r="BU85" s="146"/>
      <c r="BV85" s="146"/>
      <c r="BW85" s="146"/>
      <c r="BX85" s="146"/>
      <c r="BY85" s="146"/>
      <c r="BZ85" s="146"/>
      <c r="CA85" s="146"/>
      <c r="CB85" s="146"/>
      <c r="CC85" s="146"/>
      <c r="CD85" s="146"/>
      <c r="CE85" s="146"/>
      <c r="CF85" s="146"/>
      <c r="CG85" s="146"/>
    </row>
    <row r="86" spans="18:85" hidden="1" x14ac:dyDescent="0.3">
      <c r="R86" s="147"/>
      <c r="S86" s="147"/>
      <c r="T86" s="146"/>
      <c r="U86" s="146"/>
      <c r="V86" s="146"/>
      <c r="W86" s="146"/>
      <c r="X86" s="146"/>
      <c r="Y86" s="146"/>
      <c r="Z86" s="146"/>
      <c r="AA86" s="146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146"/>
      <c r="BN86" s="146"/>
      <c r="BO86" s="146"/>
      <c r="BP86" s="146"/>
      <c r="BQ86" s="146"/>
      <c r="BR86" s="146"/>
      <c r="BS86" s="146"/>
      <c r="BT86" s="146"/>
      <c r="BU86" s="146"/>
      <c r="BV86" s="146"/>
      <c r="BW86" s="146"/>
      <c r="BX86" s="146"/>
      <c r="BY86" s="146"/>
      <c r="BZ86" s="146"/>
      <c r="CA86" s="146"/>
      <c r="CB86" s="146"/>
      <c r="CC86" s="146"/>
      <c r="CD86" s="146"/>
      <c r="CE86" s="146"/>
      <c r="CF86" s="146"/>
      <c r="CG86" s="146"/>
    </row>
    <row r="87" spans="18:85" hidden="1" x14ac:dyDescent="0.3">
      <c r="R87" s="147"/>
      <c r="S87" s="147"/>
      <c r="T87" s="146"/>
      <c r="U87" s="146"/>
      <c r="V87" s="146"/>
      <c r="W87" s="146"/>
      <c r="X87" s="146"/>
      <c r="Y87" s="146"/>
      <c r="Z87" s="146"/>
      <c r="AA87" s="146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6"/>
      <c r="AQ87" s="146"/>
      <c r="AR87" s="146"/>
      <c r="AS87" s="146"/>
      <c r="AT87" s="146"/>
      <c r="AU87" s="146"/>
      <c r="AV87" s="146"/>
      <c r="AW87" s="146"/>
      <c r="AX87" s="146"/>
      <c r="AY87" s="146"/>
      <c r="AZ87" s="146"/>
      <c r="BA87" s="146"/>
      <c r="BB87" s="146"/>
      <c r="BC87" s="146"/>
      <c r="BD87" s="146"/>
      <c r="BE87" s="146"/>
      <c r="BF87" s="146"/>
      <c r="BG87" s="146"/>
      <c r="BH87" s="146"/>
      <c r="BI87" s="146"/>
      <c r="BJ87" s="146"/>
      <c r="BK87" s="146"/>
      <c r="BL87" s="146"/>
      <c r="BM87" s="146"/>
      <c r="BN87" s="146"/>
      <c r="BO87" s="146"/>
      <c r="BP87" s="146"/>
      <c r="BQ87" s="146"/>
      <c r="BR87" s="146"/>
      <c r="BS87" s="146"/>
      <c r="BT87" s="146"/>
      <c r="BU87" s="146"/>
      <c r="BV87" s="146"/>
      <c r="BW87" s="146"/>
      <c r="BX87" s="146"/>
      <c r="BY87" s="146"/>
      <c r="BZ87" s="146"/>
      <c r="CA87" s="146"/>
      <c r="CB87" s="146"/>
      <c r="CC87" s="146"/>
      <c r="CD87" s="146"/>
      <c r="CE87" s="146"/>
      <c r="CF87" s="146"/>
      <c r="CG87" s="146"/>
    </row>
    <row r="88" spans="18:85" hidden="1" x14ac:dyDescent="0.3">
      <c r="R88" s="147"/>
      <c r="S88" s="147"/>
      <c r="T88" s="146"/>
      <c r="U88" s="146"/>
      <c r="V88" s="146"/>
      <c r="W88" s="146"/>
      <c r="X88" s="146"/>
      <c r="Y88" s="146"/>
      <c r="Z88" s="146"/>
      <c r="AA88" s="146"/>
      <c r="AB88" s="147"/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  <c r="BI88" s="146"/>
      <c r="BJ88" s="146"/>
      <c r="BK88" s="146"/>
      <c r="BL88" s="146"/>
      <c r="BM88" s="146"/>
      <c r="BN88" s="146"/>
      <c r="BO88" s="146"/>
      <c r="BP88" s="146"/>
      <c r="BQ88" s="146"/>
      <c r="BR88" s="146"/>
      <c r="BS88" s="146"/>
      <c r="BT88" s="146"/>
      <c r="BU88" s="146"/>
      <c r="BV88" s="146"/>
      <c r="BW88" s="146"/>
      <c r="BX88" s="146"/>
      <c r="BY88" s="146"/>
      <c r="BZ88" s="146"/>
      <c r="CA88" s="146"/>
      <c r="CB88" s="146"/>
      <c r="CC88" s="146"/>
      <c r="CD88" s="146"/>
      <c r="CE88" s="146"/>
      <c r="CF88" s="146"/>
      <c r="CG88" s="146"/>
    </row>
    <row r="89" spans="18:85" hidden="1" x14ac:dyDescent="0.3">
      <c r="R89" s="147"/>
      <c r="S89" s="147"/>
      <c r="T89" s="146"/>
      <c r="U89" s="146"/>
      <c r="V89" s="146"/>
      <c r="W89" s="146"/>
      <c r="X89" s="146"/>
      <c r="Y89" s="146"/>
      <c r="Z89" s="146"/>
      <c r="AA89" s="146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  <c r="BI89" s="146"/>
      <c r="BJ89" s="146"/>
      <c r="BK89" s="146"/>
      <c r="BL89" s="146"/>
      <c r="BM89" s="146"/>
      <c r="BN89" s="146"/>
      <c r="BO89" s="146"/>
      <c r="BP89" s="146"/>
      <c r="BQ89" s="146"/>
      <c r="BR89" s="146"/>
      <c r="BS89" s="146"/>
      <c r="BT89" s="146"/>
      <c r="BU89" s="146"/>
      <c r="BV89" s="146"/>
      <c r="BW89" s="146"/>
      <c r="BX89" s="146"/>
      <c r="BY89" s="146"/>
      <c r="BZ89" s="146"/>
      <c r="CA89" s="146"/>
      <c r="CB89" s="146"/>
      <c r="CC89" s="146"/>
      <c r="CD89" s="146"/>
      <c r="CE89" s="146"/>
      <c r="CF89" s="146"/>
      <c r="CG89" s="146"/>
    </row>
    <row r="90" spans="18:85" hidden="1" x14ac:dyDescent="0.3">
      <c r="R90" s="147"/>
      <c r="S90" s="147"/>
      <c r="T90" s="146"/>
      <c r="U90" s="146"/>
      <c r="V90" s="146"/>
      <c r="W90" s="146"/>
      <c r="X90" s="146"/>
      <c r="Y90" s="146"/>
      <c r="Z90" s="146"/>
      <c r="AA90" s="146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  <c r="BI90" s="146"/>
      <c r="BJ90" s="146"/>
      <c r="BK90" s="146"/>
      <c r="BL90" s="146"/>
      <c r="BM90" s="146"/>
      <c r="BN90" s="146"/>
      <c r="BO90" s="146"/>
      <c r="BP90" s="146"/>
      <c r="BQ90" s="146"/>
      <c r="BR90" s="146"/>
      <c r="BS90" s="146"/>
      <c r="BT90" s="146"/>
      <c r="BU90" s="146"/>
      <c r="BV90" s="146"/>
      <c r="BW90" s="146"/>
      <c r="BX90" s="146"/>
      <c r="BY90" s="146"/>
      <c r="BZ90" s="146"/>
      <c r="CA90" s="146"/>
      <c r="CB90" s="146"/>
      <c r="CC90" s="146"/>
      <c r="CD90" s="146"/>
      <c r="CE90" s="146"/>
      <c r="CF90" s="146"/>
      <c r="CG90" s="146"/>
    </row>
    <row r="91" spans="18:85" hidden="1" x14ac:dyDescent="0.3">
      <c r="R91" s="147"/>
      <c r="S91" s="147"/>
      <c r="T91" s="146"/>
      <c r="U91" s="146"/>
      <c r="V91" s="146"/>
      <c r="W91" s="146"/>
      <c r="X91" s="146"/>
      <c r="Y91" s="146"/>
      <c r="Z91" s="146"/>
      <c r="AA91" s="146"/>
      <c r="AB91" s="147"/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  <c r="BI91" s="146"/>
      <c r="BJ91" s="146"/>
      <c r="BK91" s="146"/>
      <c r="BL91" s="146"/>
      <c r="BM91" s="146"/>
      <c r="BN91" s="146"/>
      <c r="BO91" s="146"/>
      <c r="BP91" s="146"/>
      <c r="BQ91" s="146"/>
      <c r="BR91" s="146"/>
      <c r="BS91" s="146"/>
      <c r="BT91" s="146"/>
      <c r="BU91" s="146"/>
      <c r="BV91" s="146"/>
      <c r="BW91" s="146"/>
      <c r="BX91" s="146"/>
      <c r="BY91" s="146"/>
      <c r="BZ91" s="146"/>
      <c r="CA91" s="146"/>
      <c r="CB91" s="146"/>
      <c r="CC91" s="146"/>
      <c r="CD91" s="146"/>
      <c r="CE91" s="146"/>
      <c r="CF91" s="146"/>
      <c r="CG91" s="146"/>
    </row>
    <row r="92" spans="18:85" hidden="1" x14ac:dyDescent="0.3">
      <c r="R92" s="147"/>
      <c r="S92" s="147"/>
      <c r="T92" s="146"/>
      <c r="U92" s="146"/>
      <c r="V92" s="146"/>
      <c r="W92" s="146"/>
      <c r="X92" s="146"/>
      <c r="Y92" s="146"/>
      <c r="Z92" s="146"/>
      <c r="AA92" s="146"/>
      <c r="AB92" s="147"/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  <c r="BI92" s="146"/>
      <c r="BJ92" s="146"/>
      <c r="BK92" s="146"/>
      <c r="BL92" s="146"/>
      <c r="BM92" s="146"/>
      <c r="BN92" s="146"/>
      <c r="BO92" s="146"/>
      <c r="BP92" s="146"/>
      <c r="BQ92" s="146"/>
      <c r="BR92" s="146"/>
      <c r="BS92" s="146"/>
      <c r="BT92" s="146"/>
      <c r="BU92" s="146"/>
      <c r="BV92" s="146"/>
      <c r="BW92" s="146"/>
      <c r="BX92" s="146"/>
      <c r="BY92" s="146"/>
      <c r="BZ92" s="146"/>
      <c r="CA92" s="146"/>
      <c r="CB92" s="146"/>
      <c r="CC92" s="146"/>
      <c r="CD92" s="146"/>
      <c r="CE92" s="146"/>
      <c r="CF92" s="146"/>
      <c r="CG92" s="146"/>
    </row>
    <row r="93" spans="18:85" hidden="1" x14ac:dyDescent="0.3">
      <c r="R93" s="147"/>
      <c r="S93" s="147"/>
      <c r="T93" s="146"/>
      <c r="U93" s="146"/>
      <c r="V93" s="146"/>
      <c r="W93" s="146"/>
      <c r="X93" s="146"/>
      <c r="Y93" s="146"/>
      <c r="Z93" s="146"/>
      <c r="AA93" s="146"/>
      <c r="AB93" s="147"/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/>
      <c r="AN93" s="147"/>
      <c r="AO93" s="147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  <c r="BI93" s="146"/>
      <c r="BJ93" s="146"/>
      <c r="BK93" s="146"/>
      <c r="BL93" s="146"/>
      <c r="BM93" s="146"/>
      <c r="BN93" s="146"/>
      <c r="BO93" s="146"/>
      <c r="BP93" s="146"/>
      <c r="BQ93" s="146"/>
      <c r="BR93" s="146"/>
      <c r="BS93" s="146"/>
      <c r="BT93" s="146"/>
      <c r="BU93" s="146"/>
      <c r="BV93" s="146"/>
      <c r="BW93" s="146"/>
      <c r="BX93" s="146"/>
      <c r="BY93" s="146"/>
      <c r="BZ93" s="146"/>
      <c r="CA93" s="146"/>
      <c r="CB93" s="146"/>
      <c r="CC93" s="146"/>
      <c r="CD93" s="146"/>
      <c r="CE93" s="146"/>
      <c r="CF93" s="146"/>
      <c r="CG93" s="146"/>
    </row>
    <row r="94" spans="18:85" hidden="1" x14ac:dyDescent="0.3">
      <c r="R94" s="147"/>
      <c r="S94" s="147"/>
      <c r="T94" s="146"/>
      <c r="U94" s="146"/>
      <c r="V94" s="146"/>
      <c r="W94" s="146"/>
      <c r="X94" s="146"/>
      <c r="Y94" s="146"/>
      <c r="Z94" s="146"/>
      <c r="AA94" s="146"/>
      <c r="AB94" s="147"/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/>
      <c r="AN94" s="147"/>
      <c r="AO94" s="147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  <c r="BI94" s="146"/>
      <c r="BJ94" s="146"/>
      <c r="BK94" s="146"/>
      <c r="BL94" s="146"/>
      <c r="BM94" s="146"/>
      <c r="BN94" s="146"/>
      <c r="BO94" s="146"/>
      <c r="BP94" s="146"/>
      <c r="BQ94" s="146"/>
      <c r="BR94" s="146"/>
      <c r="BS94" s="146"/>
      <c r="BT94" s="146"/>
      <c r="BU94" s="146"/>
      <c r="BV94" s="146"/>
      <c r="BW94" s="146"/>
      <c r="BX94" s="146"/>
      <c r="BY94" s="146"/>
      <c r="BZ94" s="146"/>
      <c r="CA94" s="146"/>
      <c r="CB94" s="146"/>
      <c r="CC94" s="146"/>
      <c r="CD94" s="146"/>
      <c r="CE94" s="146"/>
      <c r="CF94" s="146"/>
      <c r="CG94" s="146"/>
    </row>
    <row r="95" spans="18:85" hidden="1" x14ac:dyDescent="0.3">
      <c r="R95" s="147"/>
      <c r="S95" s="147"/>
      <c r="T95" s="146"/>
      <c r="U95" s="146"/>
      <c r="V95" s="146"/>
      <c r="W95" s="146"/>
      <c r="X95" s="146"/>
      <c r="Y95" s="146"/>
      <c r="Z95" s="146"/>
      <c r="AA95" s="146"/>
      <c r="AB95" s="147"/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  <c r="AM95" s="147"/>
      <c r="AN95" s="147"/>
      <c r="AO95" s="147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  <c r="BI95" s="146"/>
      <c r="BJ95" s="146"/>
      <c r="BK95" s="146"/>
      <c r="BL95" s="146"/>
      <c r="BM95" s="146"/>
      <c r="BN95" s="146"/>
      <c r="BO95" s="146"/>
      <c r="BP95" s="146"/>
      <c r="BQ95" s="146"/>
      <c r="BR95" s="146"/>
      <c r="BS95" s="146"/>
      <c r="BT95" s="146"/>
      <c r="BU95" s="146"/>
      <c r="BV95" s="146"/>
      <c r="BW95" s="146"/>
      <c r="BX95" s="146"/>
      <c r="BY95" s="146"/>
      <c r="BZ95" s="146"/>
      <c r="CA95" s="146"/>
      <c r="CB95" s="146"/>
      <c r="CC95" s="146"/>
      <c r="CD95" s="146"/>
      <c r="CE95" s="146"/>
      <c r="CF95" s="146"/>
      <c r="CG95" s="146"/>
    </row>
    <row r="96" spans="18:85" hidden="1" x14ac:dyDescent="0.3">
      <c r="R96" s="147"/>
      <c r="S96" s="147"/>
      <c r="T96" s="146"/>
      <c r="U96" s="146"/>
      <c r="V96" s="146"/>
      <c r="W96" s="146"/>
      <c r="X96" s="146"/>
      <c r="Y96" s="146"/>
      <c r="Z96" s="146"/>
      <c r="AA96" s="146"/>
      <c r="AB96" s="147"/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/>
      <c r="AN96" s="147"/>
      <c r="AO96" s="147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  <c r="BI96" s="146"/>
      <c r="BJ96" s="146"/>
      <c r="BK96" s="146"/>
      <c r="BL96" s="146"/>
      <c r="BM96" s="146"/>
      <c r="BN96" s="146"/>
      <c r="BO96" s="146"/>
      <c r="BP96" s="146"/>
      <c r="BQ96" s="146"/>
      <c r="BR96" s="146"/>
      <c r="BS96" s="146"/>
      <c r="BT96" s="146"/>
      <c r="BU96" s="146"/>
      <c r="BV96" s="146"/>
      <c r="BW96" s="146"/>
      <c r="BX96" s="146"/>
      <c r="BY96" s="146"/>
      <c r="BZ96" s="146"/>
      <c r="CA96" s="146"/>
      <c r="CB96" s="146"/>
      <c r="CC96" s="146"/>
      <c r="CD96" s="146"/>
      <c r="CE96" s="146"/>
      <c r="CF96" s="146"/>
      <c r="CG96" s="146"/>
    </row>
    <row r="97" spans="18:85" hidden="1" x14ac:dyDescent="0.3">
      <c r="R97" s="147"/>
      <c r="S97" s="147"/>
      <c r="T97" s="146"/>
      <c r="U97" s="146"/>
      <c r="V97" s="146"/>
      <c r="W97" s="146"/>
      <c r="X97" s="146"/>
      <c r="Y97" s="146"/>
      <c r="Z97" s="146"/>
      <c r="AA97" s="146"/>
      <c r="AB97" s="147"/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/>
      <c r="AN97" s="147"/>
      <c r="AO97" s="147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  <c r="BM97" s="146"/>
      <c r="BN97" s="146"/>
      <c r="BO97" s="146"/>
      <c r="BP97" s="146"/>
      <c r="BQ97" s="146"/>
      <c r="BR97" s="146"/>
      <c r="BS97" s="146"/>
      <c r="BT97" s="146"/>
      <c r="BU97" s="146"/>
      <c r="BV97" s="146"/>
      <c r="BW97" s="146"/>
      <c r="BX97" s="146"/>
      <c r="BY97" s="146"/>
      <c r="BZ97" s="146"/>
      <c r="CA97" s="146"/>
      <c r="CB97" s="146"/>
      <c r="CC97" s="146"/>
      <c r="CD97" s="146"/>
      <c r="CE97" s="146"/>
      <c r="CF97" s="146"/>
      <c r="CG97" s="146"/>
    </row>
    <row r="98" spans="18:85" hidden="1" x14ac:dyDescent="0.3">
      <c r="R98" s="147"/>
      <c r="S98" s="147"/>
      <c r="T98" s="146"/>
      <c r="U98" s="146"/>
      <c r="V98" s="146"/>
      <c r="W98" s="146"/>
      <c r="X98" s="146"/>
      <c r="Y98" s="146"/>
      <c r="Z98" s="146"/>
      <c r="AA98" s="146"/>
      <c r="AB98" s="147"/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/>
      <c r="AN98" s="147"/>
      <c r="AO98" s="147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  <c r="BI98" s="146"/>
      <c r="BJ98" s="146"/>
      <c r="BK98" s="146"/>
      <c r="BL98" s="146"/>
      <c r="BM98" s="146"/>
      <c r="BN98" s="146"/>
      <c r="BO98" s="146"/>
      <c r="BP98" s="146"/>
      <c r="BQ98" s="146"/>
      <c r="BR98" s="146"/>
      <c r="BS98" s="146"/>
      <c r="BT98" s="146"/>
      <c r="BU98" s="146"/>
      <c r="BV98" s="146"/>
      <c r="BW98" s="146"/>
      <c r="BX98" s="146"/>
      <c r="BY98" s="146"/>
      <c r="BZ98" s="146"/>
      <c r="CA98" s="146"/>
      <c r="CB98" s="146"/>
      <c r="CC98" s="146"/>
      <c r="CD98" s="146"/>
      <c r="CE98" s="146"/>
      <c r="CF98" s="146"/>
      <c r="CG98" s="146"/>
    </row>
    <row r="99" spans="18:85" hidden="1" x14ac:dyDescent="0.3">
      <c r="R99" s="147"/>
      <c r="S99" s="147"/>
      <c r="T99" s="146"/>
      <c r="U99" s="146"/>
      <c r="V99" s="146"/>
      <c r="W99" s="146"/>
      <c r="X99" s="146"/>
      <c r="Y99" s="146"/>
      <c r="Z99" s="146"/>
      <c r="AA99" s="146"/>
      <c r="AB99" s="147"/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/>
      <c r="AN99" s="147"/>
      <c r="AO99" s="147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  <c r="BI99" s="146"/>
      <c r="BJ99" s="146"/>
      <c r="BK99" s="146"/>
      <c r="BL99" s="146"/>
      <c r="BM99" s="146"/>
      <c r="BN99" s="146"/>
      <c r="BO99" s="146"/>
      <c r="BP99" s="146"/>
      <c r="BQ99" s="146"/>
      <c r="BR99" s="146"/>
      <c r="BS99" s="146"/>
      <c r="BT99" s="146"/>
      <c r="BU99" s="146"/>
      <c r="BV99" s="146"/>
      <c r="BW99" s="146"/>
      <c r="BX99" s="146"/>
      <c r="BY99" s="146"/>
      <c r="BZ99" s="146"/>
      <c r="CA99" s="146"/>
      <c r="CB99" s="146"/>
      <c r="CC99" s="146"/>
      <c r="CD99" s="146"/>
      <c r="CE99" s="146"/>
      <c r="CF99" s="146"/>
      <c r="CG99" s="146"/>
    </row>
    <row r="100" spans="18:85" hidden="1" x14ac:dyDescent="0.3">
      <c r="R100" s="147"/>
      <c r="S100" s="147"/>
      <c r="T100" s="146"/>
      <c r="U100" s="146"/>
      <c r="V100" s="146"/>
      <c r="W100" s="146"/>
      <c r="X100" s="146"/>
      <c r="Y100" s="146"/>
      <c r="Z100" s="146"/>
      <c r="AA100" s="146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/>
      <c r="AN100" s="147"/>
      <c r="AO100" s="147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  <c r="BI100" s="146"/>
      <c r="BJ100" s="146"/>
      <c r="BK100" s="146"/>
      <c r="BL100" s="146"/>
      <c r="BM100" s="146"/>
      <c r="BN100" s="146"/>
      <c r="BO100" s="146"/>
      <c r="BP100" s="146"/>
      <c r="BQ100" s="146"/>
      <c r="BR100" s="146"/>
      <c r="BS100" s="146"/>
      <c r="BT100" s="146"/>
      <c r="BU100" s="146"/>
      <c r="BV100" s="146"/>
      <c r="BW100" s="146"/>
      <c r="BX100" s="146"/>
      <c r="BY100" s="146"/>
      <c r="BZ100" s="146"/>
      <c r="CA100" s="146"/>
      <c r="CB100" s="146"/>
      <c r="CC100" s="146"/>
      <c r="CD100" s="146"/>
      <c r="CE100" s="146"/>
      <c r="CF100" s="146"/>
      <c r="CG100" s="146"/>
    </row>
    <row r="101" spans="18:85" hidden="1" x14ac:dyDescent="0.3">
      <c r="R101" s="147"/>
      <c r="S101" s="147"/>
      <c r="T101" s="146"/>
      <c r="U101" s="146"/>
      <c r="V101" s="146"/>
      <c r="W101" s="146"/>
      <c r="X101" s="146"/>
      <c r="Y101" s="146"/>
      <c r="Z101" s="146"/>
      <c r="AA101" s="146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/>
      <c r="AN101" s="147"/>
      <c r="AO101" s="147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  <c r="BI101" s="146"/>
      <c r="BJ101" s="146"/>
      <c r="BK101" s="146"/>
      <c r="BL101" s="146"/>
      <c r="BM101" s="146"/>
      <c r="BN101" s="146"/>
      <c r="BO101" s="146"/>
      <c r="BP101" s="146"/>
      <c r="BQ101" s="146"/>
      <c r="BR101" s="146"/>
      <c r="BS101" s="146"/>
      <c r="BT101" s="146"/>
      <c r="BU101" s="146"/>
      <c r="BV101" s="146"/>
      <c r="BW101" s="146"/>
      <c r="BX101" s="146"/>
      <c r="BY101" s="146"/>
      <c r="BZ101" s="146"/>
      <c r="CA101" s="146"/>
      <c r="CB101" s="146"/>
      <c r="CC101" s="146"/>
      <c r="CD101" s="146"/>
      <c r="CE101" s="146"/>
      <c r="CF101" s="146"/>
      <c r="CG101" s="146"/>
    </row>
    <row r="102" spans="18:85" hidden="1" x14ac:dyDescent="0.3">
      <c r="R102" s="147"/>
      <c r="S102" s="147"/>
      <c r="T102" s="146"/>
      <c r="U102" s="146"/>
      <c r="V102" s="146"/>
      <c r="W102" s="146"/>
      <c r="X102" s="146"/>
      <c r="Y102" s="146"/>
      <c r="Z102" s="146"/>
      <c r="AA102" s="146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7"/>
      <c r="AL102" s="147"/>
      <c r="AM102" s="147"/>
      <c r="AN102" s="147"/>
      <c r="AO102" s="147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  <c r="BI102" s="146"/>
      <c r="BJ102" s="146"/>
      <c r="BK102" s="146"/>
      <c r="BL102" s="146"/>
      <c r="BM102" s="146"/>
      <c r="BN102" s="146"/>
      <c r="BO102" s="146"/>
      <c r="BP102" s="146"/>
      <c r="BQ102" s="146"/>
      <c r="BR102" s="146"/>
      <c r="BS102" s="146"/>
      <c r="BT102" s="146"/>
      <c r="BU102" s="146"/>
      <c r="BV102" s="146"/>
      <c r="BW102" s="146"/>
      <c r="BX102" s="146"/>
      <c r="BY102" s="146"/>
      <c r="BZ102" s="146"/>
      <c r="CA102" s="146"/>
      <c r="CB102" s="146"/>
      <c r="CC102" s="146"/>
      <c r="CD102" s="146"/>
      <c r="CE102" s="146"/>
      <c r="CF102" s="146"/>
      <c r="CG102" s="146"/>
    </row>
    <row r="103" spans="18:85" hidden="1" x14ac:dyDescent="0.3">
      <c r="R103" s="147"/>
      <c r="S103" s="147"/>
      <c r="T103" s="146"/>
      <c r="U103" s="146"/>
      <c r="V103" s="146"/>
      <c r="W103" s="146"/>
      <c r="X103" s="146"/>
      <c r="Y103" s="146"/>
      <c r="Z103" s="146"/>
      <c r="AA103" s="146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  <c r="BI103" s="146"/>
      <c r="BJ103" s="146"/>
      <c r="BK103" s="146"/>
      <c r="BL103" s="146"/>
      <c r="BM103" s="146"/>
      <c r="BN103" s="146"/>
      <c r="BO103" s="146"/>
      <c r="BP103" s="146"/>
      <c r="BQ103" s="146"/>
      <c r="BR103" s="146"/>
      <c r="BS103" s="146"/>
      <c r="BT103" s="146"/>
      <c r="BU103" s="146"/>
      <c r="BV103" s="146"/>
      <c r="BW103" s="146"/>
      <c r="BX103" s="146"/>
      <c r="BY103" s="146"/>
      <c r="BZ103" s="146"/>
      <c r="CA103" s="146"/>
      <c r="CB103" s="146"/>
      <c r="CC103" s="146"/>
      <c r="CD103" s="146"/>
      <c r="CE103" s="146"/>
      <c r="CF103" s="146"/>
      <c r="CG103" s="146"/>
    </row>
    <row r="104" spans="18:85" hidden="1" x14ac:dyDescent="0.3">
      <c r="R104" s="147"/>
      <c r="S104" s="147"/>
      <c r="T104" s="146"/>
      <c r="U104" s="146"/>
      <c r="V104" s="146"/>
      <c r="W104" s="146"/>
      <c r="X104" s="146"/>
      <c r="Y104" s="146"/>
      <c r="Z104" s="146"/>
      <c r="AA104" s="146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  <c r="BI104" s="146"/>
      <c r="BJ104" s="146"/>
      <c r="BK104" s="146"/>
      <c r="BL104" s="146"/>
      <c r="BM104" s="146"/>
      <c r="BN104" s="146"/>
      <c r="BO104" s="146"/>
      <c r="BP104" s="146"/>
      <c r="BQ104" s="146"/>
      <c r="BR104" s="146"/>
      <c r="BS104" s="146"/>
      <c r="BT104" s="146"/>
      <c r="BU104" s="146"/>
      <c r="BV104" s="146"/>
      <c r="BW104" s="146"/>
      <c r="BX104" s="146"/>
      <c r="BY104" s="146"/>
      <c r="BZ104" s="146"/>
      <c r="CA104" s="146"/>
      <c r="CB104" s="146"/>
      <c r="CC104" s="146"/>
      <c r="CD104" s="146"/>
      <c r="CE104" s="146"/>
      <c r="CF104" s="146"/>
      <c r="CG104" s="146"/>
    </row>
    <row r="105" spans="18:85" hidden="1" x14ac:dyDescent="0.3">
      <c r="R105" s="147"/>
      <c r="S105" s="147"/>
      <c r="T105" s="146"/>
      <c r="U105" s="146"/>
      <c r="V105" s="146"/>
      <c r="W105" s="146"/>
      <c r="X105" s="146"/>
      <c r="Y105" s="146"/>
      <c r="Z105" s="146"/>
      <c r="AA105" s="146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  <c r="BI105" s="146"/>
      <c r="BJ105" s="146"/>
      <c r="BK105" s="146"/>
      <c r="BL105" s="146"/>
      <c r="BM105" s="146"/>
      <c r="BN105" s="146"/>
      <c r="BO105" s="146"/>
      <c r="BP105" s="146"/>
      <c r="BQ105" s="146"/>
      <c r="BR105" s="146"/>
      <c r="BS105" s="146"/>
      <c r="BT105" s="146"/>
      <c r="BU105" s="146"/>
      <c r="BV105" s="146"/>
      <c r="BW105" s="146"/>
      <c r="BX105" s="146"/>
      <c r="BY105" s="146"/>
      <c r="BZ105" s="146"/>
      <c r="CA105" s="146"/>
      <c r="CB105" s="146"/>
      <c r="CC105" s="146"/>
      <c r="CD105" s="146"/>
      <c r="CE105" s="146"/>
      <c r="CF105" s="146"/>
      <c r="CG105" s="146"/>
    </row>
    <row r="106" spans="18:85" hidden="1" x14ac:dyDescent="0.3">
      <c r="R106" s="147"/>
      <c r="S106" s="147"/>
      <c r="T106" s="146"/>
      <c r="U106" s="146"/>
      <c r="V106" s="146"/>
      <c r="W106" s="146"/>
      <c r="X106" s="146"/>
      <c r="Y106" s="146"/>
      <c r="Z106" s="146"/>
      <c r="AA106" s="146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  <c r="BI106" s="146"/>
      <c r="BJ106" s="146"/>
      <c r="BK106" s="146"/>
      <c r="BL106" s="146"/>
      <c r="BM106" s="146"/>
      <c r="BN106" s="146"/>
      <c r="BO106" s="146"/>
      <c r="BP106" s="146"/>
      <c r="BQ106" s="146"/>
      <c r="BR106" s="146"/>
      <c r="BS106" s="146"/>
      <c r="BT106" s="146"/>
      <c r="BU106" s="146"/>
      <c r="BV106" s="146"/>
      <c r="BW106" s="146"/>
      <c r="BX106" s="146"/>
      <c r="BY106" s="146"/>
      <c r="BZ106" s="146"/>
      <c r="CA106" s="146"/>
      <c r="CB106" s="146"/>
      <c r="CC106" s="146"/>
      <c r="CD106" s="146"/>
      <c r="CE106" s="146"/>
      <c r="CF106" s="146"/>
      <c r="CG106" s="146"/>
    </row>
    <row r="107" spans="18:85" hidden="1" x14ac:dyDescent="0.3">
      <c r="R107" s="147"/>
      <c r="S107" s="147"/>
      <c r="T107" s="146"/>
      <c r="U107" s="146"/>
      <c r="V107" s="146"/>
      <c r="W107" s="146"/>
      <c r="X107" s="146"/>
      <c r="Y107" s="146"/>
      <c r="Z107" s="146"/>
      <c r="AA107" s="146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  <c r="BI107" s="146"/>
      <c r="BJ107" s="146"/>
      <c r="BK107" s="146"/>
      <c r="BL107" s="146"/>
      <c r="BM107" s="146"/>
      <c r="BN107" s="146"/>
      <c r="BO107" s="146"/>
      <c r="BP107" s="146"/>
      <c r="BQ107" s="146"/>
      <c r="BR107" s="146"/>
      <c r="BS107" s="146"/>
      <c r="BT107" s="146"/>
      <c r="BU107" s="146"/>
      <c r="BV107" s="146"/>
      <c r="BW107" s="146"/>
      <c r="BX107" s="146"/>
      <c r="BY107" s="146"/>
      <c r="BZ107" s="146"/>
      <c r="CA107" s="146"/>
      <c r="CB107" s="146"/>
      <c r="CC107" s="146"/>
      <c r="CD107" s="146"/>
      <c r="CE107" s="146"/>
      <c r="CF107" s="146"/>
      <c r="CG107" s="146"/>
    </row>
    <row r="108" spans="18:85" hidden="1" x14ac:dyDescent="0.3">
      <c r="R108" s="147"/>
      <c r="S108" s="147"/>
      <c r="T108" s="146"/>
      <c r="U108" s="146"/>
      <c r="V108" s="146"/>
      <c r="W108" s="146"/>
      <c r="X108" s="146"/>
      <c r="Y108" s="146"/>
      <c r="Z108" s="146"/>
      <c r="AA108" s="146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  <c r="BI108" s="146"/>
      <c r="BJ108" s="146"/>
      <c r="BK108" s="146"/>
      <c r="BL108" s="146"/>
      <c r="BM108" s="146"/>
      <c r="BN108" s="146"/>
      <c r="BO108" s="146"/>
      <c r="BP108" s="146"/>
      <c r="BQ108" s="146"/>
      <c r="BR108" s="146"/>
      <c r="BS108" s="146"/>
      <c r="BT108" s="146"/>
      <c r="BU108" s="146"/>
      <c r="BV108" s="146"/>
      <c r="BW108" s="146"/>
      <c r="BX108" s="146"/>
      <c r="BY108" s="146"/>
      <c r="BZ108" s="146"/>
      <c r="CA108" s="146"/>
      <c r="CB108" s="146"/>
      <c r="CC108" s="146"/>
      <c r="CD108" s="146"/>
      <c r="CE108" s="146"/>
      <c r="CF108" s="146"/>
      <c r="CG108" s="146"/>
    </row>
    <row r="109" spans="18:85" hidden="1" x14ac:dyDescent="0.3">
      <c r="R109" s="147"/>
      <c r="S109" s="147"/>
      <c r="T109" s="146"/>
      <c r="U109" s="146"/>
      <c r="V109" s="146"/>
      <c r="W109" s="146"/>
      <c r="X109" s="146"/>
      <c r="Y109" s="146"/>
      <c r="Z109" s="146"/>
      <c r="AA109" s="146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7"/>
      <c r="AL109" s="147"/>
      <c r="AM109" s="147"/>
      <c r="AN109" s="147"/>
      <c r="AO109" s="147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  <c r="BI109" s="146"/>
      <c r="BJ109" s="146"/>
      <c r="BK109" s="146"/>
      <c r="BL109" s="146"/>
      <c r="BM109" s="146"/>
      <c r="BN109" s="146"/>
      <c r="BO109" s="146"/>
      <c r="BP109" s="146"/>
      <c r="BQ109" s="146"/>
      <c r="BR109" s="146"/>
      <c r="BS109" s="146"/>
      <c r="BT109" s="146"/>
      <c r="BU109" s="146"/>
      <c r="BV109" s="146"/>
      <c r="BW109" s="146"/>
      <c r="BX109" s="146"/>
      <c r="BY109" s="146"/>
      <c r="BZ109" s="146"/>
      <c r="CA109" s="146"/>
      <c r="CB109" s="146"/>
      <c r="CC109" s="146"/>
      <c r="CD109" s="146"/>
      <c r="CE109" s="146"/>
      <c r="CF109" s="146"/>
      <c r="CG109" s="146"/>
    </row>
    <row r="110" spans="18:85" hidden="1" x14ac:dyDescent="0.3">
      <c r="R110" s="147"/>
      <c r="S110" s="147"/>
      <c r="T110" s="146"/>
      <c r="U110" s="146"/>
      <c r="V110" s="146"/>
      <c r="W110" s="146"/>
      <c r="X110" s="146"/>
      <c r="Y110" s="146"/>
      <c r="Z110" s="146"/>
      <c r="AA110" s="146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7"/>
      <c r="AM110" s="147"/>
      <c r="AN110" s="147"/>
      <c r="AO110" s="147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  <c r="BI110" s="146"/>
      <c r="BJ110" s="146"/>
      <c r="BK110" s="146"/>
      <c r="BL110" s="146"/>
      <c r="BM110" s="146"/>
      <c r="BN110" s="146"/>
      <c r="BO110" s="146"/>
      <c r="BP110" s="146"/>
      <c r="BQ110" s="146"/>
      <c r="BR110" s="146"/>
      <c r="BS110" s="146"/>
      <c r="BT110" s="146"/>
      <c r="BU110" s="146"/>
      <c r="BV110" s="146"/>
      <c r="BW110" s="146"/>
      <c r="BX110" s="146"/>
      <c r="BY110" s="146"/>
      <c r="BZ110" s="146"/>
      <c r="CA110" s="146"/>
      <c r="CB110" s="146"/>
      <c r="CC110" s="146"/>
      <c r="CD110" s="146"/>
      <c r="CE110" s="146"/>
      <c r="CF110" s="146"/>
      <c r="CG110" s="146"/>
    </row>
    <row r="111" spans="18:85" hidden="1" x14ac:dyDescent="0.3">
      <c r="R111" s="147"/>
      <c r="S111" s="147"/>
      <c r="T111" s="146"/>
      <c r="U111" s="146"/>
      <c r="V111" s="146"/>
      <c r="W111" s="146"/>
      <c r="X111" s="146"/>
      <c r="Y111" s="146"/>
      <c r="Z111" s="146"/>
      <c r="AA111" s="146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  <c r="AM111" s="147"/>
      <c r="AN111" s="147"/>
      <c r="AO111" s="147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  <c r="BI111" s="146"/>
      <c r="BJ111" s="146"/>
      <c r="BK111" s="146"/>
      <c r="BL111" s="146"/>
      <c r="BM111" s="146"/>
      <c r="BN111" s="146"/>
      <c r="BO111" s="146"/>
      <c r="BP111" s="146"/>
      <c r="BQ111" s="146"/>
      <c r="BR111" s="146"/>
      <c r="BS111" s="146"/>
      <c r="BT111" s="146"/>
      <c r="BU111" s="146"/>
      <c r="BV111" s="146"/>
      <c r="BW111" s="146"/>
      <c r="BX111" s="146"/>
      <c r="BY111" s="146"/>
      <c r="BZ111" s="146"/>
      <c r="CA111" s="146"/>
      <c r="CB111" s="146"/>
      <c r="CC111" s="146"/>
      <c r="CD111" s="146"/>
      <c r="CE111" s="146"/>
      <c r="CF111" s="146"/>
      <c r="CG111" s="146"/>
    </row>
    <row r="112" spans="18:85" hidden="1" x14ac:dyDescent="0.3">
      <c r="R112" s="147"/>
      <c r="S112" s="147"/>
      <c r="T112" s="146"/>
      <c r="U112" s="146"/>
      <c r="V112" s="146"/>
      <c r="W112" s="146"/>
      <c r="X112" s="146"/>
      <c r="Y112" s="146"/>
      <c r="Z112" s="146"/>
      <c r="AA112" s="146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  <c r="BI112" s="146"/>
      <c r="BJ112" s="146"/>
      <c r="BK112" s="146"/>
      <c r="BL112" s="146"/>
      <c r="BM112" s="146"/>
      <c r="BN112" s="146"/>
      <c r="BO112" s="146"/>
      <c r="BP112" s="146"/>
      <c r="BQ112" s="146"/>
      <c r="BR112" s="146"/>
      <c r="BS112" s="146"/>
      <c r="BT112" s="146"/>
      <c r="BU112" s="146"/>
      <c r="BV112" s="146"/>
      <c r="BW112" s="146"/>
      <c r="BX112" s="146"/>
      <c r="BY112" s="146"/>
      <c r="BZ112" s="146"/>
      <c r="CA112" s="146"/>
      <c r="CB112" s="146"/>
      <c r="CC112" s="146"/>
      <c r="CD112" s="146"/>
      <c r="CE112" s="146"/>
      <c r="CF112" s="146"/>
      <c r="CG112" s="146"/>
    </row>
    <row r="113" spans="18:85" hidden="1" x14ac:dyDescent="0.3">
      <c r="R113" s="147"/>
      <c r="S113" s="147"/>
      <c r="T113" s="146"/>
      <c r="U113" s="146"/>
      <c r="V113" s="146"/>
      <c r="W113" s="146"/>
      <c r="X113" s="146"/>
      <c r="Y113" s="146"/>
      <c r="Z113" s="146"/>
      <c r="AA113" s="146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  <c r="BI113" s="146"/>
      <c r="BJ113" s="146"/>
      <c r="BK113" s="146"/>
      <c r="BL113" s="146"/>
      <c r="BM113" s="146"/>
      <c r="BN113" s="146"/>
      <c r="BO113" s="146"/>
      <c r="BP113" s="146"/>
      <c r="BQ113" s="146"/>
      <c r="BR113" s="146"/>
      <c r="BS113" s="146"/>
      <c r="BT113" s="146"/>
      <c r="BU113" s="146"/>
      <c r="BV113" s="146"/>
      <c r="BW113" s="146"/>
      <c r="BX113" s="146"/>
      <c r="BY113" s="146"/>
      <c r="BZ113" s="146"/>
      <c r="CA113" s="146"/>
      <c r="CB113" s="146"/>
      <c r="CC113" s="146"/>
      <c r="CD113" s="146"/>
      <c r="CE113" s="146"/>
      <c r="CF113" s="146"/>
      <c r="CG113" s="146"/>
    </row>
    <row r="114" spans="18:85" hidden="1" x14ac:dyDescent="0.3">
      <c r="R114" s="147"/>
      <c r="S114" s="147"/>
      <c r="T114" s="146"/>
      <c r="U114" s="146"/>
      <c r="V114" s="146"/>
      <c r="W114" s="146"/>
      <c r="X114" s="146"/>
      <c r="Y114" s="146"/>
      <c r="Z114" s="146"/>
      <c r="AA114" s="146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  <c r="BI114" s="146"/>
      <c r="BJ114" s="146"/>
      <c r="BK114" s="146"/>
      <c r="BL114" s="146"/>
      <c r="BM114" s="146"/>
      <c r="BN114" s="146"/>
      <c r="BO114" s="146"/>
      <c r="BP114" s="146"/>
      <c r="BQ114" s="146"/>
      <c r="BR114" s="146"/>
      <c r="BS114" s="146"/>
      <c r="BT114" s="146"/>
      <c r="BU114" s="146"/>
      <c r="BV114" s="146"/>
      <c r="BW114" s="146"/>
      <c r="BX114" s="146"/>
      <c r="BY114" s="146"/>
      <c r="BZ114" s="146"/>
      <c r="CA114" s="146"/>
      <c r="CB114" s="146"/>
      <c r="CC114" s="146"/>
      <c r="CD114" s="146"/>
      <c r="CE114" s="146"/>
      <c r="CF114" s="146"/>
      <c r="CG114" s="146"/>
    </row>
    <row r="115" spans="18:85" hidden="1" x14ac:dyDescent="0.3">
      <c r="R115" s="147"/>
      <c r="S115" s="147"/>
      <c r="T115" s="146"/>
      <c r="U115" s="146"/>
      <c r="V115" s="146"/>
      <c r="W115" s="146"/>
      <c r="X115" s="146"/>
      <c r="Y115" s="146"/>
      <c r="Z115" s="146"/>
      <c r="AA115" s="146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  <c r="BI115" s="146"/>
      <c r="BJ115" s="146"/>
      <c r="BK115" s="146"/>
      <c r="BL115" s="146"/>
      <c r="BM115" s="146"/>
      <c r="BN115" s="146"/>
      <c r="BO115" s="146"/>
      <c r="BP115" s="146"/>
      <c r="BQ115" s="146"/>
      <c r="BR115" s="146"/>
      <c r="BS115" s="146"/>
      <c r="BT115" s="146"/>
      <c r="BU115" s="146"/>
      <c r="BV115" s="146"/>
      <c r="BW115" s="146"/>
      <c r="BX115" s="146"/>
      <c r="BY115" s="146"/>
      <c r="BZ115" s="146"/>
      <c r="CA115" s="146"/>
      <c r="CB115" s="146"/>
      <c r="CC115" s="146"/>
      <c r="CD115" s="146"/>
      <c r="CE115" s="146"/>
      <c r="CF115" s="146"/>
      <c r="CG115" s="146"/>
    </row>
    <row r="116" spans="18:85" hidden="1" x14ac:dyDescent="0.3">
      <c r="R116" s="147"/>
      <c r="S116" s="147"/>
      <c r="T116" s="146"/>
      <c r="U116" s="146"/>
      <c r="V116" s="146"/>
      <c r="W116" s="146"/>
      <c r="X116" s="146"/>
      <c r="Y116" s="146"/>
      <c r="Z116" s="146"/>
      <c r="AA116" s="146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6"/>
      <c r="AQ116" s="146"/>
      <c r="AR116" s="146"/>
      <c r="AS116" s="146"/>
      <c r="AT116" s="146"/>
      <c r="AU116" s="146"/>
      <c r="AV116" s="146"/>
      <c r="AW116" s="146"/>
      <c r="AX116" s="146"/>
      <c r="AY116" s="146"/>
      <c r="AZ116" s="146"/>
      <c r="BA116" s="146"/>
      <c r="BB116" s="146"/>
      <c r="BC116" s="146"/>
      <c r="BD116" s="146"/>
      <c r="BE116" s="146"/>
      <c r="BF116" s="146"/>
      <c r="BG116" s="146"/>
      <c r="BH116" s="146"/>
      <c r="BI116" s="146"/>
      <c r="BJ116" s="146"/>
      <c r="BK116" s="146"/>
      <c r="BL116" s="146"/>
      <c r="BM116" s="146"/>
      <c r="BN116" s="146"/>
      <c r="BO116" s="146"/>
      <c r="BP116" s="146"/>
      <c r="BQ116" s="146"/>
      <c r="BR116" s="146"/>
      <c r="BS116" s="146"/>
      <c r="BT116" s="146"/>
      <c r="BU116" s="146"/>
      <c r="BV116" s="146"/>
      <c r="BW116" s="146"/>
      <c r="BX116" s="146"/>
      <c r="BY116" s="146"/>
      <c r="BZ116" s="146"/>
      <c r="CA116" s="146"/>
      <c r="CB116" s="146"/>
      <c r="CC116" s="146"/>
      <c r="CD116" s="146"/>
      <c r="CE116" s="146"/>
      <c r="CF116" s="146"/>
      <c r="CG116" s="146"/>
    </row>
    <row r="117" spans="18:85" hidden="1" x14ac:dyDescent="0.3">
      <c r="R117" s="147"/>
      <c r="S117" s="147"/>
      <c r="T117" s="146"/>
      <c r="U117" s="146"/>
      <c r="V117" s="146"/>
      <c r="W117" s="146"/>
      <c r="X117" s="146"/>
      <c r="Y117" s="146"/>
      <c r="Z117" s="146"/>
      <c r="AA117" s="146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  <c r="BI117" s="146"/>
      <c r="BJ117" s="146"/>
      <c r="BK117" s="146"/>
      <c r="BL117" s="146"/>
      <c r="BM117" s="146"/>
      <c r="BN117" s="146"/>
      <c r="BO117" s="146"/>
      <c r="BP117" s="146"/>
      <c r="BQ117" s="146"/>
      <c r="BR117" s="146"/>
      <c r="BS117" s="146"/>
      <c r="BT117" s="146"/>
      <c r="BU117" s="146"/>
      <c r="BV117" s="146"/>
      <c r="BW117" s="146"/>
      <c r="BX117" s="146"/>
      <c r="BY117" s="146"/>
      <c r="BZ117" s="146"/>
      <c r="CA117" s="146"/>
      <c r="CB117" s="146"/>
      <c r="CC117" s="146"/>
      <c r="CD117" s="146"/>
      <c r="CE117" s="146"/>
      <c r="CF117" s="146"/>
      <c r="CG117" s="146"/>
    </row>
    <row r="118" spans="18:85" hidden="1" x14ac:dyDescent="0.3">
      <c r="R118" s="147"/>
      <c r="S118" s="147"/>
      <c r="T118" s="146"/>
      <c r="U118" s="146"/>
      <c r="V118" s="146"/>
      <c r="W118" s="146"/>
      <c r="X118" s="146"/>
      <c r="Y118" s="146"/>
      <c r="Z118" s="146"/>
      <c r="AA118" s="146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  <c r="BG118" s="146"/>
      <c r="BH118" s="146"/>
      <c r="BI118" s="146"/>
      <c r="BJ118" s="146"/>
      <c r="BK118" s="146"/>
      <c r="BL118" s="146"/>
      <c r="BM118" s="146"/>
      <c r="BN118" s="146"/>
      <c r="BO118" s="146"/>
      <c r="BP118" s="146"/>
      <c r="BQ118" s="146"/>
      <c r="BR118" s="146"/>
      <c r="BS118" s="146"/>
      <c r="BT118" s="146"/>
      <c r="BU118" s="146"/>
      <c r="BV118" s="146"/>
      <c r="BW118" s="146"/>
      <c r="BX118" s="146"/>
      <c r="BY118" s="146"/>
      <c r="BZ118" s="146"/>
      <c r="CA118" s="146"/>
      <c r="CB118" s="146"/>
      <c r="CC118" s="146"/>
      <c r="CD118" s="146"/>
      <c r="CE118" s="146"/>
      <c r="CF118" s="146"/>
      <c r="CG118" s="146"/>
    </row>
    <row r="119" spans="18:85" hidden="1" x14ac:dyDescent="0.3">
      <c r="R119" s="147"/>
      <c r="S119" s="147"/>
      <c r="T119" s="146"/>
      <c r="U119" s="146"/>
      <c r="V119" s="146"/>
      <c r="W119" s="146"/>
      <c r="X119" s="146"/>
      <c r="Y119" s="146"/>
      <c r="Z119" s="146"/>
      <c r="AA119" s="146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  <c r="BI119" s="146"/>
      <c r="BJ119" s="146"/>
      <c r="BK119" s="146"/>
      <c r="BL119" s="146"/>
      <c r="BM119" s="146"/>
      <c r="BN119" s="146"/>
      <c r="BO119" s="146"/>
      <c r="BP119" s="146"/>
      <c r="BQ119" s="146"/>
      <c r="BR119" s="146"/>
      <c r="BS119" s="146"/>
      <c r="BT119" s="146"/>
      <c r="BU119" s="146"/>
      <c r="BV119" s="146"/>
      <c r="BW119" s="146"/>
      <c r="BX119" s="146"/>
      <c r="BY119" s="146"/>
      <c r="BZ119" s="146"/>
      <c r="CA119" s="146"/>
      <c r="CB119" s="146"/>
      <c r="CC119" s="146"/>
      <c r="CD119" s="146"/>
      <c r="CE119" s="146"/>
      <c r="CF119" s="146"/>
      <c r="CG119" s="146"/>
    </row>
    <row r="120" spans="18:85" hidden="1" x14ac:dyDescent="0.3">
      <c r="R120" s="147"/>
      <c r="S120" s="147"/>
      <c r="T120" s="146"/>
      <c r="U120" s="146"/>
      <c r="V120" s="146"/>
      <c r="W120" s="146"/>
      <c r="X120" s="146"/>
      <c r="Y120" s="146"/>
      <c r="Z120" s="146"/>
      <c r="AA120" s="146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  <c r="BI120" s="146"/>
      <c r="BJ120" s="146"/>
      <c r="BK120" s="146"/>
      <c r="BL120" s="146"/>
      <c r="BM120" s="146"/>
      <c r="BN120" s="146"/>
      <c r="BO120" s="146"/>
      <c r="BP120" s="146"/>
      <c r="BQ120" s="146"/>
      <c r="BR120" s="146"/>
      <c r="BS120" s="146"/>
      <c r="BT120" s="146"/>
      <c r="BU120" s="146"/>
      <c r="BV120" s="146"/>
      <c r="BW120" s="146"/>
      <c r="BX120" s="146"/>
      <c r="BY120" s="146"/>
      <c r="BZ120" s="146"/>
      <c r="CA120" s="146"/>
      <c r="CB120" s="146"/>
      <c r="CC120" s="146"/>
      <c r="CD120" s="146"/>
      <c r="CE120" s="146"/>
      <c r="CF120" s="146"/>
      <c r="CG120" s="146"/>
    </row>
    <row r="121" spans="18:85" hidden="1" x14ac:dyDescent="0.3">
      <c r="R121" s="147"/>
      <c r="S121" s="147"/>
      <c r="T121" s="146"/>
      <c r="U121" s="146"/>
      <c r="V121" s="146"/>
      <c r="W121" s="146"/>
      <c r="X121" s="146"/>
      <c r="Y121" s="146"/>
      <c r="Z121" s="146"/>
      <c r="AA121" s="146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  <c r="BI121" s="146"/>
      <c r="BJ121" s="146"/>
      <c r="BK121" s="146"/>
      <c r="BL121" s="146"/>
      <c r="BM121" s="146"/>
      <c r="BN121" s="146"/>
      <c r="BO121" s="146"/>
      <c r="BP121" s="146"/>
      <c r="BQ121" s="146"/>
      <c r="BR121" s="146"/>
      <c r="BS121" s="146"/>
      <c r="BT121" s="146"/>
      <c r="BU121" s="146"/>
      <c r="BV121" s="146"/>
      <c r="BW121" s="146"/>
      <c r="BX121" s="146"/>
      <c r="BY121" s="146"/>
      <c r="BZ121" s="146"/>
      <c r="CA121" s="146"/>
      <c r="CB121" s="146"/>
      <c r="CC121" s="146"/>
      <c r="CD121" s="146"/>
      <c r="CE121" s="146"/>
      <c r="CF121" s="146"/>
      <c r="CG121" s="146"/>
    </row>
    <row r="122" spans="18:85" hidden="1" x14ac:dyDescent="0.3">
      <c r="R122" s="147"/>
      <c r="S122" s="147"/>
      <c r="T122" s="146"/>
      <c r="U122" s="146"/>
      <c r="V122" s="146"/>
      <c r="W122" s="146"/>
      <c r="X122" s="146"/>
      <c r="Y122" s="146"/>
      <c r="Z122" s="146"/>
      <c r="AA122" s="146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  <c r="BI122" s="146"/>
      <c r="BJ122" s="146"/>
      <c r="BK122" s="146"/>
      <c r="BL122" s="146"/>
      <c r="BM122" s="146"/>
      <c r="BN122" s="146"/>
      <c r="BO122" s="146"/>
      <c r="BP122" s="146"/>
      <c r="BQ122" s="146"/>
      <c r="BR122" s="146"/>
      <c r="BS122" s="146"/>
      <c r="BT122" s="146"/>
      <c r="BU122" s="146"/>
      <c r="BV122" s="146"/>
      <c r="BW122" s="146"/>
      <c r="BX122" s="146"/>
      <c r="BY122" s="146"/>
      <c r="BZ122" s="146"/>
      <c r="CA122" s="146"/>
      <c r="CB122" s="146"/>
      <c r="CC122" s="146"/>
      <c r="CD122" s="146"/>
      <c r="CE122" s="146"/>
      <c r="CF122" s="146"/>
      <c r="CG122" s="146"/>
    </row>
    <row r="123" spans="18:85" hidden="1" x14ac:dyDescent="0.3">
      <c r="R123" s="147"/>
      <c r="S123" s="147"/>
      <c r="T123" s="146"/>
      <c r="U123" s="146"/>
      <c r="V123" s="146"/>
      <c r="W123" s="146"/>
      <c r="X123" s="146"/>
      <c r="Y123" s="146"/>
      <c r="Z123" s="146"/>
      <c r="AA123" s="146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  <c r="AM123" s="147"/>
      <c r="AN123" s="147"/>
      <c r="AO123" s="147"/>
      <c r="AP123" s="146"/>
      <c r="AQ123" s="146"/>
      <c r="AR123" s="146"/>
      <c r="AS123" s="146"/>
      <c r="AT123" s="146"/>
      <c r="AU123" s="146"/>
      <c r="AV123" s="146"/>
      <c r="AW123" s="146"/>
      <c r="AX123" s="146"/>
      <c r="AY123" s="146"/>
      <c r="AZ123" s="146"/>
      <c r="BA123" s="146"/>
      <c r="BB123" s="146"/>
      <c r="BC123" s="146"/>
      <c r="BD123" s="146"/>
      <c r="BE123" s="146"/>
      <c r="BF123" s="146"/>
      <c r="BG123" s="146"/>
      <c r="BH123" s="146"/>
      <c r="BI123" s="146"/>
      <c r="BJ123" s="146"/>
      <c r="BK123" s="146"/>
      <c r="BL123" s="146"/>
      <c r="BM123" s="146"/>
      <c r="BN123" s="146"/>
      <c r="BO123" s="146"/>
      <c r="BP123" s="146"/>
      <c r="BQ123" s="146"/>
      <c r="BR123" s="146"/>
      <c r="BS123" s="146"/>
      <c r="BT123" s="146"/>
      <c r="BU123" s="146"/>
      <c r="BV123" s="146"/>
      <c r="BW123" s="146"/>
      <c r="BX123" s="146"/>
      <c r="BY123" s="146"/>
      <c r="BZ123" s="146"/>
      <c r="CA123" s="146"/>
      <c r="CB123" s="146"/>
      <c r="CC123" s="146"/>
      <c r="CD123" s="146"/>
      <c r="CE123" s="146"/>
      <c r="CF123" s="146"/>
      <c r="CG123" s="146"/>
    </row>
    <row r="124" spans="18:85" hidden="1" x14ac:dyDescent="0.3">
      <c r="R124" s="147"/>
      <c r="S124" s="147"/>
      <c r="T124" s="146"/>
      <c r="U124" s="146"/>
      <c r="V124" s="146"/>
      <c r="W124" s="146"/>
      <c r="X124" s="146"/>
      <c r="Y124" s="146"/>
      <c r="Z124" s="146"/>
      <c r="AA124" s="146"/>
      <c r="AB124" s="147"/>
      <c r="AC124" s="147"/>
      <c r="AD124" s="147"/>
      <c r="AE124" s="147"/>
      <c r="AF124" s="147"/>
      <c r="AG124" s="147"/>
      <c r="AH124" s="147"/>
      <c r="AI124" s="147"/>
      <c r="AJ124" s="147"/>
      <c r="AK124" s="147"/>
      <c r="AL124" s="147"/>
      <c r="AM124" s="147"/>
      <c r="AN124" s="147"/>
      <c r="AO124" s="147"/>
      <c r="AP124" s="146"/>
      <c r="AQ124" s="146"/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6"/>
      <c r="BC124" s="146"/>
      <c r="BD124" s="146"/>
      <c r="BE124" s="146"/>
      <c r="BF124" s="146"/>
      <c r="BG124" s="146"/>
      <c r="BH124" s="146"/>
      <c r="BI124" s="146"/>
      <c r="BJ124" s="146"/>
      <c r="BK124" s="146"/>
      <c r="BL124" s="146"/>
      <c r="BM124" s="146"/>
      <c r="BN124" s="146"/>
      <c r="BO124" s="146"/>
      <c r="BP124" s="146"/>
      <c r="BQ124" s="146"/>
      <c r="BR124" s="146"/>
      <c r="BS124" s="146"/>
      <c r="BT124" s="146"/>
      <c r="BU124" s="146"/>
      <c r="BV124" s="146"/>
      <c r="BW124" s="146"/>
      <c r="BX124" s="146"/>
      <c r="BY124" s="146"/>
      <c r="BZ124" s="146"/>
      <c r="CA124" s="146"/>
      <c r="CB124" s="146"/>
      <c r="CC124" s="146"/>
      <c r="CD124" s="146"/>
      <c r="CE124" s="146"/>
      <c r="CF124" s="146"/>
      <c r="CG124" s="146"/>
    </row>
    <row r="125" spans="18:85" hidden="1" x14ac:dyDescent="0.3">
      <c r="R125" s="147"/>
      <c r="S125" s="147"/>
      <c r="T125" s="146"/>
      <c r="U125" s="146"/>
      <c r="V125" s="146"/>
      <c r="W125" s="146"/>
      <c r="X125" s="146"/>
      <c r="Y125" s="146"/>
      <c r="Z125" s="146"/>
      <c r="AA125" s="146"/>
      <c r="AB125" s="147"/>
      <c r="AC125" s="147"/>
      <c r="AD125" s="147"/>
      <c r="AE125" s="147"/>
      <c r="AF125" s="147"/>
      <c r="AG125" s="147"/>
      <c r="AH125" s="147"/>
      <c r="AI125" s="147"/>
      <c r="AJ125" s="147"/>
      <c r="AK125" s="147"/>
      <c r="AL125" s="147"/>
      <c r="AM125" s="147"/>
      <c r="AN125" s="147"/>
      <c r="AO125" s="147"/>
      <c r="AP125" s="146"/>
      <c r="AQ125" s="146"/>
      <c r="AR125" s="146"/>
      <c r="AS125" s="146"/>
      <c r="AT125" s="146"/>
      <c r="AU125" s="146"/>
      <c r="AV125" s="146"/>
      <c r="AW125" s="146"/>
      <c r="AX125" s="146"/>
      <c r="AY125" s="146"/>
      <c r="AZ125" s="146"/>
      <c r="BA125" s="146"/>
      <c r="BB125" s="146"/>
      <c r="BC125" s="146"/>
      <c r="BD125" s="146"/>
      <c r="BE125" s="146"/>
      <c r="BF125" s="146"/>
      <c r="BG125" s="146"/>
      <c r="BH125" s="146"/>
      <c r="BI125" s="146"/>
      <c r="BJ125" s="146"/>
      <c r="BK125" s="146"/>
      <c r="BL125" s="146"/>
      <c r="BM125" s="146"/>
      <c r="BN125" s="146"/>
      <c r="BO125" s="146"/>
      <c r="BP125" s="146"/>
      <c r="BQ125" s="146"/>
      <c r="BR125" s="146"/>
      <c r="BS125" s="146"/>
      <c r="BT125" s="146"/>
      <c r="BU125" s="146"/>
      <c r="BV125" s="146"/>
      <c r="BW125" s="146"/>
      <c r="BX125" s="146"/>
      <c r="BY125" s="146"/>
      <c r="BZ125" s="146"/>
      <c r="CA125" s="146"/>
      <c r="CB125" s="146"/>
      <c r="CC125" s="146"/>
      <c r="CD125" s="146"/>
      <c r="CE125" s="146"/>
      <c r="CF125" s="146"/>
      <c r="CG125" s="146"/>
    </row>
    <row r="126" spans="18:85" hidden="1" x14ac:dyDescent="0.3">
      <c r="R126" s="147"/>
      <c r="S126" s="147"/>
      <c r="T126" s="146"/>
      <c r="U126" s="146"/>
      <c r="V126" s="146"/>
      <c r="W126" s="146"/>
      <c r="X126" s="146"/>
      <c r="Y126" s="146"/>
      <c r="Z126" s="146"/>
      <c r="AA126" s="146"/>
      <c r="AB126" s="147"/>
      <c r="AC126" s="147"/>
      <c r="AD126" s="147"/>
      <c r="AE126" s="147"/>
      <c r="AF126" s="147"/>
      <c r="AG126" s="147"/>
      <c r="AH126" s="147"/>
      <c r="AI126" s="147"/>
      <c r="AJ126" s="147"/>
      <c r="AK126" s="147"/>
      <c r="AL126" s="147"/>
      <c r="AM126" s="147"/>
      <c r="AN126" s="147"/>
      <c r="AO126" s="147"/>
      <c r="AP126" s="146"/>
      <c r="AQ126" s="146"/>
      <c r="AR126" s="146"/>
      <c r="AS126" s="146"/>
      <c r="AT126" s="146"/>
      <c r="AU126" s="146"/>
      <c r="AV126" s="146"/>
      <c r="AW126" s="146"/>
      <c r="AX126" s="146"/>
      <c r="AY126" s="146"/>
      <c r="AZ126" s="146"/>
      <c r="BA126" s="146"/>
      <c r="BB126" s="146"/>
      <c r="BC126" s="146"/>
      <c r="BD126" s="146"/>
      <c r="BE126" s="146"/>
      <c r="BF126" s="146"/>
      <c r="BG126" s="146"/>
      <c r="BH126" s="146"/>
      <c r="BI126" s="146"/>
      <c r="BJ126" s="146"/>
      <c r="BK126" s="146"/>
      <c r="BL126" s="146"/>
      <c r="BM126" s="146"/>
      <c r="BN126" s="146"/>
      <c r="BO126" s="146"/>
      <c r="BP126" s="146"/>
      <c r="BQ126" s="146"/>
      <c r="BR126" s="146"/>
      <c r="BS126" s="146"/>
      <c r="BT126" s="146"/>
      <c r="BU126" s="146"/>
      <c r="BV126" s="146"/>
      <c r="BW126" s="146"/>
      <c r="BX126" s="146"/>
      <c r="BY126" s="146"/>
      <c r="BZ126" s="146"/>
      <c r="CA126" s="146"/>
      <c r="CB126" s="146"/>
      <c r="CC126" s="146"/>
      <c r="CD126" s="146"/>
      <c r="CE126" s="146"/>
      <c r="CF126" s="146"/>
      <c r="CG126" s="146"/>
    </row>
    <row r="127" spans="18:85" hidden="1" x14ac:dyDescent="0.3">
      <c r="R127" s="147"/>
      <c r="S127" s="147"/>
      <c r="T127" s="146"/>
      <c r="U127" s="146"/>
      <c r="V127" s="146"/>
      <c r="W127" s="146"/>
      <c r="X127" s="146"/>
      <c r="Y127" s="146"/>
      <c r="Z127" s="146"/>
      <c r="AA127" s="146"/>
      <c r="AB127" s="147"/>
      <c r="AC127" s="147"/>
      <c r="AD127" s="147"/>
      <c r="AE127" s="147"/>
      <c r="AF127" s="147"/>
      <c r="AG127" s="147"/>
      <c r="AH127" s="147"/>
      <c r="AI127" s="147"/>
      <c r="AJ127" s="147"/>
      <c r="AK127" s="147"/>
      <c r="AL127" s="147"/>
      <c r="AM127" s="147"/>
      <c r="AN127" s="147"/>
      <c r="AO127" s="147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  <c r="BB127" s="146"/>
      <c r="BC127" s="146"/>
      <c r="BD127" s="146"/>
      <c r="BE127" s="146"/>
      <c r="BF127" s="146"/>
      <c r="BG127" s="146"/>
      <c r="BH127" s="146"/>
      <c r="BI127" s="146"/>
      <c r="BJ127" s="146"/>
      <c r="BK127" s="146"/>
      <c r="BL127" s="146"/>
      <c r="BM127" s="146"/>
      <c r="BN127" s="146"/>
      <c r="BO127" s="146"/>
      <c r="BP127" s="146"/>
      <c r="BQ127" s="146"/>
      <c r="BR127" s="146"/>
      <c r="BS127" s="146"/>
      <c r="BT127" s="146"/>
      <c r="BU127" s="146"/>
      <c r="BV127" s="146"/>
      <c r="BW127" s="146"/>
      <c r="BX127" s="146"/>
      <c r="BY127" s="146"/>
      <c r="BZ127" s="146"/>
      <c r="CA127" s="146"/>
      <c r="CB127" s="146"/>
      <c r="CC127" s="146"/>
      <c r="CD127" s="146"/>
      <c r="CE127" s="146"/>
      <c r="CF127" s="146"/>
      <c r="CG127" s="146"/>
    </row>
    <row r="128" spans="18:85" hidden="1" x14ac:dyDescent="0.3">
      <c r="R128" s="147"/>
      <c r="S128" s="147"/>
      <c r="T128" s="146"/>
      <c r="U128" s="146"/>
      <c r="V128" s="146"/>
      <c r="W128" s="146"/>
      <c r="X128" s="146"/>
      <c r="Y128" s="146"/>
      <c r="Z128" s="146"/>
      <c r="AA128" s="146"/>
      <c r="AB128" s="147"/>
      <c r="AC128" s="147"/>
      <c r="AD128" s="147"/>
      <c r="AE128" s="147"/>
      <c r="AF128" s="147"/>
      <c r="AG128" s="147"/>
      <c r="AH128" s="147"/>
      <c r="AI128" s="147"/>
      <c r="AJ128" s="147"/>
      <c r="AK128" s="147"/>
      <c r="AL128" s="147"/>
      <c r="AM128" s="147"/>
      <c r="AN128" s="147"/>
      <c r="AO128" s="147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  <c r="AZ128" s="146"/>
      <c r="BA128" s="146"/>
      <c r="BB128" s="146"/>
      <c r="BC128" s="146"/>
      <c r="BD128" s="146"/>
      <c r="BE128" s="146"/>
      <c r="BF128" s="146"/>
      <c r="BG128" s="146"/>
      <c r="BH128" s="146"/>
      <c r="BI128" s="146"/>
      <c r="BJ128" s="146"/>
      <c r="BK128" s="146"/>
      <c r="BL128" s="146"/>
      <c r="BM128" s="146"/>
      <c r="BN128" s="146"/>
      <c r="BO128" s="146"/>
      <c r="BP128" s="146"/>
      <c r="BQ128" s="146"/>
      <c r="BR128" s="146"/>
      <c r="BS128" s="146"/>
      <c r="BT128" s="146"/>
      <c r="BU128" s="146"/>
      <c r="BV128" s="146"/>
      <c r="BW128" s="146"/>
      <c r="BX128" s="146"/>
      <c r="BY128" s="146"/>
      <c r="BZ128" s="146"/>
      <c r="CA128" s="146"/>
      <c r="CB128" s="146"/>
      <c r="CC128" s="146"/>
      <c r="CD128" s="146"/>
      <c r="CE128" s="146"/>
      <c r="CF128" s="146"/>
      <c r="CG128" s="146"/>
    </row>
    <row r="129" spans="18:85" hidden="1" x14ac:dyDescent="0.3">
      <c r="R129" s="147"/>
      <c r="S129" s="147"/>
      <c r="T129" s="146"/>
      <c r="U129" s="146"/>
      <c r="V129" s="146"/>
      <c r="W129" s="146"/>
      <c r="X129" s="146"/>
      <c r="Y129" s="146"/>
      <c r="Z129" s="146"/>
      <c r="AA129" s="146"/>
      <c r="AB129" s="147"/>
      <c r="AC129" s="147"/>
      <c r="AD129" s="147"/>
      <c r="AE129" s="147"/>
      <c r="AF129" s="147"/>
      <c r="AG129" s="147"/>
      <c r="AH129" s="147"/>
      <c r="AI129" s="147"/>
      <c r="AJ129" s="147"/>
      <c r="AK129" s="147"/>
      <c r="AL129" s="147"/>
      <c r="AM129" s="147"/>
      <c r="AN129" s="147"/>
      <c r="AO129" s="147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  <c r="BI129" s="146"/>
      <c r="BJ129" s="146"/>
      <c r="BK129" s="146"/>
      <c r="BL129" s="146"/>
      <c r="BM129" s="146"/>
      <c r="BN129" s="146"/>
      <c r="BO129" s="146"/>
      <c r="BP129" s="146"/>
      <c r="BQ129" s="146"/>
      <c r="BR129" s="146"/>
      <c r="BS129" s="146"/>
      <c r="BT129" s="146"/>
      <c r="BU129" s="146"/>
      <c r="BV129" s="146"/>
      <c r="BW129" s="146"/>
      <c r="BX129" s="146"/>
      <c r="BY129" s="146"/>
      <c r="BZ129" s="146"/>
      <c r="CA129" s="146"/>
      <c r="CB129" s="146"/>
      <c r="CC129" s="146"/>
      <c r="CD129" s="146"/>
      <c r="CE129" s="146"/>
      <c r="CF129" s="146"/>
      <c r="CG129" s="146"/>
    </row>
    <row r="130" spans="18:85" hidden="1" x14ac:dyDescent="0.3">
      <c r="R130" s="147"/>
      <c r="S130" s="147"/>
      <c r="T130" s="146"/>
      <c r="U130" s="146"/>
      <c r="V130" s="146"/>
      <c r="W130" s="146"/>
      <c r="X130" s="146"/>
      <c r="Y130" s="146"/>
      <c r="Z130" s="146"/>
      <c r="AA130" s="146"/>
      <c r="AB130" s="147"/>
      <c r="AC130" s="147"/>
      <c r="AD130" s="147"/>
      <c r="AE130" s="147"/>
      <c r="AF130" s="147"/>
      <c r="AG130" s="147"/>
      <c r="AH130" s="147"/>
      <c r="AI130" s="147"/>
      <c r="AJ130" s="147"/>
      <c r="AK130" s="147"/>
      <c r="AL130" s="147"/>
      <c r="AM130" s="147"/>
      <c r="AN130" s="147"/>
      <c r="AO130" s="147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  <c r="BB130" s="146"/>
      <c r="BC130" s="146"/>
      <c r="BD130" s="146"/>
      <c r="BE130" s="146"/>
      <c r="BF130" s="146"/>
      <c r="BG130" s="146"/>
      <c r="BH130" s="146"/>
      <c r="BI130" s="146"/>
      <c r="BJ130" s="146"/>
      <c r="BK130" s="146"/>
      <c r="BL130" s="146"/>
      <c r="BM130" s="146"/>
      <c r="BN130" s="146"/>
      <c r="BO130" s="146"/>
      <c r="BP130" s="146"/>
      <c r="BQ130" s="146"/>
      <c r="BR130" s="146"/>
      <c r="BS130" s="146"/>
      <c r="BT130" s="146"/>
      <c r="BU130" s="146"/>
      <c r="BV130" s="146"/>
      <c r="BW130" s="146"/>
      <c r="BX130" s="146"/>
      <c r="BY130" s="146"/>
      <c r="BZ130" s="146"/>
      <c r="CA130" s="146"/>
      <c r="CB130" s="146"/>
      <c r="CC130" s="146"/>
      <c r="CD130" s="146"/>
      <c r="CE130" s="146"/>
      <c r="CF130" s="146"/>
      <c r="CG130" s="146"/>
    </row>
    <row r="131" spans="18:85" hidden="1" x14ac:dyDescent="0.3">
      <c r="R131" s="147"/>
      <c r="S131" s="147"/>
      <c r="T131" s="146"/>
      <c r="U131" s="146"/>
      <c r="V131" s="146"/>
      <c r="W131" s="146"/>
      <c r="X131" s="146"/>
      <c r="Y131" s="146"/>
      <c r="Z131" s="146"/>
      <c r="AA131" s="146"/>
      <c r="AB131" s="147"/>
      <c r="AC131" s="147"/>
      <c r="AD131" s="147"/>
      <c r="AE131" s="147"/>
      <c r="AF131" s="147"/>
      <c r="AG131" s="147"/>
      <c r="AH131" s="147"/>
      <c r="AI131" s="147"/>
      <c r="AJ131" s="147"/>
      <c r="AK131" s="147"/>
      <c r="AL131" s="147"/>
      <c r="AM131" s="147"/>
      <c r="AN131" s="147"/>
      <c r="AO131" s="147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146"/>
      <c r="BI131" s="146"/>
      <c r="BJ131" s="146"/>
      <c r="BK131" s="146"/>
      <c r="BL131" s="146"/>
      <c r="BM131" s="146"/>
      <c r="BN131" s="146"/>
      <c r="BO131" s="146"/>
      <c r="BP131" s="146"/>
      <c r="BQ131" s="146"/>
      <c r="BR131" s="146"/>
      <c r="BS131" s="146"/>
      <c r="BT131" s="146"/>
      <c r="BU131" s="146"/>
      <c r="BV131" s="146"/>
      <c r="BW131" s="146"/>
      <c r="BX131" s="146"/>
      <c r="BY131" s="146"/>
      <c r="BZ131" s="146"/>
      <c r="CA131" s="146"/>
      <c r="CB131" s="146"/>
      <c r="CC131" s="146"/>
      <c r="CD131" s="146"/>
      <c r="CE131" s="146"/>
      <c r="CF131" s="146"/>
      <c r="CG131" s="146"/>
    </row>
    <row r="132" spans="18:85" hidden="1" x14ac:dyDescent="0.3">
      <c r="R132" s="147"/>
      <c r="S132" s="147"/>
      <c r="T132" s="146"/>
      <c r="U132" s="146"/>
      <c r="V132" s="146"/>
      <c r="W132" s="146"/>
      <c r="X132" s="146"/>
      <c r="Y132" s="146"/>
      <c r="Z132" s="146"/>
      <c r="AA132" s="146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7"/>
      <c r="AL132" s="147"/>
      <c r="AM132" s="147"/>
      <c r="AN132" s="147"/>
      <c r="AO132" s="147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  <c r="BI132" s="146"/>
      <c r="BJ132" s="146"/>
      <c r="BK132" s="146"/>
      <c r="BL132" s="146"/>
      <c r="BM132" s="146"/>
      <c r="BN132" s="146"/>
      <c r="BO132" s="146"/>
      <c r="BP132" s="146"/>
      <c r="BQ132" s="146"/>
      <c r="BR132" s="146"/>
      <c r="BS132" s="146"/>
      <c r="BT132" s="146"/>
      <c r="BU132" s="146"/>
      <c r="BV132" s="146"/>
      <c r="BW132" s="146"/>
      <c r="BX132" s="146"/>
      <c r="BY132" s="146"/>
      <c r="BZ132" s="146"/>
      <c r="CA132" s="146"/>
      <c r="CB132" s="146"/>
      <c r="CC132" s="146"/>
      <c r="CD132" s="146"/>
      <c r="CE132" s="146"/>
      <c r="CF132" s="146"/>
      <c r="CG132" s="146"/>
    </row>
    <row r="133" spans="18:85" hidden="1" x14ac:dyDescent="0.3">
      <c r="R133" s="147"/>
      <c r="S133" s="147"/>
      <c r="T133" s="146"/>
      <c r="U133" s="146"/>
      <c r="V133" s="146"/>
      <c r="W133" s="146"/>
      <c r="X133" s="146"/>
      <c r="Y133" s="146"/>
      <c r="Z133" s="146"/>
      <c r="AA133" s="146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  <c r="BI133" s="146"/>
      <c r="BJ133" s="146"/>
      <c r="BK133" s="146"/>
      <c r="BL133" s="146"/>
      <c r="BM133" s="146"/>
      <c r="BN133" s="146"/>
      <c r="BO133" s="146"/>
      <c r="BP133" s="146"/>
      <c r="BQ133" s="146"/>
      <c r="BR133" s="146"/>
      <c r="BS133" s="146"/>
      <c r="BT133" s="146"/>
      <c r="BU133" s="146"/>
      <c r="BV133" s="146"/>
      <c r="BW133" s="146"/>
      <c r="BX133" s="146"/>
      <c r="BY133" s="146"/>
      <c r="BZ133" s="146"/>
      <c r="CA133" s="146"/>
      <c r="CB133" s="146"/>
      <c r="CC133" s="146"/>
      <c r="CD133" s="146"/>
      <c r="CE133" s="146"/>
      <c r="CF133" s="146"/>
      <c r="CG133" s="146"/>
    </row>
    <row r="134" spans="18:85" hidden="1" x14ac:dyDescent="0.3">
      <c r="R134" s="147"/>
      <c r="S134" s="147"/>
      <c r="T134" s="146"/>
      <c r="U134" s="146"/>
      <c r="V134" s="146"/>
      <c r="W134" s="146"/>
      <c r="X134" s="146"/>
      <c r="Y134" s="146"/>
      <c r="Z134" s="146"/>
      <c r="AA134" s="146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  <c r="BI134" s="146"/>
      <c r="BJ134" s="146"/>
      <c r="BK134" s="146"/>
      <c r="BL134" s="146"/>
      <c r="BM134" s="146"/>
      <c r="BN134" s="146"/>
      <c r="BO134" s="146"/>
      <c r="BP134" s="146"/>
      <c r="BQ134" s="146"/>
      <c r="BR134" s="146"/>
      <c r="BS134" s="146"/>
      <c r="BT134" s="146"/>
      <c r="BU134" s="146"/>
      <c r="BV134" s="146"/>
      <c r="BW134" s="146"/>
      <c r="BX134" s="146"/>
      <c r="BY134" s="146"/>
      <c r="BZ134" s="146"/>
      <c r="CA134" s="146"/>
      <c r="CB134" s="146"/>
      <c r="CC134" s="146"/>
      <c r="CD134" s="146"/>
      <c r="CE134" s="146"/>
      <c r="CF134" s="146"/>
      <c r="CG134" s="146"/>
    </row>
    <row r="135" spans="18:85" hidden="1" x14ac:dyDescent="0.3">
      <c r="R135" s="147"/>
      <c r="S135" s="147"/>
      <c r="T135" s="146"/>
      <c r="U135" s="146"/>
      <c r="V135" s="146"/>
      <c r="W135" s="146"/>
      <c r="X135" s="146"/>
      <c r="Y135" s="146"/>
      <c r="Z135" s="146"/>
      <c r="AA135" s="146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6"/>
      <c r="BN135" s="146"/>
      <c r="BO135" s="146"/>
      <c r="BP135" s="146"/>
      <c r="BQ135" s="146"/>
      <c r="BR135" s="146"/>
      <c r="BS135" s="146"/>
      <c r="BT135" s="146"/>
      <c r="BU135" s="146"/>
      <c r="BV135" s="146"/>
      <c r="BW135" s="146"/>
      <c r="BX135" s="146"/>
      <c r="BY135" s="146"/>
      <c r="BZ135" s="146"/>
      <c r="CA135" s="146"/>
      <c r="CB135" s="146"/>
      <c r="CC135" s="146"/>
      <c r="CD135" s="146"/>
      <c r="CE135" s="146"/>
      <c r="CF135" s="146"/>
      <c r="CG135" s="146"/>
    </row>
    <row r="136" spans="18:85" hidden="1" x14ac:dyDescent="0.3">
      <c r="R136" s="147"/>
      <c r="S136" s="147"/>
      <c r="T136" s="146"/>
      <c r="U136" s="146"/>
      <c r="V136" s="146"/>
      <c r="W136" s="146"/>
      <c r="X136" s="146"/>
      <c r="Y136" s="146"/>
      <c r="Z136" s="146"/>
      <c r="AA136" s="146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  <c r="BI136" s="146"/>
      <c r="BJ136" s="146"/>
      <c r="BK136" s="146"/>
      <c r="BL136" s="146"/>
      <c r="BM136" s="146"/>
      <c r="BN136" s="146"/>
      <c r="BO136" s="146"/>
      <c r="BP136" s="146"/>
      <c r="BQ136" s="146"/>
      <c r="BR136" s="146"/>
      <c r="BS136" s="146"/>
      <c r="BT136" s="146"/>
      <c r="BU136" s="146"/>
      <c r="BV136" s="146"/>
      <c r="BW136" s="146"/>
      <c r="BX136" s="146"/>
      <c r="BY136" s="146"/>
      <c r="BZ136" s="146"/>
      <c r="CA136" s="146"/>
      <c r="CB136" s="146"/>
      <c r="CC136" s="146"/>
      <c r="CD136" s="146"/>
      <c r="CE136" s="146"/>
      <c r="CF136" s="146"/>
      <c r="CG136" s="146"/>
    </row>
    <row r="137" spans="18:85" hidden="1" x14ac:dyDescent="0.3">
      <c r="R137" s="147"/>
      <c r="S137" s="147"/>
      <c r="T137" s="146"/>
      <c r="U137" s="146"/>
      <c r="V137" s="146"/>
      <c r="W137" s="146"/>
      <c r="X137" s="146"/>
      <c r="Y137" s="146"/>
      <c r="Z137" s="146"/>
      <c r="AA137" s="146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  <c r="BI137" s="146"/>
      <c r="BJ137" s="146"/>
      <c r="BK137" s="146"/>
      <c r="BL137" s="146"/>
      <c r="BM137" s="146"/>
      <c r="BN137" s="146"/>
      <c r="BO137" s="146"/>
      <c r="BP137" s="146"/>
      <c r="BQ137" s="146"/>
      <c r="BR137" s="146"/>
      <c r="BS137" s="146"/>
      <c r="BT137" s="146"/>
      <c r="BU137" s="146"/>
      <c r="BV137" s="146"/>
      <c r="BW137" s="146"/>
      <c r="BX137" s="146"/>
      <c r="BY137" s="146"/>
      <c r="BZ137" s="146"/>
      <c r="CA137" s="146"/>
      <c r="CB137" s="146"/>
      <c r="CC137" s="146"/>
      <c r="CD137" s="146"/>
      <c r="CE137" s="146"/>
      <c r="CF137" s="146"/>
      <c r="CG137" s="146"/>
    </row>
    <row r="138" spans="18:85" hidden="1" x14ac:dyDescent="0.3">
      <c r="R138" s="147"/>
      <c r="S138" s="147"/>
      <c r="T138" s="146"/>
      <c r="U138" s="146"/>
      <c r="V138" s="146"/>
      <c r="W138" s="146"/>
      <c r="X138" s="146"/>
      <c r="Y138" s="146"/>
      <c r="Z138" s="146"/>
      <c r="AA138" s="146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  <c r="BI138" s="146"/>
      <c r="BJ138" s="146"/>
      <c r="BK138" s="146"/>
      <c r="BL138" s="146"/>
      <c r="BM138" s="146"/>
      <c r="BN138" s="146"/>
      <c r="BO138" s="146"/>
      <c r="BP138" s="146"/>
      <c r="BQ138" s="146"/>
      <c r="BR138" s="146"/>
      <c r="BS138" s="146"/>
      <c r="BT138" s="146"/>
      <c r="BU138" s="146"/>
      <c r="BV138" s="146"/>
      <c r="BW138" s="146"/>
      <c r="BX138" s="146"/>
      <c r="BY138" s="146"/>
      <c r="BZ138" s="146"/>
      <c r="CA138" s="146"/>
      <c r="CB138" s="146"/>
      <c r="CC138" s="146"/>
      <c r="CD138" s="146"/>
      <c r="CE138" s="146"/>
      <c r="CF138" s="146"/>
      <c r="CG138" s="146"/>
    </row>
    <row r="139" spans="18:85" hidden="1" x14ac:dyDescent="0.3">
      <c r="R139" s="147"/>
      <c r="S139" s="147"/>
      <c r="T139" s="146"/>
      <c r="U139" s="146"/>
      <c r="V139" s="146"/>
      <c r="W139" s="146"/>
      <c r="X139" s="146"/>
      <c r="Y139" s="146"/>
      <c r="Z139" s="146"/>
      <c r="AA139" s="146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  <c r="BI139" s="146"/>
      <c r="BJ139" s="146"/>
      <c r="BK139" s="146"/>
      <c r="BL139" s="146"/>
      <c r="BM139" s="146"/>
      <c r="BN139" s="146"/>
      <c r="BO139" s="146"/>
      <c r="BP139" s="146"/>
      <c r="BQ139" s="146"/>
      <c r="BR139" s="146"/>
      <c r="BS139" s="146"/>
      <c r="BT139" s="146"/>
      <c r="BU139" s="146"/>
      <c r="BV139" s="146"/>
      <c r="BW139" s="146"/>
      <c r="BX139" s="146"/>
      <c r="BY139" s="146"/>
      <c r="BZ139" s="146"/>
      <c r="CA139" s="146"/>
      <c r="CB139" s="146"/>
      <c r="CC139" s="146"/>
      <c r="CD139" s="146"/>
      <c r="CE139" s="146"/>
      <c r="CF139" s="146"/>
      <c r="CG139" s="146"/>
    </row>
    <row r="140" spans="18:85" hidden="1" x14ac:dyDescent="0.3">
      <c r="R140" s="147"/>
      <c r="S140" s="147"/>
      <c r="T140" s="146"/>
      <c r="U140" s="146"/>
      <c r="V140" s="146"/>
      <c r="W140" s="146"/>
      <c r="X140" s="146"/>
      <c r="Y140" s="146"/>
      <c r="Z140" s="146"/>
      <c r="AA140" s="146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  <c r="BI140" s="146"/>
      <c r="BJ140" s="146"/>
      <c r="BK140" s="146"/>
      <c r="BL140" s="146"/>
      <c r="BM140" s="146"/>
      <c r="BN140" s="146"/>
      <c r="BO140" s="146"/>
      <c r="BP140" s="146"/>
      <c r="BQ140" s="146"/>
      <c r="BR140" s="146"/>
      <c r="BS140" s="146"/>
      <c r="BT140" s="146"/>
      <c r="BU140" s="146"/>
      <c r="BV140" s="146"/>
      <c r="BW140" s="146"/>
      <c r="BX140" s="146"/>
      <c r="BY140" s="146"/>
      <c r="BZ140" s="146"/>
      <c r="CA140" s="146"/>
      <c r="CB140" s="146"/>
      <c r="CC140" s="146"/>
      <c r="CD140" s="146"/>
      <c r="CE140" s="146"/>
      <c r="CF140" s="146"/>
      <c r="CG140" s="146"/>
    </row>
    <row r="141" spans="18:85" hidden="1" x14ac:dyDescent="0.3">
      <c r="R141" s="147"/>
      <c r="S141" s="147"/>
      <c r="T141" s="146"/>
      <c r="U141" s="146"/>
      <c r="V141" s="146"/>
      <c r="W141" s="146"/>
      <c r="X141" s="146"/>
      <c r="Y141" s="146"/>
      <c r="Z141" s="146"/>
      <c r="AA141" s="146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  <c r="AM141" s="147"/>
      <c r="AN141" s="147"/>
      <c r="AO141" s="147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146"/>
      <c r="BI141" s="146"/>
      <c r="BJ141" s="146"/>
      <c r="BK141" s="146"/>
      <c r="BL141" s="146"/>
      <c r="BM141" s="146"/>
      <c r="BN141" s="146"/>
      <c r="BO141" s="146"/>
      <c r="BP141" s="146"/>
      <c r="BQ141" s="146"/>
      <c r="BR141" s="146"/>
      <c r="BS141" s="146"/>
      <c r="BT141" s="146"/>
      <c r="BU141" s="146"/>
      <c r="BV141" s="146"/>
      <c r="BW141" s="146"/>
      <c r="BX141" s="146"/>
      <c r="BY141" s="146"/>
      <c r="BZ141" s="146"/>
      <c r="CA141" s="146"/>
      <c r="CB141" s="146"/>
      <c r="CC141" s="146"/>
      <c r="CD141" s="146"/>
      <c r="CE141" s="146"/>
      <c r="CF141" s="146"/>
      <c r="CG141" s="146"/>
    </row>
    <row r="142" spans="18:85" hidden="1" x14ac:dyDescent="0.3">
      <c r="R142" s="147"/>
      <c r="S142" s="147"/>
      <c r="T142" s="146"/>
      <c r="U142" s="146"/>
      <c r="V142" s="146"/>
      <c r="W142" s="146"/>
      <c r="X142" s="146"/>
      <c r="Y142" s="146"/>
      <c r="Z142" s="146"/>
      <c r="AA142" s="146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  <c r="AP142" s="146"/>
      <c r="AQ142" s="146"/>
      <c r="AR142" s="146"/>
      <c r="AS142" s="146"/>
      <c r="AT142" s="146"/>
      <c r="AU142" s="146"/>
      <c r="AV142" s="146"/>
      <c r="AW142" s="146"/>
      <c r="AX142" s="146"/>
      <c r="AY142" s="146"/>
      <c r="AZ142" s="146"/>
      <c r="BA142" s="146"/>
      <c r="BB142" s="146"/>
      <c r="BC142" s="146"/>
      <c r="BD142" s="146"/>
      <c r="BE142" s="146"/>
      <c r="BF142" s="146"/>
      <c r="BG142" s="146"/>
      <c r="BH142" s="146"/>
      <c r="BI142" s="146"/>
      <c r="BJ142" s="146"/>
      <c r="BK142" s="146"/>
      <c r="BL142" s="146"/>
      <c r="BM142" s="146"/>
      <c r="BN142" s="146"/>
      <c r="BO142" s="146"/>
      <c r="BP142" s="146"/>
      <c r="BQ142" s="146"/>
      <c r="BR142" s="146"/>
      <c r="BS142" s="146"/>
      <c r="BT142" s="146"/>
      <c r="BU142" s="146"/>
      <c r="BV142" s="146"/>
      <c r="BW142" s="146"/>
      <c r="BX142" s="146"/>
      <c r="BY142" s="146"/>
      <c r="BZ142" s="146"/>
      <c r="CA142" s="146"/>
      <c r="CB142" s="146"/>
      <c r="CC142" s="146"/>
      <c r="CD142" s="146"/>
      <c r="CE142" s="146"/>
      <c r="CF142" s="146"/>
      <c r="CG142" s="146"/>
    </row>
    <row r="143" spans="18:85" hidden="1" x14ac:dyDescent="0.3">
      <c r="R143" s="147"/>
      <c r="S143" s="147"/>
      <c r="T143" s="146"/>
      <c r="U143" s="146"/>
      <c r="V143" s="146"/>
      <c r="W143" s="146"/>
      <c r="X143" s="146"/>
      <c r="Y143" s="146"/>
      <c r="Z143" s="146"/>
      <c r="AA143" s="146"/>
      <c r="AB143" s="147"/>
      <c r="AC143" s="147"/>
      <c r="AD143" s="147"/>
      <c r="AE143" s="147"/>
      <c r="AF143" s="147"/>
      <c r="AG143" s="147"/>
      <c r="AH143" s="147"/>
      <c r="AI143" s="147"/>
      <c r="AJ143" s="147"/>
      <c r="AK143" s="147"/>
      <c r="AL143" s="147"/>
      <c r="AM143" s="147"/>
      <c r="AN143" s="147"/>
      <c r="AO143" s="147"/>
      <c r="AP143" s="146"/>
      <c r="AQ143" s="146"/>
      <c r="AR143" s="146"/>
      <c r="AS143" s="146"/>
      <c r="AT143" s="146"/>
      <c r="AU143" s="146"/>
      <c r="AV143" s="146"/>
      <c r="AW143" s="146"/>
      <c r="AX143" s="146"/>
      <c r="AY143" s="146"/>
      <c r="AZ143" s="146"/>
      <c r="BA143" s="146"/>
      <c r="BB143" s="146"/>
      <c r="BC143" s="146"/>
      <c r="BD143" s="146"/>
      <c r="BE143" s="146"/>
      <c r="BF143" s="146"/>
      <c r="BG143" s="146"/>
      <c r="BH143" s="146"/>
      <c r="BI143" s="146"/>
      <c r="BJ143" s="146"/>
      <c r="BK143" s="146"/>
      <c r="BL143" s="146"/>
      <c r="BM143" s="146"/>
      <c r="BN143" s="146"/>
      <c r="BO143" s="146"/>
      <c r="BP143" s="146"/>
      <c r="BQ143" s="146"/>
      <c r="BR143" s="146"/>
      <c r="BS143" s="146"/>
      <c r="BT143" s="146"/>
      <c r="BU143" s="146"/>
      <c r="BV143" s="146"/>
      <c r="BW143" s="146"/>
      <c r="BX143" s="146"/>
      <c r="BY143" s="146"/>
      <c r="BZ143" s="146"/>
      <c r="CA143" s="146"/>
      <c r="CB143" s="146"/>
      <c r="CC143" s="146"/>
      <c r="CD143" s="146"/>
      <c r="CE143" s="146"/>
      <c r="CF143" s="146"/>
      <c r="CG143" s="146"/>
    </row>
    <row r="144" spans="18:85" hidden="1" x14ac:dyDescent="0.3">
      <c r="R144" s="147"/>
      <c r="S144" s="147"/>
      <c r="T144" s="146"/>
      <c r="U144" s="146"/>
      <c r="V144" s="146"/>
      <c r="W144" s="146"/>
      <c r="X144" s="146"/>
      <c r="Y144" s="146"/>
      <c r="Z144" s="146"/>
      <c r="AA144" s="146"/>
      <c r="AB144" s="147"/>
      <c r="AC144" s="147"/>
      <c r="AD144" s="147"/>
      <c r="AE144" s="147"/>
      <c r="AF144" s="147"/>
      <c r="AG144" s="147"/>
      <c r="AH144" s="147"/>
      <c r="AI144" s="147"/>
      <c r="AJ144" s="147"/>
      <c r="AK144" s="147"/>
      <c r="AL144" s="147"/>
      <c r="AM144" s="147"/>
      <c r="AN144" s="147"/>
      <c r="AO144" s="147"/>
      <c r="AP144" s="146"/>
      <c r="AQ144" s="146"/>
      <c r="AR144" s="146"/>
      <c r="AS144" s="146"/>
      <c r="AT144" s="146"/>
      <c r="AU144" s="146"/>
      <c r="AV144" s="146"/>
      <c r="AW144" s="146"/>
      <c r="AX144" s="146"/>
      <c r="AY144" s="146"/>
      <c r="AZ144" s="146"/>
      <c r="BA144" s="146"/>
      <c r="BB144" s="146"/>
      <c r="BC144" s="146"/>
      <c r="BD144" s="146"/>
      <c r="BE144" s="146"/>
      <c r="BF144" s="146"/>
      <c r="BG144" s="146"/>
      <c r="BH144" s="146"/>
      <c r="BI144" s="146"/>
      <c r="BJ144" s="146"/>
      <c r="BK144" s="146"/>
      <c r="BL144" s="146"/>
      <c r="BM144" s="146"/>
      <c r="BN144" s="146"/>
      <c r="BO144" s="146"/>
      <c r="BP144" s="146"/>
      <c r="BQ144" s="146"/>
      <c r="BR144" s="146"/>
      <c r="BS144" s="146"/>
      <c r="BT144" s="146"/>
      <c r="BU144" s="146"/>
      <c r="BV144" s="146"/>
      <c r="BW144" s="146"/>
      <c r="BX144" s="146"/>
      <c r="BY144" s="146"/>
      <c r="BZ144" s="146"/>
      <c r="CA144" s="146"/>
      <c r="CB144" s="146"/>
      <c r="CC144" s="146"/>
      <c r="CD144" s="146"/>
      <c r="CE144" s="146"/>
      <c r="CF144" s="146"/>
      <c r="CG144" s="146"/>
    </row>
    <row r="145" spans="18:85" hidden="1" x14ac:dyDescent="0.3">
      <c r="R145" s="147"/>
      <c r="S145" s="147"/>
      <c r="T145" s="146"/>
      <c r="U145" s="146"/>
      <c r="V145" s="146"/>
      <c r="W145" s="146"/>
      <c r="X145" s="146"/>
      <c r="Y145" s="146"/>
      <c r="Z145" s="146"/>
      <c r="AA145" s="146"/>
      <c r="AB145" s="147"/>
      <c r="AC145" s="147"/>
      <c r="AD145" s="147"/>
      <c r="AE145" s="147"/>
      <c r="AF145" s="147"/>
      <c r="AG145" s="147"/>
      <c r="AH145" s="147"/>
      <c r="AI145" s="147"/>
      <c r="AJ145" s="147"/>
      <c r="AK145" s="147"/>
      <c r="AL145" s="147"/>
      <c r="AM145" s="147"/>
      <c r="AN145" s="147"/>
      <c r="AO145" s="147"/>
      <c r="AP145" s="146"/>
      <c r="AQ145" s="146"/>
      <c r="AR145" s="146"/>
      <c r="AS145" s="146"/>
      <c r="AT145" s="146"/>
      <c r="AU145" s="146"/>
      <c r="AV145" s="146"/>
      <c r="AW145" s="146"/>
      <c r="AX145" s="146"/>
      <c r="AY145" s="146"/>
      <c r="AZ145" s="146"/>
      <c r="BA145" s="146"/>
      <c r="BB145" s="146"/>
      <c r="BC145" s="146"/>
      <c r="BD145" s="146"/>
      <c r="BE145" s="146"/>
      <c r="BF145" s="146"/>
      <c r="BG145" s="146"/>
      <c r="BH145" s="146"/>
      <c r="BI145" s="146"/>
      <c r="BJ145" s="146"/>
      <c r="BK145" s="146"/>
      <c r="BL145" s="146"/>
      <c r="BM145" s="146"/>
      <c r="BN145" s="146"/>
      <c r="BO145" s="146"/>
      <c r="BP145" s="146"/>
      <c r="BQ145" s="146"/>
      <c r="BR145" s="146"/>
      <c r="BS145" s="146"/>
      <c r="BT145" s="146"/>
      <c r="BU145" s="146"/>
      <c r="BV145" s="146"/>
      <c r="BW145" s="146"/>
      <c r="BX145" s="146"/>
      <c r="BY145" s="146"/>
      <c r="BZ145" s="146"/>
      <c r="CA145" s="146"/>
      <c r="CB145" s="146"/>
      <c r="CC145" s="146"/>
      <c r="CD145" s="146"/>
      <c r="CE145" s="146"/>
      <c r="CF145" s="146"/>
      <c r="CG145" s="146"/>
    </row>
    <row r="146" spans="18:85" hidden="1" x14ac:dyDescent="0.3">
      <c r="R146" s="147"/>
      <c r="S146" s="147"/>
      <c r="T146" s="146"/>
      <c r="U146" s="146"/>
      <c r="V146" s="146"/>
      <c r="W146" s="146"/>
      <c r="X146" s="146"/>
      <c r="Y146" s="146"/>
      <c r="Z146" s="146"/>
      <c r="AA146" s="146"/>
      <c r="AB146" s="147"/>
      <c r="AC146" s="147"/>
      <c r="AD146" s="147"/>
      <c r="AE146" s="147"/>
      <c r="AF146" s="147"/>
      <c r="AG146" s="147"/>
      <c r="AH146" s="147"/>
      <c r="AI146" s="147"/>
      <c r="AJ146" s="147"/>
      <c r="AK146" s="147"/>
      <c r="AL146" s="147"/>
      <c r="AM146" s="147"/>
      <c r="AN146" s="147"/>
      <c r="AO146" s="147"/>
      <c r="AP146" s="146"/>
      <c r="AQ146" s="146"/>
      <c r="AR146" s="146"/>
      <c r="AS146" s="146"/>
      <c r="AT146" s="146"/>
      <c r="AU146" s="146"/>
      <c r="AV146" s="146"/>
      <c r="AW146" s="146"/>
      <c r="AX146" s="146"/>
      <c r="AY146" s="146"/>
      <c r="AZ146" s="146"/>
      <c r="BA146" s="146"/>
      <c r="BB146" s="146"/>
      <c r="BC146" s="146"/>
      <c r="BD146" s="146"/>
      <c r="BE146" s="146"/>
      <c r="BF146" s="146"/>
      <c r="BG146" s="146"/>
      <c r="BH146" s="146"/>
      <c r="BI146" s="146"/>
      <c r="BJ146" s="146"/>
      <c r="BK146" s="146"/>
      <c r="BL146" s="146"/>
      <c r="BM146" s="146"/>
      <c r="BN146" s="146"/>
      <c r="BO146" s="146"/>
      <c r="BP146" s="146"/>
      <c r="BQ146" s="146"/>
      <c r="BR146" s="146"/>
      <c r="BS146" s="146"/>
      <c r="BT146" s="146"/>
      <c r="BU146" s="146"/>
      <c r="BV146" s="146"/>
      <c r="BW146" s="146"/>
      <c r="BX146" s="146"/>
      <c r="BY146" s="146"/>
      <c r="BZ146" s="146"/>
      <c r="CA146" s="146"/>
      <c r="CB146" s="146"/>
      <c r="CC146" s="146"/>
      <c r="CD146" s="146"/>
      <c r="CE146" s="146"/>
      <c r="CF146" s="146"/>
      <c r="CG146" s="146"/>
    </row>
    <row r="147" spans="18:85" hidden="1" x14ac:dyDescent="0.3">
      <c r="R147" s="147"/>
      <c r="S147" s="147"/>
      <c r="T147" s="146"/>
      <c r="U147" s="146"/>
      <c r="V147" s="146"/>
      <c r="W147" s="146"/>
      <c r="X147" s="146"/>
      <c r="Y147" s="146"/>
      <c r="Z147" s="146"/>
      <c r="AA147" s="146"/>
      <c r="AB147" s="147"/>
      <c r="AC147" s="147"/>
      <c r="AD147" s="147"/>
      <c r="AE147" s="147"/>
      <c r="AF147" s="147"/>
      <c r="AG147" s="147"/>
      <c r="AH147" s="147"/>
      <c r="AI147" s="147"/>
      <c r="AJ147" s="147"/>
      <c r="AK147" s="147"/>
      <c r="AL147" s="147"/>
      <c r="AM147" s="147"/>
      <c r="AN147" s="147"/>
      <c r="AO147" s="147"/>
      <c r="AP147" s="146"/>
      <c r="AQ147" s="146"/>
      <c r="AR147" s="146"/>
      <c r="AS147" s="146"/>
      <c r="AT147" s="146"/>
      <c r="AU147" s="146"/>
      <c r="AV147" s="146"/>
      <c r="AW147" s="146"/>
      <c r="AX147" s="146"/>
      <c r="AY147" s="146"/>
      <c r="AZ147" s="146"/>
      <c r="BA147" s="146"/>
      <c r="BB147" s="146"/>
      <c r="BC147" s="146"/>
      <c r="BD147" s="146"/>
      <c r="BE147" s="146"/>
      <c r="BF147" s="146"/>
      <c r="BG147" s="146"/>
      <c r="BH147" s="146"/>
      <c r="BI147" s="146"/>
      <c r="BJ147" s="146"/>
      <c r="BK147" s="146"/>
      <c r="BL147" s="146"/>
      <c r="BM147" s="146"/>
      <c r="BN147" s="146"/>
      <c r="BO147" s="146"/>
      <c r="BP147" s="146"/>
      <c r="BQ147" s="146"/>
      <c r="BR147" s="146"/>
      <c r="BS147" s="146"/>
      <c r="BT147" s="146"/>
      <c r="BU147" s="146"/>
      <c r="BV147" s="146"/>
      <c r="BW147" s="146"/>
      <c r="BX147" s="146"/>
      <c r="BY147" s="146"/>
      <c r="BZ147" s="146"/>
      <c r="CA147" s="146"/>
      <c r="CB147" s="146"/>
      <c r="CC147" s="146"/>
      <c r="CD147" s="146"/>
      <c r="CE147" s="146"/>
      <c r="CF147" s="146"/>
      <c r="CG147" s="146"/>
    </row>
    <row r="148" spans="18:85" hidden="1" x14ac:dyDescent="0.3">
      <c r="R148" s="147"/>
      <c r="S148" s="147"/>
      <c r="T148" s="146"/>
      <c r="U148" s="146"/>
      <c r="V148" s="146"/>
      <c r="W148" s="146"/>
      <c r="X148" s="146"/>
      <c r="Y148" s="146"/>
      <c r="Z148" s="146"/>
      <c r="AA148" s="146"/>
      <c r="AB148" s="147"/>
      <c r="AC148" s="147"/>
      <c r="AD148" s="147"/>
      <c r="AE148" s="147"/>
      <c r="AF148" s="147"/>
      <c r="AG148" s="147"/>
      <c r="AH148" s="147"/>
      <c r="AI148" s="147"/>
      <c r="AJ148" s="147"/>
      <c r="AK148" s="147"/>
      <c r="AL148" s="147"/>
      <c r="AM148" s="147"/>
      <c r="AN148" s="147"/>
      <c r="AO148" s="147"/>
      <c r="AP148" s="146"/>
      <c r="AQ148" s="146"/>
      <c r="AR148" s="146"/>
      <c r="AS148" s="146"/>
      <c r="AT148" s="146"/>
      <c r="AU148" s="146"/>
      <c r="AV148" s="146"/>
      <c r="AW148" s="146"/>
      <c r="AX148" s="146"/>
      <c r="AY148" s="146"/>
      <c r="AZ148" s="146"/>
      <c r="BA148" s="146"/>
      <c r="BB148" s="146"/>
      <c r="BC148" s="146"/>
      <c r="BD148" s="146"/>
      <c r="BE148" s="146"/>
      <c r="BF148" s="146"/>
      <c r="BG148" s="146"/>
      <c r="BH148" s="146"/>
      <c r="BI148" s="146"/>
      <c r="BJ148" s="146"/>
      <c r="BK148" s="146"/>
      <c r="BL148" s="146"/>
      <c r="BM148" s="146"/>
      <c r="BN148" s="146"/>
      <c r="BO148" s="146"/>
      <c r="BP148" s="146"/>
      <c r="BQ148" s="146"/>
      <c r="BR148" s="146"/>
      <c r="BS148" s="146"/>
      <c r="BT148" s="146"/>
      <c r="BU148" s="146"/>
      <c r="BV148" s="146"/>
      <c r="BW148" s="146"/>
      <c r="BX148" s="146"/>
      <c r="BY148" s="146"/>
      <c r="BZ148" s="146"/>
      <c r="CA148" s="146"/>
      <c r="CB148" s="146"/>
      <c r="CC148" s="146"/>
      <c r="CD148" s="146"/>
      <c r="CE148" s="146"/>
      <c r="CF148" s="146"/>
      <c r="CG148" s="146"/>
    </row>
    <row r="149" spans="18:85" hidden="1" x14ac:dyDescent="0.3">
      <c r="R149" s="147"/>
      <c r="S149" s="147"/>
      <c r="T149" s="146"/>
      <c r="U149" s="146"/>
      <c r="V149" s="146"/>
      <c r="W149" s="146"/>
      <c r="X149" s="146"/>
      <c r="Y149" s="146"/>
      <c r="Z149" s="146"/>
      <c r="AA149" s="146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6"/>
      <c r="AQ149" s="146"/>
      <c r="AR149" s="146"/>
      <c r="AS149" s="146"/>
      <c r="AT149" s="146"/>
      <c r="AU149" s="146"/>
      <c r="AV149" s="146"/>
      <c r="AW149" s="146"/>
      <c r="AX149" s="146"/>
      <c r="AY149" s="146"/>
      <c r="AZ149" s="146"/>
      <c r="BA149" s="146"/>
      <c r="BB149" s="146"/>
      <c r="BC149" s="146"/>
      <c r="BD149" s="146"/>
      <c r="BE149" s="146"/>
      <c r="BF149" s="146"/>
      <c r="BG149" s="146"/>
      <c r="BH149" s="146"/>
      <c r="BI149" s="146"/>
      <c r="BJ149" s="146"/>
      <c r="BK149" s="146"/>
      <c r="BL149" s="146"/>
      <c r="BM149" s="146"/>
      <c r="BN149" s="146"/>
      <c r="BO149" s="146"/>
      <c r="BP149" s="146"/>
      <c r="BQ149" s="146"/>
      <c r="BR149" s="146"/>
      <c r="BS149" s="146"/>
      <c r="BT149" s="146"/>
      <c r="BU149" s="146"/>
      <c r="BV149" s="146"/>
      <c r="BW149" s="146"/>
      <c r="BX149" s="146"/>
      <c r="BY149" s="146"/>
      <c r="BZ149" s="146"/>
      <c r="CA149" s="146"/>
      <c r="CB149" s="146"/>
      <c r="CC149" s="146"/>
      <c r="CD149" s="146"/>
      <c r="CE149" s="146"/>
      <c r="CF149" s="146"/>
      <c r="CG149" s="146"/>
    </row>
    <row r="150" spans="18:85" hidden="1" x14ac:dyDescent="0.3">
      <c r="R150" s="147"/>
      <c r="S150" s="147"/>
      <c r="T150" s="146"/>
      <c r="U150" s="146"/>
      <c r="V150" s="146"/>
      <c r="W150" s="146"/>
      <c r="X150" s="146"/>
      <c r="Y150" s="146"/>
      <c r="Z150" s="146"/>
      <c r="AA150" s="146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6"/>
      <c r="AQ150" s="146"/>
      <c r="AR150" s="146"/>
      <c r="AS150" s="146"/>
      <c r="AT150" s="146"/>
      <c r="AU150" s="146"/>
      <c r="AV150" s="146"/>
      <c r="AW150" s="146"/>
      <c r="AX150" s="146"/>
      <c r="AY150" s="146"/>
      <c r="AZ150" s="146"/>
      <c r="BA150" s="146"/>
      <c r="BB150" s="146"/>
      <c r="BC150" s="146"/>
      <c r="BD150" s="146"/>
      <c r="BE150" s="146"/>
      <c r="BF150" s="146"/>
      <c r="BG150" s="146"/>
      <c r="BH150" s="146"/>
      <c r="BI150" s="146"/>
      <c r="BJ150" s="146"/>
      <c r="BK150" s="146"/>
      <c r="BL150" s="146"/>
      <c r="BM150" s="146"/>
      <c r="BN150" s="146"/>
      <c r="BO150" s="146"/>
      <c r="BP150" s="146"/>
      <c r="BQ150" s="146"/>
      <c r="BR150" s="146"/>
      <c r="BS150" s="146"/>
      <c r="BT150" s="146"/>
      <c r="BU150" s="146"/>
      <c r="BV150" s="146"/>
      <c r="BW150" s="146"/>
      <c r="BX150" s="146"/>
      <c r="BY150" s="146"/>
      <c r="BZ150" s="146"/>
      <c r="CA150" s="146"/>
      <c r="CB150" s="146"/>
      <c r="CC150" s="146"/>
      <c r="CD150" s="146"/>
      <c r="CE150" s="146"/>
      <c r="CF150" s="146"/>
      <c r="CG150" s="146"/>
    </row>
    <row r="151" spans="18:85" hidden="1" x14ac:dyDescent="0.3">
      <c r="R151" s="147"/>
      <c r="S151" s="147"/>
      <c r="T151" s="146"/>
      <c r="U151" s="146"/>
      <c r="V151" s="146"/>
      <c r="W151" s="146"/>
      <c r="X151" s="146"/>
      <c r="Y151" s="146"/>
      <c r="Z151" s="146"/>
      <c r="AA151" s="146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6"/>
      <c r="AQ151" s="146"/>
      <c r="AR151" s="146"/>
      <c r="AS151" s="146"/>
      <c r="AT151" s="146"/>
      <c r="AU151" s="146"/>
      <c r="AV151" s="146"/>
      <c r="AW151" s="146"/>
      <c r="AX151" s="146"/>
      <c r="AY151" s="146"/>
      <c r="AZ151" s="146"/>
      <c r="BA151" s="146"/>
      <c r="BB151" s="146"/>
      <c r="BC151" s="146"/>
      <c r="BD151" s="146"/>
      <c r="BE151" s="146"/>
      <c r="BF151" s="146"/>
      <c r="BG151" s="146"/>
      <c r="BH151" s="146"/>
      <c r="BI151" s="146"/>
      <c r="BJ151" s="146"/>
      <c r="BK151" s="146"/>
      <c r="BL151" s="146"/>
      <c r="BM151" s="146"/>
      <c r="BN151" s="146"/>
      <c r="BO151" s="146"/>
      <c r="BP151" s="146"/>
      <c r="BQ151" s="146"/>
      <c r="BR151" s="146"/>
      <c r="BS151" s="146"/>
      <c r="BT151" s="146"/>
      <c r="BU151" s="146"/>
      <c r="BV151" s="146"/>
      <c r="BW151" s="146"/>
      <c r="BX151" s="146"/>
      <c r="BY151" s="146"/>
      <c r="BZ151" s="146"/>
      <c r="CA151" s="146"/>
      <c r="CB151" s="146"/>
      <c r="CC151" s="146"/>
      <c r="CD151" s="146"/>
      <c r="CE151" s="146"/>
      <c r="CF151" s="146"/>
      <c r="CG151" s="146"/>
    </row>
    <row r="152" spans="18:85" hidden="1" x14ac:dyDescent="0.3">
      <c r="R152" s="147"/>
      <c r="S152" s="147"/>
      <c r="T152" s="146"/>
      <c r="U152" s="146"/>
      <c r="V152" s="146"/>
      <c r="W152" s="146"/>
      <c r="X152" s="146"/>
      <c r="Y152" s="146"/>
      <c r="Z152" s="146"/>
      <c r="AA152" s="146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6"/>
      <c r="AQ152" s="146"/>
      <c r="AR152" s="146"/>
      <c r="AS152" s="146"/>
      <c r="AT152" s="146"/>
      <c r="AU152" s="146"/>
      <c r="AV152" s="146"/>
      <c r="AW152" s="146"/>
      <c r="AX152" s="146"/>
      <c r="AY152" s="146"/>
      <c r="AZ152" s="146"/>
      <c r="BA152" s="146"/>
      <c r="BB152" s="146"/>
      <c r="BC152" s="146"/>
      <c r="BD152" s="146"/>
      <c r="BE152" s="146"/>
      <c r="BF152" s="146"/>
      <c r="BG152" s="146"/>
      <c r="BH152" s="146"/>
      <c r="BI152" s="146"/>
      <c r="BJ152" s="146"/>
      <c r="BK152" s="146"/>
      <c r="BL152" s="146"/>
      <c r="BM152" s="146"/>
      <c r="BN152" s="146"/>
      <c r="BO152" s="146"/>
      <c r="BP152" s="146"/>
      <c r="BQ152" s="146"/>
      <c r="BR152" s="146"/>
      <c r="BS152" s="146"/>
      <c r="BT152" s="146"/>
      <c r="BU152" s="146"/>
      <c r="BV152" s="146"/>
      <c r="BW152" s="146"/>
      <c r="BX152" s="146"/>
      <c r="BY152" s="146"/>
      <c r="BZ152" s="146"/>
      <c r="CA152" s="146"/>
      <c r="CB152" s="146"/>
      <c r="CC152" s="146"/>
      <c r="CD152" s="146"/>
      <c r="CE152" s="146"/>
      <c r="CF152" s="146"/>
      <c r="CG152" s="146"/>
    </row>
    <row r="153" spans="18:85" hidden="1" x14ac:dyDescent="0.3">
      <c r="R153" s="147"/>
      <c r="S153" s="147"/>
      <c r="T153" s="146"/>
      <c r="U153" s="146"/>
      <c r="V153" s="146"/>
      <c r="W153" s="146"/>
      <c r="X153" s="146"/>
      <c r="Y153" s="146"/>
      <c r="Z153" s="146"/>
      <c r="AA153" s="146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6"/>
      <c r="AQ153" s="146"/>
      <c r="AR153" s="146"/>
      <c r="AS153" s="146"/>
      <c r="AT153" s="146"/>
      <c r="AU153" s="146"/>
      <c r="AV153" s="146"/>
      <c r="AW153" s="146"/>
      <c r="AX153" s="146"/>
      <c r="AY153" s="146"/>
      <c r="AZ153" s="146"/>
      <c r="BA153" s="146"/>
      <c r="BB153" s="146"/>
      <c r="BC153" s="146"/>
      <c r="BD153" s="146"/>
      <c r="BE153" s="146"/>
      <c r="BF153" s="146"/>
      <c r="BG153" s="146"/>
      <c r="BH153" s="146"/>
      <c r="BI153" s="146"/>
      <c r="BJ153" s="146"/>
      <c r="BK153" s="146"/>
      <c r="BL153" s="146"/>
      <c r="BM153" s="146"/>
      <c r="BN153" s="146"/>
      <c r="BO153" s="146"/>
      <c r="BP153" s="146"/>
      <c r="BQ153" s="146"/>
      <c r="BR153" s="146"/>
      <c r="BS153" s="146"/>
      <c r="BT153" s="146"/>
      <c r="BU153" s="146"/>
      <c r="BV153" s="146"/>
      <c r="BW153" s="146"/>
      <c r="BX153" s="146"/>
      <c r="BY153" s="146"/>
      <c r="BZ153" s="146"/>
      <c r="CA153" s="146"/>
      <c r="CB153" s="146"/>
      <c r="CC153" s="146"/>
      <c r="CD153" s="146"/>
      <c r="CE153" s="146"/>
      <c r="CF153" s="146"/>
      <c r="CG153" s="146"/>
    </row>
    <row r="154" spans="18:85" hidden="1" x14ac:dyDescent="0.3">
      <c r="R154" s="147"/>
      <c r="S154" s="147"/>
      <c r="T154" s="146"/>
      <c r="U154" s="146"/>
      <c r="V154" s="146"/>
      <c r="W154" s="146"/>
      <c r="X154" s="146"/>
      <c r="Y154" s="146"/>
      <c r="Z154" s="146"/>
      <c r="AA154" s="146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6"/>
      <c r="AQ154" s="146"/>
      <c r="AR154" s="146"/>
      <c r="AS154" s="146"/>
      <c r="AT154" s="146"/>
      <c r="AU154" s="146"/>
      <c r="AV154" s="146"/>
      <c r="AW154" s="146"/>
      <c r="AX154" s="146"/>
      <c r="AY154" s="146"/>
      <c r="AZ154" s="146"/>
      <c r="BA154" s="146"/>
      <c r="BB154" s="146"/>
      <c r="BC154" s="146"/>
      <c r="BD154" s="146"/>
      <c r="BE154" s="146"/>
      <c r="BF154" s="146"/>
      <c r="BG154" s="146"/>
      <c r="BH154" s="146"/>
      <c r="BI154" s="146"/>
      <c r="BJ154" s="146"/>
      <c r="BK154" s="146"/>
      <c r="BL154" s="146"/>
      <c r="BM154" s="146"/>
      <c r="BN154" s="146"/>
      <c r="BO154" s="146"/>
      <c r="BP154" s="146"/>
      <c r="BQ154" s="146"/>
      <c r="BR154" s="146"/>
      <c r="BS154" s="146"/>
      <c r="BT154" s="146"/>
      <c r="BU154" s="146"/>
      <c r="BV154" s="146"/>
      <c r="BW154" s="146"/>
      <c r="BX154" s="146"/>
      <c r="BY154" s="146"/>
      <c r="BZ154" s="146"/>
      <c r="CA154" s="146"/>
      <c r="CB154" s="146"/>
      <c r="CC154" s="146"/>
      <c r="CD154" s="146"/>
      <c r="CE154" s="146"/>
      <c r="CF154" s="146"/>
      <c r="CG154" s="146"/>
    </row>
    <row r="155" spans="18:85" hidden="1" x14ac:dyDescent="0.3">
      <c r="R155" s="147"/>
      <c r="S155" s="147"/>
      <c r="T155" s="146"/>
      <c r="U155" s="146"/>
      <c r="V155" s="146"/>
      <c r="W155" s="146"/>
      <c r="X155" s="146"/>
      <c r="Y155" s="146"/>
      <c r="Z155" s="146"/>
      <c r="AA155" s="146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6"/>
      <c r="AQ155" s="146"/>
      <c r="AR155" s="146"/>
      <c r="AS155" s="146"/>
      <c r="AT155" s="146"/>
      <c r="AU155" s="146"/>
      <c r="AV155" s="146"/>
      <c r="AW155" s="146"/>
      <c r="AX155" s="146"/>
      <c r="AY155" s="146"/>
      <c r="AZ155" s="146"/>
      <c r="BA155" s="146"/>
      <c r="BB155" s="146"/>
      <c r="BC155" s="146"/>
      <c r="BD155" s="146"/>
      <c r="BE155" s="146"/>
      <c r="BF155" s="146"/>
      <c r="BG155" s="146"/>
      <c r="BH155" s="146"/>
      <c r="BI155" s="146"/>
      <c r="BJ155" s="146"/>
      <c r="BK155" s="146"/>
      <c r="BL155" s="146"/>
      <c r="BM155" s="146"/>
      <c r="BN155" s="146"/>
      <c r="BO155" s="146"/>
      <c r="BP155" s="146"/>
      <c r="BQ155" s="146"/>
      <c r="BR155" s="146"/>
      <c r="BS155" s="146"/>
      <c r="BT155" s="146"/>
      <c r="BU155" s="146"/>
      <c r="BV155" s="146"/>
      <c r="BW155" s="146"/>
      <c r="BX155" s="146"/>
      <c r="BY155" s="146"/>
      <c r="BZ155" s="146"/>
      <c r="CA155" s="146"/>
      <c r="CB155" s="146"/>
      <c r="CC155" s="146"/>
      <c r="CD155" s="146"/>
      <c r="CE155" s="146"/>
      <c r="CF155" s="146"/>
      <c r="CG155" s="146"/>
    </row>
    <row r="156" spans="18:85" hidden="1" x14ac:dyDescent="0.3">
      <c r="R156" s="147"/>
      <c r="S156" s="147"/>
      <c r="T156" s="146"/>
      <c r="U156" s="146"/>
      <c r="V156" s="146"/>
      <c r="W156" s="146"/>
      <c r="X156" s="146"/>
      <c r="Y156" s="146"/>
      <c r="Z156" s="146"/>
      <c r="AA156" s="146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6"/>
      <c r="AQ156" s="146"/>
      <c r="AR156" s="146"/>
      <c r="AS156" s="146"/>
      <c r="AT156" s="146"/>
      <c r="AU156" s="146"/>
      <c r="AV156" s="146"/>
      <c r="AW156" s="146"/>
      <c r="AX156" s="146"/>
      <c r="AY156" s="146"/>
      <c r="AZ156" s="146"/>
      <c r="BA156" s="146"/>
      <c r="BB156" s="146"/>
      <c r="BC156" s="146"/>
      <c r="BD156" s="146"/>
      <c r="BE156" s="146"/>
      <c r="BF156" s="146"/>
      <c r="BG156" s="146"/>
      <c r="BH156" s="146"/>
      <c r="BI156" s="146"/>
      <c r="BJ156" s="146"/>
      <c r="BK156" s="146"/>
      <c r="BL156" s="146"/>
      <c r="BM156" s="146"/>
      <c r="BN156" s="146"/>
      <c r="BO156" s="146"/>
      <c r="BP156" s="146"/>
      <c r="BQ156" s="146"/>
      <c r="BR156" s="146"/>
      <c r="BS156" s="146"/>
      <c r="BT156" s="146"/>
      <c r="BU156" s="146"/>
      <c r="BV156" s="146"/>
      <c r="BW156" s="146"/>
      <c r="BX156" s="146"/>
      <c r="BY156" s="146"/>
      <c r="BZ156" s="146"/>
      <c r="CA156" s="146"/>
      <c r="CB156" s="146"/>
      <c r="CC156" s="146"/>
      <c r="CD156" s="146"/>
      <c r="CE156" s="146"/>
      <c r="CF156" s="146"/>
      <c r="CG156" s="146"/>
    </row>
    <row r="157" spans="18:85" hidden="1" x14ac:dyDescent="0.3">
      <c r="R157" s="147"/>
      <c r="S157" s="147"/>
      <c r="T157" s="146"/>
      <c r="U157" s="146"/>
      <c r="V157" s="146"/>
      <c r="W157" s="146"/>
      <c r="X157" s="146"/>
      <c r="Y157" s="146"/>
      <c r="Z157" s="146"/>
      <c r="AA157" s="146"/>
      <c r="AB157" s="147"/>
      <c r="AC157" s="147"/>
      <c r="AD157" s="147"/>
      <c r="AE157" s="147"/>
      <c r="AF157" s="147"/>
      <c r="AG157" s="147"/>
      <c r="AH157" s="147"/>
      <c r="AI157" s="147"/>
      <c r="AJ157" s="147"/>
      <c r="AK157" s="147"/>
      <c r="AL157" s="147"/>
      <c r="AM157" s="147"/>
      <c r="AN157" s="147"/>
      <c r="AO157" s="147"/>
      <c r="AP157" s="146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146"/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146"/>
      <c r="BN157" s="146"/>
      <c r="BO157" s="146"/>
      <c r="BP157" s="146"/>
      <c r="BQ157" s="146"/>
      <c r="BR157" s="146"/>
      <c r="BS157" s="146"/>
      <c r="BT157" s="146"/>
      <c r="BU157" s="146"/>
      <c r="BV157" s="146"/>
      <c r="BW157" s="146"/>
      <c r="BX157" s="146"/>
      <c r="BY157" s="146"/>
      <c r="BZ157" s="146"/>
      <c r="CA157" s="146"/>
      <c r="CB157" s="146"/>
      <c r="CC157" s="146"/>
      <c r="CD157" s="146"/>
      <c r="CE157" s="146"/>
      <c r="CF157" s="146"/>
      <c r="CG157" s="146"/>
    </row>
    <row r="158" spans="18:85" hidden="1" x14ac:dyDescent="0.3">
      <c r="R158" s="147"/>
      <c r="S158" s="147"/>
      <c r="T158" s="146"/>
      <c r="U158" s="146"/>
      <c r="V158" s="146"/>
      <c r="W158" s="146"/>
      <c r="X158" s="146"/>
      <c r="Y158" s="146"/>
      <c r="Z158" s="146"/>
      <c r="AA158" s="146"/>
      <c r="AB158" s="147"/>
      <c r="AC158" s="147"/>
      <c r="AD158" s="147"/>
      <c r="AE158" s="147"/>
      <c r="AF158" s="147"/>
      <c r="AG158" s="147"/>
      <c r="AH158" s="147"/>
      <c r="AI158" s="147"/>
      <c r="AJ158" s="147"/>
      <c r="AK158" s="147"/>
      <c r="AL158" s="147"/>
      <c r="AM158" s="147"/>
      <c r="AN158" s="147"/>
      <c r="AO158" s="147"/>
      <c r="AP158" s="146"/>
      <c r="AQ158" s="146"/>
      <c r="AR158" s="146"/>
      <c r="AS158" s="146"/>
      <c r="AT158" s="146"/>
      <c r="AU158" s="146"/>
      <c r="AV158" s="146"/>
      <c r="AW158" s="146"/>
      <c r="AX158" s="146"/>
      <c r="AY158" s="146"/>
      <c r="AZ158" s="146"/>
      <c r="BA158" s="146"/>
      <c r="BB158" s="146"/>
      <c r="BC158" s="146"/>
      <c r="BD158" s="146"/>
      <c r="BE158" s="146"/>
      <c r="BF158" s="146"/>
      <c r="BG158" s="146"/>
      <c r="BH158" s="146"/>
      <c r="BI158" s="146"/>
      <c r="BJ158" s="146"/>
      <c r="BK158" s="146"/>
      <c r="BL158" s="146"/>
      <c r="BM158" s="146"/>
      <c r="BN158" s="146"/>
      <c r="BO158" s="146"/>
      <c r="BP158" s="146"/>
      <c r="BQ158" s="146"/>
      <c r="BR158" s="146"/>
      <c r="BS158" s="146"/>
      <c r="BT158" s="146"/>
      <c r="BU158" s="146"/>
      <c r="BV158" s="146"/>
      <c r="BW158" s="146"/>
      <c r="BX158" s="146"/>
      <c r="BY158" s="146"/>
      <c r="BZ158" s="146"/>
      <c r="CA158" s="146"/>
      <c r="CB158" s="146"/>
      <c r="CC158" s="146"/>
      <c r="CD158" s="146"/>
      <c r="CE158" s="146"/>
      <c r="CF158" s="146"/>
      <c r="CG158" s="146"/>
    </row>
    <row r="159" spans="18:85" hidden="1" x14ac:dyDescent="0.3">
      <c r="R159" s="147"/>
      <c r="S159" s="147"/>
      <c r="T159" s="146"/>
      <c r="U159" s="146"/>
      <c r="V159" s="146"/>
      <c r="W159" s="146"/>
      <c r="X159" s="146"/>
      <c r="Y159" s="146"/>
      <c r="Z159" s="146"/>
      <c r="AA159" s="146"/>
      <c r="AB159" s="147"/>
      <c r="AC159" s="147"/>
      <c r="AD159" s="147"/>
      <c r="AE159" s="147"/>
      <c r="AF159" s="147"/>
      <c r="AG159" s="147"/>
      <c r="AH159" s="147"/>
      <c r="AI159" s="147"/>
      <c r="AJ159" s="147"/>
      <c r="AK159" s="147"/>
      <c r="AL159" s="147"/>
      <c r="AM159" s="147"/>
      <c r="AN159" s="147"/>
      <c r="AO159" s="147"/>
      <c r="AP159" s="146"/>
      <c r="AQ159" s="146"/>
      <c r="AR159" s="146"/>
      <c r="AS159" s="146"/>
      <c r="AT159" s="146"/>
      <c r="AU159" s="146"/>
      <c r="AV159" s="146"/>
      <c r="AW159" s="146"/>
      <c r="AX159" s="146"/>
      <c r="AY159" s="146"/>
      <c r="AZ159" s="146"/>
      <c r="BA159" s="146"/>
      <c r="BB159" s="146"/>
      <c r="BC159" s="146"/>
      <c r="BD159" s="146"/>
      <c r="BE159" s="146"/>
      <c r="BF159" s="146"/>
      <c r="BG159" s="146"/>
      <c r="BH159" s="146"/>
      <c r="BI159" s="146"/>
      <c r="BJ159" s="146"/>
      <c r="BK159" s="146"/>
      <c r="BL159" s="146"/>
      <c r="BM159" s="146"/>
      <c r="BN159" s="146"/>
      <c r="BO159" s="146"/>
      <c r="BP159" s="146"/>
      <c r="BQ159" s="146"/>
      <c r="BR159" s="146"/>
      <c r="BS159" s="146"/>
      <c r="BT159" s="146"/>
      <c r="BU159" s="146"/>
      <c r="BV159" s="146"/>
      <c r="BW159" s="146"/>
      <c r="BX159" s="146"/>
      <c r="BY159" s="146"/>
      <c r="BZ159" s="146"/>
      <c r="CA159" s="146"/>
      <c r="CB159" s="146"/>
      <c r="CC159" s="146"/>
      <c r="CD159" s="146"/>
      <c r="CE159" s="146"/>
      <c r="CF159" s="146"/>
      <c r="CG159" s="146"/>
    </row>
    <row r="160" spans="18:85" hidden="1" x14ac:dyDescent="0.3">
      <c r="R160" s="147"/>
      <c r="S160" s="147"/>
      <c r="T160" s="146"/>
      <c r="U160" s="146"/>
      <c r="V160" s="146"/>
      <c r="W160" s="146"/>
      <c r="X160" s="146"/>
      <c r="Y160" s="146"/>
      <c r="Z160" s="146"/>
      <c r="AA160" s="146"/>
      <c r="AB160" s="147"/>
      <c r="AC160" s="147"/>
      <c r="AD160" s="147"/>
      <c r="AE160" s="147"/>
      <c r="AF160" s="147"/>
      <c r="AG160" s="147"/>
      <c r="AH160" s="147"/>
      <c r="AI160" s="147"/>
      <c r="AJ160" s="147"/>
      <c r="AK160" s="147"/>
      <c r="AL160" s="147"/>
      <c r="AM160" s="147"/>
      <c r="AN160" s="147"/>
      <c r="AO160" s="147"/>
      <c r="AP160" s="146"/>
      <c r="AQ160" s="146"/>
      <c r="AR160" s="146"/>
      <c r="AS160" s="146"/>
      <c r="AT160" s="146"/>
      <c r="AU160" s="146"/>
      <c r="AV160" s="146"/>
      <c r="AW160" s="146"/>
      <c r="AX160" s="146"/>
      <c r="AY160" s="146"/>
      <c r="AZ160" s="146"/>
      <c r="BA160" s="146"/>
      <c r="BB160" s="146"/>
      <c r="BC160" s="146"/>
      <c r="BD160" s="146"/>
      <c r="BE160" s="146"/>
      <c r="BF160" s="146"/>
      <c r="BG160" s="146"/>
      <c r="BH160" s="146"/>
      <c r="BI160" s="146"/>
      <c r="BJ160" s="146"/>
      <c r="BK160" s="146"/>
      <c r="BL160" s="146"/>
      <c r="BM160" s="146"/>
      <c r="BN160" s="146"/>
      <c r="BO160" s="146"/>
      <c r="BP160" s="146"/>
      <c r="BQ160" s="146"/>
      <c r="BR160" s="146"/>
      <c r="BS160" s="146"/>
      <c r="BT160" s="146"/>
      <c r="BU160" s="146"/>
      <c r="BV160" s="146"/>
      <c r="BW160" s="146"/>
      <c r="BX160" s="146"/>
      <c r="BY160" s="146"/>
      <c r="BZ160" s="146"/>
      <c r="CA160" s="146"/>
      <c r="CB160" s="146"/>
      <c r="CC160" s="146"/>
      <c r="CD160" s="146"/>
      <c r="CE160" s="146"/>
      <c r="CF160" s="146"/>
      <c r="CG160" s="146"/>
    </row>
    <row r="161" spans="18:85" hidden="1" x14ac:dyDescent="0.3">
      <c r="R161" s="147"/>
      <c r="S161" s="147"/>
      <c r="T161" s="146"/>
      <c r="U161" s="146"/>
      <c r="V161" s="146"/>
      <c r="W161" s="146"/>
      <c r="X161" s="146"/>
      <c r="Y161" s="146"/>
      <c r="Z161" s="146"/>
      <c r="AA161" s="146"/>
      <c r="AB161" s="147"/>
      <c r="AC161" s="147"/>
      <c r="AD161" s="147"/>
      <c r="AE161" s="147"/>
      <c r="AF161" s="147"/>
      <c r="AG161" s="147"/>
      <c r="AH161" s="147"/>
      <c r="AI161" s="147"/>
      <c r="AJ161" s="147"/>
      <c r="AK161" s="147"/>
      <c r="AL161" s="147"/>
      <c r="AM161" s="147"/>
      <c r="AN161" s="147"/>
      <c r="AO161" s="147"/>
      <c r="AP161" s="146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B161" s="146"/>
      <c r="BC161" s="146"/>
      <c r="BD161" s="146"/>
      <c r="BE161" s="146"/>
      <c r="BF161" s="146"/>
      <c r="BG161" s="146"/>
      <c r="BH161" s="146"/>
      <c r="BI161" s="146"/>
      <c r="BJ161" s="146"/>
      <c r="BK161" s="146"/>
      <c r="BL161" s="146"/>
      <c r="BM161" s="146"/>
      <c r="BN161" s="146"/>
      <c r="BO161" s="146"/>
      <c r="BP161" s="146"/>
      <c r="BQ161" s="146"/>
      <c r="BR161" s="146"/>
      <c r="BS161" s="146"/>
      <c r="BT161" s="146"/>
      <c r="BU161" s="146"/>
      <c r="BV161" s="146"/>
      <c r="BW161" s="146"/>
      <c r="BX161" s="146"/>
      <c r="BY161" s="146"/>
      <c r="BZ161" s="146"/>
      <c r="CA161" s="146"/>
      <c r="CB161" s="146"/>
      <c r="CC161" s="146"/>
      <c r="CD161" s="146"/>
      <c r="CE161" s="146"/>
      <c r="CF161" s="146"/>
      <c r="CG161" s="146"/>
    </row>
    <row r="162" spans="18:85" hidden="1" x14ac:dyDescent="0.3">
      <c r="R162" s="147"/>
      <c r="S162" s="147"/>
      <c r="T162" s="146"/>
      <c r="U162" s="146"/>
      <c r="V162" s="146"/>
      <c r="W162" s="146"/>
      <c r="X162" s="146"/>
      <c r="Y162" s="146"/>
      <c r="Z162" s="146"/>
      <c r="AA162" s="146"/>
      <c r="AB162" s="147"/>
      <c r="AC162" s="147"/>
      <c r="AD162" s="147"/>
      <c r="AE162" s="147"/>
      <c r="AF162" s="147"/>
      <c r="AG162" s="147"/>
      <c r="AH162" s="147"/>
      <c r="AI162" s="147"/>
      <c r="AJ162" s="147"/>
      <c r="AK162" s="147"/>
      <c r="AL162" s="147"/>
      <c r="AM162" s="147"/>
      <c r="AN162" s="147"/>
      <c r="AO162" s="147"/>
      <c r="AP162" s="146"/>
      <c r="AQ162" s="146"/>
      <c r="AR162" s="146"/>
      <c r="AS162" s="146"/>
      <c r="AT162" s="146"/>
      <c r="AU162" s="146"/>
      <c r="AV162" s="146"/>
      <c r="AW162" s="146"/>
      <c r="AX162" s="146"/>
      <c r="AY162" s="146"/>
      <c r="AZ162" s="146"/>
      <c r="BA162" s="146"/>
      <c r="BB162" s="146"/>
      <c r="BC162" s="146"/>
      <c r="BD162" s="146"/>
      <c r="BE162" s="146"/>
      <c r="BF162" s="146"/>
      <c r="BG162" s="146"/>
      <c r="BH162" s="146"/>
      <c r="BI162" s="146"/>
      <c r="BJ162" s="146"/>
      <c r="BK162" s="146"/>
      <c r="BL162" s="146"/>
      <c r="BM162" s="146"/>
      <c r="BN162" s="146"/>
      <c r="BO162" s="146"/>
      <c r="BP162" s="146"/>
      <c r="BQ162" s="146"/>
      <c r="BR162" s="146"/>
      <c r="BS162" s="146"/>
      <c r="BT162" s="146"/>
      <c r="BU162" s="146"/>
      <c r="BV162" s="146"/>
      <c r="BW162" s="146"/>
      <c r="BX162" s="146"/>
      <c r="BY162" s="146"/>
      <c r="BZ162" s="146"/>
      <c r="CA162" s="146"/>
      <c r="CB162" s="146"/>
      <c r="CC162" s="146"/>
      <c r="CD162" s="146"/>
      <c r="CE162" s="146"/>
      <c r="CF162" s="146"/>
      <c r="CG162" s="146"/>
    </row>
    <row r="163" spans="18:85" hidden="1" x14ac:dyDescent="0.3">
      <c r="R163" s="147"/>
      <c r="S163" s="147"/>
      <c r="T163" s="146"/>
      <c r="U163" s="146"/>
      <c r="V163" s="146"/>
      <c r="W163" s="146"/>
      <c r="X163" s="146"/>
      <c r="Y163" s="146"/>
      <c r="Z163" s="146"/>
      <c r="AA163" s="146"/>
      <c r="AB163" s="147"/>
      <c r="AC163" s="147"/>
      <c r="AD163" s="147"/>
      <c r="AE163" s="147"/>
      <c r="AF163" s="147"/>
      <c r="AG163" s="147"/>
      <c r="AH163" s="147"/>
      <c r="AI163" s="147"/>
      <c r="AJ163" s="147"/>
      <c r="AK163" s="147"/>
      <c r="AL163" s="147"/>
      <c r="AM163" s="147"/>
      <c r="AN163" s="147"/>
      <c r="AO163" s="147"/>
      <c r="AP163" s="146"/>
      <c r="AQ163" s="146"/>
      <c r="AR163" s="146"/>
      <c r="AS163" s="146"/>
      <c r="AT163" s="146"/>
      <c r="AU163" s="146"/>
      <c r="AV163" s="146"/>
      <c r="AW163" s="146"/>
      <c r="AX163" s="146"/>
      <c r="AY163" s="146"/>
      <c r="AZ163" s="146"/>
      <c r="BA163" s="146"/>
      <c r="BB163" s="146"/>
      <c r="BC163" s="146"/>
      <c r="BD163" s="146"/>
      <c r="BE163" s="146"/>
      <c r="BF163" s="146"/>
      <c r="BG163" s="146"/>
      <c r="BH163" s="146"/>
      <c r="BI163" s="146"/>
      <c r="BJ163" s="146"/>
      <c r="BK163" s="146"/>
      <c r="BL163" s="146"/>
      <c r="BM163" s="146"/>
      <c r="BN163" s="146"/>
      <c r="BO163" s="146"/>
      <c r="BP163" s="146"/>
      <c r="BQ163" s="146"/>
      <c r="BR163" s="146"/>
      <c r="BS163" s="146"/>
      <c r="BT163" s="146"/>
      <c r="BU163" s="146"/>
      <c r="BV163" s="146"/>
      <c r="BW163" s="146"/>
      <c r="BX163" s="146"/>
      <c r="BY163" s="146"/>
      <c r="BZ163" s="146"/>
      <c r="CA163" s="146"/>
      <c r="CB163" s="146"/>
      <c r="CC163" s="146"/>
      <c r="CD163" s="146"/>
      <c r="CE163" s="146"/>
      <c r="CF163" s="146"/>
      <c r="CG163" s="146"/>
    </row>
    <row r="164" spans="18:85" hidden="1" x14ac:dyDescent="0.3">
      <c r="R164" s="147"/>
      <c r="S164" s="147"/>
      <c r="T164" s="146"/>
      <c r="U164" s="146"/>
      <c r="V164" s="146"/>
      <c r="W164" s="146"/>
      <c r="X164" s="146"/>
      <c r="Y164" s="146"/>
      <c r="Z164" s="146"/>
      <c r="AA164" s="146"/>
      <c r="AB164" s="147"/>
      <c r="AC164" s="147"/>
      <c r="AD164" s="147"/>
      <c r="AE164" s="147"/>
      <c r="AF164" s="147"/>
      <c r="AG164" s="147"/>
      <c r="AH164" s="147"/>
      <c r="AI164" s="147"/>
      <c r="AJ164" s="147"/>
      <c r="AK164" s="147"/>
      <c r="AL164" s="147"/>
      <c r="AM164" s="147"/>
      <c r="AN164" s="147"/>
      <c r="AO164" s="147"/>
      <c r="AP164" s="146"/>
      <c r="AQ164" s="146"/>
      <c r="AR164" s="146"/>
      <c r="AS164" s="146"/>
      <c r="AT164" s="146"/>
      <c r="AU164" s="146"/>
      <c r="AV164" s="146"/>
      <c r="AW164" s="146"/>
      <c r="AX164" s="146"/>
      <c r="AY164" s="146"/>
      <c r="AZ164" s="146"/>
      <c r="BA164" s="146"/>
      <c r="BB164" s="146"/>
      <c r="BC164" s="146"/>
      <c r="BD164" s="146"/>
      <c r="BE164" s="146"/>
      <c r="BF164" s="146"/>
      <c r="BG164" s="146"/>
      <c r="BH164" s="146"/>
      <c r="BI164" s="146"/>
      <c r="BJ164" s="146"/>
      <c r="BK164" s="146"/>
      <c r="BL164" s="146"/>
      <c r="BM164" s="146"/>
      <c r="BN164" s="146"/>
      <c r="BO164" s="146"/>
      <c r="BP164" s="146"/>
      <c r="BQ164" s="146"/>
      <c r="BR164" s="146"/>
      <c r="BS164" s="146"/>
      <c r="BT164" s="146"/>
      <c r="BU164" s="146"/>
      <c r="BV164" s="146"/>
      <c r="BW164" s="146"/>
      <c r="BX164" s="146"/>
      <c r="BY164" s="146"/>
      <c r="BZ164" s="146"/>
      <c r="CA164" s="146"/>
      <c r="CB164" s="146"/>
      <c r="CC164" s="146"/>
      <c r="CD164" s="146"/>
      <c r="CE164" s="146"/>
      <c r="CF164" s="146"/>
      <c r="CG164" s="146"/>
    </row>
    <row r="165" spans="18:85" hidden="1" x14ac:dyDescent="0.3">
      <c r="R165" s="147"/>
      <c r="S165" s="147"/>
      <c r="T165" s="146"/>
      <c r="U165" s="146"/>
      <c r="V165" s="146"/>
      <c r="W165" s="146"/>
      <c r="X165" s="146"/>
      <c r="Y165" s="146"/>
      <c r="Z165" s="146"/>
      <c r="AA165" s="146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  <c r="AM165" s="147"/>
      <c r="AN165" s="147"/>
      <c r="AO165" s="147"/>
      <c r="AP165" s="146"/>
      <c r="AQ165" s="146"/>
      <c r="AR165" s="146"/>
      <c r="AS165" s="146"/>
      <c r="AT165" s="146"/>
      <c r="AU165" s="146"/>
      <c r="AV165" s="146"/>
      <c r="AW165" s="146"/>
      <c r="AX165" s="146"/>
      <c r="AY165" s="146"/>
      <c r="AZ165" s="146"/>
      <c r="BA165" s="146"/>
      <c r="BB165" s="146"/>
      <c r="BC165" s="146"/>
      <c r="BD165" s="146"/>
      <c r="BE165" s="146"/>
      <c r="BF165" s="146"/>
      <c r="BG165" s="146"/>
      <c r="BH165" s="146"/>
      <c r="BI165" s="146"/>
      <c r="BJ165" s="146"/>
      <c r="BK165" s="146"/>
      <c r="BL165" s="146"/>
      <c r="BM165" s="146"/>
      <c r="BN165" s="146"/>
      <c r="BO165" s="146"/>
      <c r="BP165" s="146"/>
      <c r="BQ165" s="146"/>
      <c r="BR165" s="146"/>
      <c r="BS165" s="146"/>
      <c r="BT165" s="146"/>
      <c r="BU165" s="146"/>
      <c r="BV165" s="146"/>
      <c r="BW165" s="146"/>
      <c r="BX165" s="146"/>
      <c r="BY165" s="146"/>
      <c r="BZ165" s="146"/>
      <c r="CA165" s="146"/>
      <c r="CB165" s="146"/>
      <c r="CC165" s="146"/>
      <c r="CD165" s="146"/>
      <c r="CE165" s="146"/>
      <c r="CF165" s="146"/>
      <c r="CG165" s="146"/>
    </row>
    <row r="166" spans="18:85" x14ac:dyDescent="0.3">
      <c r="R166" s="147"/>
      <c r="S166" s="147"/>
      <c r="T166" s="146"/>
      <c r="U166" s="146"/>
      <c r="V166" s="146"/>
      <c r="W166" s="146"/>
      <c r="X166" s="146"/>
      <c r="Y166" s="146"/>
      <c r="Z166" s="146"/>
      <c r="AA166" s="146"/>
      <c r="AB166" s="147"/>
      <c r="AC166" s="147"/>
      <c r="AD166" s="147"/>
      <c r="AE166" s="147"/>
      <c r="AF166" s="147"/>
      <c r="AG166" s="147"/>
      <c r="AH166" s="147"/>
      <c r="AI166" s="147"/>
      <c r="AJ166" s="147"/>
      <c r="AK166" s="147"/>
      <c r="AL166" s="147"/>
      <c r="AM166" s="147"/>
      <c r="AN166" s="147"/>
      <c r="AO166" s="147"/>
      <c r="AP166" s="146"/>
      <c r="AQ166" s="146"/>
      <c r="AR166" s="146"/>
      <c r="AS166" s="146"/>
      <c r="AT166" s="146"/>
      <c r="AU166" s="146"/>
      <c r="AV166" s="146"/>
      <c r="AW166" s="146"/>
      <c r="AX166" s="146"/>
      <c r="AY166" s="146"/>
      <c r="AZ166" s="146"/>
      <c r="BA166" s="146"/>
      <c r="BB166" s="146"/>
      <c r="BC166" s="146"/>
      <c r="BD166" s="146"/>
      <c r="BE166" s="146"/>
      <c r="BF166" s="146"/>
      <c r="BG166" s="146"/>
      <c r="BH166" s="146"/>
      <c r="BI166" s="146"/>
      <c r="BJ166" s="146"/>
      <c r="BK166" s="146"/>
      <c r="BL166" s="146"/>
      <c r="BM166" s="146"/>
      <c r="BN166" s="146"/>
      <c r="BO166" s="146"/>
      <c r="BP166" s="146"/>
      <c r="BQ166" s="146"/>
      <c r="BR166" s="146"/>
      <c r="BS166" s="146"/>
      <c r="BT166" s="146"/>
      <c r="BU166" s="146"/>
      <c r="BV166" s="146"/>
      <c r="BW166" s="146"/>
      <c r="BX166" s="146"/>
      <c r="BY166" s="146"/>
      <c r="BZ166" s="146"/>
      <c r="CA166" s="146"/>
      <c r="CB166" s="146"/>
      <c r="CC166" s="146"/>
      <c r="CD166" s="146"/>
      <c r="CE166" s="146"/>
      <c r="CF166" s="146"/>
      <c r="CG166" s="146"/>
    </row>
    <row r="167" spans="18:85" x14ac:dyDescent="0.3">
      <c r="R167" s="147"/>
      <c r="S167" s="147"/>
      <c r="T167" s="146"/>
      <c r="U167" s="146"/>
      <c r="V167" s="146"/>
      <c r="W167" s="146"/>
      <c r="X167" s="146"/>
      <c r="Y167" s="146"/>
      <c r="Z167" s="146"/>
      <c r="AA167" s="146"/>
      <c r="AB167" s="147"/>
      <c r="AC167" s="147"/>
      <c r="AD167" s="147"/>
      <c r="AE167" s="147"/>
      <c r="AF167" s="147"/>
      <c r="AG167" s="147"/>
      <c r="AH167" s="147"/>
      <c r="AI167" s="147"/>
      <c r="AJ167" s="147"/>
      <c r="AK167" s="147"/>
      <c r="AL167" s="147"/>
      <c r="AM167" s="147"/>
      <c r="AN167" s="147"/>
      <c r="AO167" s="147"/>
      <c r="AP167" s="146"/>
      <c r="AQ167" s="146"/>
      <c r="AR167" s="146"/>
      <c r="AS167" s="146"/>
      <c r="AT167" s="146"/>
      <c r="AU167" s="146"/>
      <c r="AV167" s="146"/>
      <c r="AW167" s="146"/>
      <c r="AX167" s="146"/>
      <c r="AY167" s="146"/>
      <c r="AZ167" s="146"/>
      <c r="BA167" s="146"/>
      <c r="BB167" s="146"/>
      <c r="BC167" s="146"/>
      <c r="BD167" s="146"/>
      <c r="BE167" s="146"/>
      <c r="BF167" s="146"/>
      <c r="BG167" s="146"/>
      <c r="BH167" s="146"/>
      <c r="BI167" s="146"/>
      <c r="BJ167" s="146"/>
      <c r="BK167" s="146"/>
      <c r="BL167" s="146"/>
      <c r="BM167" s="146"/>
      <c r="BN167" s="146"/>
      <c r="BO167" s="146"/>
      <c r="BP167" s="146"/>
      <c r="BQ167" s="146"/>
      <c r="BR167" s="146"/>
      <c r="BS167" s="146"/>
      <c r="BT167" s="146"/>
      <c r="BU167" s="146"/>
      <c r="BV167" s="146"/>
      <c r="BW167" s="146"/>
      <c r="BX167" s="146"/>
      <c r="BY167" s="146"/>
      <c r="BZ167" s="146"/>
      <c r="CA167" s="146"/>
      <c r="CB167" s="146"/>
      <c r="CC167" s="146"/>
      <c r="CD167" s="146"/>
      <c r="CE167" s="146"/>
      <c r="CF167" s="146"/>
      <c r="CG167" s="146"/>
    </row>
    <row r="168" spans="18:85" x14ac:dyDescent="0.3"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</row>
    <row r="169" spans="18:85" x14ac:dyDescent="0.3"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6"/>
      <c r="BH169" s="146"/>
      <c r="BI169" s="146"/>
      <c r="BJ169" s="146"/>
      <c r="BK169" s="146"/>
      <c r="BL169" s="146"/>
      <c r="BM169" s="146"/>
      <c r="BN169" s="146"/>
      <c r="BO169" s="146"/>
      <c r="BP169" s="146"/>
      <c r="BQ169" s="146"/>
      <c r="BR169" s="146"/>
      <c r="BS169" s="146"/>
      <c r="BT169" s="146"/>
      <c r="BU169" s="146"/>
      <c r="BV169" s="146"/>
      <c r="BW169" s="146"/>
      <c r="BX169" s="146"/>
      <c r="BY169" s="146"/>
      <c r="BZ169" s="146"/>
      <c r="CA169" s="146"/>
      <c r="CB169" s="146"/>
      <c r="CC169" s="146"/>
      <c r="CD169" s="146"/>
      <c r="CE169" s="146"/>
      <c r="CF169" s="146"/>
      <c r="CG169" s="146"/>
    </row>
    <row r="170" spans="18:85" x14ac:dyDescent="0.3"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6"/>
      <c r="BI170" s="146"/>
      <c r="BJ170" s="146"/>
      <c r="BK170" s="146"/>
      <c r="BL170" s="146"/>
      <c r="BM170" s="146"/>
      <c r="BN170" s="146"/>
      <c r="BO170" s="146"/>
      <c r="BP170" s="146"/>
      <c r="BQ170" s="146"/>
      <c r="BR170" s="146"/>
      <c r="BS170" s="146"/>
      <c r="BT170" s="146"/>
      <c r="BU170" s="146"/>
      <c r="BV170" s="146"/>
      <c r="BW170" s="146"/>
      <c r="BX170" s="146"/>
      <c r="BY170" s="146"/>
      <c r="BZ170" s="146"/>
      <c r="CA170" s="146"/>
      <c r="CB170" s="146"/>
      <c r="CC170" s="146"/>
      <c r="CD170" s="146"/>
      <c r="CE170" s="146"/>
      <c r="CF170" s="146"/>
      <c r="CG170" s="146"/>
    </row>
    <row r="171" spans="18:85" x14ac:dyDescent="0.3"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  <c r="BG171" s="146"/>
      <c r="BH171" s="146"/>
      <c r="BI171" s="146"/>
      <c r="BJ171" s="146"/>
      <c r="BK171" s="146"/>
      <c r="BL171" s="146"/>
      <c r="BM171" s="146"/>
      <c r="BN171" s="146"/>
      <c r="BO171" s="146"/>
      <c r="BP171" s="146"/>
      <c r="BQ171" s="146"/>
      <c r="BR171" s="146"/>
      <c r="BS171" s="146"/>
      <c r="BT171" s="146"/>
      <c r="BU171" s="146"/>
      <c r="BV171" s="146"/>
      <c r="BW171" s="146"/>
      <c r="BX171" s="146"/>
      <c r="BY171" s="146"/>
      <c r="BZ171" s="146"/>
      <c r="CA171" s="146"/>
      <c r="CB171" s="146"/>
      <c r="CC171" s="146"/>
      <c r="CD171" s="146"/>
      <c r="CE171" s="146"/>
      <c r="CF171" s="146"/>
      <c r="CG171" s="146"/>
    </row>
  </sheetData>
  <sortState xmlns:xlrd2="http://schemas.microsoft.com/office/spreadsheetml/2017/richdata2" ref="D10:T20">
    <sortCondition descending="1" ref="J9:J20"/>
  </sortState>
  <mergeCells count="4">
    <mergeCell ref="D6:F6"/>
    <mergeCell ref="J6:N6"/>
    <mergeCell ref="O6:Q6"/>
    <mergeCell ref="H6:I6"/>
  </mergeCells>
  <conditionalFormatting sqref="O9:Q20">
    <cfRule type="cellIs" dxfId="3" priority="3" operator="lessThan">
      <formula>0</formula>
    </cfRule>
    <cfRule type="cellIs" dxfId="2" priority="4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1A3B2-D8ED-4B3D-B19C-56761F95D31C}">
  <dimension ref="A1:AJ40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activeCell="K13" sqref="K13"/>
    </sheetView>
  </sheetViews>
  <sheetFormatPr defaultColWidth="0" defaultRowHeight="13.8" zeroHeight="1" x14ac:dyDescent="0.3"/>
  <cols>
    <col min="1" max="2" width="0.21875" style="37" customWidth="1"/>
    <col min="3" max="3" width="12.88671875" style="1" customWidth="1"/>
    <col min="4" max="4" width="15.21875" style="1" customWidth="1"/>
    <col min="5" max="5" width="15.88671875" style="1" customWidth="1"/>
    <col min="6" max="6" width="18.44140625" style="1" customWidth="1"/>
    <col min="7" max="7" width="9.44140625" style="1" customWidth="1"/>
    <col min="8" max="8" width="19.21875" style="1" customWidth="1"/>
    <col min="9" max="9" width="25.109375" style="1" customWidth="1"/>
    <col min="10" max="10" width="13.6640625" style="1" customWidth="1"/>
    <col min="11" max="11" width="17.88671875" style="1" customWidth="1"/>
    <col min="12" max="12" width="10" style="1" customWidth="1"/>
    <col min="13" max="13" width="9.21875" style="1" customWidth="1"/>
    <col min="14" max="14" width="15.77734375" style="1" customWidth="1"/>
    <col min="15" max="24" width="0.21875" style="37" customWidth="1"/>
    <col min="25" max="16384" width="15.77734375" style="1" hidden="1"/>
  </cols>
  <sheetData>
    <row r="1" spans="1:36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8"/>
      <c r="AB1" s="27"/>
      <c r="AC1" s="28"/>
      <c r="AD1" s="28"/>
      <c r="AE1" s="28"/>
      <c r="AF1" s="28"/>
      <c r="AG1" s="27"/>
      <c r="AH1" s="28"/>
      <c r="AI1" s="28"/>
      <c r="AJ1" s="28"/>
    </row>
    <row r="2" spans="1:36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8"/>
      <c r="AB2" s="27"/>
      <c r="AC2" s="28"/>
      <c r="AD2" s="28"/>
      <c r="AE2" s="28"/>
      <c r="AF2" s="28"/>
      <c r="AG2" s="27"/>
      <c r="AH2" s="28"/>
      <c r="AI2" s="28"/>
      <c r="AJ2" s="28"/>
    </row>
    <row r="3" spans="1:36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8"/>
      <c r="AB3" s="27"/>
      <c r="AC3" s="28"/>
      <c r="AD3" s="28"/>
      <c r="AE3" s="28"/>
      <c r="AF3" s="28"/>
      <c r="AG3" s="27"/>
      <c r="AH3" s="28"/>
      <c r="AI3" s="28"/>
      <c r="AJ3" s="28"/>
    </row>
    <row r="4" spans="1:36" s="23" customFormat="1" ht="14.4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</row>
    <row r="5" spans="1:36" x14ac:dyDescent="0.3"/>
    <row r="6" spans="1:36" s="2" customFormat="1" ht="17.399999999999999" customHeight="1" x14ac:dyDescent="0.3">
      <c r="A6" s="113"/>
      <c r="B6" s="113"/>
      <c r="C6" s="206" t="s">
        <v>1</v>
      </c>
      <c r="D6" s="208"/>
      <c r="E6" s="206" t="s">
        <v>299</v>
      </c>
      <c r="F6" s="208"/>
      <c r="G6" s="206" t="s">
        <v>7</v>
      </c>
      <c r="H6" s="206"/>
      <c r="I6" s="206"/>
      <c r="J6" s="206"/>
      <c r="K6" s="208"/>
      <c r="L6" s="206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113"/>
      <c r="W6" s="113"/>
      <c r="X6" s="113"/>
    </row>
    <row r="7" spans="1:36" ht="18.600000000000001" customHeight="1" x14ac:dyDescent="0.3">
      <c r="C7" s="177" t="s">
        <v>613</v>
      </c>
      <c r="D7" s="181"/>
      <c r="E7" s="18" t="s">
        <v>207</v>
      </c>
      <c r="F7" s="172" t="s">
        <v>207</v>
      </c>
      <c r="G7" s="20">
        <v>0.77609671011407799</v>
      </c>
      <c r="H7" s="21">
        <v>4.7184444444444456</v>
      </c>
      <c r="I7" s="21">
        <v>0.41644444444444439</v>
      </c>
      <c r="J7" s="22">
        <v>0.13247783580376607</v>
      </c>
      <c r="K7" s="173">
        <v>0.13481656001024062</v>
      </c>
      <c r="L7" s="22">
        <v>-3.9506803313955563E-2</v>
      </c>
      <c r="M7" s="22">
        <v>-3.6936456821111102E-2</v>
      </c>
      <c r="N7" s="22">
        <v>9.5511619103333334E-2</v>
      </c>
    </row>
    <row r="8" spans="1:36" s="61" customFormat="1" ht="21" customHeight="1" x14ac:dyDescent="0.3">
      <c r="A8" s="64"/>
      <c r="B8" s="64"/>
      <c r="C8" s="56" t="s">
        <v>0</v>
      </c>
      <c r="D8" s="167" t="s">
        <v>247</v>
      </c>
      <c r="E8" s="63" t="s">
        <v>10</v>
      </c>
      <c r="F8" s="167" t="s">
        <v>246</v>
      </c>
      <c r="G8" s="63" t="s">
        <v>6</v>
      </c>
      <c r="H8" s="63" t="s">
        <v>248</v>
      </c>
      <c r="I8" s="63" t="s">
        <v>249</v>
      </c>
      <c r="J8" s="63" t="s">
        <v>250</v>
      </c>
      <c r="K8" s="167" t="s">
        <v>251</v>
      </c>
      <c r="L8" s="6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36" s="7" customFormat="1" ht="16.8" customHeight="1" x14ac:dyDescent="0.3">
      <c r="A9" s="126">
        <v>8</v>
      </c>
      <c r="B9" s="126">
        <v>3</v>
      </c>
      <c r="C9" s="127" t="s">
        <v>392</v>
      </c>
      <c r="D9" s="158">
        <v>77523.289999999994</v>
      </c>
      <c r="E9" s="15">
        <v>517855.5772</v>
      </c>
      <c r="F9" s="158">
        <v>708097.80406999995</v>
      </c>
      <c r="G9" s="17">
        <v>0.73133340369575095</v>
      </c>
      <c r="H9" s="10">
        <v>0.97499999999999998</v>
      </c>
      <c r="I9" s="10">
        <v>0.08</v>
      </c>
      <c r="J9" s="8">
        <v>0.1459580838323353</v>
      </c>
      <c r="K9" s="160">
        <v>0.1437125748502994</v>
      </c>
      <c r="L9" s="8">
        <v>-5.7827926656999998E-2</v>
      </c>
      <c r="M9" s="8">
        <v>-6.5607850395999992E-2</v>
      </c>
      <c r="N9" s="8">
        <v>3.9167921786000003E-2</v>
      </c>
      <c r="O9" s="126"/>
      <c r="P9" s="37"/>
      <c r="Q9" s="38">
        <v>0.77609671011407799</v>
      </c>
      <c r="R9" s="39">
        <v>0.13481656001024062</v>
      </c>
      <c r="S9" s="37">
        <v>1</v>
      </c>
      <c r="T9" s="37" t="s">
        <v>55</v>
      </c>
      <c r="U9" s="38">
        <v>0.8803862368316373</v>
      </c>
      <c r="V9" s="37">
        <v>1</v>
      </c>
      <c r="W9" s="194" t="s">
        <v>383</v>
      </c>
      <c r="X9" s="176">
        <v>0.18181818181818182</v>
      </c>
    </row>
    <row r="10" spans="1:36" ht="16.8" customHeight="1" x14ac:dyDescent="0.3">
      <c r="A10" s="37">
        <v>3</v>
      </c>
      <c r="B10" s="37">
        <v>7</v>
      </c>
      <c r="C10" s="5" t="s">
        <v>221</v>
      </c>
      <c r="D10" s="157">
        <v>7014.5649999999996</v>
      </c>
      <c r="E10" s="14">
        <v>525040.19024999999</v>
      </c>
      <c r="F10" s="157">
        <v>626469.21270999999</v>
      </c>
      <c r="G10" s="16">
        <v>0.83809416264650072</v>
      </c>
      <c r="H10" s="9">
        <v>9.6</v>
      </c>
      <c r="I10" s="9">
        <v>0.8</v>
      </c>
      <c r="J10" s="6">
        <v>0.12825651302605209</v>
      </c>
      <c r="K10" s="159">
        <v>0.12825651302605212</v>
      </c>
      <c r="L10" s="6">
        <v>-4.0507627227E-2</v>
      </c>
      <c r="M10" s="6">
        <v>-7.1660005359000009E-2</v>
      </c>
      <c r="N10" s="6">
        <v>0.10136811799000001</v>
      </c>
      <c r="Q10" s="38">
        <v>0.77609671011407799</v>
      </c>
      <c r="R10" s="39">
        <v>0.13481656001024062</v>
      </c>
      <c r="S10" s="37">
        <v>2</v>
      </c>
      <c r="T10" s="37" t="s">
        <v>383</v>
      </c>
      <c r="U10" s="38">
        <v>0.86413535588814228</v>
      </c>
      <c r="V10" s="37">
        <v>2</v>
      </c>
      <c r="W10" s="194" t="s">
        <v>639</v>
      </c>
      <c r="X10" s="99">
        <v>0.14524914262658864</v>
      </c>
    </row>
    <row r="11" spans="1:36" s="7" customFormat="1" ht="16.8" customHeight="1" x14ac:dyDescent="0.3">
      <c r="A11" s="126">
        <v>1</v>
      </c>
      <c r="B11" s="126">
        <v>8</v>
      </c>
      <c r="C11" s="127" t="s">
        <v>55</v>
      </c>
      <c r="D11" s="158">
        <v>3719.038</v>
      </c>
      <c r="E11" s="15">
        <v>319837.26799999998</v>
      </c>
      <c r="F11" s="158">
        <v>363291.99005999998</v>
      </c>
      <c r="G11" s="17">
        <v>0.8803862368316373</v>
      </c>
      <c r="H11" s="10">
        <v>10.39</v>
      </c>
      <c r="I11" s="10">
        <v>0.86</v>
      </c>
      <c r="J11" s="8">
        <v>0.12081395348837211</v>
      </c>
      <c r="K11" s="160">
        <v>0.12000000000000002</v>
      </c>
      <c r="L11" s="8">
        <v>-2.0054694622000001E-2</v>
      </c>
      <c r="M11" s="8">
        <v>4.4806483545000005E-2</v>
      </c>
      <c r="N11" s="8">
        <v>0.17415809821</v>
      </c>
      <c r="O11" s="126"/>
      <c r="P11" s="37"/>
      <c r="Q11" s="38">
        <v>0.77609671011407799</v>
      </c>
      <c r="R11" s="39">
        <v>0.13481656001024062</v>
      </c>
      <c r="S11" s="37">
        <v>3</v>
      </c>
      <c r="T11" s="37" t="s">
        <v>221</v>
      </c>
      <c r="U11" s="38">
        <v>0.83809416264650072</v>
      </c>
      <c r="V11" s="37">
        <v>3</v>
      </c>
      <c r="W11" s="194" t="s">
        <v>392</v>
      </c>
      <c r="X11" s="176">
        <v>0.1437125748502994</v>
      </c>
    </row>
    <row r="12" spans="1:36" s="118" customFormat="1" ht="16.8" customHeight="1" x14ac:dyDescent="0.3">
      <c r="A12" s="146">
        <v>2</v>
      </c>
      <c r="B12" s="146">
        <v>1</v>
      </c>
      <c r="C12" s="5" t="s">
        <v>383</v>
      </c>
      <c r="D12" s="157">
        <v>4020.6350000000002</v>
      </c>
      <c r="E12" s="14">
        <v>291898.10100000002</v>
      </c>
      <c r="F12" s="157">
        <v>337792.10515000002</v>
      </c>
      <c r="G12" s="16">
        <v>0.86413535588814228</v>
      </c>
      <c r="H12" s="9">
        <v>10.24</v>
      </c>
      <c r="I12" s="9">
        <v>1.1000000000000001</v>
      </c>
      <c r="J12" s="6">
        <v>0.14104683195592285</v>
      </c>
      <c r="K12" s="159">
        <v>0.18181818181818182</v>
      </c>
      <c r="L12" s="6">
        <v>-5.8879912376E-3</v>
      </c>
      <c r="M12" s="6">
        <v>2.6219752754E-2</v>
      </c>
      <c r="N12" s="6">
        <v>0.21149104358999998</v>
      </c>
      <c r="O12" s="146"/>
      <c r="P12" s="37"/>
      <c r="Q12" s="38">
        <v>0.77609671011407799</v>
      </c>
      <c r="R12" s="39">
        <v>0.13481656001024062</v>
      </c>
      <c r="S12" s="37">
        <v>4</v>
      </c>
      <c r="T12" s="37" t="s">
        <v>335</v>
      </c>
      <c r="U12" s="38">
        <v>0.81214634383708861</v>
      </c>
      <c r="V12" s="37">
        <v>4</v>
      </c>
      <c r="W12" s="194" t="s">
        <v>64</v>
      </c>
      <c r="X12" s="180">
        <v>0.14285714285714288</v>
      </c>
    </row>
    <row r="13" spans="1:36" s="7" customFormat="1" ht="16.8" customHeight="1" x14ac:dyDescent="0.3">
      <c r="A13" s="126">
        <v>4</v>
      </c>
      <c r="B13" s="126">
        <v>5</v>
      </c>
      <c r="C13" s="127" t="s">
        <v>335</v>
      </c>
      <c r="D13" s="158">
        <v>59544.167000000001</v>
      </c>
      <c r="E13" s="15">
        <v>369173.83539999998</v>
      </c>
      <c r="F13" s="158">
        <v>454565.65581000003</v>
      </c>
      <c r="G13" s="17">
        <v>0.81214634383708861</v>
      </c>
      <c r="H13" s="10">
        <v>0.77</v>
      </c>
      <c r="I13" s="10">
        <v>7.0000000000000007E-2</v>
      </c>
      <c r="J13" s="8">
        <v>0.1241935483870968</v>
      </c>
      <c r="K13" s="160">
        <v>0.13548387096774195</v>
      </c>
      <c r="L13" s="8">
        <v>-3.7267080745999999E-2</v>
      </c>
      <c r="M13" s="8">
        <v>-4.5099119869999996E-2</v>
      </c>
      <c r="N13" s="8">
        <v>2.9313474467999999E-2</v>
      </c>
      <c r="O13" s="126"/>
      <c r="P13" s="37"/>
      <c r="Q13" s="38">
        <v>0.77609671011407799</v>
      </c>
      <c r="R13" s="39">
        <v>0.13481656001024062</v>
      </c>
      <c r="S13" s="37">
        <v>5</v>
      </c>
      <c r="T13" s="37" t="s">
        <v>22</v>
      </c>
      <c r="U13" s="38">
        <v>0.79564891512817126</v>
      </c>
      <c r="V13" s="37">
        <v>5</v>
      </c>
      <c r="W13" s="194" t="s">
        <v>335</v>
      </c>
      <c r="X13" s="176">
        <v>0.13548387096774195</v>
      </c>
    </row>
    <row r="14" spans="1:36" ht="16.8" customHeight="1" x14ac:dyDescent="0.3">
      <c r="A14" s="37">
        <v>6</v>
      </c>
      <c r="B14" s="37">
        <v>6</v>
      </c>
      <c r="C14" s="5" t="s">
        <v>641</v>
      </c>
      <c r="D14" s="157">
        <v>18746.075000000001</v>
      </c>
      <c r="E14" s="14">
        <v>183711.535</v>
      </c>
      <c r="F14" s="157">
        <v>234177.43565999999</v>
      </c>
      <c r="G14" s="16">
        <v>0.78449716763800015</v>
      </c>
      <c r="H14" s="9">
        <v>1.3660000000000001</v>
      </c>
      <c r="I14" s="9">
        <v>0.108</v>
      </c>
      <c r="J14" s="6">
        <v>0.13938775510204082</v>
      </c>
      <c r="K14" s="159">
        <v>0.13224489795918368</v>
      </c>
      <c r="L14" s="6">
        <v>-4.6878039292000004E-2</v>
      </c>
      <c r="M14" s="6">
        <v>-1.0085376827999998E-2</v>
      </c>
      <c r="N14" s="6">
        <v>0.11952278915999999</v>
      </c>
      <c r="Q14" s="38">
        <v>0.77609671011407799</v>
      </c>
      <c r="R14" s="39">
        <v>0.13481656001024062</v>
      </c>
      <c r="S14" s="37">
        <v>6</v>
      </c>
      <c r="T14" s="37" t="s">
        <v>641</v>
      </c>
      <c r="U14" s="38">
        <v>0.78449716763800015</v>
      </c>
      <c r="V14" s="37">
        <v>6</v>
      </c>
      <c r="W14" s="194" t="s">
        <v>641</v>
      </c>
      <c r="X14" s="99">
        <v>0.13224489795918368</v>
      </c>
    </row>
    <row r="15" spans="1:36" s="118" customFormat="1" ht="16.8" customHeight="1" x14ac:dyDescent="0.3">
      <c r="A15" s="146">
        <v>9</v>
      </c>
      <c r="B15" s="146">
        <v>2</v>
      </c>
      <c r="C15" s="127" t="s">
        <v>639</v>
      </c>
      <c r="D15" s="158">
        <v>18399.378000000001</v>
      </c>
      <c r="E15" s="15">
        <v>912057.16746000003</v>
      </c>
      <c r="F15" s="158">
        <v>1334067.4409</v>
      </c>
      <c r="G15" s="17">
        <v>0.68366646205284809</v>
      </c>
      <c r="H15" s="10">
        <v>7.6</v>
      </c>
      <c r="I15" s="10">
        <v>0.6</v>
      </c>
      <c r="J15" s="8">
        <v>0.15331853943917692</v>
      </c>
      <c r="K15" s="160">
        <v>0.14524914262658864</v>
      </c>
      <c r="L15" s="8">
        <v>-7.1741899154000005E-2</v>
      </c>
      <c r="M15" s="8">
        <v>-0.16672681368</v>
      </c>
      <c r="N15" s="8">
        <v>-7.8050388614000002E-2</v>
      </c>
      <c r="O15" s="146"/>
      <c r="P15" s="37"/>
      <c r="Q15" s="38">
        <v>0.77609671011407799</v>
      </c>
      <c r="R15" s="39">
        <v>0.13481656001024062</v>
      </c>
      <c r="S15" s="37"/>
      <c r="T15" s="37"/>
      <c r="U15" s="38"/>
      <c r="V15" s="37"/>
      <c r="W15" s="194"/>
      <c r="X15" s="180"/>
    </row>
    <row r="16" spans="1:36" s="7" customFormat="1" ht="16.8" customHeight="1" x14ac:dyDescent="0.3">
      <c r="A16" s="126">
        <v>5</v>
      </c>
      <c r="B16" s="126">
        <v>9</v>
      </c>
      <c r="C16" s="5" t="s">
        <v>22</v>
      </c>
      <c r="D16" s="157">
        <v>218430</v>
      </c>
      <c r="E16" s="14">
        <v>1325870.1000000001</v>
      </c>
      <c r="F16" s="157">
        <v>1666400.9399000001</v>
      </c>
      <c r="G16" s="16">
        <v>0.79564891512817126</v>
      </c>
      <c r="H16" s="9">
        <v>0.7</v>
      </c>
      <c r="I16" s="9">
        <v>0.06</v>
      </c>
      <c r="J16" s="6">
        <v>0.11532125205930806</v>
      </c>
      <c r="K16" s="159">
        <v>0.1186161449752883</v>
      </c>
      <c r="L16" s="6">
        <v>-4.4094488187999999E-2</v>
      </c>
      <c r="M16" s="6">
        <v>-1.7370930779E-2</v>
      </c>
      <c r="N16" s="6">
        <v>0.13195743869999998</v>
      </c>
      <c r="O16" s="126"/>
      <c r="P16" s="37"/>
      <c r="Q16" s="38">
        <v>0.77609671011407799</v>
      </c>
      <c r="R16" s="39">
        <v>0.13481656001024062</v>
      </c>
      <c r="S16" s="37"/>
      <c r="T16" s="37"/>
      <c r="U16" s="38"/>
      <c r="V16" s="37"/>
      <c r="W16" s="194"/>
      <c r="X16" s="176"/>
    </row>
    <row r="17" spans="1:24" s="7" customFormat="1" ht="16.8" customHeight="1" x14ac:dyDescent="0.3">
      <c r="A17" s="126">
        <v>7</v>
      </c>
      <c r="B17" s="126">
        <v>4</v>
      </c>
      <c r="C17" s="127" t="s">
        <v>64</v>
      </c>
      <c r="D17" s="158">
        <v>43302.14</v>
      </c>
      <c r="E17" s="15">
        <v>254616.58319999999</v>
      </c>
      <c r="F17" s="158">
        <v>331161.48626999999</v>
      </c>
      <c r="G17" s="17">
        <v>0.76885928393378444</v>
      </c>
      <c r="H17" s="10">
        <v>0.82499999999999996</v>
      </c>
      <c r="I17" s="10">
        <v>7.0000000000000007E-2</v>
      </c>
      <c r="J17" s="8">
        <v>0.14030612244897958</v>
      </c>
      <c r="K17" s="160">
        <v>0.14285714285714288</v>
      </c>
      <c r="L17" s="8">
        <v>-3.1301482701999998E-2</v>
      </c>
      <c r="M17" s="8">
        <v>-2.6904250777E-2</v>
      </c>
      <c r="N17" s="8">
        <v>0.13067607664</v>
      </c>
      <c r="O17" s="126"/>
      <c r="P17" s="37"/>
      <c r="Q17" s="38">
        <v>0.77609671011407799</v>
      </c>
      <c r="R17" s="39">
        <v>0.13481656001024062</v>
      </c>
      <c r="S17" s="37"/>
      <c r="T17" s="37"/>
      <c r="U17" s="38"/>
      <c r="V17" s="37"/>
      <c r="W17" s="194"/>
      <c r="X17" s="176"/>
    </row>
    <row r="18" spans="1:24" hidden="1" x14ac:dyDescent="0.3">
      <c r="C18" s="7"/>
      <c r="D18" s="14"/>
      <c r="E18" s="14"/>
      <c r="F18" s="14"/>
      <c r="G18" s="16"/>
      <c r="H18" s="9"/>
      <c r="I18" s="9"/>
      <c r="J18" s="6"/>
      <c r="K18" s="6"/>
      <c r="L18" s="6"/>
      <c r="M18" s="6"/>
      <c r="N18" s="6"/>
      <c r="O18" s="38" t="e">
        <v>#REF!</v>
      </c>
      <c r="P18" s="39" t="e">
        <v>#REF!</v>
      </c>
      <c r="U18" s="38" t="e">
        <v>#N/A</v>
      </c>
    </row>
    <row r="19" spans="1:24" hidden="1" x14ac:dyDescent="0.3">
      <c r="D19" s="15"/>
      <c r="E19" s="15"/>
      <c r="F19" s="15"/>
      <c r="G19" s="17"/>
      <c r="H19" s="10"/>
      <c r="I19" s="10"/>
      <c r="J19" s="8"/>
      <c r="K19" s="8"/>
      <c r="L19" s="8"/>
      <c r="M19" s="8"/>
      <c r="N19" s="8"/>
      <c r="O19" s="38"/>
      <c r="P19" s="39"/>
    </row>
    <row r="20" spans="1:24" hidden="1" x14ac:dyDescent="0.3">
      <c r="C20" s="7"/>
      <c r="D20" s="14"/>
      <c r="E20" s="14"/>
      <c r="F20" s="14"/>
      <c r="G20" s="16"/>
      <c r="H20" s="9"/>
      <c r="I20" s="9"/>
      <c r="J20" s="6"/>
      <c r="K20" s="6"/>
      <c r="L20" s="6"/>
      <c r="M20" s="6"/>
      <c r="N20" s="6"/>
      <c r="O20" s="38"/>
      <c r="P20" s="39"/>
    </row>
    <row r="21" spans="1:24" hidden="1" x14ac:dyDescent="0.3">
      <c r="D21" s="15"/>
      <c r="E21" s="15"/>
      <c r="F21" s="15"/>
      <c r="G21" s="17"/>
      <c r="H21" s="10"/>
      <c r="I21" s="10"/>
      <c r="J21" s="8"/>
      <c r="K21" s="8"/>
      <c r="L21" s="8"/>
      <c r="M21" s="8"/>
      <c r="N21" s="8"/>
      <c r="O21" s="38"/>
      <c r="P21" s="39"/>
    </row>
    <row r="22" spans="1:24" hidden="1" x14ac:dyDescent="0.3">
      <c r="C22" s="7"/>
      <c r="D22" s="14"/>
      <c r="E22" s="14"/>
      <c r="F22" s="14"/>
      <c r="G22" s="16"/>
      <c r="H22" s="9"/>
      <c r="I22" s="9"/>
      <c r="J22" s="6"/>
      <c r="K22" s="6"/>
      <c r="L22" s="6"/>
      <c r="M22" s="6"/>
      <c r="N22" s="6"/>
      <c r="O22" s="38"/>
      <c r="P22" s="39"/>
    </row>
    <row r="23" spans="1:24" hidden="1" x14ac:dyDescent="0.3">
      <c r="D23" s="15"/>
      <c r="E23" s="15"/>
      <c r="F23" s="15"/>
      <c r="G23" s="17"/>
      <c r="H23" s="10"/>
      <c r="I23" s="10"/>
      <c r="J23" s="8"/>
      <c r="K23" s="8"/>
      <c r="L23" s="8"/>
      <c r="M23" s="8"/>
      <c r="N23" s="8"/>
      <c r="O23" s="38"/>
      <c r="P23" s="39"/>
    </row>
    <row r="24" spans="1:24" hidden="1" x14ac:dyDescent="0.3">
      <c r="C24" s="7"/>
      <c r="D24" s="14"/>
      <c r="E24" s="14"/>
      <c r="F24" s="14"/>
      <c r="G24" s="16"/>
      <c r="H24" s="9"/>
      <c r="I24" s="9"/>
      <c r="J24" s="6"/>
      <c r="K24" s="6"/>
      <c r="L24" s="6"/>
      <c r="M24" s="6"/>
      <c r="N24" s="6"/>
      <c r="O24" s="38"/>
      <c r="P24" s="39"/>
    </row>
    <row r="25" spans="1:24" hidden="1" x14ac:dyDescent="0.3">
      <c r="C25" s="7"/>
      <c r="D25" s="15"/>
      <c r="E25" s="15"/>
      <c r="F25" s="15"/>
      <c r="G25" s="17"/>
      <c r="H25" s="10"/>
      <c r="I25" s="10"/>
      <c r="J25" s="8"/>
      <c r="K25" s="8"/>
      <c r="L25" s="8"/>
      <c r="M25" s="8"/>
      <c r="N25" s="8"/>
      <c r="O25" s="38"/>
      <c r="P25" s="39"/>
    </row>
    <row r="26" spans="1:24" hidden="1" x14ac:dyDescent="0.3">
      <c r="D26" s="14"/>
      <c r="E26" s="14"/>
      <c r="F26" s="14"/>
      <c r="G26" s="16"/>
      <c r="H26" s="9"/>
      <c r="I26" s="9"/>
      <c r="J26" s="6"/>
      <c r="K26" s="6"/>
      <c r="L26" s="6"/>
      <c r="M26" s="6"/>
      <c r="N26" s="6"/>
      <c r="O26" s="38"/>
      <c r="P26" s="39"/>
    </row>
    <row r="27" spans="1:24" hidden="1" x14ac:dyDescent="0.3">
      <c r="D27" s="15"/>
      <c r="E27" s="15"/>
      <c r="F27" s="15"/>
      <c r="G27" s="17"/>
      <c r="H27" s="10"/>
      <c r="I27" s="10"/>
      <c r="J27" s="8"/>
      <c r="K27" s="8"/>
      <c r="L27" s="8"/>
      <c r="M27" s="8"/>
      <c r="N27" s="8"/>
      <c r="O27" s="38"/>
      <c r="P27" s="39"/>
    </row>
    <row r="28" spans="1:24" hidden="1" x14ac:dyDescent="0.3">
      <c r="D28" s="14"/>
      <c r="E28" s="14"/>
      <c r="F28" s="14"/>
      <c r="G28" s="16"/>
      <c r="H28" s="9"/>
      <c r="I28" s="9"/>
      <c r="J28" s="6"/>
      <c r="K28" s="6"/>
      <c r="L28" s="6"/>
      <c r="M28" s="6"/>
      <c r="N28" s="6"/>
      <c r="O28" s="38"/>
    </row>
    <row r="29" spans="1:24" hidden="1" x14ac:dyDescent="0.3">
      <c r="D29" s="14"/>
      <c r="E29" s="14"/>
      <c r="F29" s="14"/>
      <c r="G29" s="16"/>
      <c r="H29" s="9"/>
      <c r="I29" s="9"/>
      <c r="J29" s="6"/>
      <c r="K29" s="6"/>
      <c r="L29" s="6"/>
      <c r="M29" s="6"/>
      <c r="N29" s="6"/>
      <c r="O29" s="38"/>
    </row>
    <row r="30" spans="1:24" x14ac:dyDescent="0.3">
      <c r="C30" s="60"/>
      <c r="D30" s="19"/>
      <c r="E30" s="152"/>
      <c r="F30" s="18"/>
      <c r="G30" s="155"/>
      <c r="H30" s="18"/>
      <c r="I30" s="21"/>
      <c r="J30" s="22"/>
      <c r="K30" s="22"/>
      <c r="L30" s="156"/>
      <c r="M30" s="22"/>
      <c r="N30" s="22"/>
    </row>
    <row r="31" spans="1:24" x14ac:dyDescent="0.3">
      <c r="L31" s="14"/>
    </row>
    <row r="32" spans="1:24" x14ac:dyDescent="0.3"/>
    <row r="33" spans="12:12" x14ac:dyDescent="0.3"/>
    <row r="34" spans="12:12" x14ac:dyDescent="0.3">
      <c r="L34" s="182"/>
    </row>
    <row r="35" spans="12:12" x14ac:dyDescent="0.3"/>
    <row r="36" spans="12:12" x14ac:dyDescent="0.3"/>
    <row r="37" spans="12:12" x14ac:dyDescent="0.3"/>
    <row r="38" spans="12:12" x14ac:dyDescent="0.3"/>
    <row r="39" spans="12:12" x14ac:dyDescent="0.3"/>
    <row r="40" spans="12:12" x14ac:dyDescent="0.3"/>
  </sheetData>
  <sortState xmlns:xlrd2="http://schemas.microsoft.com/office/spreadsheetml/2017/richdata2" ref="C10:P17">
    <sortCondition descending="1" ref="G9:G18"/>
  </sortState>
  <mergeCells count="4">
    <mergeCell ref="C6:D6"/>
    <mergeCell ref="E6:F6"/>
    <mergeCell ref="G6:K6"/>
    <mergeCell ref="L6:N6"/>
  </mergeCells>
  <conditionalFormatting sqref="L9:N17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20D94-0A51-4DBD-A04F-6263ABA4A279}">
  <dimension ref="A1:AB2000"/>
  <sheetViews>
    <sheetView showGridLines="0" zoomScaleNormal="100" workbookViewId="0">
      <selection activeCell="U244" sqref="U244"/>
    </sheetView>
  </sheetViews>
  <sheetFormatPr defaultColWidth="8.6640625" defaultRowHeight="14.4" x14ac:dyDescent="0.3"/>
  <cols>
    <col min="1" max="1" width="11.33203125" style="89" bestFit="1" customWidth="1"/>
    <col min="2" max="2" width="15.109375" style="72" bestFit="1" customWidth="1"/>
    <col min="3" max="5" width="12.6640625" style="72" customWidth="1"/>
    <col min="6" max="7" width="9.109375"/>
    <col min="8" max="8" width="8.6640625" style="1"/>
    <col min="9" max="10" width="10.44140625" style="1" bestFit="1" customWidth="1"/>
    <col min="11" max="20" width="8.6640625" style="1"/>
    <col min="21" max="21" width="16.44140625" style="1" bestFit="1" customWidth="1"/>
    <col min="22" max="24" width="18.88671875" style="1" customWidth="1"/>
    <col min="25" max="25" width="8.6640625" style="1"/>
    <col min="26" max="26" width="8.6640625" style="37" customWidth="1"/>
    <col min="27" max="27" width="11.33203125" style="1" bestFit="1" customWidth="1"/>
    <col min="28" max="28" width="10.44140625" style="94" customWidth="1"/>
    <col min="29" max="31" width="12.6640625" style="1" customWidth="1"/>
    <col min="32" max="33" width="9.109375" style="1"/>
    <col min="34" max="38" width="8.6640625" style="1" customWidth="1"/>
    <col min="39" max="16384" width="8.6640625" style="1"/>
  </cols>
  <sheetData>
    <row r="1" spans="1:28" x14ac:dyDescent="0.3">
      <c r="A1" s="71"/>
      <c r="I1" s="1" t="s">
        <v>375</v>
      </c>
      <c r="J1" s="92">
        <f ca="1">EDATE(J2,-12)+1</f>
        <v>45884</v>
      </c>
    </row>
    <row r="2" spans="1:28" ht="15.6" x14ac:dyDescent="0.3">
      <c r="A2" s="73" t="s">
        <v>357</v>
      </c>
      <c r="I2" s="92" t="s">
        <v>374</v>
      </c>
      <c r="J2" s="92">
        <f ca="1">TODAY()</f>
        <v>46248</v>
      </c>
      <c r="U2" s="30" t="s">
        <v>281</v>
      </c>
      <c r="V2" s="30" t="s">
        <v>280</v>
      </c>
      <c r="W2" s="30" t="s">
        <v>8</v>
      </c>
      <c r="X2" s="30" t="s">
        <v>9</v>
      </c>
      <c r="AB2" s="95" t="s">
        <v>376</v>
      </c>
    </row>
    <row r="3" spans="1:28" x14ac:dyDescent="0.3">
      <c r="A3" s="74" t="s">
        <v>358</v>
      </c>
      <c r="B3" s="75">
        <f>IF(C3="",EOMONTH(B4,-24),C3)</f>
        <v>43464</v>
      </c>
      <c r="C3" s="76">
        <v>43464</v>
      </c>
      <c r="D3" s="77" t="s">
        <v>359</v>
      </c>
      <c r="E3" s="78"/>
      <c r="U3" s="1" t="s">
        <v>279</v>
      </c>
      <c r="V3" s="16">
        <f>'Galpões Logísticos'!G7</f>
        <v>0.86393165764794999</v>
      </c>
      <c r="W3" s="31">
        <f>'Galpões Logísticos'!$J$7</f>
        <v>0.10286809033212052</v>
      </c>
      <c r="X3" s="31">
        <f>'Galpões Logísticos'!$K$7</f>
        <v>0.10404436196728845</v>
      </c>
      <c r="Z3" s="38" t="e">
        <f>V10</f>
        <v>#N/A</v>
      </c>
      <c r="AB3" s="96" t="s">
        <v>372</v>
      </c>
    </row>
    <row r="4" spans="1:28" x14ac:dyDescent="0.3">
      <c r="A4" s="74" t="s">
        <v>360</v>
      </c>
      <c r="B4" s="209">
        <f>IF(C4="",_xll.ECONOMATICA("IBOV","DATE OF LAST QUOTE"),C4)</f>
        <v>46248</v>
      </c>
      <c r="C4" s="79"/>
      <c r="D4" s="77" t="s">
        <v>359</v>
      </c>
      <c r="E4" s="78"/>
      <c r="O4" s="1" t="s">
        <v>219</v>
      </c>
      <c r="P4" s="1" t="s">
        <v>369</v>
      </c>
      <c r="Q4" s="1" t="s">
        <v>239</v>
      </c>
      <c r="R4" s="1" t="s">
        <v>606</v>
      </c>
      <c r="U4" s="1" t="s">
        <v>147</v>
      </c>
      <c r="V4" s="16">
        <f>Recebíveis!$H$7</f>
        <v>0.90430026644179884</v>
      </c>
      <c r="W4" s="31">
        <f>Recebíveis!$K$7</f>
        <v>0.13868883779077937</v>
      </c>
      <c r="X4" s="31">
        <f>Recebíveis!$L$7</f>
        <v>0.14642121488033161</v>
      </c>
      <c r="Z4" s="38" t="e">
        <f>Z3</f>
        <v>#N/A</v>
      </c>
      <c r="AB4" s="94">
        <v>36892</v>
      </c>
    </row>
    <row r="5" spans="1:28" x14ac:dyDescent="0.3">
      <c r="A5" s="74" t="s">
        <v>361</v>
      </c>
      <c r="B5" s="80" t="s">
        <v>362</v>
      </c>
      <c r="C5" s="81" t="s">
        <v>363</v>
      </c>
      <c r="D5" s="82"/>
      <c r="E5" s="82"/>
      <c r="I5" s="92">
        <f ca="1">J1</f>
        <v>45884</v>
      </c>
      <c r="J5" s="1">
        <f t="shared" ref="J5:J68" ca="1" si="0">VLOOKUP(I5,$A$10:$G$10000,2,FALSE)</f>
        <v>145.91829358000001</v>
      </c>
      <c r="K5" s="1">
        <f t="shared" ref="K5:K68" ca="1" si="1">VLOOKUP(I5,$A$10:$G$10000,6,FALSE)</f>
        <v>173.70824580999999</v>
      </c>
      <c r="L5" s="1">
        <f t="shared" ref="L5:L68" ca="1" si="2">VLOOKUP(I5,$A$10:$G$10000,7,FALSE)</f>
        <v>155.13142006000001</v>
      </c>
      <c r="M5" s="1">
        <f ca="1">VLOOKUP(I5,$A$10:$G$10000,3,FALSE)</f>
        <v>170.03554446000001</v>
      </c>
      <c r="U5" s="1" t="s">
        <v>148</v>
      </c>
      <c r="V5" s="16">
        <f>Outros!J7</f>
        <v>0.78552579294605807</v>
      </c>
      <c r="W5" s="31">
        <f>Outros!M7</f>
        <v>0.12616956299673526</v>
      </c>
      <c r="X5" s="31">
        <f>Outros!$N$7</f>
        <v>0.11828320039776005</v>
      </c>
      <c r="Z5" s="38" t="e">
        <f t="shared" ref="Z5:Z8" si="3">Z4</f>
        <v>#N/A</v>
      </c>
      <c r="AB5" s="97">
        <v>36948</v>
      </c>
    </row>
    <row r="6" spans="1:28" x14ac:dyDescent="0.3">
      <c r="A6" s="74" t="s">
        <v>364</v>
      </c>
      <c r="B6" s="83" t="s">
        <v>365</v>
      </c>
      <c r="C6" s="84" t="s">
        <v>366</v>
      </c>
      <c r="D6" s="82"/>
      <c r="E6" s="82"/>
      <c r="F6" s="85"/>
      <c r="I6" s="92">
        <f t="shared" ref="I6:I69" ca="1" si="4">WORKDAY(I5,1,$AB$4:$AB$467)</f>
        <v>45887</v>
      </c>
      <c r="J6" s="1">
        <f t="shared" ca="1" si="0"/>
        <v>146.06075039000001</v>
      </c>
      <c r="K6" s="1">
        <f t="shared" ca="1" si="1"/>
        <v>173.80401309000001</v>
      </c>
      <c r="L6" s="1">
        <f t="shared" ca="1" si="2"/>
        <v>156.24747475000001</v>
      </c>
      <c r="M6" s="1">
        <f t="shared" ref="M6:M69" ca="1" si="5">VLOOKUP(I6,$A$10:$G$10000,3,FALSE)</f>
        <v>169.60134253000001</v>
      </c>
      <c r="O6" s="1">
        <v>100</v>
      </c>
      <c r="P6" s="1">
        <v>100</v>
      </c>
      <c r="Q6" s="1">
        <v>100</v>
      </c>
      <c r="R6" s="1">
        <v>100</v>
      </c>
      <c r="U6" s="1" t="s">
        <v>278</v>
      </c>
      <c r="V6" s="16">
        <f>FoF!$G$7</f>
        <v>0.77609671011407799</v>
      </c>
      <c r="W6" s="31">
        <f>FoF!$J$7</f>
        <v>0.13247783580376607</v>
      </c>
      <c r="X6" s="31">
        <f>FoF!$K$7</f>
        <v>0.13481656001024062</v>
      </c>
      <c r="Z6" s="38" t="e">
        <f t="shared" si="3"/>
        <v>#N/A</v>
      </c>
      <c r="AB6" s="93">
        <v>43789</v>
      </c>
    </row>
    <row r="7" spans="1:28" ht="13.8" x14ac:dyDescent="0.3">
      <c r="A7" s="71"/>
      <c r="B7" s="72" t="s">
        <v>219</v>
      </c>
      <c r="C7" s="72" t="s">
        <v>606</v>
      </c>
      <c r="D7" s="72" t="s">
        <v>367</v>
      </c>
      <c r="E7" s="72" t="s">
        <v>368</v>
      </c>
      <c r="F7" s="72" t="s">
        <v>369</v>
      </c>
      <c r="G7" s="72" t="s">
        <v>370</v>
      </c>
      <c r="I7" s="92">
        <f t="shared" ca="1" si="4"/>
        <v>45888</v>
      </c>
      <c r="J7" s="1">
        <f t="shared" ca="1" si="0"/>
        <v>145.80475337999999</v>
      </c>
      <c r="K7" s="1">
        <f t="shared" ca="1" si="1"/>
        <v>173.89983301000001</v>
      </c>
      <c r="L7" s="1">
        <f t="shared" ca="1" si="2"/>
        <v>152.95987690000001</v>
      </c>
      <c r="M7" s="1">
        <f t="shared" ca="1" si="5"/>
        <v>168.30830011</v>
      </c>
      <c r="O7" s="1">
        <f t="shared" ref="O7:O70" ca="1" si="6">J7/J6*O6</f>
        <v>99.824732510741953</v>
      </c>
      <c r="P7" s="1">
        <f t="shared" ref="P7:P70" ca="1" si="7">K7/K6*P6</f>
        <v>100.05513101699808</v>
      </c>
      <c r="Q7" s="1">
        <f t="shared" ref="Q7:R70" ca="1" si="8">L7/L6*Q6</f>
        <v>97.89590337043191</v>
      </c>
      <c r="R7" s="1">
        <f t="shared" ca="1" si="8"/>
        <v>99.237598947796485</v>
      </c>
      <c r="U7" s="1" t="s">
        <v>277</v>
      </c>
      <c r="V7" s="16">
        <f>Shopping!$G$7</f>
        <v>0.82485324819667383</v>
      </c>
      <c r="W7" s="31">
        <f>Shopping!$J$7</f>
        <v>0.11245149877538788</v>
      </c>
      <c r="X7" s="31">
        <f>Shopping!$K$7</f>
        <v>0.10872340371819976</v>
      </c>
      <c r="Z7" s="38" t="e">
        <f t="shared" si="3"/>
        <v>#N/A</v>
      </c>
      <c r="AB7" s="93">
        <v>43823</v>
      </c>
    </row>
    <row r="8" spans="1:28" ht="13.8" x14ac:dyDescent="0.3">
      <c r="A8" s="71"/>
      <c r="B8" s="72" t="s">
        <v>219</v>
      </c>
      <c r="C8" s="86" t="s">
        <v>606</v>
      </c>
      <c r="D8" s="86" t="str">
        <f>[1]XPFT!B2</f>
        <v>XPFT                                                                                                     &lt;EcoPortfolio&gt;{"type":"P","tolerance":null,"rebalance":null,"name":"XPFT","data":[[null,"2019-01-01","2019-05-03","2019-08-30","2020-01-03","2020-04-01","2020-04-02","2020-04-30"],["KNRI11",10.0,10.0,10.0,10.0,10.562418107,11.085450346,10.0],["BBPO11",10.0,10.0,10.0,8.6597632,9.5425164236,10.014696619,9.0039369],["HGLG11",7.8260438,6.8614924,9.201316,7.5422764,7.3440502354,7.7052277976,7.8501805],["BRCR11",10.0,9.7772334,8.7775572,8.7330041,9.0493352467,9.5003149276,7.8188206],["JSRE11",5.685242,5.0592875,4.6336218,5.39217,6.014140995,6.3090489187,7.5144194],["HGBS11",8.7492224,9.8239519,8.6048418,9.5859389,9.2104798184,9.6682762965,7.2914802],["XPLG11",2.5487472,3.8585222,3.6038424,6.8580366,6.7102005754,7.0438799076,6.8127348],["XPML11",3.6744638,5.7680497,7.8193144,8.2983882,7.0269261256,7.3798026454,6.2468068],["HGRE11",7.3126551,6.535684,5.921495,7.0967242,6.99731858,7.3483098887,5.612191],["VISC11",5.9595526,4.8277284,6.4312686,4.6905172,4.239855677,4.4509762755,5.0819505],["HSML11",0.0,0.0,0.0,6.38146,5.7769806514,6.067604451,4.666866],["HGRU11",0.0,0.0,0.0,0.0,0.0,0.0,4.0791463],["LVBI11",0.0,0.0,0.0,0.0,0.0,0.0,3.3847718],["GGRC11",3.4645929,4.9004456,4.7012768,3.011261,3.2934861132,3.4537056477,2.9622863],["VILG11",0.0,0.0,0.0,1.9959799,2.1016890832,2.2044929666,2.8948065],["XPIN11",0.0,0.0,0.0,0.9943265,0.94046761143,0.9867730422,2.5527624],["MALL11",1.9264947,1.5271178,1.3986701,2.9608203,2.5161707932,2.6453915599,2.2478347],["SDIL11",0.0,2.2051899,2.8121289,1.8782082,1.6643771332,1.7425992022,1.7117876],["ALZR11",0.0,0.0,1.5221763,1.209074,1.1480574926,1.2072223389,1.1624597],["PATC11",0.0,0.0,0.0,0.0,0.0,0.0,1.1047581],["ABCP11",7.8044969,7.4365711,5.7745455,0.0,0.0,0.0,0.0],["TBOF11",5.8296564,4.7082404,4.5229421,3.3978375,4.7364189476,0.0,0.0],["FIIB11",2.0337094,1.7374594,1.8131694,0.0,0.0,0.0,0.0],["FVBI11",1.8543492,1.6216129,0.0,0.0,0.0,0.0,0.0],["XPCM11",1.6201177,1.3172224,0.7123408,0.5150207,0.4279967889,0.45139617888,0.0],["RNGO11",1.5044032,0.0,0.0,0.0,0.0,0.0,0.0],["HTMX11",1.1450176,1.0257694,0.8895664,0.0,0.0,0.0,0.0],["FIGS11",1.0612349,1.0084215,0.8599264,0.7991928,0.69711360076,0.73483098887,0.0]]}</v>
      </c>
      <c r="E8" s="86" t="str">
        <f>[1]XPFP!B2</f>
        <v>XPFP                                                                                                     &lt;EcoPortfolio&gt;{"type":"P","tolerance":null,"rebalance":null,"name":"XPFP","data":[["Ticker","2019-01-01","2019-05-03","2019-08-30","2020-01-03","2020-04-30"],["KNCR11",15.0,15.0,15.0,15.0,15.0],["KNIP11",15.0,15.0,15.0,15.0,15.0],["BCFF11",17.408921287752616,12.374570687101167,7.6051578477881518,8.522937898163665,11.143846360161906],["HFOF11",5.4017732593854753,4.3745762084395112,8.896108416040132,9.2973530554159662,10.958684677572643],["HGCR11",7.2364741004753474,8.7314037339933517,10.338066815556138,9.6718531298576274,8.1628976707565144],["MXRF11",8.30205033931838,8.2189400881435173,4.646098442388098,5.8776411375382187,8.1279536441373619],["IRDM11",3.6866103629362228,3.5684759501343826,3.909749010903671,4.2946083375098425,5.2184822139542826],["MGFF11",0.0,0.0,4.468519782913642,6.0981702782677516,4.4703960534256773],["RECR11",0.0,6.0948501248722309,6.5005075362874889,4.9634253277437885,4.1327252934521708],["RBRR11",0.0,0.0,4.8573185631426377,4.9127244979000473,4.1277384682341181],["VRTA11",6.5311856877035472,5.4144638369175464,5.9181688644299557,4.2742176690645923,3.4134406586561123],["RBRF11",0.0,6.45578409428869,5.5274817176859923,4.5774548157346953,3.3894092240061671],["VGIR11",0.0,0.0,0.0,0.0,2.464015673455239],["TGAR11",0.0,2.5379019219447172,2.2809730110160871,3.2126703256293978,2.3863188733204086],["BCRI11",3.1567491033732611,2.443237093817046,2.3028522101151161,2.0562838129906225,2.0040911888673896],["CPTS11",3.8005119358084816,2.6808359201892173,0.0,2.2406597141837836,0.0],["FEXC11",3.56740064745429,2.8648855666365822,2.7489977817328759,0.0,0.0],["BPFF11",4.5323747312003615,4.2400747735220428,0.0,0.0,0.0],["CXRI11",3.8598065125806338,0.0,0.0,0.0,0.0],["OUJP11",1.8043051893312685,0.0,0.0,0.0,0.0],["RBFF11",0.71183684268011338,0.0,0.0,0.0,0.0]]}</v>
      </c>
      <c r="F8" s="86" t="s">
        <v>371</v>
      </c>
      <c r="G8" s="86" t="s">
        <v>370</v>
      </c>
      <c r="I8" s="92">
        <f t="shared" ca="1" si="4"/>
        <v>45889</v>
      </c>
      <c r="J8" s="1">
        <f t="shared" ca="1" si="0"/>
        <v>145.54833113000001</v>
      </c>
      <c r="K8" s="1">
        <f t="shared" ca="1" si="1"/>
        <v>173.99570593000001</v>
      </c>
      <c r="L8" s="1">
        <f t="shared" ca="1" si="2"/>
        <v>153.22635462</v>
      </c>
      <c r="M8" s="1">
        <f t="shared" ca="1" si="5"/>
        <v>168.10520485999999</v>
      </c>
      <c r="O8" s="1">
        <f t="shared" ca="1" si="6"/>
        <v>99.649173882352528</v>
      </c>
      <c r="P8" s="1">
        <f t="shared" ca="1" si="7"/>
        <v>100.11029252811367</v>
      </c>
      <c r="Q8" s="1">
        <f t="shared" ca="1" si="8"/>
        <v>98.066451867568489</v>
      </c>
      <c r="R8" s="1">
        <f t="shared" ca="1" si="8"/>
        <v>99.117850337926797</v>
      </c>
      <c r="U8" s="32" t="s">
        <v>252</v>
      </c>
      <c r="V8" s="34">
        <f>Escritórios!$G$7</f>
        <v>0.60292552111087117</v>
      </c>
      <c r="W8" s="33">
        <f>Escritórios!$J$7</f>
        <v>0.11256886382713081</v>
      </c>
      <c r="X8" s="33">
        <f>Escritórios!$K$7</f>
        <v>0.11013558989080857</v>
      </c>
      <c r="Z8" s="38" t="e">
        <f t="shared" si="3"/>
        <v>#N/A</v>
      </c>
      <c r="AB8" s="93">
        <v>43830</v>
      </c>
    </row>
    <row r="9" spans="1:28" ht="13.8" hidden="1" x14ac:dyDescent="0.3">
      <c r="A9" s="87" t="s">
        <v>372</v>
      </c>
      <c r="B9" s="88" t="s">
        <v>373</v>
      </c>
      <c r="C9" s="88" t="s">
        <v>373</v>
      </c>
      <c r="D9" s="88" t="s">
        <v>373</v>
      </c>
      <c r="E9" s="88" t="s">
        <v>373</v>
      </c>
      <c r="F9" s="88" t="s">
        <v>373</v>
      </c>
      <c r="G9" s="88" t="s">
        <v>373</v>
      </c>
      <c r="I9" s="92">
        <f t="shared" ca="1" si="4"/>
        <v>45890</v>
      </c>
      <c r="J9" s="1">
        <f t="shared" ca="1" si="0"/>
        <v>145.67250243000001</v>
      </c>
      <c r="K9" s="1">
        <f t="shared" ca="1" si="1"/>
        <v>174.09163165999999</v>
      </c>
      <c r="L9" s="1">
        <f t="shared" ca="1" si="2"/>
        <v>153.04929827000001</v>
      </c>
      <c r="M9" s="1">
        <f t="shared" ca="1" si="5"/>
        <v>167.76979469</v>
      </c>
      <c r="O9" s="1">
        <f t="shared" ca="1" si="6"/>
        <v>99.734187343989859</v>
      </c>
      <c r="P9" s="1">
        <f t="shared" ca="1" si="7"/>
        <v>100.16548442402825</v>
      </c>
      <c r="Q9" s="1">
        <f t="shared" ca="1" si="8"/>
        <v>97.953133972170008</v>
      </c>
      <c r="R9" s="1">
        <f t="shared" ca="1" si="8"/>
        <v>98.920086472973509</v>
      </c>
      <c r="V9" s="9"/>
      <c r="W9" s="31"/>
      <c r="X9" s="31"/>
      <c r="AB9" s="93">
        <v>43490</v>
      </c>
    </row>
    <row r="10" spans="1:28" ht="13.8" x14ac:dyDescent="0.3">
      <c r="A10" s="210">
        <f>_xll.ECONOMATICA(B8,"CLOSE",,$B$4,$B$3,$B$5,,,,"FALSE",,IF(B6="Original Currency",{"def.defdef=7"},IF(B6="USD",{"def.defdef=6"},IF(B6="EUR",{"def.defdef=11"},{"def.defdef=9"}))))</f>
        <v>43462</v>
      </c>
      <c r="B10" s="90">
        <v>100</v>
      </c>
      <c r="C10" s="90">
        <f>IF(C8="","",_xll.ECONOMATICA(C8,"CLOSE",,$B$4,$B$3,$B$5,,,"FALSE","FALSE",,IF($B$6="Original Currency",{"def.defdef=7"},IF($B$6="USD",{"def.defdef=6"},IF($B$6="EUR",{"def.defdef=11"},{"def.defdef=9"})))))</f>
        <v>100</v>
      </c>
      <c r="D10" s="90" t="e">
        <f>IF(D8="","",_xll.ECONOMATICA(D8,"CLOSE",,$B$4,$B$3,$B$5,,,"FALSE","FALSE",,IF($B$6="Original Currency",{"def.defdef=7"},IF($B$6="USD",{"def.defdef=6"},IF($B$6="EUR",{"def.defdef=11"},{"def.defdef=9"})))))</f>
        <v>#VALUE!</v>
      </c>
      <c r="E10" s="90" t="e">
        <f>IF(E8="","",_xll.ECONOMATICA(E8,"CLOSE",,$B$4,$B$3,$B$5,,,"FALSE","FALSE",,IF($B$6="Original Currency",{"def.defdef=7"},IF($B$6="USD",{"def.defdef=6"},IF($B$6="EUR",{"def.defdef=11"},{"def.defdef=9"})))))</f>
        <v>#VALUE!</v>
      </c>
      <c r="F10" s="90">
        <f>IF(F8="","",_xll.ECONOMATICA(F8,"CLOSE",,$B$4,$B$3,$B$5,,,"FALSE","FALSE",,IF($B$6="Original Currency",{"def.defdef=7"},IF($B$6="USD",{"def.defdef=6"},IF($B$6="EUR",{"def.defdef=11"},{"def.defdef=9"})))))</f>
        <v>100</v>
      </c>
      <c r="G10" s="90">
        <f>IF(G8="","",_xll.ECONOMATICA(G8,"CLOSE",,$B$4,$B$3,$B$5,,,"FALSE","FALSE",,IF($B$6="Original Currency",{"def.defdef=7"},IF($B$6="USD",{"def.defdef=6"},IF($B$6="EUR",{"def.defdef=11"},{"def.defdef=9"})))))</f>
        <v>100</v>
      </c>
      <c r="I10" s="92">
        <f t="shared" ca="1" si="4"/>
        <v>45891</v>
      </c>
      <c r="J10" s="1">
        <f t="shared" ca="1" si="0"/>
        <v>145.86258659000001</v>
      </c>
      <c r="K10" s="1">
        <f t="shared" ca="1" si="1"/>
        <v>174.18761021</v>
      </c>
      <c r="L10" s="1">
        <f t="shared" ca="1" si="2"/>
        <v>156.98308754000001</v>
      </c>
      <c r="M10" s="1">
        <f t="shared" ca="1" si="5"/>
        <v>168.54510930999999</v>
      </c>
      <c r="O10" s="1">
        <f t="shared" ca="1" si="6"/>
        <v>99.864327822860773</v>
      </c>
      <c r="P10" s="1">
        <f t="shared" ca="1" si="7"/>
        <v>100.22070671049543</v>
      </c>
      <c r="Q10" s="1">
        <f t="shared" ca="1" si="8"/>
        <v>100.47079979447797</v>
      </c>
      <c r="R10" s="1">
        <f t="shared" ca="1" si="8"/>
        <v>99.377225908566629</v>
      </c>
      <c r="U10" s="5" t="s">
        <v>219</v>
      </c>
      <c r="V10" s="35" t="e">
        <f>SUMPRODUCT('Guia de FIIs'!L7:L100,'Guia de FIIs'!P7:P100)/SUMPRODUCT('Guia de FIIs'!M7:M100,'Guia de FIIs'!P7:P100)</f>
        <v>#N/A</v>
      </c>
      <c r="W10" s="36" t="e">
        <f>SUMPRODUCT('Guia de FIIs'!T7:T99,'Guia de FIIs'!O7:O99,'Guia de FIIs'!P7:P99)/SUMPRODUCT('Guia de FIIs'!P7:P99,'Guia de FIIs'!L7:L99)</f>
        <v>#N/A</v>
      </c>
      <c r="X10" s="36" t="e">
        <f>SUMPRODUCT('Guia de FIIs'!O7:O99,'Guia de FIIs'!U7:U99,'Guia de FIIs'!P7:P99)*12/SUMPRODUCT('Guia de FIIs'!P7:P99,'Guia de FIIs'!L7:L99)</f>
        <v>#N/A</v>
      </c>
      <c r="AB10" s="93">
        <v>37056</v>
      </c>
    </row>
    <row r="11" spans="1:28" x14ac:dyDescent="0.3">
      <c r="A11" s="89">
        <v>43465</v>
      </c>
      <c r="B11" s="90"/>
      <c r="C11" s="90">
        <v>100.02200363</v>
      </c>
      <c r="D11" s="90"/>
      <c r="E11" s="90"/>
      <c r="F11" s="90">
        <v>100.02462024</v>
      </c>
      <c r="G11" s="91"/>
      <c r="I11" s="92">
        <f t="shared" ca="1" si="4"/>
        <v>45894</v>
      </c>
      <c r="J11" s="1">
        <f t="shared" ca="1" si="0"/>
        <v>145.95784129</v>
      </c>
      <c r="K11" s="1">
        <f t="shared" ca="1" si="1"/>
        <v>174.28364175999999</v>
      </c>
      <c r="L11" s="1">
        <f t="shared" ca="1" si="2"/>
        <v>157.0479661</v>
      </c>
      <c r="M11" s="1">
        <f t="shared" ca="1" si="5"/>
        <v>168.97403702</v>
      </c>
      <c r="O11" s="1">
        <f t="shared" ca="1" si="6"/>
        <v>99.929543631861932</v>
      </c>
      <c r="P11" s="1">
        <f t="shared" ca="1" si="7"/>
        <v>100.27595949108012</v>
      </c>
      <c r="Q11" s="1">
        <f t="shared" ca="1" si="8"/>
        <v>100.51232274395527</v>
      </c>
      <c r="R11" s="1">
        <f t="shared" ca="1" si="8"/>
        <v>99.630129396004619</v>
      </c>
      <c r="AB11" s="93">
        <v>37141</v>
      </c>
    </row>
    <row r="12" spans="1:28" x14ac:dyDescent="0.3">
      <c r="A12" s="89">
        <v>43466</v>
      </c>
      <c r="B12" s="90"/>
      <c r="C12" s="90"/>
      <c r="D12" s="90"/>
      <c r="E12" s="90"/>
      <c r="F12" s="90"/>
      <c r="G12" s="91"/>
      <c r="I12" s="92">
        <f t="shared" ca="1" si="4"/>
        <v>45895</v>
      </c>
      <c r="J12" s="1">
        <f t="shared" ca="1" si="0"/>
        <v>146.29718616</v>
      </c>
      <c r="K12" s="1">
        <f t="shared" ca="1" si="1"/>
        <v>174.37972611999999</v>
      </c>
      <c r="L12" s="1">
        <f t="shared" ca="1" si="2"/>
        <v>156.75920984000001</v>
      </c>
      <c r="M12" s="1">
        <f t="shared" ca="1" si="5"/>
        <v>169.11075984999999</v>
      </c>
      <c r="O12" s="1">
        <f t="shared" ca="1" si="6"/>
        <v>100.16187495228436</v>
      </c>
      <c r="P12" s="1">
        <f t="shared" ca="1" si="7"/>
        <v>100.33124265646379</v>
      </c>
      <c r="Q12" s="1">
        <f t="shared" ca="1" si="8"/>
        <v>100.32751575077857</v>
      </c>
      <c r="R12" s="1">
        <f t="shared" ca="1" si="8"/>
        <v>99.710743634052776</v>
      </c>
      <c r="AB12" s="93">
        <v>37176</v>
      </c>
    </row>
    <row r="13" spans="1:28" x14ac:dyDescent="0.3">
      <c r="A13" s="89">
        <v>43467</v>
      </c>
      <c r="B13" s="90">
        <v>100.68761986</v>
      </c>
      <c r="C13" s="90">
        <v>100.45734582999999</v>
      </c>
      <c r="D13" s="90"/>
      <c r="E13" s="90"/>
      <c r="F13" s="90">
        <v>100.04924655000001</v>
      </c>
      <c r="G13" s="91">
        <v>103.55574817</v>
      </c>
      <c r="I13" s="92">
        <f t="shared" ca="1" si="4"/>
        <v>45896</v>
      </c>
      <c r="J13" s="1">
        <f t="shared" ca="1" si="0"/>
        <v>146.34864071000001</v>
      </c>
      <c r="K13" s="1">
        <f t="shared" ca="1" si="1"/>
        <v>174.47586347999999</v>
      </c>
      <c r="L13" s="1">
        <f t="shared" ca="1" si="2"/>
        <v>158.39132334000001</v>
      </c>
      <c r="M13" s="1">
        <f t="shared" ca="1" si="5"/>
        <v>169.15955747999999</v>
      </c>
      <c r="O13" s="1">
        <f t="shared" ca="1" si="6"/>
        <v>100.19710313635342</v>
      </c>
      <c r="P13" s="1">
        <f t="shared" ca="1" si="7"/>
        <v>100.38655631596497</v>
      </c>
      <c r="Q13" s="1">
        <f t="shared" ca="1" si="8"/>
        <v>101.37208527269335</v>
      </c>
      <c r="R13" s="1">
        <f t="shared" ca="1" si="8"/>
        <v>99.739515593797947</v>
      </c>
      <c r="AB13" s="93">
        <v>37197</v>
      </c>
    </row>
    <row r="14" spans="1:28" x14ac:dyDescent="0.3">
      <c r="A14" s="89">
        <v>43468</v>
      </c>
      <c r="B14" s="90">
        <v>101.17367398</v>
      </c>
      <c r="C14" s="90">
        <v>100.93657813</v>
      </c>
      <c r="D14" s="90"/>
      <c r="E14" s="90"/>
      <c r="F14" s="90">
        <v>100.07387893000001</v>
      </c>
      <c r="G14" s="91">
        <v>104.18375721</v>
      </c>
      <c r="I14" s="92">
        <f t="shared" ca="1" si="4"/>
        <v>45897</v>
      </c>
      <c r="J14" s="1">
        <f t="shared" ca="1" si="0"/>
        <v>146.803652</v>
      </c>
      <c r="K14" s="1">
        <f t="shared" ca="1" si="1"/>
        <v>174.57205384</v>
      </c>
      <c r="L14" s="1">
        <f t="shared" ca="1" si="2"/>
        <v>160.48877157999999</v>
      </c>
      <c r="M14" s="1">
        <f t="shared" ca="1" si="5"/>
        <v>169.66030751</v>
      </c>
      <c r="O14" s="1">
        <f t="shared" ca="1" si="6"/>
        <v>100.50862508101348</v>
      </c>
      <c r="P14" s="1">
        <f t="shared" ca="1" si="7"/>
        <v>100.44190046958367</v>
      </c>
      <c r="Q14" s="1">
        <f t="shared" ca="1" si="8"/>
        <v>102.71447384144042</v>
      </c>
      <c r="R14" s="1">
        <f t="shared" ca="1" si="8"/>
        <v>100.03476681205491</v>
      </c>
      <c r="AB14" s="93">
        <v>37210</v>
      </c>
    </row>
    <row r="15" spans="1:28" x14ac:dyDescent="0.3">
      <c r="A15" s="89">
        <v>43469</v>
      </c>
      <c r="B15" s="90">
        <v>101.4249933</v>
      </c>
      <c r="C15" s="90">
        <v>101.46740527</v>
      </c>
      <c r="D15" s="90"/>
      <c r="E15" s="90"/>
      <c r="F15" s="90">
        <v>100.09851737</v>
      </c>
      <c r="G15" s="91">
        <v>104.49841029</v>
      </c>
      <c r="I15" s="92">
        <f t="shared" ca="1" si="4"/>
        <v>45898</v>
      </c>
      <c r="J15" s="1">
        <f t="shared" ca="1" si="0"/>
        <v>147.83019149</v>
      </c>
      <c r="K15" s="1">
        <f t="shared" ca="1" si="1"/>
        <v>174.66829720000001</v>
      </c>
      <c r="L15" s="1">
        <f t="shared" ca="1" si="2"/>
        <v>160.91324716</v>
      </c>
      <c r="M15" s="1">
        <f t="shared" ca="1" si="5"/>
        <v>169.35206435000001</v>
      </c>
      <c r="O15" s="1">
        <f t="shared" ca="1" si="6"/>
        <v>101.21144187968048</v>
      </c>
      <c r="P15" s="1">
        <f t="shared" ca="1" si="7"/>
        <v>100.49727511731989</v>
      </c>
      <c r="Q15" s="1">
        <f t="shared" ca="1" si="8"/>
        <v>102.98614260324229</v>
      </c>
      <c r="R15" s="1">
        <f t="shared" ca="1" si="8"/>
        <v>99.853021104502233</v>
      </c>
      <c r="AB15" s="93">
        <v>37250</v>
      </c>
    </row>
    <row r="16" spans="1:28" x14ac:dyDescent="0.3">
      <c r="A16" s="89">
        <v>43472</v>
      </c>
      <c r="B16" s="90">
        <v>101.60359586</v>
      </c>
      <c r="C16" s="90">
        <v>101.44432256</v>
      </c>
      <c r="D16" s="90"/>
      <c r="E16" s="90"/>
      <c r="F16" s="90">
        <v>100.12316188</v>
      </c>
      <c r="G16" s="91">
        <v>104.33712413000001</v>
      </c>
      <c r="I16" s="92">
        <f t="shared" ca="1" si="4"/>
        <v>45901</v>
      </c>
      <c r="J16" s="1">
        <f t="shared" ca="1" si="0"/>
        <v>147.96159194000001</v>
      </c>
      <c r="K16" s="1">
        <f t="shared" ca="1" si="1"/>
        <v>174.76459371999999</v>
      </c>
      <c r="L16" s="1">
        <f t="shared" ca="1" si="2"/>
        <v>160.75480555999999</v>
      </c>
      <c r="M16" s="1">
        <f t="shared" ca="1" si="5"/>
        <v>168.68592552000001</v>
      </c>
      <c r="O16" s="1">
        <f t="shared" ca="1" si="6"/>
        <v>101.30140475447685</v>
      </c>
      <c r="P16" s="1">
        <f t="shared" ca="1" si="7"/>
        <v>100.55268035123133</v>
      </c>
      <c r="Q16" s="1">
        <f t="shared" ca="1" si="8"/>
        <v>102.88473834038714</v>
      </c>
      <c r="R16" s="1">
        <f t="shared" ca="1" si="8"/>
        <v>99.46025367703794</v>
      </c>
      <c r="AB16" s="93">
        <v>37257</v>
      </c>
    </row>
    <row r="17" spans="1:28" x14ac:dyDescent="0.3">
      <c r="A17" s="89">
        <v>43473</v>
      </c>
      <c r="B17" s="90">
        <v>101.63931637</v>
      </c>
      <c r="C17" s="90">
        <v>101.57721472</v>
      </c>
      <c r="D17" s="90"/>
      <c r="E17" s="90"/>
      <c r="F17" s="90">
        <v>100.14781246</v>
      </c>
      <c r="G17" s="91">
        <v>104.71580240999999</v>
      </c>
      <c r="I17" s="92">
        <f t="shared" ca="1" si="4"/>
        <v>45902</v>
      </c>
      <c r="J17" s="1">
        <f t="shared" ca="1" si="0"/>
        <v>147.66477148999999</v>
      </c>
      <c r="K17" s="1">
        <f t="shared" ca="1" si="1"/>
        <v>174.86094324999999</v>
      </c>
      <c r="L17" s="1">
        <f t="shared" ca="1" si="2"/>
        <v>159.67632172</v>
      </c>
      <c r="M17" s="1">
        <f t="shared" ca="1" si="5"/>
        <v>168.53033235000001</v>
      </c>
      <c r="O17" s="1">
        <f t="shared" ca="1" si="6"/>
        <v>101.09818763474587</v>
      </c>
      <c r="P17" s="1">
        <f t="shared" ca="1" si="7"/>
        <v>100.60811608501389</v>
      </c>
      <c r="Q17" s="1">
        <f t="shared" ca="1" si="8"/>
        <v>102.19449752739123</v>
      </c>
      <c r="R17" s="1">
        <f t="shared" ca="1" si="8"/>
        <v>99.368513147346974</v>
      </c>
      <c r="AB17" s="93">
        <v>37298</v>
      </c>
    </row>
    <row r="18" spans="1:28" x14ac:dyDescent="0.3">
      <c r="A18" s="89">
        <v>43474</v>
      </c>
      <c r="B18" s="90">
        <v>101.74265071000001</v>
      </c>
      <c r="C18" s="90">
        <v>102.26342834</v>
      </c>
      <c r="D18" s="90"/>
      <c r="E18" s="90"/>
      <c r="F18" s="90">
        <v>100.17246910999999</v>
      </c>
      <c r="G18" s="91">
        <v>106.51491393000001</v>
      </c>
      <c r="I18" s="92">
        <f t="shared" ca="1" si="4"/>
        <v>45903</v>
      </c>
      <c r="J18" s="1">
        <f t="shared" ca="1" si="0"/>
        <v>148.23800066999999</v>
      </c>
      <c r="K18" s="1">
        <f t="shared" ca="1" si="1"/>
        <v>174.95734594999999</v>
      </c>
      <c r="L18" s="1">
        <f t="shared" ca="1" si="2"/>
        <v>159.13980488999999</v>
      </c>
      <c r="M18" s="1">
        <f t="shared" ca="1" si="5"/>
        <v>168.24876793000001</v>
      </c>
      <c r="O18" s="1">
        <f t="shared" ca="1" si="6"/>
        <v>101.49064705897133</v>
      </c>
      <c r="P18" s="1">
        <f t="shared" ca="1" si="7"/>
        <v>100.66358241072531</v>
      </c>
      <c r="Q18" s="1">
        <f t="shared" ca="1" si="8"/>
        <v>101.85112120668049</v>
      </c>
      <c r="R18" s="1">
        <f t="shared" ca="1" si="8"/>
        <v>99.202497704426648</v>
      </c>
      <c r="AB18" s="93">
        <v>37299</v>
      </c>
    </row>
    <row r="19" spans="1:28" x14ac:dyDescent="0.3">
      <c r="A19" s="89">
        <v>43475</v>
      </c>
      <c r="B19" s="90">
        <v>101.54746363</v>
      </c>
      <c r="C19" s="90">
        <v>102.34636463</v>
      </c>
      <c r="D19" s="90"/>
      <c r="E19" s="90"/>
      <c r="F19" s="90">
        <v>100.19713182</v>
      </c>
      <c r="G19" s="91">
        <v>106.73438826</v>
      </c>
      <c r="I19" s="92">
        <f t="shared" ca="1" si="4"/>
        <v>45904</v>
      </c>
      <c r="J19" s="1">
        <f t="shared" ca="1" si="0"/>
        <v>148.21376175</v>
      </c>
      <c r="K19" s="1">
        <f t="shared" ca="1" si="1"/>
        <v>175.05380181999999</v>
      </c>
      <c r="L19" s="1">
        <f t="shared" ca="1" si="2"/>
        <v>160.42511049000001</v>
      </c>
      <c r="M19" s="1">
        <f t="shared" ca="1" si="5"/>
        <v>168.19814303000001</v>
      </c>
      <c r="O19" s="1">
        <f t="shared" ca="1" si="6"/>
        <v>101.47405196416642</v>
      </c>
      <c r="P19" s="1">
        <f t="shared" ca="1" si="7"/>
        <v>100.71907932836557</v>
      </c>
      <c r="Q19" s="1">
        <f t="shared" ca="1" si="8"/>
        <v>102.67373008535615</v>
      </c>
      <c r="R19" s="1">
        <f t="shared" ca="1" si="8"/>
        <v>99.172648353445808</v>
      </c>
      <c r="AB19" s="93">
        <v>37344</v>
      </c>
    </row>
    <row r="20" spans="1:28" x14ac:dyDescent="0.3">
      <c r="A20" s="89">
        <v>43476</v>
      </c>
      <c r="B20" s="90">
        <v>101.56659962000001</v>
      </c>
      <c r="C20" s="90">
        <v>102.44091327</v>
      </c>
      <c r="D20" s="90"/>
      <c r="E20" s="90"/>
      <c r="F20" s="90">
        <v>100.22180059999999</v>
      </c>
      <c r="G20" s="91">
        <v>106.56641172</v>
      </c>
      <c r="I20" s="92">
        <f t="shared" ca="1" si="4"/>
        <v>45905</v>
      </c>
      <c r="J20" s="1">
        <f t="shared" ca="1" si="0"/>
        <v>148.84950183000001</v>
      </c>
      <c r="K20" s="1">
        <f t="shared" ca="1" si="1"/>
        <v>175.15031087</v>
      </c>
      <c r="L20" s="1">
        <f t="shared" ca="1" si="2"/>
        <v>162.29897686000001</v>
      </c>
      <c r="M20" s="1">
        <f t="shared" ca="1" si="5"/>
        <v>168.57264029999999</v>
      </c>
      <c r="O20" s="1">
        <f t="shared" ca="1" si="6"/>
        <v>101.90930926518844</v>
      </c>
      <c r="P20" s="1">
        <f t="shared" ca="1" si="7"/>
        <v>100.77460684368826</v>
      </c>
      <c r="Q20" s="1">
        <f t="shared" ca="1" si="8"/>
        <v>103.8730239446638</v>
      </c>
      <c r="R20" s="1">
        <f t="shared" ca="1" si="8"/>
        <v>99.393458675117486</v>
      </c>
      <c r="AB20" s="93">
        <v>37367</v>
      </c>
    </row>
    <row r="21" spans="1:28" x14ac:dyDescent="0.3">
      <c r="A21" s="89">
        <v>43479</v>
      </c>
      <c r="B21" s="90">
        <v>101.54958985</v>
      </c>
      <c r="C21" s="90">
        <v>102.85684972</v>
      </c>
      <c r="D21" s="90"/>
      <c r="E21" s="90"/>
      <c r="F21" s="90">
        <v>100.24647544</v>
      </c>
      <c r="G21" s="91">
        <v>107.49466902</v>
      </c>
      <c r="I21" s="92">
        <f t="shared" ca="1" si="4"/>
        <v>45908</v>
      </c>
      <c r="J21" s="1">
        <f t="shared" ca="1" si="0"/>
        <v>149.23349734000001</v>
      </c>
      <c r="K21" s="1">
        <f t="shared" ca="1" si="1"/>
        <v>175.24687309999999</v>
      </c>
      <c r="L21" s="1">
        <f t="shared" ca="1" si="2"/>
        <v>161.33346728999999</v>
      </c>
      <c r="M21" s="1">
        <f t="shared" ca="1" si="5"/>
        <v>168.96054934</v>
      </c>
      <c r="O21" s="1">
        <f t="shared" ca="1" si="6"/>
        <v>102.17221049565227</v>
      </c>
      <c r="P21" s="1">
        <f t="shared" ca="1" si="7"/>
        <v>100.83016495669339</v>
      </c>
      <c r="Q21" s="1">
        <f t="shared" ca="1" si="8"/>
        <v>103.25508783302752</v>
      </c>
      <c r="R21" s="1">
        <f t="shared" ca="1" si="8"/>
        <v>99.622176817446686</v>
      </c>
      <c r="AB21" s="93">
        <v>37377</v>
      </c>
    </row>
    <row r="22" spans="1:28" x14ac:dyDescent="0.3">
      <c r="A22" s="89">
        <v>43480</v>
      </c>
      <c r="B22" s="90">
        <v>101.47814882</v>
      </c>
      <c r="C22" s="90">
        <v>102.79314794</v>
      </c>
      <c r="D22" s="90"/>
      <c r="E22" s="90"/>
      <c r="F22" s="90">
        <v>100.27115635</v>
      </c>
      <c r="G22" s="91">
        <v>107.01859325</v>
      </c>
      <c r="I22" s="92">
        <f t="shared" ca="1" si="4"/>
        <v>45909</v>
      </c>
      <c r="J22" s="1">
        <f t="shared" ca="1" si="0"/>
        <v>149.08678809</v>
      </c>
      <c r="K22" s="1">
        <f t="shared" ca="1" si="1"/>
        <v>175.34348849</v>
      </c>
      <c r="L22" s="1">
        <f t="shared" ca="1" si="2"/>
        <v>161.13629426</v>
      </c>
      <c r="M22" s="1">
        <f t="shared" ca="1" si="5"/>
        <v>169.11030409</v>
      </c>
      <c r="O22" s="1">
        <f t="shared" ca="1" si="6"/>
        <v>102.07176650258207</v>
      </c>
      <c r="P22" s="1">
        <f t="shared" ca="1" si="7"/>
        <v>100.88575365587377</v>
      </c>
      <c r="Q22" s="1">
        <f t="shared" ca="1" si="8"/>
        <v>103.12889505435031</v>
      </c>
      <c r="R22" s="1">
        <f t="shared" ca="1" si="8"/>
        <v>99.710474909764855</v>
      </c>
      <c r="AB22" s="93">
        <v>37406</v>
      </c>
    </row>
    <row r="23" spans="1:28" x14ac:dyDescent="0.3">
      <c r="A23" s="89">
        <v>43481</v>
      </c>
      <c r="B23" s="90">
        <v>101.66610676000001</v>
      </c>
      <c r="C23" s="90">
        <v>102.87272844</v>
      </c>
      <c r="D23" s="90"/>
      <c r="E23" s="90"/>
      <c r="F23" s="90">
        <v>100.29584333</v>
      </c>
      <c r="G23" s="91">
        <v>107.40244860999999</v>
      </c>
      <c r="I23" s="92">
        <f t="shared" ca="1" si="4"/>
        <v>45910</v>
      </c>
      <c r="J23" s="1">
        <f t="shared" ca="1" si="0"/>
        <v>149.46227870999999</v>
      </c>
      <c r="K23" s="1">
        <f t="shared" ca="1" si="1"/>
        <v>175.44015725</v>
      </c>
      <c r="L23" s="1">
        <f t="shared" ca="1" si="2"/>
        <v>161.96737024999999</v>
      </c>
      <c r="M23" s="1">
        <f t="shared" ca="1" si="5"/>
        <v>169.61541697000001</v>
      </c>
      <c r="O23" s="1">
        <f t="shared" ca="1" si="6"/>
        <v>102.32884488879969</v>
      </c>
      <c r="P23" s="1">
        <f t="shared" ca="1" si="7"/>
        <v>100.94137306205511</v>
      </c>
      <c r="Q23" s="1">
        <f t="shared" ca="1" si="8"/>
        <v>103.66079228426058</v>
      </c>
      <c r="R23" s="1">
        <f t="shared" ca="1" si="8"/>
        <v>100.00829854280046</v>
      </c>
      <c r="AB23" s="93">
        <v>37506</v>
      </c>
    </row>
    <row r="24" spans="1:28" x14ac:dyDescent="0.3">
      <c r="A24" s="89">
        <v>43482</v>
      </c>
      <c r="B24" s="90">
        <v>101.65505041</v>
      </c>
      <c r="C24" s="90">
        <v>102.96225643</v>
      </c>
      <c r="D24" s="90"/>
      <c r="E24" s="90"/>
      <c r="F24" s="90">
        <v>100.32053637999999</v>
      </c>
      <c r="G24" s="91">
        <v>108.49249270999999</v>
      </c>
      <c r="I24" s="92">
        <f t="shared" ca="1" si="4"/>
        <v>45911</v>
      </c>
      <c r="J24" s="1">
        <f t="shared" ca="1" si="0"/>
        <v>149.45632529</v>
      </c>
      <c r="K24" s="1">
        <f t="shared" ca="1" si="1"/>
        <v>175.53687934999999</v>
      </c>
      <c r="L24" s="1">
        <f t="shared" ca="1" si="2"/>
        <v>162.88006214999999</v>
      </c>
      <c r="M24" s="1">
        <f t="shared" ca="1" si="5"/>
        <v>169.83681702999999</v>
      </c>
      <c r="O24" s="1">
        <f t="shared" ca="1" si="6"/>
        <v>102.32476889988132</v>
      </c>
      <c r="P24" s="1">
        <f t="shared" ca="1" si="7"/>
        <v>100.99702315797659</v>
      </c>
      <c r="Q24" s="1">
        <f t="shared" ca="1" si="8"/>
        <v>104.24492454077246</v>
      </c>
      <c r="R24" s="1">
        <f t="shared" ca="1" si="8"/>
        <v>100.13883999766</v>
      </c>
      <c r="AB24" s="93">
        <v>37541</v>
      </c>
    </row>
    <row r="25" spans="1:28" x14ac:dyDescent="0.3">
      <c r="A25" s="89">
        <v>43483</v>
      </c>
      <c r="B25" s="90">
        <v>101.98248844</v>
      </c>
      <c r="C25" s="90">
        <v>103.02313051</v>
      </c>
      <c r="D25" s="90"/>
      <c r="E25" s="90"/>
      <c r="F25" s="90">
        <v>100.34523548999999</v>
      </c>
      <c r="G25" s="91">
        <v>109.34092047</v>
      </c>
      <c r="I25" s="92">
        <f t="shared" ca="1" si="4"/>
        <v>45912</v>
      </c>
      <c r="J25" s="1">
        <f t="shared" ca="1" si="0"/>
        <v>150.30936514999999</v>
      </c>
      <c r="K25" s="1">
        <f t="shared" ca="1" si="1"/>
        <v>175.63365463</v>
      </c>
      <c r="L25" s="1">
        <f t="shared" ca="1" si="2"/>
        <v>161.87962146999999</v>
      </c>
      <c r="M25" s="1">
        <f t="shared" ca="1" si="5"/>
        <v>169.95025194999999</v>
      </c>
      <c r="O25" s="1">
        <f t="shared" ca="1" si="6"/>
        <v>102.90879976219188</v>
      </c>
      <c r="P25" s="1">
        <f t="shared" ca="1" si="7"/>
        <v>101.05270385158053</v>
      </c>
      <c r="Q25" s="1">
        <f t="shared" ca="1" si="8"/>
        <v>103.60463215742307</v>
      </c>
      <c r="R25" s="1">
        <f t="shared" ca="1" si="8"/>
        <v>100.20572326539117</v>
      </c>
      <c r="AB25" s="93">
        <v>37562</v>
      </c>
    </row>
    <row r="26" spans="1:28" x14ac:dyDescent="0.3">
      <c r="A26" s="89">
        <v>43486</v>
      </c>
      <c r="B26" s="90">
        <v>101.90636972999999</v>
      </c>
      <c r="C26" s="90">
        <v>103.05635823</v>
      </c>
      <c r="D26" s="90"/>
      <c r="E26" s="90"/>
      <c r="F26" s="90">
        <v>100.36994067000001</v>
      </c>
      <c r="G26" s="91">
        <v>109.24196415999999</v>
      </c>
      <c r="I26" s="92">
        <f t="shared" ca="1" si="4"/>
        <v>45915</v>
      </c>
      <c r="J26" s="1">
        <f t="shared" ca="1" si="0"/>
        <v>150.83624270999999</v>
      </c>
      <c r="K26" s="1">
        <f t="shared" ca="1" si="1"/>
        <v>175.73048326</v>
      </c>
      <c r="L26" s="1">
        <f t="shared" ca="1" si="2"/>
        <v>163.33034352000001</v>
      </c>
      <c r="M26" s="1">
        <f t="shared" ca="1" si="5"/>
        <v>170.22379617000001</v>
      </c>
      <c r="O26" s="1">
        <f t="shared" ca="1" si="6"/>
        <v>103.26952470615744</v>
      </c>
      <c r="P26" s="1">
        <f t="shared" ca="1" si="7"/>
        <v>101.10841524067823</v>
      </c>
      <c r="Q26" s="1">
        <f t="shared" ca="1" si="8"/>
        <v>104.53310927509888</v>
      </c>
      <c r="R26" s="1">
        <f t="shared" ca="1" si="8"/>
        <v>100.36700985423502</v>
      </c>
      <c r="AB26" s="93">
        <v>37575</v>
      </c>
    </row>
    <row r="27" spans="1:28" x14ac:dyDescent="0.3">
      <c r="A27" s="89">
        <v>43487</v>
      </c>
      <c r="B27" s="90">
        <v>101.86682202</v>
      </c>
      <c r="C27" s="90">
        <v>103.16806998</v>
      </c>
      <c r="D27" s="90"/>
      <c r="E27" s="90"/>
      <c r="F27" s="90">
        <v>100.39465192</v>
      </c>
      <c r="G27" s="91">
        <v>108.21064302000001</v>
      </c>
      <c r="I27" s="92">
        <f t="shared" ca="1" si="4"/>
        <v>45916</v>
      </c>
      <c r="J27" s="1">
        <f t="shared" ca="1" si="0"/>
        <v>151.25510825000001</v>
      </c>
      <c r="K27" s="1">
        <f t="shared" ca="1" si="1"/>
        <v>175.82736542999999</v>
      </c>
      <c r="L27" s="1">
        <f t="shared" ca="1" si="2"/>
        <v>163.91650349</v>
      </c>
      <c r="M27" s="1">
        <f t="shared" ca="1" si="5"/>
        <v>170.72924087999999</v>
      </c>
      <c r="O27" s="1">
        <f t="shared" ca="1" si="6"/>
        <v>103.5562995850223</v>
      </c>
      <c r="P27" s="1">
        <f t="shared" ca="1" si="7"/>
        <v>101.16415743458823</v>
      </c>
      <c r="Q27" s="1">
        <f t="shared" ca="1" si="8"/>
        <v>104.90825771889794</v>
      </c>
      <c r="R27" s="1">
        <f t="shared" ca="1" si="8"/>
        <v>100.66502914020298</v>
      </c>
      <c r="AB27" s="93">
        <v>37615</v>
      </c>
    </row>
    <row r="28" spans="1:28" x14ac:dyDescent="0.3">
      <c r="A28" s="89">
        <v>43488</v>
      </c>
      <c r="B28" s="90">
        <v>101.64909699</v>
      </c>
      <c r="C28" s="90">
        <v>103.35503747</v>
      </c>
      <c r="D28" s="90"/>
      <c r="E28" s="90"/>
      <c r="F28" s="90">
        <v>100.41936941</v>
      </c>
      <c r="G28" s="91">
        <v>109.86622977</v>
      </c>
      <c r="I28" s="92">
        <f t="shared" ca="1" si="4"/>
        <v>45917</v>
      </c>
      <c r="J28" s="1">
        <f t="shared" ca="1" si="0"/>
        <v>151.52768978</v>
      </c>
      <c r="K28" s="1">
        <f t="shared" ca="1" si="1"/>
        <v>175.92430095</v>
      </c>
      <c r="L28" s="1">
        <f t="shared" ca="1" si="2"/>
        <v>165.65952042999999</v>
      </c>
      <c r="M28" s="1">
        <f t="shared" ca="1" si="5"/>
        <v>171.09216366999999</v>
      </c>
      <c r="O28" s="1">
        <f t="shared" ca="1" si="6"/>
        <v>103.74292160994834</v>
      </c>
      <c r="P28" s="1">
        <f t="shared" ca="1" si="7"/>
        <v>101.219930323992</v>
      </c>
      <c r="Q28" s="1">
        <f t="shared" ca="1" si="8"/>
        <v>106.02380658955256</v>
      </c>
      <c r="R28" s="1">
        <f t="shared" ca="1" si="8"/>
        <v>100.87901494042492</v>
      </c>
      <c r="AB28" s="93">
        <v>37622</v>
      </c>
    </row>
    <row r="29" spans="1:28" x14ac:dyDescent="0.3">
      <c r="A29" s="89">
        <v>43489</v>
      </c>
      <c r="B29" s="90">
        <v>101.54788886999999</v>
      </c>
      <c r="C29" s="90">
        <v>103.2208507</v>
      </c>
      <c r="D29" s="90"/>
      <c r="E29" s="90"/>
      <c r="F29" s="90">
        <v>100.44409297</v>
      </c>
      <c r="G29" s="91">
        <v>111.13919000999999</v>
      </c>
      <c r="I29" s="92">
        <f t="shared" ca="1" si="4"/>
        <v>45918</v>
      </c>
      <c r="J29" s="1">
        <f t="shared" ca="1" si="0"/>
        <v>151.15560110000001</v>
      </c>
      <c r="K29" s="1">
        <f t="shared" ca="1" si="1"/>
        <v>176.02128981999999</v>
      </c>
      <c r="L29" s="1">
        <f t="shared" ca="1" si="2"/>
        <v>165.55240594</v>
      </c>
      <c r="M29" s="1">
        <f t="shared" ca="1" si="5"/>
        <v>170.73161639</v>
      </c>
      <c r="O29" s="1">
        <f t="shared" ca="1" si="6"/>
        <v>103.48817235047483</v>
      </c>
      <c r="P29" s="1">
        <f t="shared" ca="1" si="7"/>
        <v>101.27573390888952</v>
      </c>
      <c r="Q29" s="1">
        <f t="shared" ca="1" si="8"/>
        <v>105.95525220800408</v>
      </c>
      <c r="R29" s="1">
        <f t="shared" ca="1" si="8"/>
        <v>100.6664297835968</v>
      </c>
      <c r="AB29" s="93">
        <v>37683</v>
      </c>
    </row>
    <row r="30" spans="1:28" x14ac:dyDescent="0.3">
      <c r="A30" s="89">
        <v>43490</v>
      </c>
      <c r="B30" s="90"/>
      <c r="C30" s="90">
        <v>103.25431085</v>
      </c>
      <c r="D30" s="90"/>
      <c r="E30" s="90"/>
      <c r="F30" s="90">
        <v>100.4688226</v>
      </c>
      <c r="G30" s="91"/>
      <c r="I30" s="92">
        <f t="shared" ca="1" si="4"/>
        <v>45919</v>
      </c>
      <c r="J30" s="1">
        <f t="shared" ca="1" si="0"/>
        <v>151.67907671</v>
      </c>
      <c r="K30" s="1">
        <f t="shared" ca="1" si="1"/>
        <v>176.11833222000001</v>
      </c>
      <c r="L30" s="1">
        <f t="shared" ca="1" si="2"/>
        <v>165.96841613000001</v>
      </c>
      <c r="M30" s="1">
        <f t="shared" ca="1" si="5"/>
        <v>170.41201778000001</v>
      </c>
      <c r="O30" s="1">
        <f t="shared" ca="1" si="6"/>
        <v>103.8465681608498</v>
      </c>
      <c r="P30" s="1">
        <f t="shared" ca="1" si="7"/>
        <v>101.33156829284576</v>
      </c>
      <c r="Q30" s="1">
        <f t="shared" ca="1" si="8"/>
        <v>106.22150303264343</v>
      </c>
      <c r="R30" s="1">
        <f t="shared" ca="1" si="8"/>
        <v>100.47798869861927</v>
      </c>
      <c r="AB30" s="93">
        <v>37684</v>
      </c>
    </row>
    <row r="31" spans="1:28" x14ac:dyDescent="0.3">
      <c r="A31" s="89">
        <v>43493</v>
      </c>
      <c r="B31" s="90">
        <v>101.23235768000001</v>
      </c>
      <c r="C31" s="90">
        <v>103.24184400999999</v>
      </c>
      <c r="D31" s="90"/>
      <c r="E31" s="90"/>
      <c r="F31" s="90">
        <v>100.49355829</v>
      </c>
      <c r="G31" s="91">
        <v>108.59807114</v>
      </c>
      <c r="I31" s="92">
        <f t="shared" ca="1" si="4"/>
        <v>45922</v>
      </c>
      <c r="J31" s="1">
        <f t="shared" ca="1" si="0"/>
        <v>151.31038999</v>
      </c>
      <c r="K31" s="1">
        <f t="shared" ca="1" si="1"/>
        <v>176.21542815000001</v>
      </c>
      <c r="L31" s="1">
        <f t="shared" ca="1" si="2"/>
        <v>165.10838258999999</v>
      </c>
      <c r="M31" s="1">
        <f t="shared" ca="1" si="5"/>
        <v>169.92486937000001</v>
      </c>
      <c r="O31" s="1">
        <f t="shared" ca="1" si="6"/>
        <v>103.59414804181333</v>
      </c>
      <c r="P31" s="1">
        <f t="shared" ca="1" si="7"/>
        <v>101.38743347586066</v>
      </c>
      <c r="Q31" s="1">
        <f t="shared" ca="1" si="8"/>
        <v>105.67107267120809</v>
      </c>
      <c r="R31" s="1">
        <f t="shared" ca="1" si="8"/>
        <v>100.19075723999221</v>
      </c>
      <c r="AB31" s="93">
        <v>37729</v>
      </c>
    </row>
    <row r="32" spans="1:28" x14ac:dyDescent="0.3">
      <c r="A32" s="89">
        <v>43494</v>
      </c>
      <c r="B32" s="90">
        <v>101.75966047999999</v>
      </c>
      <c r="C32" s="90">
        <v>103.61574616</v>
      </c>
      <c r="D32" s="90"/>
      <c r="E32" s="90"/>
      <c r="F32" s="90">
        <v>100.51830004999999</v>
      </c>
      <c r="G32" s="91">
        <v>108.82045829</v>
      </c>
      <c r="I32" s="92">
        <f t="shared" ca="1" si="4"/>
        <v>45923</v>
      </c>
      <c r="J32" s="1">
        <f t="shared" ca="1" si="0"/>
        <v>151.52896551000001</v>
      </c>
      <c r="K32" s="1">
        <f t="shared" ca="1" si="1"/>
        <v>176.31257762000001</v>
      </c>
      <c r="L32" s="1">
        <f t="shared" ca="1" si="2"/>
        <v>166.60540258</v>
      </c>
      <c r="M32" s="1">
        <f t="shared" ca="1" si="5"/>
        <v>170.58537507</v>
      </c>
      <c r="O32" s="1">
        <f t="shared" ca="1" si="6"/>
        <v>103.74379503418902</v>
      </c>
      <c r="P32" s="1">
        <f t="shared" ca="1" si="7"/>
        <v>101.44332946368787</v>
      </c>
      <c r="Q32" s="1">
        <f t="shared" ca="1" si="8"/>
        <v>106.62918094937086</v>
      </c>
      <c r="R32" s="1">
        <f t="shared" ca="1" si="8"/>
        <v>100.58020327275763</v>
      </c>
      <c r="AB32" s="93">
        <v>37732</v>
      </c>
    </row>
    <row r="33" spans="1:28" x14ac:dyDescent="0.3">
      <c r="A33" s="89">
        <v>43495</v>
      </c>
      <c r="B33" s="90">
        <v>101.97568453</v>
      </c>
      <c r="C33" s="90">
        <v>103.75875429</v>
      </c>
      <c r="D33" s="90"/>
      <c r="E33" s="90"/>
      <c r="F33" s="90">
        <v>100.54304788</v>
      </c>
      <c r="G33" s="91">
        <v>110.36434514</v>
      </c>
      <c r="I33" s="92">
        <f t="shared" ca="1" si="4"/>
        <v>45924</v>
      </c>
      <c r="J33" s="1">
        <f t="shared" ca="1" si="0"/>
        <v>151.57404138999999</v>
      </c>
      <c r="K33" s="1">
        <f t="shared" ca="1" si="1"/>
        <v>176.40978061000001</v>
      </c>
      <c r="L33" s="1">
        <f t="shared" ca="1" si="2"/>
        <v>166.68142041999999</v>
      </c>
      <c r="M33" s="1">
        <f t="shared" ca="1" si="5"/>
        <v>170.664661</v>
      </c>
      <c r="O33" s="1">
        <f t="shared" ca="1" si="6"/>
        <v>103.7746560833618</v>
      </c>
      <c r="P33" s="1">
        <f t="shared" ca="1" si="7"/>
        <v>101.49925624482017</v>
      </c>
      <c r="Q33" s="1">
        <f t="shared" ca="1" si="8"/>
        <v>106.67783315326832</v>
      </c>
      <c r="R33" s="1">
        <f t="shared" ca="1" si="8"/>
        <v>100.62695168218485</v>
      </c>
      <c r="AB33" s="93">
        <v>37742</v>
      </c>
    </row>
    <row r="34" spans="1:28" x14ac:dyDescent="0.3">
      <c r="A34" s="89">
        <v>43496</v>
      </c>
      <c r="B34" s="90">
        <v>102.47066878</v>
      </c>
      <c r="C34" s="90">
        <v>104.38906826</v>
      </c>
      <c r="D34" s="90"/>
      <c r="E34" s="90"/>
      <c r="F34" s="90">
        <v>100.56780177</v>
      </c>
      <c r="G34" s="91">
        <v>110.81667458</v>
      </c>
      <c r="I34" s="92">
        <f t="shared" ca="1" si="4"/>
        <v>45925</v>
      </c>
      <c r="J34" s="1">
        <f t="shared" ca="1" si="0"/>
        <v>151.76710226</v>
      </c>
      <c r="K34" s="1">
        <f t="shared" ca="1" si="1"/>
        <v>176.50703713999999</v>
      </c>
      <c r="L34" s="1">
        <f t="shared" ca="1" si="2"/>
        <v>165.33251061000001</v>
      </c>
      <c r="M34" s="1">
        <f t="shared" ca="1" si="5"/>
        <v>170.59899304000001</v>
      </c>
      <c r="O34" s="1">
        <f t="shared" ca="1" si="6"/>
        <v>103.90683455669192</v>
      </c>
      <c r="P34" s="1">
        <f t="shared" ca="1" si="7"/>
        <v>101.55521383076477</v>
      </c>
      <c r="Q34" s="1">
        <f t="shared" ca="1" si="8"/>
        <v>105.81451692229673</v>
      </c>
      <c r="R34" s="1">
        <f t="shared" ca="1" si="8"/>
        <v>100.58823267264142</v>
      </c>
      <c r="AB34" s="93">
        <v>37791</v>
      </c>
    </row>
    <row r="35" spans="1:28" x14ac:dyDescent="0.3">
      <c r="A35" s="89">
        <v>43497</v>
      </c>
      <c r="B35" s="90">
        <v>102.39327433</v>
      </c>
      <c r="C35" s="90">
        <v>104.90082685</v>
      </c>
      <c r="D35" s="90"/>
      <c r="E35" s="90"/>
      <c r="F35" s="90">
        <v>100.59256173</v>
      </c>
      <c r="G35" s="91">
        <v>111.34864013000001</v>
      </c>
      <c r="I35" s="92">
        <f t="shared" ca="1" si="4"/>
        <v>45926</v>
      </c>
      <c r="J35" s="1">
        <f t="shared" ca="1" si="0"/>
        <v>152.18043961999999</v>
      </c>
      <c r="K35" s="1">
        <f t="shared" ca="1" si="1"/>
        <v>176.60434738000001</v>
      </c>
      <c r="L35" s="1">
        <f t="shared" ca="1" si="2"/>
        <v>165.49229485000001</v>
      </c>
      <c r="M35" s="1">
        <f t="shared" ca="1" si="5"/>
        <v>170.72759443000001</v>
      </c>
      <c r="O35" s="1">
        <f t="shared" ca="1" si="6"/>
        <v>104.18982458576977</v>
      </c>
      <c r="P35" s="1">
        <f t="shared" ca="1" si="7"/>
        <v>101.611202319333</v>
      </c>
      <c r="Q35" s="1">
        <f t="shared" ca="1" si="8"/>
        <v>105.91678048863959</v>
      </c>
      <c r="R35" s="1">
        <f t="shared" ca="1" si="8"/>
        <v>100.66405836368941</v>
      </c>
      <c r="AB35" s="93">
        <v>37871</v>
      </c>
    </row>
    <row r="36" spans="1:28" x14ac:dyDescent="0.3">
      <c r="A36" s="89">
        <v>43500</v>
      </c>
      <c r="B36" s="90">
        <v>102.29546817000001</v>
      </c>
      <c r="C36" s="90">
        <v>104.77070075</v>
      </c>
      <c r="D36" s="90"/>
      <c r="E36" s="90"/>
      <c r="F36" s="90">
        <v>100.61732794</v>
      </c>
      <c r="G36" s="91">
        <v>112.17624576999999</v>
      </c>
      <c r="I36" s="92">
        <f t="shared" ca="1" si="4"/>
        <v>45929</v>
      </c>
      <c r="J36" s="1">
        <f t="shared" ca="1" si="0"/>
        <v>152.32799935</v>
      </c>
      <c r="K36" s="1">
        <f t="shared" ca="1" si="1"/>
        <v>176.70171114999999</v>
      </c>
      <c r="L36" s="1">
        <f t="shared" ca="1" si="2"/>
        <v>166.50511502000001</v>
      </c>
      <c r="M36" s="1">
        <f t="shared" ca="1" si="5"/>
        <v>170.35891092</v>
      </c>
      <c r="O36" s="1">
        <f t="shared" ca="1" si="6"/>
        <v>104.29085085710277</v>
      </c>
      <c r="P36" s="1">
        <f t="shared" ca="1" si="7"/>
        <v>101.66722160695991</v>
      </c>
      <c r="Q36" s="1">
        <f t="shared" ca="1" si="8"/>
        <v>106.56499587363736</v>
      </c>
      <c r="R36" s="1">
        <f t="shared" ca="1" si="8"/>
        <v>100.44667593941125</v>
      </c>
      <c r="AB36" s="93">
        <v>37906</v>
      </c>
    </row>
    <row r="37" spans="1:28" x14ac:dyDescent="0.3">
      <c r="A37" s="89">
        <v>43501</v>
      </c>
      <c r="B37" s="90">
        <v>102.23465825</v>
      </c>
      <c r="C37" s="90">
        <v>104.54806541000001</v>
      </c>
      <c r="D37" s="90"/>
      <c r="E37" s="90"/>
      <c r="F37" s="90">
        <v>100.64210021</v>
      </c>
      <c r="G37" s="91">
        <v>111.86058002999999</v>
      </c>
      <c r="I37" s="92">
        <f t="shared" ca="1" si="4"/>
        <v>45930</v>
      </c>
      <c r="J37" s="1">
        <f t="shared" ca="1" si="0"/>
        <v>152.63885285999999</v>
      </c>
      <c r="K37" s="1">
        <f t="shared" ca="1" si="1"/>
        <v>176.79912863000001</v>
      </c>
      <c r="L37" s="1">
        <f t="shared" ca="1" si="2"/>
        <v>166.39158322</v>
      </c>
      <c r="M37" s="1">
        <f t="shared" ca="1" si="5"/>
        <v>170.26283785000001</v>
      </c>
      <c r="O37" s="1">
        <f t="shared" ca="1" si="6"/>
        <v>104.50367566402042</v>
      </c>
      <c r="P37" s="1">
        <f t="shared" ca="1" si="7"/>
        <v>101.72327179721044</v>
      </c>
      <c r="Q37" s="1">
        <f t="shared" ca="1" si="8"/>
        <v>106.49233434731083</v>
      </c>
      <c r="R37" s="1">
        <f t="shared" ca="1" si="8"/>
        <v>100.39002953050503</v>
      </c>
      <c r="AB37" s="93">
        <v>37927</v>
      </c>
    </row>
    <row r="38" spans="1:28" x14ac:dyDescent="0.3">
      <c r="A38" s="89">
        <v>43502</v>
      </c>
      <c r="B38" s="90">
        <v>102.00375065</v>
      </c>
      <c r="C38" s="90">
        <v>104.18977465</v>
      </c>
      <c r="D38" s="90"/>
      <c r="E38" s="90"/>
      <c r="F38" s="90">
        <v>100.66687855000001</v>
      </c>
      <c r="G38" s="91">
        <v>107.67835888</v>
      </c>
      <c r="I38" s="92">
        <f t="shared" ca="1" si="4"/>
        <v>45931</v>
      </c>
      <c r="J38" s="1">
        <f t="shared" ca="1" si="0"/>
        <v>151.93805043</v>
      </c>
      <c r="K38" s="1">
        <f t="shared" ca="1" si="1"/>
        <v>176.89659982000001</v>
      </c>
      <c r="L38" s="1">
        <f t="shared" ca="1" si="2"/>
        <v>165.57272742999999</v>
      </c>
      <c r="M38" s="1">
        <f t="shared" ca="1" si="5"/>
        <v>170.45572887</v>
      </c>
      <c r="O38" s="1">
        <f t="shared" ca="1" si="6"/>
        <v>104.02387364456705</v>
      </c>
      <c r="P38" s="1">
        <f t="shared" ca="1" si="7"/>
        <v>101.7793528900846</v>
      </c>
      <c r="Q38" s="1">
        <f t="shared" ca="1" si="8"/>
        <v>105.9682581718013</v>
      </c>
      <c r="R38" s="1">
        <f t="shared" ca="1" si="8"/>
        <v>100.50376154295408</v>
      </c>
      <c r="AB38" s="93">
        <v>37940</v>
      </c>
    </row>
    <row r="39" spans="1:28" x14ac:dyDescent="0.3">
      <c r="A39" s="89">
        <v>43503</v>
      </c>
      <c r="B39" s="90">
        <v>102.09390242000001</v>
      </c>
      <c r="C39" s="90">
        <v>103.84141964</v>
      </c>
      <c r="D39" s="90"/>
      <c r="E39" s="90"/>
      <c r="F39" s="90">
        <v>100.69166296</v>
      </c>
      <c r="G39" s="91">
        <v>107.41669413</v>
      </c>
      <c r="I39" s="92">
        <f t="shared" ca="1" si="4"/>
        <v>45932</v>
      </c>
      <c r="J39" s="1">
        <f t="shared" ca="1" si="0"/>
        <v>151.98525253</v>
      </c>
      <c r="K39" s="1">
        <f t="shared" ca="1" si="1"/>
        <v>176.99412472</v>
      </c>
      <c r="L39" s="1">
        <f t="shared" ca="1" si="2"/>
        <v>163.78895374000001</v>
      </c>
      <c r="M39" s="1">
        <f t="shared" ca="1" si="5"/>
        <v>170.09700995</v>
      </c>
      <c r="O39" s="1">
        <f t="shared" ca="1" si="6"/>
        <v>104.05619040308974</v>
      </c>
      <c r="P39" s="1">
        <f t="shared" ca="1" si="7"/>
        <v>101.83546488558235</v>
      </c>
      <c r="Q39" s="1">
        <f t="shared" ca="1" si="8"/>
        <v>104.82662455957552</v>
      </c>
      <c r="R39" s="1">
        <f t="shared" ca="1" si="8"/>
        <v>100.29225442004523</v>
      </c>
      <c r="AB39" s="93">
        <v>37980</v>
      </c>
    </row>
    <row r="40" spans="1:28" x14ac:dyDescent="0.3">
      <c r="A40" s="89">
        <v>43504</v>
      </c>
      <c r="B40" s="90">
        <v>102.16959589</v>
      </c>
      <c r="C40" s="90">
        <v>103.25330111</v>
      </c>
      <c r="D40" s="90"/>
      <c r="E40" s="90"/>
      <c r="F40" s="90">
        <v>100.71645344</v>
      </c>
      <c r="G40" s="91">
        <v>108.48341289</v>
      </c>
      <c r="I40" s="92">
        <f t="shared" ca="1" si="4"/>
        <v>45933</v>
      </c>
      <c r="J40" s="1">
        <f t="shared" ca="1" si="0"/>
        <v>152.44536675000001</v>
      </c>
      <c r="K40" s="1">
        <f t="shared" ca="1" si="1"/>
        <v>177.09170351</v>
      </c>
      <c r="L40" s="1">
        <f t="shared" ca="1" si="2"/>
        <v>164.07455823999999</v>
      </c>
      <c r="M40" s="1">
        <f t="shared" ca="1" si="5"/>
        <v>170.09686224000001</v>
      </c>
      <c r="O40" s="1">
        <f t="shared" ca="1" si="6"/>
        <v>104.37120605155891</v>
      </c>
      <c r="P40" s="1">
        <f t="shared" ca="1" si="7"/>
        <v>101.89160788726868</v>
      </c>
      <c r="Q40" s="1">
        <f t="shared" ca="1" si="8"/>
        <v>105.00941439375168</v>
      </c>
      <c r="R40" s="1">
        <f t="shared" ca="1" si="8"/>
        <v>100.29216732757426</v>
      </c>
      <c r="AB40" s="93">
        <v>37987</v>
      </c>
    </row>
    <row r="41" spans="1:28" x14ac:dyDescent="0.3">
      <c r="A41" s="89">
        <v>43507</v>
      </c>
      <c r="B41" s="90">
        <v>102.30992646999999</v>
      </c>
      <c r="C41" s="90">
        <v>103.26560849000001</v>
      </c>
      <c r="D41" s="90"/>
      <c r="E41" s="90"/>
      <c r="F41" s="90">
        <v>100.74125015</v>
      </c>
      <c r="G41" s="91">
        <v>107.42502297999999</v>
      </c>
      <c r="I41" s="92">
        <f t="shared" ca="1" si="4"/>
        <v>45936</v>
      </c>
      <c r="J41" s="1">
        <f t="shared" ca="1" si="0"/>
        <v>152.35734120000001</v>
      </c>
      <c r="K41" s="1">
        <f t="shared" ca="1" si="1"/>
        <v>177.18933601000001</v>
      </c>
      <c r="L41" s="1">
        <f t="shared" ca="1" si="2"/>
        <v>163.40031952000001</v>
      </c>
      <c r="M41" s="1">
        <f t="shared" ca="1" si="5"/>
        <v>170.14368848999999</v>
      </c>
      <c r="O41" s="1">
        <f t="shared" ca="1" si="6"/>
        <v>104.31093965571679</v>
      </c>
      <c r="P41" s="1">
        <f t="shared" ca="1" si="7"/>
        <v>101.94778179157861</v>
      </c>
      <c r="Q41" s="1">
        <f t="shared" ca="1" si="8"/>
        <v>104.57789463890204</v>
      </c>
      <c r="R41" s="1">
        <f t="shared" ca="1" si="8"/>
        <v>100.31977692623749</v>
      </c>
      <c r="AB41" s="93">
        <v>38040</v>
      </c>
    </row>
    <row r="42" spans="1:28" x14ac:dyDescent="0.3">
      <c r="A42" s="89">
        <v>43508</v>
      </c>
      <c r="B42" s="90">
        <v>102.22062519000001</v>
      </c>
      <c r="C42" s="90">
        <v>103.71976221</v>
      </c>
      <c r="D42" s="90"/>
      <c r="E42" s="90"/>
      <c r="F42" s="90">
        <v>100.76605293999999</v>
      </c>
      <c r="G42" s="91">
        <v>109.42244536</v>
      </c>
      <c r="I42" s="92">
        <f t="shared" ca="1" si="4"/>
        <v>45937</v>
      </c>
      <c r="J42" s="1">
        <f t="shared" ca="1" si="0"/>
        <v>152.04521195999999</v>
      </c>
      <c r="K42" s="1">
        <f t="shared" ca="1" si="1"/>
        <v>177.28702239</v>
      </c>
      <c r="L42" s="1">
        <f t="shared" ca="1" si="2"/>
        <v>160.83834439</v>
      </c>
      <c r="M42" s="1">
        <f t="shared" ca="1" si="5"/>
        <v>169.70458162</v>
      </c>
      <c r="O42" s="1">
        <f t="shared" ca="1" si="6"/>
        <v>104.09724142455846</v>
      </c>
      <c r="P42" s="1">
        <f t="shared" ca="1" si="7"/>
        <v>102.00398669632348</v>
      </c>
      <c r="Q42" s="1">
        <f t="shared" ca="1" si="8"/>
        <v>102.9382040556787</v>
      </c>
      <c r="R42" s="1">
        <f t="shared" ca="1" si="8"/>
        <v>100.06087162310152</v>
      </c>
      <c r="AB42" s="93">
        <v>38041</v>
      </c>
    </row>
    <row r="43" spans="1:28" x14ac:dyDescent="0.3">
      <c r="A43" s="89">
        <v>43509</v>
      </c>
      <c r="B43" s="90">
        <v>102.22742909999999</v>
      </c>
      <c r="C43" s="90">
        <v>104.09511566</v>
      </c>
      <c r="D43" s="90"/>
      <c r="E43" s="90"/>
      <c r="F43" s="90">
        <v>100.79086178999999</v>
      </c>
      <c r="G43" s="91">
        <v>109.05152703</v>
      </c>
      <c r="I43" s="92">
        <f t="shared" ca="1" si="4"/>
        <v>45938</v>
      </c>
      <c r="J43" s="1">
        <f t="shared" ca="1" si="0"/>
        <v>152.12600835999999</v>
      </c>
      <c r="K43" s="1">
        <f t="shared" ca="1" si="1"/>
        <v>177.38476266999999</v>
      </c>
      <c r="L43" s="1">
        <f t="shared" ca="1" si="2"/>
        <v>161.73602844000001</v>
      </c>
      <c r="M43" s="1">
        <f t="shared" ca="1" si="5"/>
        <v>169.89154300000001</v>
      </c>
      <c r="O43" s="1">
        <f t="shared" ca="1" si="6"/>
        <v>104.15255840724154</v>
      </c>
      <c r="P43" s="1">
        <f t="shared" ca="1" si="7"/>
        <v>102.0602226130105</v>
      </c>
      <c r="Q43" s="1">
        <f t="shared" ca="1" si="8"/>
        <v>103.51273113295552</v>
      </c>
      <c r="R43" s="1">
        <f t="shared" ca="1" si="8"/>
        <v>100.1711074132262</v>
      </c>
      <c r="AB43" s="93">
        <v>38086</v>
      </c>
    </row>
    <row r="44" spans="1:28" x14ac:dyDescent="0.3">
      <c r="A44" s="89">
        <v>43510</v>
      </c>
      <c r="B44" s="90">
        <v>102.22913007</v>
      </c>
      <c r="C44" s="90">
        <v>104.45790995</v>
      </c>
      <c r="D44" s="90"/>
      <c r="E44" s="90"/>
      <c r="F44" s="90">
        <v>100.81567671000001</v>
      </c>
      <c r="G44" s="91">
        <v>111.52365979</v>
      </c>
      <c r="I44" s="92">
        <f t="shared" ca="1" si="4"/>
        <v>45939</v>
      </c>
      <c r="J44" s="1">
        <f t="shared" ca="1" si="0"/>
        <v>151.95548543999999</v>
      </c>
      <c r="K44" s="1">
        <f t="shared" ca="1" si="1"/>
        <v>177.48255682999999</v>
      </c>
      <c r="L44" s="1">
        <f t="shared" ca="1" si="2"/>
        <v>161.23858437999999</v>
      </c>
      <c r="M44" s="1">
        <f t="shared" ca="1" si="5"/>
        <v>169.96926932</v>
      </c>
      <c r="O44" s="1">
        <f t="shared" ca="1" si="6"/>
        <v>104.0358104653443</v>
      </c>
      <c r="P44" s="1">
        <f t="shared" ca="1" si="7"/>
        <v>102.11648953013247</v>
      </c>
      <c r="Q44" s="1">
        <f t="shared" ca="1" si="8"/>
        <v>103.19436178919753</v>
      </c>
      <c r="R44" s="1">
        <f t="shared" ca="1" si="8"/>
        <v>100.21693624856471</v>
      </c>
      <c r="AB44" s="93">
        <v>38098</v>
      </c>
    </row>
    <row r="45" spans="1:28" x14ac:dyDescent="0.3">
      <c r="A45" s="89">
        <v>43511</v>
      </c>
      <c r="B45" s="90">
        <v>102.35245089</v>
      </c>
      <c r="C45" s="90">
        <v>105.12460647</v>
      </c>
      <c r="D45" s="90"/>
      <c r="E45" s="90"/>
      <c r="F45" s="90">
        <v>100.8404977</v>
      </c>
      <c r="G45" s="91">
        <v>110.96704903</v>
      </c>
      <c r="I45" s="92">
        <f t="shared" ca="1" si="4"/>
        <v>45940</v>
      </c>
      <c r="J45" s="1">
        <f t="shared" ca="1" si="0"/>
        <v>152.12600835999999</v>
      </c>
      <c r="K45" s="1">
        <f t="shared" ca="1" si="1"/>
        <v>177.58040489000001</v>
      </c>
      <c r="L45" s="1">
        <f t="shared" ca="1" si="2"/>
        <v>160.06907484999999</v>
      </c>
      <c r="M45" s="1">
        <f t="shared" ca="1" si="5"/>
        <v>169.62373722000001</v>
      </c>
      <c r="O45" s="1">
        <f t="shared" ca="1" si="6"/>
        <v>104.15255840724154</v>
      </c>
      <c r="P45" s="1">
        <f t="shared" ca="1" si="7"/>
        <v>102.1727874591966</v>
      </c>
      <c r="Q45" s="1">
        <f t="shared" ca="1" si="8"/>
        <v>102.44586359306909</v>
      </c>
      <c r="R45" s="1">
        <f t="shared" ca="1" si="8"/>
        <v>100.01320431175009</v>
      </c>
      <c r="AB45" s="93">
        <v>38108</v>
      </c>
    </row>
    <row r="46" spans="1:28" x14ac:dyDescent="0.3">
      <c r="A46" s="89">
        <v>43514</v>
      </c>
      <c r="B46" s="90">
        <v>102.63226157</v>
      </c>
      <c r="C46" s="90">
        <v>104.90329316</v>
      </c>
      <c r="D46" s="90"/>
      <c r="E46" s="90"/>
      <c r="F46" s="90">
        <v>100.86532493</v>
      </c>
      <c r="G46" s="91">
        <v>109.81099992999999</v>
      </c>
      <c r="I46" s="92">
        <f t="shared" ca="1" si="4"/>
        <v>45943</v>
      </c>
      <c r="J46" s="1">
        <f t="shared" ca="1" si="0"/>
        <v>151.81047717000001</v>
      </c>
      <c r="K46" s="1">
        <f t="shared" ca="1" si="1"/>
        <v>177.67830683</v>
      </c>
      <c r="L46" s="1">
        <f t="shared" ca="1" si="2"/>
        <v>161.32411440000001</v>
      </c>
      <c r="M46" s="1">
        <f t="shared" ca="1" si="5"/>
        <v>169.43697277000001</v>
      </c>
      <c r="O46" s="1">
        <f t="shared" ca="1" si="6"/>
        <v>103.93653104249265</v>
      </c>
      <c r="P46" s="1">
        <f t="shared" ca="1" si="7"/>
        <v>102.22911638869564</v>
      </c>
      <c r="Q46" s="1">
        <f t="shared" ca="1" si="8"/>
        <v>103.24910188668511</v>
      </c>
      <c r="R46" s="1">
        <f t="shared" ca="1" si="8"/>
        <v>99.903084635093066</v>
      </c>
      <c r="AB46" s="93">
        <v>38148</v>
      </c>
    </row>
    <row r="47" spans="1:28" x14ac:dyDescent="0.3">
      <c r="A47" s="89">
        <v>43515</v>
      </c>
      <c r="B47" s="90">
        <v>102.61950425000001</v>
      </c>
      <c r="C47" s="90">
        <v>105.02415433</v>
      </c>
      <c r="D47" s="90"/>
      <c r="E47" s="90"/>
      <c r="F47" s="90">
        <v>100.89015823</v>
      </c>
      <c r="G47" s="91">
        <v>111.11866371000001</v>
      </c>
      <c r="I47" s="92">
        <f t="shared" ca="1" si="4"/>
        <v>45944</v>
      </c>
      <c r="J47" s="1">
        <f t="shared" ca="1" si="0"/>
        <v>152.04436147000001</v>
      </c>
      <c r="K47" s="1">
        <f t="shared" ca="1" si="1"/>
        <v>177.77626283000001</v>
      </c>
      <c r="L47" s="1">
        <f t="shared" ca="1" si="2"/>
        <v>161.20991129000001</v>
      </c>
      <c r="M47" s="1">
        <f t="shared" ca="1" si="5"/>
        <v>169.46381389999999</v>
      </c>
      <c r="O47" s="1">
        <f t="shared" ca="1" si="6"/>
        <v>104.09665913944923</v>
      </c>
      <c r="P47" s="1">
        <f t="shared" ca="1" si="7"/>
        <v>102.28547642219458</v>
      </c>
      <c r="Q47" s="1">
        <f t="shared" ca="1" si="8"/>
        <v>103.17601071501483</v>
      </c>
      <c r="R47" s="1">
        <f t="shared" ca="1" si="8"/>
        <v>99.918910647788238</v>
      </c>
      <c r="AB47" s="93">
        <v>38237</v>
      </c>
    </row>
    <row r="48" spans="1:28" x14ac:dyDescent="0.3">
      <c r="A48" s="89">
        <v>43516</v>
      </c>
      <c r="B48" s="90">
        <v>102.83552830000001</v>
      </c>
      <c r="C48" s="90">
        <v>104.65326322</v>
      </c>
      <c r="D48" s="90"/>
      <c r="E48" s="90"/>
      <c r="F48" s="90">
        <v>100.91499760000001</v>
      </c>
      <c r="G48" s="91">
        <v>109.85074401999999</v>
      </c>
      <c r="I48" s="92">
        <f t="shared" ca="1" si="4"/>
        <v>45945</v>
      </c>
      <c r="J48" s="1">
        <f t="shared" ca="1" si="0"/>
        <v>152.49512032000001</v>
      </c>
      <c r="K48" s="1">
        <f t="shared" ca="1" si="1"/>
        <v>177.87427273</v>
      </c>
      <c r="L48" s="1">
        <f t="shared" ca="1" si="2"/>
        <v>162.25746914000001</v>
      </c>
      <c r="M48" s="1">
        <f t="shared" ca="1" si="5"/>
        <v>169.92015788</v>
      </c>
      <c r="O48" s="1">
        <f t="shared" ca="1" si="6"/>
        <v>104.40526966540943</v>
      </c>
      <c r="P48" s="1">
        <f t="shared" ca="1" si="7"/>
        <v>102.34186746763564</v>
      </c>
      <c r="Q48" s="1">
        <f t="shared" ca="1" si="8"/>
        <v>103.84645857452496</v>
      </c>
      <c r="R48" s="1">
        <f t="shared" ca="1" si="8"/>
        <v>100.18797926080308</v>
      </c>
      <c r="AB48" s="93">
        <v>38272</v>
      </c>
    </row>
    <row r="49" spans="1:28" x14ac:dyDescent="0.3">
      <c r="A49" s="89">
        <v>43517</v>
      </c>
      <c r="B49" s="90">
        <v>102.47619695</v>
      </c>
      <c r="C49" s="90">
        <v>104.66261541</v>
      </c>
      <c r="D49" s="90"/>
      <c r="E49" s="90"/>
      <c r="F49" s="90">
        <v>100.93984321000001</v>
      </c>
      <c r="G49" s="91">
        <v>110.29160423</v>
      </c>
      <c r="I49" s="92">
        <f t="shared" ca="1" si="4"/>
        <v>45946</v>
      </c>
      <c r="J49" s="1">
        <f t="shared" ca="1" si="0"/>
        <v>152.16470558</v>
      </c>
      <c r="K49" s="1">
        <f t="shared" ca="1" si="1"/>
        <v>177.97233668999999</v>
      </c>
      <c r="L49" s="1">
        <f t="shared" ca="1" si="2"/>
        <v>161.79819899</v>
      </c>
      <c r="M49" s="1">
        <f t="shared" ca="1" si="5"/>
        <v>169.73443119000001</v>
      </c>
      <c r="O49" s="1">
        <f t="shared" ca="1" si="6"/>
        <v>104.17905232836458</v>
      </c>
      <c r="P49" s="1">
        <f t="shared" ca="1" si="7"/>
        <v>102.39828961707657</v>
      </c>
      <c r="Q49" s="1">
        <f t="shared" ca="1" si="8"/>
        <v>103.55252092802229</v>
      </c>
      <c r="R49" s="1">
        <f t="shared" ca="1" si="8"/>
        <v>100.07847146609494</v>
      </c>
      <c r="AB49" s="93">
        <v>38293</v>
      </c>
    </row>
    <row r="50" spans="1:28" x14ac:dyDescent="0.3">
      <c r="A50" s="89">
        <v>43518</v>
      </c>
      <c r="B50" s="90">
        <v>102.64969658</v>
      </c>
      <c r="C50" s="90">
        <v>104.68144633</v>
      </c>
      <c r="D50" s="90"/>
      <c r="E50" s="90"/>
      <c r="F50" s="90">
        <v>100.96469489</v>
      </c>
      <c r="G50" s="91">
        <v>111.37631195</v>
      </c>
      <c r="I50" s="92">
        <f t="shared" ca="1" si="4"/>
        <v>45947</v>
      </c>
      <c r="J50" s="1">
        <f t="shared" ca="1" si="0"/>
        <v>152.13153653000001</v>
      </c>
      <c r="K50" s="1">
        <f t="shared" ca="1" si="1"/>
        <v>178.07045471999999</v>
      </c>
      <c r="L50" s="1">
        <f t="shared" ca="1" si="2"/>
        <v>163.16200287000001</v>
      </c>
      <c r="M50" s="1">
        <f t="shared" ca="1" si="5"/>
        <v>169.55745862000001</v>
      </c>
      <c r="O50" s="1">
        <f t="shared" ca="1" si="6"/>
        <v>104.15634325018209</v>
      </c>
      <c r="P50" s="1">
        <f t="shared" ca="1" si="7"/>
        <v>102.45474287627098</v>
      </c>
      <c r="Q50" s="1">
        <f t="shared" ca="1" si="8"/>
        <v>104.42536951785206</v>
      </c>
      <c r="R50" s="1">
        <f t="shared" ca="1" si="8"/>
        <v>99.974125257886882</v>
      </c>
      <c r="AB50" s="93">
        <v>38306</v>
      </c>
    </row>
    <row r="51" spans="1:28" x14ac:dyDescent="0.3">
      <c r="A51" s="89">
        <v>43521</v>
      </c>
      <c r="B51" s="90">
        <v>102.22615336</v>
      </c>
      <c r="C51" s="90">
        <v>104.63290707</v>
      </c>
      <c r="D51" s="90"/>
      <c r="E51" s="90"/>
      <c r="F51" s="90">
        <v>100.98955263000001</v>
      </c>
      <c r="G51" s="91">
        <v>110.64162079</v>
      </c>
      <c r="I51" s="92">
        <f t="shared" ca="1" si="4"/>
        <v>45950</v>
      </c>
      <c r="J51" s="1">
        <f t="shared" ca="1" si="0"/>
        <v>151.712671</v>
      </c>
      <c r="K51" s="1">
        <f t="shared" ca="1" si="1"/>
        <v>178.16862681999999</v>
      </c>
      <c r="L51" s="1">
        <f t="shared" ca="1" si="2"/>
        <v>164.42576951000001</v>
      </c>
      <c r="M51" s="1">
        <f t="shared" ca="1" si="5"/>
        <v>170.05806494000001</v>
      </c>
      <c r="O51" s="1">
        <f t="shared" ca="1" si="6"/>
        <v>103.86956837816371</v>
      </c>
      <c r="P51" s="1">
        <f t="shared" ca="1" si="7"/>
        <v>102.51122724521888</v>
      </c>
      <c r="Q51" s="1">
        <f t="shared" ca="1" si="8"/>
        <v>105.23419323933751</v>
      </c>
      <c r="R51" s="1">
        <f t="shared" ca="1" si="8"/>
        <v>100.26929174214479</v>
      </c>
      <c r="AB51" s="93">
        <v>38346</v>
      </c>
    </row>
    <row r="52" spans="1:28" x14ac:dyDescent="0.3">
      <c r="A52" s="89">
        <v>43522</v>
      </c>
      <c r="B52" s="90">
        <v>102.46088816</v>
      </c>
      <c r="C52" s="90">
        <v>104.65694447</v>
      </c>
      <c r="D52" s="90"/>
      <c r="E52" s="90"/>
      <c r="F52" s="90">
        <v>101.01441645</v>
      </c>
      <c r="G52" s="91">
        <v>111.05419476</v>
      </c>
      <c r="I52" s="92">
        <f t="shared" ca="1" si="4"/>
        <v>45951</v>
      </c>
      <c r="J52" s="1">
        <f t="shared" ca="1" si="0"/>
        <v>151.91381150999999</v>
      </c>
      <c r="K52" s="1">
        <f t="shared" ca="1" si="1"/>
        <v>178.26685316000001</v>
      </c>
      <c r="L52" s="1">
        <f t="shared" ca="1" si="2"/>
        <v>163.94313989</v>
      </c>
      <c r="M52" s="1">
        <f t="shared" ca="1" si="5"/>
        <v>170.28974835</v>
      </c>
      <c r="O52" s="1">
        <f t="shared" ca="1" si="6"/>
        <v>104.00727854976211</v>
      </c>
      <c r="P52" s="1">
        <f t="shared" ca="1" si="7"/>
        <v>102.56774282173157</v>
      </c>
      <c r="Q52" s="1">
        <f t="shared" ca="1" si="8"/>
        <v>104.92530529041403</v>
      </c>
      <c r="R52" s="1">
        <f t="shared" ca="1" si="8"/>
        <v>100.40589644499907</v>
      </c>
      <c r="AB52" s="93">
        <v>38353</v>
      </c>
    </row>
    <row r="53" spans="1:28" x14ac:dyDescent="0.3">
      <c r="A53" s="89">
        <v>43523</v>
      </c>
      <c r="B53" s="90">
        <v>102.94651703</v>
      </c>
      <c r="C53" s="90">
        <v>104.93485104</v>
      </c>
      <c r="D53" s="90"/>
      <c r="E53" s="90"/>
      <c r="F53" s="90">
        <v>101.0392865</v>
      </c>
      <c r="G53" s="91">
        <v>110.7183327</v>
      </c>
      <c r="I53" s="92">
        <f t="shared" ca="1" si="4"/>
        <v>45952</v>
      </c>
      <c r="J53" s="1">
        <f t="shared" ca="1" si="0"/>
        <v>151.72585357</v>
      </c>
      <c r="K53" s="1">
        <f t="shared" ca="1" si="1"/>
        <v>178.36513357000001</v>
      </c>
      <c r="L53" s="1">
        <f t="shared" ca="1" si="2"/>
        <v>164.83933339000001</v>
      </c>
      <c r="M53" s="1">
        <f t="shared" ca="1" si="5"/>
        <v>170.95694498</v>
      </c>
      <c r="O53" s="1">
        <f t="shared" ca="1" si="6"/>
        <v>103.87859378024112</v>
      </c>
      <c r="P53" s="1">
        <f t="shared" ca="1" si="7"/>
        <v>102.62428950799774</v>
      </c>
      <c r="Q53" s="1">
        <f t="shared" ca="1" si="8"/>
        <v>105.4988784002732</v>
      </c>
      <c r="R53" s="1">
        <f t="shared" ca="1" si="8"/>
        <v>100.79928757035647</v>
      </c>
      <c r="AB53" s="93">
        <v>38390</v>
      </c>
    </row>
    <row r="54" spans="1:28" x14ac:dyDescent="0.3">
      <c r="A54" s="89">
        <v>43524</v>
      </c>
      <c r="B54" s="90">
        <v>103.52825109</v>
      </c>
      <c r="C54" s="90">
        <v>104.95957919</v>
      </c>
      <c r="D54" s="90"/>
      <c r="E54" s="90"/>
      <c r="F54" s="90">
        <v>101.06416263</v>
      </c>
      <c r="G54" s="91">
        <v>108.75790087999999</v>
      </c>
      <c r="I54" s="92">
        <f t="shared" ca="1" si="4"/>
        <v>45953</v>
      </c>
      <c r="J54" s="1">
        <f t="shared" ca="1" si="0"/>
        <v>151.72330210999999</v>
      </c>
      <c r="K54" s="1">
        <f t="shared" ca="1" si="1"/>
        <v>178.46346822999999</v>
      </c>
      <c r="L54" s="1">
        <f t="shared" ca="1" si="2"/>
        <v>165.80442196000001</v>
      </c>
      <c r="M54" s="1">
        <f t="shared" ca="1" si="5"/>
        <v>171.44659837</v>
      </c>
      <c r="O54" s="1">
        <f t="shared" ca="1" si="6"/>
        <v>103.87684693175979</v>
      </c>
      <c r="P54" s="1">
        <f t="shared" ca="1" si="7"/>
        <v>102.6808674075823</v>
      </c>
      <c r="Q54" s="1">
        <f t="shared" ca="1" si="8"/>
        <v>106.11654506755482</v>
      </c>
      <c r="R54" s="1">
        <f t="shared" ca="1" si="8"/>
        <v>101.08799601021647</v>
      </c>
      <c r="AB54" s="93">
        <v>38391</v>
      </c>
    </row>
    <row r="55" spans="1:28" x14ac:dyDescent="0.3">
      <c r="A55" s="89">
        <v>43525</v>
      </c>
      <c r="B55" s="90">
        <v>103.94499041</v>
      </c>
      <c r="C55" s="90">
        <v>104.93632423</v>
      </c>
      <c r="D55" s="90"/>
      <c r="E55" s="90"/>
      <c r="F55" s="90">
        <v>101.08904482</v>
      </c>
      <c r="G55" s="91">
        <v>107.64216478</v>
      </c>
      <c r="I55" s="92">
        <f t="shared" ca="1" si="4"/>
        <v>45954</v>
      </c>
      <c r="J55" s="1">
        <f t="shared" ca="1" si="0"/>
        <v>152.18043961999999</v>
      </c>
      <c r="K55" s="1">
        <f t="shared" ca="1" si="1"/>
        <v>178.56185694999999</v>
      </c>
      <c r="L55" s="1">
        <f t="shared" ca="1" si="2"/>
        <v>166.31784103000001</v>
      </c>
      <c r="M55" s="1">
        <f t="shared" ca="1" si="5"/>
        <v>172.1658372</v>
      </c>
      <c r="O55" s="1">
        <f t="shared" ca="1" si="6"/>
        <v>104.18982458576976</v>
      </c>
      <c r="P55" s="1">
        <f t="shared" ca="1" si="7"/>
        <v>102.73747641116674</v>
      </c>
      <c r="Q55" s="1">
        <f t="shared" ca="1" si="8"/>
        <v>106.44513858295178</v>
      </c>
      <c r="R55" s="1">
        <f t="shared" ca="1" si="8"/>
        <v>101.5120721521095</v>
      </c>
      <c r="AB55" s="93">
        <v>38436</v>
      </c>
    </row>
    <row r="56" spans="1:28" x14ac:dyDescent="0.3">
      <c r="A56" s="89">
        <v>43528</v>
      </c>
      <c r="B56" s="90"/>
      <c r="C56" s="90"/>
      <c r="D56" s="90"/>
      <c r="E56" s="90"/>
      <c r="F56" s="90"/>
      <c r="G56" s="91"/>
      <c r="I56" s="92">
        <f t="shared" ca="1" si="4"/>
        <v>45957</v>
      </c>
      <c r="J56" s="1">
        <f t="shared" ca="1" si="0"/>
        <v>152.35946741999999</v>
      </c>
      <c r="K56" s="1">
        <f t="shared" ca="1" si="1"/>
        <v>178.66029990999999</v>
      </c>
      <c r="L56" s="1">
        <f t="shared" ca="1" si="2"/>
        <v>167.22455937000001</v>
      </c>
      <c r="M56" s="1">
        <f t="shared" ca="1" si="5"/>
        <v>172.27110116</v>
      </c>
      <c r="O56" s="1">
        <f t="shared" ca="1" si="6"/>
        <v>104.31239536506671</v>
      </c>
      <c r="P56" s="1">
        <f t="shared" ca="1" si="7"/>
        <v>102.79411662231595</v>
      </c>
      <c r="Q56" s="1">
        <f t="shared" ca="1" si="8"/>
        <v>107.0254476992756</v>
      </c>
      <c r="R56" s="1">
        <f t="shared" ca="1" si="8"/>
        <v>101.57413767495839</v>
      </c>
      <c r="AB56" s="93">
        <v>38463</v>
      </c>
    </row>
    <row r="57" spans="1:28" x14ac:dyDescent="0.3">
      <c r="A57" s="89">
        <v>43529</v>
      </c>
      <c r="B57" s="90"/>
      <c r="C57" s="90"/>
      <c r="D57" s="90"/>
      <c r="E57" s="90"/>
      <c r="F57" s="90"/>
      <c r="G57" s="91"/>
      <c r="I57" s="92">
        <f t="shared" ca="1" si="4"/>
        <v>45958</v>
      </c>
      <c r="J57" s="1">
        <f t="shared" ca="1" si="0"/>
        <v>152.42750649999999</v>
      </c>
      <c r="K57" s="1">
        <f t="shared" ca="1" si="1"/>
        <v>178.7587973</v>
      </c>
      <c r="L57" s="1">
        <f t="shared" ca="1" si="2"/>
        <v>167.74772956000001</v>
      </c>
      <c r="M57" s="1">
        <f t="shared" ca="1" si="5"/>
        <v>172.01058226000001</v>
      </c>
      <c r="O57" s="1">
        <f t="shared" ca="1" si="6"/>
        <v>104.35897809165021</v>
      </c>
      <c r="P57" s="1">
        <f t="shared" ca="1" si="7"/>
        <v>102.85078815034851</v>
      </c>
      <c r="Q57" s="1">
        <f t="shared" ca="1" si="8"/>
        <v>107.36028203233417</v>
      </c>
      <c r="R57" s="1">
        <f t="shared" ca="1" si="8"/>
        <v>101.42053104890594</v>
      </c>
      <c r="AB57" s="93">
        <v>38473</v>
      </c>
    </row>
    <row r="58" spans="1:28" x14ac:dyDescent="0.3">
      <c r="A58" s="89">
        <v>43530</v>
      </c>
      <c r="B58" s="90">
        <v>104.2566944</v>
      </c>
      <c r="C58" s="90">
        <v>104.88635936</v>
      </c>
      <c r="D58" s="90"/>
      <c r="E58" s="90"/>
      <c r="F58" s="90">
        <v>101.11393326</v>
      </c>
      <c r="G58" s="91">
        <v>107.20196451</v>
      </c>
      <c r="I58" s="92">
        <f t="shared" ca="1" si="4"/>
        <v>45959</v>
      </c>
      <c r="J58" s="1">
        <f t="shared" ca="1" si="0"/>
        <v>152.64905872</v>
      </c>
      <c r="K58" s="1">
        <f t="shared" ca="1" si="1"/>
        <v>178.85734894000001</v>
      </c>
      <c r="L58" s="1">
        <f t="shared" ca="1" si="2"/>
        <v>169.11770043999999</v>
      </c>
      <c r="M58" s="1">
        <f t="shared" ca="1" si="5"/>
        <v>171.85538291</v>
      </c>
      <c r="O58" s="1">
        <f t="shared" ca="1" si="6"/>
        <v>104.51066307163863</v>
      </c>
      <c r="P58" s="1">
        <f t="shared" ca="1" si="7"/>
        <v>102.90749089169945</v>
      </c>
      <c r="Q58" s="1">
        <f t="shared" ca="1" si="8"/>
        <v>108.23707756595284</v>
      </c>
      <c r="R58" s="1">
        <f t="shared" ca="1" si="8"/>
        <v>101.32902272256558</v>
      </c>
      <c r="AB58" s="93">
        <v>38498</v>
      </c>
    </row>
    <row r="59" spans="1:28" x14ac:dyDescent="0.3">
      <c r="A59" s="89">
        <v>43531</v>
      </c>
      <c r="B59" s="90">
        <v>104.48675151</v>
      </c>
      <c r="C59" s="90">
        <v>104.90156801000001</v>
      </c>
      <c r="D59" s="90"/>
      <c r="E59" s="90"/>
      <c r="F59" s="90">
        <v>101.13882776</v>
      </c>
      <c r="G59" s="91">
        <v>107.34225787</v>
      </c>
      <c r="I59" s="92">
        <f t="shared" ca="1" si="4"/>
        <v>45960</v>
      </c>
      <c r="J59" s="1">
        <f t="shared" ca="1" si="0"/>
        <v>152.47938629000001</v>
      </c>
      <c r="K59" s="1">
        <f t="shared" ca="1" si="1"/>
        <v>178.95595481999999</v>
      </c>
      <c r="L59" s="1">
        <f t="shared" ca="1" si="2"/>
        <v>169.28529012000001</v>
      </c>
      <c r="M59" s="1">
        <f t="shared" ca="1" si="5"/>
        <v>171.68385859</v>
      </c>
      <c r="O59" s="1">
        <f t="shared" ca="1" si="6"/>
        <v>104.39449741485065</v>
      </c>
      <c r="P59" s="1">
        <f t="shared" ca="1" si="7"/>
        <v>102.96422484061519</v>
      </c>
      <c r="Q59" s="1">
        <f t="shared" ca="1" si="8"/>
        <v>108.34433669463199</v>
      </c>
      <c r="R59" s="1">
        <f t="shared" ca="1" si="8"/>
        <v>101.22788890048533</v>
      </c>
      <c r="AB59" s="93">
        <v>38602</v>
      </c>
    </row>
    <row r="60" spans="1:28" x14ac:dyDescent="0.3">
      <c r="A60" s="89">
        <v>43532</v>
      </c>
      <c r="B60" s="90">
        <v>104.61347428000001</v>
      </c>
      <c r="C60" s="90">
        <v>105.15757508999999</v>
      </c>
      <c r="D60" s="90"/>
      <c r="E60" s="90"/>
      <c r="F60" s="90">
        <v>101.16372833</v>
      </c>
      <c r="G60" s="91">
        <v>108.50816051</v>
      </c>
      <c r="I60" s="92">
        <f t="shared" ca="1" si="4"/>
        <v>45961</v>
      </c>
      <c r="J60" s="1">
        <f t="shared" ca="1" si="0"/>
        <v>152.81490396000001</v>
      </c>
      <c r="K60" s="1">
        <f t="shared" ca="1" si="1"/>
        <v>179.05461513</v>
      </c>
      <c r="L60" s="1">
        <f t="shared" ca="1" si="2"/>
        <v>170.15027319000001</v>
      </c>
      <c r="M60" s="1">
        <f t="shared" ca="1" si="5"/>
        <v>172.04299906</v>
      </c>
      <c r="O60" s="1">
        <f t="shared" ca="1" si="6"/>
        <v>104.62420845570462</v>
      </c>
      <c r="P60" s="1">
        <f t="shared" ca="1" si="7"/>
        <v>103.02099010641427</v>
      </c>
      <c r="Q60" s="1">
        <f t="shared" ca="1" si="8"/>
        <v>108.89793480646324</v>
      </c>
      <c r="R60" s="1">
        <f t="shared" ca="1" si="8"/>
        <v>101.43964457685121</v>
      </c>
      <c r="AB60" s="93">
        <v>38637</v>
      </c>
    </row>
    <row r="61" spans="1:28" x14ac:dyDescent="0.3">
      <c r="A61" s="89">
        <v>43535</v>
      </c>
      <c r="B61" s="90">
        <v>104.7589078</v>
      </c>
      <c r="C61" s="90">
        <v>105.73857743000001</v>
      </c>
      <c r="D61" s="90"/>
      <c r="E61" s="90"/>
      <c r="F61" s="90">
        <v>101.18863515</v>
      </c>
      <c r="G61" s="91">
        <v>111.53676749</v>
      </c>
      <c r="I61" s="92">
        <f t="shared" ca="1" si="4"/>
        <v>45964</v>
      </c>
      <c r="J61" s="1">
        <f t="shared" ca="1" si="0"/>
        <v>152.72517743</v>
      </c>
      <c r="K61" s="1">
        <f t="shared" ca="1" si="1"/>
        <v>179.15332985000001</v>
      </c>
      <c r="L61" s="1">
        <f t="shared" ca="1" si="2"/>
        <v>171.19002559</v>
      </c>
      <c r="M61" s="1">
        <f t="shared" ca="1" si="5"/>
        <v>171.96367823</v>
      </c>
      <c r="O61" s="1">
        <f t="shared" ca="1" si="6"/>
        <v>104.56277748964398</v>
      </c>
      <c r="P61" s="1">
        <f t="shared" ca="1" si="7"/>
        <v>103.07778667758947</v>
      </c>
      <c r="Q61" s="1">
        <f t="shared" ca="1" si="8"/>
        <v>109.563387097237</v>
      </c>
      <c r="R61" s="1">
        <f t="shared" ca="1" si="8"/>
        <v>101.39287558975668</v>
      </c>
      <c r="AB61" s="93">
        <v>38658</v>
      </c>
    </row>
    <row r="62" spans="1:28" x14ac:dyDescent="0.3">
      <c r="A62" s="89">
        <v>43536</v>
      </c>
      <c r="B62" s="90">
        <v>104.80908660999999</v>
      </c>
      <c r="C62" s="90">
        <v>105.87359533</v>
      </c>
      <c r="D62" s="90"/>
      <c r="E62" s="90"/>
      <c r="F62" s="90">
        <v>101.21354803</v>
      </c>
      <c r="G62" s="91">
        <v>111.31081896000001</v>
      </c>
      <c r="I62" s="92">
        <f t="shared" ca="1" si="4"/>
        <v>45965</v>
      </c>
      <c r="J62" s="1">
        <f t="shared" ca="1" si="0"/>
        <v>152.64268006</v>
      </c>
      <c r="K62" s="1">
        <f t="shared" ca="1" si="1"/>
        <v>179.25209900999999</v>
      </c>
      <c r="L62" s="1">
        <f t="shared" ca="1" si="2"/>
        <v>171.47443537999999</v>
      </c>
      <c r="M62" s="1">
        <f t="shared" ca="1" si="5"/>
        <v>171.81262269999999</v>
      </c>
      <c r="O62" s="1">
        <f t="shared" ca="1" si="6"/>
        <v>104.50629594358885</v>
      </c>
      <c r="P62" s="1">
        <f t="shared" ca="1" si="7"/>
        <v>103.1346145714016</v>
      </c>
      <c r="Q62" s="1">
        <f t="shared" ca="1" si="8"/>
        <v>109.74541230465557</v>
      </c>
      <c r="R62" s="1">
        <f t="shared" ca="1" si="8"/>
        <v>101.30381053417007</v>
      </c>
      <c r="AB62" s="93">
        <v>38671</v>
      </c>
    </row>
    <row r="63" spans="1:28" x14ac:dyDescent="0.3">
      <c r="A63" s="89">
        <v>43537</v>
      </c>
      <c r="B63" s="90">
        <v>104.81929246999999</v>
      </c>
      <c r="C63" s="90">
        <v>106.23056185999999</v>
      </c>
      <c r="D63" s="90"/>
      <c r="E63" s="90"/>
      <c r="F63" s="90">
        <v>101.23846698</v>
      </c>
      <c r="G63" s="91">
        <v>112.53494391</v>
      </c>
      <c r="I63" s="92">
        <f t="shared" ca="1" si="4"/>
        <v>45966</v>
      </c>
      <c r="J63" s="1">
        <f t="shared" ca="1" si="0"/>
        <v>152.69285887000001</v>
      </c>
      <c r="K63" s="1">
        <f t="shared" ca="1" si="1"/>
        <v>179.35092258</v>
      </c>
      <c r="L63" s="1">
        <f t="shared" ca="1" si="2"/>
        <v>174.42166538999999</v>
      </c>
      <c r="M63" s="1">
        <f t="shared" ca="1" si="5"/>
        <v>172.08455875999999</v>
      </c>
      <c r="O63" s="1">
        <f t="shared" ca="1" si="6"/>
        <v>104.54065069657075</v>
      </c>
      <c r="P63" s="1">
        <f t="shared" ca="1" si="7"/>
        <v>103.19147377058984</v>
      </c>
      <c r="Q63" s="1">
        <f t="shared" ca="1" si="8"/>
        <v>111.63166999599788</v>
      </c>
      <c r="R63" s="1">
        <f t="shared" ca="1" si="8"/>
        <v>101.46414892297257</v>
      </c>
      <c r="AB63" s="93">
        <v>38711</v>
      </c>
    </row>
    <row r="64" spans="1:28" x14ac:dyDescent="0.3">
      <c r="A64" s="89">
        <v>43538</v>
      </c>
      <c r="B64" s="90">
        <v>105.07826618999999</v>
      </c>
      <c r="C64" s="90">
        <v>106.17041792000001</v>
      </c>
      <c r="D64" s="90"/>
      <c r="E64" s="90"/>
      <c r="F64" s="90">
        <v>101.26339217</v>
      </c>
      <c r="G64" s="91">
        <v>112.19448504</v>
      </c>
      <c r="I64" s="92">
        <f t="shared" ca="1" si="4"/>
        <v>45967</v>
      </c>
      <c r="J64" s="1">
        <f t="shared" ca="1" si="0"/>
        <v>152.77620673999999</v>
      </c>
      <c r="K64" s="1">
        <f t="shared" ca="1" si="1"/>
        <v>179.44980057999999</v>
      </c>
      <c r="L64" s="1">
        <f t="shared" ca="1" si="2"/>
        <v>174.47194571</v>
      </c>
      <c r="M64" s="1">
        <f t="shared" ca="1" si="5"/>
        <v>172.48142161999999</v>
      </c>
      <c r="O64" s="1">
        <f t="shared" ca="1" si="6"/>
        <v>104.5977145345816</v>
      </c>
      <c r="P64" s="1">
        <f t="shared" ca="1" si="7"/>
        <v>103.2483642866614</v>
      </c>
      <c r="Q64" s="1">
        <f t="shared" ca="1" si="8"/>
        <v>111.66384992087696</v>
      </c>
      <c r="R64" s="1">
        <f t="shared" ca="1" si="8"/>
        <v>101.6981463985113</v>
      </c>
      <c r="AB64" s="93">
        <v>38718</v>
      </c>
    </row>
    <row r="65" spans="1:28" x14ac:dyDescent="0.3">
      <c r="A65" s="89">
        <v>43539</v>
      </c>
      <c r="B65" s="90">
        <v>105.57835335999999</v>
      </c>
      <c r="C65" s="90">
        <v>106.30721806</v>
      </c>
      <c r="D65" s="90"/>
      <c r="E65" s="90"/>
      <c r="F65" s="90">
        <v>101.28832344</v>
      </c>
      <c r="G65" s="91">
        <v>112.79988557999999</v>
      </c>
      <c r="I65" s="92">
        <f t="shared" ca="1" si="4"/>
        <v>45968</v>
      </c>
      <c r="J65" s="1">
        <f t="shared" ca="1" si="0"/>
        <v>152.94332771000001</v>
      </c>
      <c r="K65" s="1">
        <f t="shared" ca="1" si="1"/>
        <v>179.54873318</v>
      </c>
      <c r="L65" s="1">
        <f t="shared" ca="1" si="2"/>
        <v>175.29675230999999</v>
      </c>
      <c r="M65" s="1">
        <f t="shared" ca="1" si="5"/>
        <v>172.80329728000001</v>
      </c>
      <c r="O65" s="1">
        <f t="shared" ca="1" si="6"/>
        <v>104.71213334288827</v>
      </c>
      <c r="P65" s="1">
        <f t="shared" ca="1" si="7"/>
        <v>103.30528621742762</v>
      </c>
      <c r="Q65" s="1">
        <f t="shared" ca="1" si="8"/>
        <v>112.19173467633922</v>
      </c>
      <c r="R65" s="1">
        <f t="shared" ca="1" si="8"/>
        <v>101.88793007309694</v>
      </c>
      <c r="AB65" s="93">
        <v>38775</v>
      </c>
    </row>
    <row r="66" spans="1:28" x14ac:dyDescent="0.3">
      <c r="A66" s="89">
        <v>43542</v>
      </c>
      <c r="B66" s="90">
        <v>105.68806637</v>
      </c>
      <c r="C66" s="90">
        <v>106.53179828</v>
      </c>
      <c r="D66" s="90"/>
      <c r="E66" s="90"/>
      <c r="F66" s="90">
        <v>101.31326094000001</v>
      </c>
      <c r="G66" s="91">
        <v>113.77521453999999</v>
      </c>
      <c r="I66" s="92">
        <f t="shared" ca="1" si="4"/>
        <v>45971</v>
      </c>
      <c r="J66" s="1">
        <f t="shared" ca="1" si="0"/>
        <v>152.79279126</v>
      </c>
      <c r="K66" s="1">
        <f t="shared" ca="1" si="1"/>
        <v>179.64772038999999</v>
      </c>
      <c r="L66" s="1">
        <f t="shared" ca="1" si="2"/>
        <v>176.65506051</v>
      </c>
      <c r="M66" s="1">
        <f t="shared" ca="1" si="5"/>
        <v>173.12888140999999</v>
      </c>
      <c r="O66" s="1">
        <f t="shared" ca="1" si="6"/>
        <v>104.60906907024962</v>
      </c>
      <c r="P66" s="1">
        <f t="shared" ca="1" si="7"/>
        <v>103.3622395686421</v>
      </c>
      <c r="Q66" s="1">
        <f t="shared" ca="1" si="8"/>
        <v>113.06106597412393</v>
      </c>
      <c r="R66" s="1">
        <f t="shared" ca="1" si="8"/>
        <v>102.07990032825126</v>
      </c>
      <c r="AB66" s="93">
        <v>38776</v>
      </c>
    </row>
    <row r="67" spans="1:28" x14ac:dyDescent="0.3">
      <c r="A67" s="89">
        <v>43543</v>
      </c>
      <c r="B67" s="90">
        <v>105.46778987</v>
      </c>
      <c r="C67" s="90">
        <v>106.63347194000001</v>
      </c>
      <c r="D67" s="90"/>
      <c r="E67" s="90"/>
      <c r="F67" s="90">
        <v>101.33820452000001</v>
      </c>
      <c r="G67" s="91">
        <v>113.31377114999999</v>
      </c>
      <c r="I67" s="92">
        <f t="shared" ca="1" si="4"/>
        <v>45972</v>
      </c>
      <c r="J67" s="1">
        <f t="shared" ca="1" si="0"/>
        <v>152.77663197999999</v>
      </c>
      <c r="K67" s="1">
        <f t="shared" ca="1" si="1"/>
        <v>179.74676202000001</v>
      </c>
      <c r="L67" s="1">
        <f t="shared" ca="1" si="2"/>
        <v>179.48970312</v>
      </c>
      <c r="M67" s="1">
        <f t="shared" ca="1" si="5"/>
        <v>173.97642328000001</v>
      </c>
      <c r="O67" s="1">
        <f t="shared" ca="1" si="6"/>
        <v>104.598005673713</v>
      </c>
      <c r="P67" s="1">
        <f t="shared" ca="1" si="7"/>
        <v>103.4192242309863</v>
      </c>
      <c r="Q67" s="1">
        <f t="shared" ca="1" si="8"/>
        <v>114.87526656490822</v>
      </c>
      <c r="R67" s="1">
        <f t="shared" ca="1" si="8"/>
        <v>102.57962624866965</v>
      </c>
      <c r="AB67" s="93">
        <v>38821</v>
      </c>
    </row>
    <row r="68" spans="1:28" x14ac:dyDescent="0.3">
      <c r="A68" s="89">
        <v>43544</v>
      </c>
      <c r="B68" s="90">
        <v>105.5902602</v>
      </c>
      <c r="C68" s="90">
        <v>106.8580778</v>
      </c>
      <c r="D68" s="90"/>
      <c r="E68" s="90"/>
      <c r="F68" s="90">
        <v>101.36315415999999</v>
      </c>
      <c r="G68" s="91">
        <v>111.55356173</v>
      </c>
      <c r="I68" s="92">
        <f t="shared" ca="1" si="4"/>
        <v>45973</v>
      </c>
      <c r="J68" s="1">
        <f t="shared" ca="1" si="0"/>
        <v>152.96288894</v>
      </c>
      <c r="K68" s="1">
        <f t="shared" ca="1" si="1"/>
        <v>179.84585824999999</v>
      </c>
      <c r="L68" s="1">
        <f t="shared" ca="1" si="2"/>
        <v>179.35805719999999</v>
      </c>
      <c r="M68" s="1">
        <f t="shared" ca="1" si="5"/>
        <v>174.46738409</v>
      </c>
      <c r="O68" s="1">
        <f t="shared" ca="1" si="6"/>
        <v>104.72552587301547</v>
      </c>
      <c r="P68" s="1">
        <f t="shared" ca="1" si="7"/>
        <v>103.47624030802513</v>
      </c>
      <c r="Q68" s="1">
        <f t="shared" ca="1" si="8"/>
        <v>114.79101181441663</v>
      </c>
      <c r="R68" s="1">
        <f t="shared" ca="1" si="8"/>
        <v>102.86910556686145</v>
      </c>
      <c r="AB68" s="93">
        <v>38828</v>
      </c>
    </row>
    <row r="69" spans="1:28" x14ac:dyDescent="0.3">
      <c r="A69" s="89">
        <v>43545</v>
      </c>
      <c r="B69" s="90">
        <v>105.54093188</v>
      </c>
      <c r="C69" s="90">
        <v>106.56492832000001</v>
      </c>
      <c r="D69" s="90"/>
      <c r="E69" s="90"/>
      <c r="F69" s="90">
        <v>101.38811004</v>
      </c>
      <c r="G69" s="91">
        <v>110.06039896</v>
      </c>
      <c r="I69" s="92">
        <f t="shared" ca="1" si="4"/>
        <v>45974</v>
      </c>
      <c r="J69" s="1">
        <f t="shared" ref="J69:J132" ca="1" si="9">VLOOKUP(I69,$A$10:$G$10000,2,FALSE)</f>
        <v>152.70859290999999</v>
      </c>
      <c r="K69" s="1">
        <f t="shared" ref="K69:K132" ca="1" si="10">VLOOKUP(I69,$A$10:$G$10000,6,FALSE)</f>
        <v>179.94500926000001</v>
      </c>
      <c r="L69" s="1">
        <f t="shared" ref="L69:L132" ca="1" si="11">VLOOKUP(I69,$A$10:$G$10000,7,FALSE)</f>
        <v>178.82274645999999</v>
      </c>
      <c r="M69" s="1">
        <f t="shared" ca="1" si="5"/>
        <v>174.2603671</v>
      </c>
      <c r="O69" s="1">
        <f t="shared" ca="1" si="6"/>
        <v>104.55142295397596</v>
      </c>
      <c r="P69" s="1">
        <f t="shared" ca="1" si="7"/>
        <v>103.53328790332355</v>
      </c>
      <c r="Q69" s="1">
        <f t="shared" ca="1" si="8"/>
        <v>114.44840740378119</v>
      </c>
      <c r="R69" s="1">
        <f t="shared" ca="1" si="8"/>
        <v>102.74704462859772</v>
      </c>
      <c r="AB69" s="93">
        <v>38838</v>
      </c>
    </row>
    <row r="70" spans="1:28" x14ac:dyDescent="0.3">
      <c r="A70" s="89">
        <v>43546</v>
      </c>
      <c r="B70" s="90">
        <v>105.09272448999999</v>
      </c>
      <c r="C70" s="90">
        <v>105.57991327000001</v>
      </c>
      <c r="D70" s="90"/>
      <c r="E70" s="90"/>
      <c r="F70" s="90">
        <v>101.413072</v>
      </c>
      <c r="G70" s="91">
        <v>106.65385328000001</v>
      </c>
      <c r="I70" s="92">
        <f t="shared" ref="I70:I133" ca="1" si="12">WORKDAY(I69,1,$AB$4:$AB$467)</f>
        <v>45975</v>
      </c>
      <c r="J70" s="1">
        <f t="shared" ca="1" si="9"/>
        <v>153.79891903000001</v>
      </c>
      <c r="K70" s="1">
        <f t="shared" ca="1" si="10"/>
        <v>180.04421486999999</v>
      </c>
      <c r="L70" s="1">
        <f t="shared" ca="1" si="11"/>
        <v>179.47842731</v>
      </c>
      <c r="M70" s="1">
        <f t="shared" ref="M70:M133" ca="1" si="13">VLOOKUP(I70,$A$10:$G$10000,3,FALSE)</f>
        <v>174.5133056</v>
      </c>
      <c r="O70" s="1">
        <f t="shared" ca="1" si="6"/>
        <v>105.29791105368015</v>
      </c>
      <c r="P70" s="1">
        <f t="shared" ca="1" si="7"/>
        <v>103.59036691331661</v>
      </c>
      <c r="Q70" s="1">
        <f t="shared" ca="1" si="8"/>
        <v>114.86804992987584</v>
      </c>
      <c r="R70" s="1">
        <f t="shared" ca="1" si="8"/>
        <v>102.89618171455874</v>
      </c>
      <c r="AB70" s="93">
        <v>38883</v>
      </c>
    </row>
    <row r="71" spans="1:28" x14ac:dyDescent="0.3">
      <c r="A71" s="89">
        <v>43549</v>
      </c>
      <c r="B71" s="90">
        <v>105.20413847</v>
      </c>
      <c r="C71" s="90">
        <v>105.65006585</v>
      </c>
      <c r="D71" s="90"/>
      <c r="E71" s="90"/>
      <c r="F71" s="90">
        <v>101.4380402</v>
      </c>
      <c r="G71" s="91">
        <v>106.57062166</v>
      </c>
      <c r="I71" s="92">
        <f t="shared" ca="1" si="12"/>
        <v>45978</v>
      </c>
      <c r="J71" s="1">
        <f t="shared" ca="1" si="9"/>
        <v>153.78913840999999</v>
      </c>
      <c r="K71" s="1">
        <f t="shared" ca="1" si="10"/>
        <v>180.14347509000001</v>
      </c>
      <c r="L71" s="1">
        <f t="shared" ca="1" si="11"/>
        <v>178.62988576000001</v>
      </c>
      <c r="M71" s="1">
        <f t="shared" ca="1" si="13"/>
        <v>174.21827571</v>
      </c>
      <c r="O71" s="1">
        <f t="shared" ref="O71:O134" ca="1" si="14">J71/J70*O70</f>
        <v>105.2912147851933</v>
      </c>
      <c r="P71" s="1">
        <f t="shared" ref="P71:P134" ca="1" si="15">K71/K70*P70</f>
        <v>103.64747734375796</v>
      </c>
      <c r="Q71" s="1">
        <f t="shared" ref="Q71:R134" ca="1" si="16">L71/L70*Q70</f>
        <v>114.32497456090896</v>
      </c>
      <c r="R71" s="1">
        <f t="shared" ca="1" si="16"/>
        <v>102.72222678849569</v>
      </c>
      <c r="AB71" s="93">
        <v>38967</v>
      </c>
    </row>
    <row r="72" spans="1:28" x14ac:dyDescent="0.3">
      <c r="A72" s="89">
        <v>43550</v>
      </c>
      <c r="B72" s="90">
        <v>105.49415501</v>
      </c>
      <c r="C72" s="90">
        <v>105.26980622000001</v>
      </c>
      <c r="D72" s="90"/>
      <c r="E72" s="90"/>
      <c r="F72" s="90">
        <v>101.46301446</v>
      </c>
      <c r="G72" s="91">
        <v>108.44212136</v>
      </c>
      <c r="I72" s="92">
        <f t="shared" ca="1" si="12"/>
        <v>45979</v>
      </c>
      <c r="J72" s="1">
        <f t="shared" ca="1" si="9"/>
        <v>153.76447425000001</v>
      </c>
      <c r="K72" s="1">
        <f t="shared" ca="1" si="10"/>
        <v>180.24279007999999</v>
      </c>
      <c r="L72" s="1">
        <f t="shared" ca="1" si="11"/>
        <v>178.09419954000001</v>
      </c>
      <c r="M72" s="1">
        <f t="shared" ca="1" si="13"/>
        <v>174.2999331</v>
      </c>
      <c r="O72" s="1">
        <f t="shared" ca="1" si="14"/>
        <v>105.274328551257</v>
      </c>
      <c r="P72" s="1">
        <f t="shared" ca="1" si="15"/>
        <v>103.70461928670524</v>
      </c>
      <c r="Q72" s="1">
        <f t="shared" ca="1" si="16"/>
        <v>113.9821298391897</v>
      </c>
      <c r="R72" s="1">
        <f t="shared" ca="1" si="16"/>
        <v>102.77037345336396</v>
      </c>
      <c r="AB72" s="93">
        <v>39002</v>
      </c>
    </row>
    <row r="73" spans="1:28" x14ac:dyDescent="0.3">
      <c r="A73" s="89">
        <v>43551</v>
      </c>
      <c r="B73" s="90">
        <v>105.20541420000001</v>
      </c>
      <c r="C73" s="90">
        <v>103.94722044</v>
      </c>
      <c r="D73" s="90"/>
      <c r="E73" s="90"/>
      <c r="F73" s="90">
        <v>101.48799497</v>
      </c>
      <c r="G73" s="91">
        <v>104.56964927</v>
      </c>
      <c r="I73" s="92">
        <f t="shared" ca="1" si="12"/>
        <v>45980</v>
      </c>
      <c r="J73" s="1">
        <v>153.92223985000001</v>
      </c>
      <c r="K73" s="1">
        <v>180.34215986000001</v>
      </c>
      <c r="L73" s="1">
        <v>176.79541076000001</v>
      </c>
      <c r="M73" s="1">
        <v>174.71200967999999</v>
      </c>
      <c r="O73" s="1">
        <v>105.3823422370547</v>
      </c>
      <c r="P73" s="1">
        <v>103.76179275366573</v>
      </c>
      <c r="Q73" s="1">
        <v>113.15089158584954</v>
      </c>
      <c r="R73" s="1">
        <v>103.01334121166875</v>
      </c>
      <c r="AB73" s="93">
        <v>39023</v>
      </c>
    </row>
    <row r="74" spans="1:28" x14ac:dyDescent="0.3">
      <c r="A74" s="89">
        <v>43552</v>
      </c>
      <c r="B74" s="90">
        <v>105.31385147</v>
      </c>
      <c r="C74" s="90">
        <v>105.38539784</v>
      </c>
      <c r="D74" s="90"/>
      <c r="E74" s="90"/>
      <c r="F74" s="90">
        <v>101.51298155000001</v>
      </c>
      <c r="G74" s="91">
        <v>107.39773803</v>
      </c>
      <c r="I74" s="92">
        <f t="shared" ca="1" si="12"/>
        <v>45981</v>
      </c>
      <c r="J74" s="1">
        <v>153.92223985000001</v>
      </c>
      <c r="K74" s="1">
        <v>180.34215986000001</v>
      </c>
      <c r="L74" s="1">
        <v>176.79541076000001</v>
      </c>
      <c r="M74" s="1">
        <v>174.71200967999999</v>
      </c>
      <c r="O74" s="1">
        <v>105.3823422370547</v>
      </c>
      <c r="P74" s="1">
        <v>103.76179275366573</v>
      </c>
      <c r="Q74" s="1">
        <v>113.15089158584954</v>
      </c>
      <c r="R74" s="1">
        <v>103.01334121166875</v>
      </c>
      <c r="AB74" s="93">
        <v>39036</v>
      </c>
    </row>
    <row r="75" spans="1:28" x14ac:dyDescent="0.3">
      <c r="A75" s="89">
        <v>43553</v>
      </c>
      <c r="B75" s="90">
        <v>105.58515727</v>
      </c>
      <c r="C75" s="90">
        <v>105.56822042</v>
      </c>
      <c r="D75" s="90"/>
      <c r="E75" s="90"/>
      <c r="F75" s="90">
        <v>101.53797437</v>
      </c>
      <c r="G75" s="91">
        <v>108.56471021999999</v>
      </c>
      <c r="I75" s="92">
        <f t="shared" ca="1" si="12"/>
        <v>45982</v>
      </c>
      <c r="J75" s="1">
        <f t="shared" ca="1" si="9"/>
        <v>154.17015721000001</v>
      </c>
      <c r="K75" s="1">
        <f t="shared" ca="1" si="10"/>
        <v>180.44158442</v>
      </c>
      <c r="L75" s="1">
        <f t="shared" ca="1" si="11"/>
        <v>176.10070264000001</v>
      </c>
      <c r="M75" s="1">
        <f t="shared" ca="1" si="13"/>
        <v>174.76834690999999</v>
      </c>
      <c r="O75" s="1">
        <f t="shared" ca="1" si="14"/>
        <v>105.55207802119797</v>
      </c>
      <c r="P75" s="1">
        <f t="shared" ca="1" si="15"/>
        <v>103.81899773888578</v>
      </c>
      <c r="Q75" s="1">
        <f t="shared" ca="1" si="16"/>
        <v>112.70627120327276</v>
      </c>
      <c r="R75" s="1">
        <f t="shared" ca="1" si="16"/>
        <v>103.04655865509201</v>
      </c>
      <c r="AB75" s="93">
        <v>39076</v>
      </c>
    </row>
    <row r="76" spans="1:28" x14ac:dyDescent="0.3">
      <c r="A76" s="89">
        <v>43556</v>
      </c>
      <c r="B76" s="90">
        <v>105.53838041</v>
      </c>
      <c r="C76" s="90">
        <v>105.97125776</v>
      </c>
      <c r="D76" s="90"/>
      <c r="E76" s="90"/>
      <c r="F76" s="90">
        <v>101.56297326000001</v>
      </c>
      <c r="G76" s="91">
        <v>109.29280201</v>
      </c>
      <c r="I76" s="92">
        <f t="shared" ca="1" si="12"/>
        <v>45985</v>
      </c>
      <c r="J76" s="1">
        <f t="shared" ca="1" si="9"/>
        <v>154.20545247999999</v>
      </c>
      <c r="K76" s="1">
        <f t="shared" ca="1" si="10"/>
        <v>180.54106375000001</v>
      </c>
      <c r="L76" s="1">
        <f t="shared" ca="1" si="11"/>
        <v>176.67810138999999</v>
      </c>
      <c r="M76" s="1">
        <f t="shared" ca="1" si="13"/>
        <v>174.83756063000001</v>
      </c>
      <c r="O76" s="1">
        <f t="shared" ca="1" si="14"/>
        <v>105.57624280873038</v>
      </c>
      <c r="P76" s="1">
        <f t="shared" ca="1" si="15"/>
        <v>103.87623423661182</v>
      </c>
      <c r="Q76" s="1">
        <f t="shared" ca="1" si="16"/>
        <v>113.07581237564935</v>
      </c>
      <c r="R76" s="1">
        <f t="shared" ca="1" si="16"/>
        <v>103.0873683084636</v>
      </c>
      <c r="AB76" s="93">
        <v>39083</v>
      </c>
    </row>
    <row r="77" spans="1:28" x14ac:dyDescent="0.3">
      <c r="A77" s="89">
        <v>43557</v>
      </c>
      <c r="B77" s="90">
        <v>105.56772226</v>
      </c>
      <c r="C77" s="90">
        <v>106.01337556</v>
      </c>
      <c r="D77" s="90"/>
      <c r="E77" s="90"/>
      <c r="F77" s="90">
        <v>101.5879784</v>
      </c>
      <c r="G77" s="91">
        <v>108.53307879</v>
      </c>
      <c r="I77" s="92">
        <f t="shared" ca="1" si="12"/>
        <v>45986</v>
      </c>
      <c r="J77" s="1">
        <f t="shared" ca="1" si="9"/>
        <v>154.41594835999999</v>
      </c>
      <c r="K77" s="1">
        <f t="shared" ca="1" si="10"/>
        <v>180.64059804999999</v>
      </c>
      <c r="L77" s="1">
        <f t="shared" ca="1" si="11"/>
        <v>177.39790984999999</v>
      </c>
      <c r="M77" s="1">
        <f t="shared" ca="1" si="13"/>
        <v>175.36730768999999</v>
      </c>
      <c r="O77" s="1">
        <f t="shared" ca="1" si="14"/>
        <v>105.72035810283776</v>
      </c>
      <c r="P77" s="1">
        <f t="shared" ca="1" si="15"/>
        <v>103.93350236191594</v>
      </c>
      <c r="Q77" s="1">
        <f t="shared" ca="1" si="16"/>
        <v>113.53649723545378</v>
      </c>
      <c r="R77" s="1">
        <f t="shared" ca="1" si="16"/>
        <v>103.39971669680627</v>
      </c>
      <c r="AB77" s="93">
        <v>39132</v>
      </c>
    </row>
    <row r="78" spans="1:28" x14ac:dyDescent="0.3">
      <c r="A78" s="89">
        <v>43558</v>
      </c>
      <c r="B78" s="90">
        <v>105.72378688000001</v>
      </c>
      <c r="C78" s="90">
        <v>105.69175274</v>
      </c>
      <c r="D78" s="90"/>
      <c r="E78" s="90"/>
      <c r="F78" s="90">
        <v>101.61298960000001</v>
      </c>
      <c r="G78" s="91">
        <v>107.51441022</v>
      </c>
      <c r="I78" s="92">
        <f t="shared" ca="1" si="12"/>
        <v>45987</v>
      </c>
      <c r="J78" s="1">
        <f t="shared" ca="1" si="9"/>
        <v>153.85845322</v>
      </c>
      <c r="K78" s="1">
        <f t="shared" ca="1" si="10"/>
        <v>180.74018713000001</v>
      </c>
      <c r="L78" s="1">
        <f t="shared" ca="1" si="11"/>
        <v>180.40717387000001</v>
      </c>
      <c r="M78" s="1">
        <f t="shared" ca="1" si="13"/>
        <v>175.68809114000001</v>
      </c>
      <c r="O78" s="1">
        <f t="shared" ca="1" si="14"/>
        <v>105.33867093601751</v>
      </c>
      <c r="P78" s="1">
        <f t="shared" ca="1" si="15"/>
        <v>103.99080200547965</v>
      </c>
      <c r="Q78" s="1">
        <f t="shared" ca="1" si="16"/>
        <v>115.46245733485053</v>
      </c>
      <c r="R78" s="1">
        <f t="shared" ca="1" si="16"/>
        <v>103.58885638474433</v>
      </c>
      <c r="AB78" s="93">
        <v>39133</v>
      </c>
    </row>
    <row r="79" spans="1:28" x14ac:dyDescent="0.3">
      <c r="A79" s="89">
        <v>43559</v>
      </c>
      <c r="B79" s="90">
        <v>105.71273053</v>
      </c>
      <c r="C79" s="90">
        <v>105.78591804</v>
      </c>
      <c r="D79" s="90"/>
      <c r="E79" s="90"/>
      <c r="F79" s="90">
        <v>101.63800705</v>
      </c>
      <c r="G79" s="91">
        <v>109.58705396000001</v>
      </c>
      <c r="I79" s="92">
        <f t="shared" ca="1" si="12"/>
        <v>45988</v>
      </c>
      <c r="J79" s="1">
        <f t="shared" ca="1" si="9"/>
        <v>154.55712943</v>
      </c>
      <c r="K79" s="1">
        <f t="shared" ca="1" si="10"/>
        <v>180.83983117</v>
      </c>
      <c r="L79" s="1">
        <f t="shared" ca="1" si="11"/>
        <v>180.18509392999999</v>
      </c>
      <c r="M79" s="1">
        <f t="shared" ca="1" si="13"/>
        <v>175.70153253000001</v>
      </c>
      <c r="O79" s="1">
        <f t="shared" ca="1" si="14"/>
        <v>105.81701724612097</v>
      </c>
      <c r="P79" s="1">
        <f t="shared" ca="1" si="15"/>
        <v>104.04813327086787</v>
      </c>
      <c r="Q79" s="1">
        <f t="shared" ca="1" si="16"/>
        <v>115.32032387614642</v>
      </c>
      <c r="R79" s="1">
        <f t="shared" ca="1" si="16"/>
        <v>103.59678166988623</v>
      </c>
      <c r="AB79" s="93">
        <v>39178</v>
      </c>
    </row>
    <row r="80" spans="1:28" x14ac:dyDescent="0.3">
      <c r="A80" s="89">
        <v>43560</v>
      </c>
      <c r="B80" s="90">
        <v>105.65702354</v>
      </c>
      <c r="C80" s="90">
        <v>105.99003424</v>
      </c>
      <c r="D80" s="90"/>
      <c r="E80" s="90"/>
      <c r="F80" s="90">
        <v>101.66303057</v>
      </c>
      <c r="G80" s="91">
        <v>110.4917356</v>
      </c>
      <c r="I80" s="92">
        <f t="shared" ca="1" si="12"/>
        <v>45989</v>
      </c>
      <c r="J80" s="1">
        <f t="shared" ca="1" si="9"/>
        <v>155.65681092</v>
      </c>
      <c r="K80" s="1">
        <f t="shared" ca="1" si="10"/>
        <v>180.93953016</v>
      </c>
      <c r="L80" s="1">
        <f t="shared" ca="1" si="11"/>
        <v>180.99564362000001</v>
      </c>
      <c r="M80" s="1">
        <f t="shared" ca="1" si="13"/>
        <v>175.55472331000001</v>
      </c>
      <c r="O80" s="1">
        <f t="shared" ca="1" si="14"/>
        <v>106.56991046833413</v>
      </c>
      <c r="P80" s="1">
        <f t="shared" ca="1" si="15"/>
        <v>104.10549615232699</v>
      </c>
      <c r="Q80" s="1">
        <f t="shared" ca="1" si="16"/>
        <v>115.83908406174106</v>
      </c>
      <c r="R80" s="1">
        <f t="shared" ca="1" si="16"/>
        <v>103.51022031499953</v>
      </c>
      <c r="AB80" s="93">
        <v>39193</v>
      </c>
    </row>
    <row r="81" spans="1:28" x14ac:dyDescent="0.3">
      <c r="A81" s="89">
        <v>43563</v>
      </c>
      <c r="B81" s="90">
        <v>105.47757049000001</v>
      </c>
      <c r="C81" s="90">
        <v>105.87203733</v>
      </c>
      <c r="D81" s="90"/>
      <c r="E81" s="90"/>
      <c r="F81" s="90">
        <v>101.68806033</v>
      </c>
      <c r="G81" s="91">
        <v>110.78884348</v>
      </c>
      <c r="I81" s="92">
        <f t="shared" ca="1" si="12"/>
        <v>45992</v>
      </c>
      <c r="J81" s="1">
        <f t="shared" ca="1" si="9"/>
        <v>155.64915653</v>
      </c>
      <c r="K81" s="1">
        <f t="shared" ca="1" si="10"/>
        <v>181.03928411999999</v>
      </c>
      <c r="L81" s="1">
        <f t="shared" ca="1" si="11"/>
        <v>180.47097151</v>
      </c>
      <c r="M81" s="1">
        <f t="shared" ca="1" si="13"/>
        <v>175.38475761000001</v>
      </c>
      <c r="O81" s="1">
        <f t="shared" ca="1" si="14"/>
        <v>106.56466991604368</v>
      </c>
      <c r="P81" s="1">
        <f t="shared" ca="1" si="15"/>
        <v>104.16289066136422</v>
      </c>
      <c r="Q81" s="1">
        <f t="shared" ca="1" si="16"/>
        <v>115.50328848434725</v>
      </c>
      <c r="R81" s="1">
        <f t="shared" ca="1" si="16"/>
        <v>103.41000548328618</v>
      </c>
      <c r="AB81" s="93">
        <v>39203</v>
      </c>
    </row>
    <row r="82" spans="1:28" x14ac:dyDescent="0.3">
      <c r="A82" s="89">
        <v>43564</v>
      </c>
      <c r="B82" s="90">
        <v>105.53455321</v>
      </c>
      <c r="C82" s="90">
        <v>105.54051395</v>
      </c>
      <c r="D82" s="90"/>
      <c r="E82" s="90"/>
      <c r="F82" s="90">
        <v>101.71309615</v>
      </c>
      <c r="G82" s="91">
        <v>109.56284112</v>
      </c>
      <c r="I82" s="92">
        <f t="shared" ca="1" si="12"/>
        <v>45993</v>
      </c>
      <c r="J82" s="1">
        <f t="shared" ca="1" si="9"/>
        <v>155.99147811</v>
      </c>
      <c r="K82" s="1">
        <f t="shared" ca="1" si="10"/>
        <v>181.13909303</v>
      </c>
      <c r="L82" s="1">
        <f t="shared" ca="1" si="11"/>
        <v>183.29417900999999</v>
      </c>
      <c r="M82" s="1">
        <f t="shared" ca="1" si="13"/>
        <v>176.12018272</v>
      </c>
      <c r="O82" s="1">
        <f t="shared" ca="1" si="14"/>
        <v>106.7990392309253</v>
      </c>
      <c r="P82" s="1">
        <f t="shared" ca="1" si="15"/>
        <v>104.22031678647234</v>
      </c>
      <c r="Q82" s="1">
        <f t="shared" ca="1" si="16"/>
        <v>117.31017048645143</v>
      </c>
      <c r="R82" s="1">
        <f t="shared" ca="1" si="16"/>
        <v>103.84362534680224</v>
      </c>
      <c r="AB82" s="93">
        <v>39240</v>
      </c>
    </row>
    <row r="83" spans="1:28" x14ac:dyDescent="0.3">
      <c r="A83" s="89">
        <v>43565</v>
      </c>
      <c r="B83" s="90">
        <v>105.53667943000001</v>
      </c>
      <c r="C83" s="90">
        <v>105.79723035000001</v>
      </c>
      <c r="D83" s="90"/>
      <c r="E83" s="90"/>
      <c r="F83" s="90">
        <v>101.73813822</v>
      </c>
      <c r="G83" s="91">
        <v>109.17787069000001</v>
      </c>
      <c r="I83" s="92">
        <f t="shared" ca="1" si="12"/>
        <v>45994</v>
      </c>
      <c r="J83" s="1">
        <f t="shared" ca="1" si="9"/>
        <v>155.94512649000001</v>
      </c>
      <c r="K83" s="1">
        <f t="shared" ca="1" si="10"/>
        <v>181.23895690000001</v>
      </c>
      <c r="L83" s="1">
        <f t="shared" ca="1" si="11"/>
        <v>184.04847482</v>
      </c>
      <c r="M83" s="1">
        <f t="shared" ca="1" si="13"/>
        <v>176.63618982</v>
      </c>
      <c r="O83" s="1">
        <f t="shared" ca="1" si="14"/>
        <v>106.76730475066539</v>
      </c>
      <c r="P83" s="1">
        <f t="shared" ca="1" si="15"/>
        <v>104.27777453340497</v>
      </c>
      <c r="Q83" s="1">
        <f t="shared" ca="1" si="16"/>
        <v>117.79292760697889</v>
      </c>
      <c r="R83" s="1">
        <f t="shared" ca="1" si="16"/>
        <v>104.14787240776447</v>
      </c>
      <c r="AB83" s="93">
        <v>39332</v>
      </c>
    </row>
    <row r="84" spans="1:28" x14ac:dyDescent="0.3">
      <c r="A84" s="89">
        <v>43566</v>
      </c>
      <c r="B84" s="90">
        <v>105.73824518000001</v>
      </c>
      <c r="C84" s="90">
        <v>105.68084503</v>
      </c>
      <c r="D84" s="90"/>
      <c r="E84" s="90"/>
      <c r="F84" s="90">
        <v>101.76318636000001</v>
      </c>
      <c r="G84" s="91">
        <v>107.81390752</v>
      </c>
      <c r="I84" s="92">
        <f t="shared" ca="1" si="12"/>
        <v>45995</v>
      </c>
      <c r="J84" s="1">
        <f t="shared" ca="1" si="9"/>
        <v>156.31678991999999</v>
      </c>
      <c r="K84" s="1">
        <f t="shared" ca="1" si="10"/>
        <v>181.33887591000001</v>
      </c>
      <c r="L84" s="1">
        <f t="shared" ca="1" si="11"/>
        <v>187.12108136000001</v>
      </c>
      <c r="M84" s="1">
        <f t="shared" ca="1" si="13"/>
        <v>177.04970041000001</v>
      </c>
      <c r="O84" s="1">
        <f t="shared" ca="1" si="14"/>
        <v>107.02176286416103</v>
      </c>
      <c r="P84" s="1">
        <f t="shared" ca="1" si="15"/>
        <v>104.33526400572704</v>
      </c>
      <c r="Q84" s="1">
        <f t="shared" ca="1" si="16"/>
        <v>119.75942757436478</v>
      </c>
      <c r="R84" s="1">
        <f t="shared" ca="1" si="16"/>
        <v>104.39168568414043</v>
      </c>
      <c r="AB84" s="93">
        <v>39367</v>
      </c>
    </row>
    <row r="85" spans="1:28" x14ac:dyDescent="0.3">
      <c r="A85" s="89">
        <v>43567</v>
      </c>
      <c r="B85" s="90">
        <v>105.5902602</v>
      </c>
      <c r="C85" s="90">
        <v>105.54803836000001</v>
      </c>
      <c r="D85" s="90"/>
      <c r="E85" s="90"/>
      <c r="F85" s="90">
        <v>101.78824075</v>
      </c>
      <c r="G85" s="91">
        <v>105.67514499000001</v>
      </c>
      <c r="I85" s="92">
        <f t="shared" ca="1" si="12"/>
        <v>45996</v>
      </c>
      <c r="J85" s="1">
        <f t="shared" ca="1" si="9"/>
        <v>156.07907840999999</v>
      </c>
      <c r="K85" s="1">
        <f t="shared" ca="1" si="10"/>
        <v>181.43884987999999</v>
      </c>
      <c r="L85" s="1">
        <f t="shared" ca="1" si="11"/>
        <v>179.05819579999999</v>
      </c>
      <c r="M85" s="1">
        <f t="shared" ca="1" si="13"/>
        <v>175.14660193</v>
      </c>
      <c r="O85" s="1">
        <f t="shared" ca="1" si="14"/>
        <v>106.85901448078954</v>
      </c>
      <c r="P85" s="1">
        <f t="shared" ca="1" si="15"/>
        <v>104.39278509987359</v>
      </c>
      <c r="Q85" s="1">
        <f t="shared" ca="1" si="16"/>
        <v>114.59909741677289</v>
      </c>
      <c r="R85" s="1">
        <f t="shared" ca="1" si="16"/>
        <v>103.26958461370617</v>
      </c>
      <c r="AB85" s="93">
        <v>39388</v>
      </c>
    </row>
    <row r="86" spans="1:28" x14ac:dyDescent="0.3">
      <c r="A86" s="89">
        <v>43570</v>
      </c>
      <c r="B86" s="90">
        <v>105.79480266</v>
      </c>
      <c r="C86" s="90">
        <v>105.6331311</v>
      </c>
      <c r="D86" s="90"/>
      <c r="E86" s="90"/>
      <c r="F86" s="90">
        <v>101.8133012</v>
      </c>
      <c r="G86" s="91">
        <v>105.91177766</v>
      </c>
      <c r="I86" s="92">
        <f t="shared" ca="1" si="12"/>
        <v>45999</v>
      </c>
      <c r="J86" s="1">
        <f t="shared" ca="1" si="9"/>
        <v>156.38993192000001</v>
      </c>
      <c r="K86" s="1">
        <f t="shared" ca="1" si="10"/>
        <v>181.53887899</v>
      </c>
      <c r="L86" s="1">
        <f t="shared" ca="1" si="11"/>
        <v>179.98901319999999</v>
      </c>
      <c r="M86" s="1">
        <f t="shared" ca="1" si="13"/>
        <v>175.26570186999999</v>
      </c>
      <c r="O86" s="1">
        <f t="shared" ca="1" si="14"/>
        <v>107.07183928770721</v>
      </c>
      <c r="P86" s="1">
        <f t="shared" ca="1" si="15"/>
        <v>104.45033791940961</v>
      </c>
      <c r="Q86" s="1">
        <f t="shared" ca="1" si="16"/>
        <v>115.19483018076753</v>
      </c>
      <c r="R86" s="1">
        <f t="shared" ca="1" si="16"/>
        <v>103.33980807905341</v>
      </c>
      <c r="AB86" s="93">
        <v>39401</v>
      </c>
    </row>
    <row r="87" spans="1:28" x14ac:dyDescent="0.3">
      <c r="A87" s="89">
        <v>43571</v>
      </c>
      <c r="B87" s="90">
        <v>105.62513023</v>
      </c>
      <c r="C87" s="90">
        <v>105.60065333</v>
      </c>
      <c r="D87" s="90"/>
      <c r="E87" s="90"/>
      <c r="F87" s="90">
        <v>101.83836789999999</v>
      </c>
      <c r="G87" s="91">
        <v>107.33444104</v>
      </c>
      <c r="I87" s="92">
        <f t="shared" ca="1" si="12"/>
        <v>46000</v>
      </c>
      <c r="J87" s="1">
        <f t="shared" ca="1" si="9"/>
        <v>156.30190637000001</v>
      </c>
      <c r="K87" s="1">
        <f t="shared" ca="1" si="10"/>
        <v>181.63896324000001</v>
      </c>
      <c r="L87" s="1">
        <f t="shared" ca="1" si="11"/>
        <v>179.75428067999999</v>
      </c>
      <c r="M87" s="1">
        <f t="shared" ca="1" si="13"/>
        <v>174.71476881999999</v>
      </c>
      <c r="O87" s="1">
        <f t="shared" ca="1" si="14"/>
        <v>107.0115728918651</v>
      </c>
      <c r="P87" s="1">
        <f t="shared" ca="1" si="15"/>
        <v>104.50792246433504</v>
      </c>
      <c r="Q87" s="1">
        <f t="shared" ca="1" si="16"/>
        <v>115.04459893999031</v>
      </c>
      <c r="R87" s="1">
        <f t="shared" ca="1" si="16"/>
        <v>103.01496805020604</v>
      </c>
      <c r="AB87" s="93">
        <v>39441</v>
      </c>
    </row>
    <row r="88" spans="1:28" x14ac:dyDescent="0.3">
      <c r="A88" s="89">
        <v>43572</v>
      </c>
      <c r="B88" s="90">
        <v>105.75695593</v>
      </c>
      <c r="C88" s="90">
        <v>105.55674727</v>
      </c>
      <c r="D88" s="90"/>
      <c r="E88" s="90"/>
      <c r="F88" s="90">
        <v>101.86344084</v>
      </c>
      <c r="G88" s="91">
        <v>106.14136723</v>
      </c>
      <c r="I88" s="92">
        <f t="shared" ca="1" si="12"/>
        <v>46001</v>
      </c>
      <c r="J88" s="1">
        <f t="shared" ca="1" si="9"/>
        <v>156.33635115000001</v>
      </c>
      <c r="K88" s="1">
        <f t="shared" ca="1" si="10"/>
        <v>181.73910280000001</v>
      </c>
      <c r="L88" s="1">
        <f t="shared" ca="1" si="11"/>
        <v>180.99887504</v>
      </c>
      <c r="M88" s="1">
        <f t="shared" ca="1" si="13"/>
        <v>174.61436673</v>
      </c>
      <c r="O88" s="1">
        <f t="shared" ca="1" si="14"/>
        <v>107.03515539428825</v>
      </c>
      <c r="P88" s="1">
        <f t="shared" ca="1" si="15"/>
        <v>104.56553883246121</v>
      </c>
      <c r="Q88" s="1">
        <f t="shared" ca="1" si="16"/>
        <v>115.84115220396554</v>
      </c>
      <c r="R88" s="1">
        <f t="shared" ca="1" si="16"/>
        <v>102.95576917329726</v>
      </c>
      <c r="AB88" s="93">
        <v>39448</v>
      </c>
    </row>
    <row r="89" spans="1:28" x14ac:dyDescent="0.3">
      <c r="A89" s="89">
        <v>43573</v>
      </c>
      <c r="B89" s="90">
        <v>105.98701303999999</v>
      </c>
      <c r="C89" s="90">
        <v>105.84519723</v>
      </c>
      <c r="D89" s="90"/>
      <c r="E89" s="90"/>
      <c r="F89" s="90">
        <v>101.88851984999999</v>
      </c>
      <c r="G89" s="91">
        <v>107.61315034</v>
      </c>
      <c r="I89" s="92">
        <f t="shared" ca="1" si="12"/>
        <v>46002</v>
      </c>
      <c r="J89" s="1">
        <f t="shared" ca="1" si="9"/>
        <v>156.40949315</v>
      </c>
      <c r="K89" s="1">
        <f t="shared" ca="1" si="10"/>
        <v>181.83929749999999</v>
      </c>
      <c r="L89" s="1">
        <f t="shared" ca="1" si="11"/>
        <v>181.12873457000001</v>
      </c>
      <c r="M89" s="1">
        <f t="shared" ca="1" si="13"/>
        <v>175.44768142000001</v>
      </c>
      <c r="O89" s="1">
        <f t="shared" ca="1" si="14"/>
        <v>107.08523181783441</v>
      </c>
      <c r="P89" s="1">
        <f t="shared" ca="1" si="15"/>
        <v>104.62318692597681</v>
      </c>
      <c r="Q89" s="1">
        <f t="shared" ca="1" si="16"/>
        <v>115.92426364637943</v>
      </c>
      <c r="R89" s="1">
        <f t="shared" ca="1" si="16"/>
        <v>103.44710649266584</v>
      </c>
      <c r="AB89" s="93">
        <v>39482</v>
      </c>
    </row>
    <row r="90" spans="1:28" x14ac:dyDescent="0.3">
      <c r="A90" s="89">
        <v>43574</v>
      </c>
      <c r="B90" s="90"/>
      <c r="C90" s="90"/>
      <c r="D90" s="90"/>
      <c r="E90" s="90"/>
      <c r="F90" s="90"/>
      <c r="G90" s="91"/>
      <c r="I90" s="92">
        <f t="shared" ca="1" si="12"/>
        <v>46003</v>
      </c>
      <c r="J90" s="1">
        <f t="shared" ca="1" si="9"/>
        <v>156.74330985</v>
      </c>
      <c r="K90" s="1">
        <f t="shared" ca="1" si="10"/>
        <v>181.93954751000001</v>
      </c>
      <c r="L90" s="1">
        <f t="shared" ca="1" si="11"/>
        <v>182.92338583</v>
      </c>
      <c r="M90" s="1">
        <f t="shared" ca="1" si="13"/>
        <v>175.84304123999999</v>
      </c>
      <c r="O90" s="1">
        <f t="shared" ca="1" si="14"/>
        <v>107.31377829531633</v>
      </c>
      <c r="P90" s="1">
        <f t="shared" ca="1" si="15"/>
        <v>104.68086684269319</v>
      </c>
      <c r="Q90" s="1">
        <f t="shared" ca="1" si="16"/>
        <v>117.07285901591835</v>
      </c>
      <c r="R90" s="1">
        <f t="shared" ca="1" si="16"/>
        <v>103.68021774880465</v>
      </c>
      <c r="AB90" s="93">
        <v>39483</v>
      </c>
    </row>
    <row r="91" spans="1:28" x14ac:dyDescent="0.3">
      <c r="A91" s="89">
        <v>43577</v>
      </c>
      <c r="B91" s="90">
        <v>105.95809643</v>
      </c>
      <c r="C91" s="90">
        <v>105.98627327</v>
      </c>
      <c r="D91" s="90"/>
      <c r="E91" s="90"/>
      <c r="F91" s="90">
        <v>101.9136051</v>
      </c>
      <c r="G91" s="91">
        <v>107.62430098999999</v>
      </c>
      <c r="I91" s="92">
        <f t="shared" ca="1" si="12"/>
        <v>46006</v>
      </c>
      <c r="J91" s="1">
        <f t="shared" ca="1" si="9"/>
        <v>156.92659008999999</v>
      </c>
      <c r="K91" s="1">
        <f t="shared" ca="1" si="10"/>
        <v>182.03985266000001</v>
      </c>
      <c r="L91" s="1">
        <f t="shared" ca="1" si="11"/>
        <v>184.87517020000001</v>
      </c>
      <c r="M91" s="1">
        <f t="shared" ca="1" si="13"/>
        <v>176.08439641000001</v>
      </c>
      <c r="O91" s="1">
        <f t="shared" ca="1" si="14"/>
        <v>107.43926049331311</v>
      </c>
      <c r="P91" s="1">
        <f t="shared" ca="1" si="15"/>
        <v>104.73857848479899</v>
      </c>
      <c r="Q91" s="1">
        <f t="shared" ca="1" si="16"/>
        <v>118.32202120117795</v>
      </c>
      <c r="R91" s="1">
        <f t="shared" ca="1" si="16"/>
        <v>103.82252509519687</v>
      </c>
      <c r="AB91" s="93">
        <v>39528</v>
      </c>
    </row>
    <row r="92" spans="1:28" x14ac:dyDescent="0.3">
      <c r="A92" s="89">
        <v>43578</v>
      </c>
      <c r="B92" s="90">
        <v>106.05037442</v>
      </c>
      <c r="C92" s="90">
        <v>106.51998580999999</v>
      </c>
      <c r="D92" s="90"/>
      <c r="E92" s="90"/>
      <c r="F92" s="90">
        <v>101.93869642</v>
      </c>
      <c r="G92" s="91">
        <v>109.14349711</v>
      </c>
      <c r="I92" s="92">
        <f t="shared" ca="1" si="12"/>
        <v>46007</v>
      </c>
      <c r="J92" s="1">
        <f t="shared" ca="1" si="9"/>
        <v>156.98102134999999</v>
      </c>
      <c r="K92" s="1">
        <f t="shared" ca="1" si="10"/>
        <v>182.14021313000001</v>
      </c>
      <c r="L92" s="1">
        <f t="shared" ca="1" si="11"/>
        <v>180.43327549</v>
      </c>
      <c r="M92" s="1">
        <f t="shared" ca="1" si="13"/>
        <v>175.55377204000001</v>
      </c>
      <c r="O92" s="1">
        <f t="shared" ca="1" si="14"/>
        <v>107.47652667184134</v>
      </c>
      <c r="P92" s="1">
        <f t="shared" ca="1" si="15"/>
        <v>104.79632195585913</v>
      </c>
      <c r="Q92" s="1">
        <f t="shared" ca="1" si="16"/>
        <v>115.47916264163503</v>
      </c>
      <c r="R92" s="1">
        <f t="shared" ca="1" si="16"/>
        <v>103.50965942910926</v>
      </c>
      <c r="AB92" s="93">
        <v>39559</v>
      </c>
    </row>
    <row r="93" spans="1:28" x14ac:dyDescent="0.3">
      <c r="A93" s="89">
        <v>43579</v>
      </c>
      <c r="B93" s="90">
        <v>106.00699951999999</v>
      </c>
      <c r="C93" s="90">
        <v>106.44462246000001</v>
      </c>
      <c r="D93" s="90"/>
      <c r="E93" s="90"/>
      <c r="F93" s="90">
        <v>101.96379399</v>
      </c>
      <c r="G93" s="91">
        <v>108.14470627999999</v>
      </c>
      <c r="I93" s="92">
        <f t="shared" ca="1" si="12"/>
        <v>46008</v>
      </c>
      <c r="J93" s="1">
        <f t="shared" ca="1" si="9"/>
        <v>156.78625951000001</v>
      </c>
      <c r="K93" s="1">
        <f t="shared" ca="1" si="10"/>
        <v>182.24062891</v>
      </c>
      <c r="L93" s="1">
        <f t="shared" ca="1" si="11"/>
        <v>179.01029353000001</v>
      </c>
      <c r="M93" s="1">
        <f t="shared" ca="1" si="13"/>
        <v>174.13452050000001</v>
      </c>
      <c r="O93" s="1">
        <f t="shared" ca="1" si="14"/>
        <v>107.34318363513918</v>
      </c>
      <c r="P93" s="1">
        <f t="shared" ca="1" si="15"/>
        <v>104.85409725012002</v>
      </c>
      <c r="Q93" s="1">
        <f t="shared" ca="1" si="16"/>
        <v>114.56843946849139</v>
      </c>
      <c r="R93" s="1">
        <f t="shared" ca="1" si="16"/>
        <v>102.67284321124886</v>
      </c>
      <c r="AB93" s="93">
        <v>39569</v>
      </c>
    </row>
    <row r="94" spans="1:28" x14ac:dyDescent="0.3">
      <c r="A94" s="89">
        <v>43580</v>
      </c>
      <c r="B94" s="90">
        <v>105.94108666</v>
      </c>
      <c r="C94" s="90">
        <v>106.71459790999999</v>
      </c>
      <c r="D94" s="90"/>
      <c r="E94" s="90"/>
      <c r="F94" s="90">
        <v>101.9888978</v>
      </c>
      <c r="G94" s="91">
        <v>109.85894771</v>
      </c>
      <c r="I94" s="92">
        <f t="shared" ca="1" si="12"/>
        <v>46009</v>
      </c>
      <c r="J94" s="1">
        <f ca="1">J93</f>
        <v>156.78625951000001</v>
      </c>
      <c r="K94" s="1">
        <f t="shared" ref="K94:M94" ca="1" si="17">K93</f>
        <v>182.24062891</v>
      </c>
      <c r="L94" s="1">
        <f t="shared" ca="1" si="17"/>
        <v>179.01029353000001</v>
      </c>
      <c r="M94" s="1">
        <f t="shared" ca="1" si="17"/>
        <v>174.13452050000001</v>
      </c>
      <c r="O94" s="1">
        <f t="shared" ca="1" si="14"/>
        <v>107.34318363513918</v>
      </c>
      <c r="P94" s="1">
        <f t="shared" ca="1" si="15"/>
        <v>104.85409725012002</v>
      </c>
      <c r="Q94" s="1">
        <f t="shared" ca="1" si="16"/>
        <v>114.56843946849139</v>
      </c>
      <c r="R94" s="1">
        <f t="shared" ca="1" si="16"/>
        <v>102.67284321124886</v>
      </c>
      <c r="AB94" s="93">
        <v>39590</v>
      </c>
    </row>
    <row r="95" spans="1:28" x14ac:dyDescent="0.3">
      <c r="A95" s="89">
        <v>43581</v>
      </c>
      <c r="B95" s="90">
        <v>106.22685076</v>
      </c>
      <c r="C95" s="90">
        <v>106.91127347</v>
      </c>
      <c r="D95" s="90"/>
      <c r="E95" s="90"/>
      <c r="F95" s="90">
        <v>102.01400768000001</v>
      </c>
      <c r="G95" s="91">
        <v>109.49940759</v>
      </c>
      <c r="I95" s="92">
        <f t="shared" ca="1" si="12"/>
        <v>46010</v>
      </c>
      <c r="J95" s="1">
        <f t="shared" ca="1" si="9"/>
        <v>157.65248194</v>
      </c>
      <c r="K95" s="1">
        <f t="shared" ca="1" si="10"/>
        <v>182.44162678000001</v>
      </c>
      <c r="L95" s="1">
        <f t="shared" ca="1" si="11"/>
        <v>180.31396355999999</v>
      </c>
      <c r="M95" s="1">
        <f t="shared" ca="1" si="13"/>
        <v>175.04356849000001</v>
      </c>
      <c r="O95" s="1">
        <f t="shared" ca="1" si="14"/>
        <v>107.93623989952717</v>
      </c>
      <c r="P95" s="1">
        <f t="shared" ca="1" si="15"/>
        <v>104.96974352688113</v>
      </c>
      <c r="Q95" s="1">
        <f t="shared" ca="1" si="16"/>
        <v>115.4028017723212</v>
      </c>
      <c r="R95" s="1">
        <f t="shared" ca="1" si="16"/>
        <v>103.20883424554107</v>
      </c>
      <c r="AB95" s="93">
        <v>39698</v>
      </c>
    </row>
    <row r="96" spans="1:28" x14ac:dyDescent="0.3">
      <c r="A96" s="89">
        <v>43584</v>
      </c>
      <c r="B96" s="90">
        <v>106.24428578</v>
      </c>
      <c r="C96" s="90">
        <v>106.84017519</v>
      </c>
      <c r="D96" s="90"/>
      <c r="E96" s="90"/>
      <c r="F96" s="90">
        <v>102.03912381000001</v>
      </c>
      <c r="G96" s="91">
        <v>109.4444622</v>
      </c>
      <c r="I96" s="92">
        <f t="shared" ca="1" si="12"/>
        <v>46013</v>
      </c>
      <c r="J96" s="1">
        <f t="shared" ca="1" si="9"/>
        <v>158.83253457999999</v>
      </c>
      <c r="K96" s="1">
        <f t="shared" ca="1" si="10"/>
        <v>182.54220887</v>
      </c>
      <c r="L96" s="1">
        <f t="shared" ca="1" si="11"/>
        <v>179.93692374</v>
      </c>
      <c r="M96" s="1">
        <f t="shared" ca="1" si="13"/>
        <v>174.56982593999999</v>
      </c>
      <c r="O96" s="1">
        <f t="shared" ca="1" si="14"/>
        <v>108.74415895844551</v>
      </c>
      <c r="P96" s="1">
        <f t="shared" ca="1" si="15"/>
        <v>105.02761450938137</v>
      </c>
      <c r="Q96" s="1">
        <f t="shared" ca="1" si="16"/>
        <v>115.16149238757545</v>
      </c>
      <c r="R96" s="1">
        <f t="shared" ca="1" si="16"/>
        <v>102.92950712292927</v>
      </c>
      <c r="AB96" s="93">
        <v>39733</v>
      </c>
    </row>
    <row r="97" spans="1:28" x14ac:dyDescent="0.3">
      <c r="A97" s="89">
        <v>43585</v>
      </c>
      <c r="B97" s="90">
        <v>106.67038046</v>
      </c>
      <c r="C97" s="90">
        <v>107.15735136000001</v>
      </c>
      <c r="D97" s="90"/>
      <c r="E97" s="90"/>
      <c r="F97" s="90">
        <v>102.06424618</v>
      </c>
      <c r="G97" s="91">
        <v>109.63286264</v>
      </c>
      <c r="I97" s="92">
        <f t="shared" ca="1" si="12"/>
        <v>46014</v>
      </c>
      <c r="J97" s="1">
        <f t="shared" ca="1" si="9"/>
        <v>159.68557444000001</v>
      </c>
      <c r="K97" s="1">
        <f t="shared" ca="1" si="10"/>
        <v>182.64284627999999</v>
      </c>
      <c r="L97" s="1">
        <f t="shared" ca="1" si="11"/>
        <v>182.57004683</v>
      </c>
      <c r="M97" s="1">
        <f t="shared" ca="1" si="13"/>
        <v>174.85822769999999</v>
      </c>
      <c r="O97" s="1">
        <f t="shared" ca="1" si="14"/>
        <v>109.32818982075609</v>
      </c>
      <c r="P97" s="1">
        <f t="shared" ca="1" si="15"/>
        <v>105.08551732083595</v>
      </c>
      <c r="Q97" s="1">
        <f t="shared" ca="1" si="16"/>
        <v>116.84671840112421</v>
      </c>
      <c r="R97" s="1">
        <f t="shared" ca="1" si="16"/>
        <v>103.09955398440913</v>
      </c>
      <c r="AB97" s="93">
        <v>39754</v>
      </c>
    </row>
    <row r="98" spans="1:28" x14ac:dyDescent="0.3">
      <c r="A98" s="89">
        <v>43586</v>
      </c>
      <c r="B98" s="90"/>
      <c r="C98" s="90"/>
      <c r="D98" s="90"/>
      <c r="E98" s="90"/>
      <c r="F98" s="90"/>
      <c r="G98" s="91"/>
      <c r="I98" s="92">
        <f t="shared" ca="1" si="12"/>
        <v>46015</v>
      </c>
      <c r="J98" s="1">
        <v>159.68557444000001</v>
      </c>
      <c r="K98" s="1">
        <v>182.64284627999999</v>
      </c>
      <c r="L98" s="1">
        <v>182.57004683</v>
      </c>
      <c r="M98" s="1">
        <v>174.85822769999999</v>
      </c>
      <c r="O98" s="1">
        <v>109.32818982075609</v>
      </c>
      <c r="P98" s="1">
        <v>105.08551732083595</v>
      </c>
      <c r="Q98" s="1">
        <v>116.84671840112421</v>
      </c>
      <c r="R98" s="1">
        <v>103.09955398440913</v>
      </c>
      <c r="AB98" s="93">
        <v>39767</v>
      </c>
    </row>
    <row r="99" spans="1:28" x14ac:dyDescent="0.3">
      <c r="A99" s="89">
        <v>43587</v>
      </c>
      <c r="B99" s="90">
        <v>106.46753898</v>
      </c>
      <c r="C99" s="90">
        <v>107.12686384</v>
      </c>
      <c r="D99" s="90"/>
      <c r="E99" s="90"/>
      <c r="F99" s="90">
        <v>102.08937460999999</v>
      </c>
      <c r="G99" s="91">
        <v>108.69335229000001</v>
      </c>
      <c r="I99" s="92">
        <f t="shared" ca="1" si="12"/>
        <v>46017</v>
      </c>
      <c r="J99" s="1">
        <f t="shared" ca="1" si="9"/>
        <v>160.55349785000001</v>
      </c>
      <c r="K99" s="1">
        <f t="shared" ca="1" si="10"/>
        <v>182.84428757000001</v>
      </c>
      <c r="L99" s="1">
        <f t="shared" ca="1" si="11"/>
        <v>183.0716098</v>
      </c>
      <c r="M99" s="1">
        <f t="shared" ca="1" si="13"/>
        <v>175.45740294000001</v>
      </c>
      <c r="O99" s="1">
        <f t="shared" ca="1" si="14"/>
        <v>109.92241065536263</v>
      </c>
      <c r="P99" s="1">
        <f t="shared" ca="1" si="15"/>
        <v>105.20141872404217</v>
      </c>
      <c r="Q99" s="1">
        <f t="shared" ca="1" si="16"/>
        <v>117.16772388988652</v>
      </c>
      <c r="R99" s="1">
        <f t="shared" ca="1" si="16"/>
        <v>103.45283847559411</v>
      </c>
      <c r="AB99" s="93">
        <v>39807</v>
      </c>
    </row>
    <row r="100" spans="1:28" x14ac:dyDescent="0.3">
      <c r="A100" s="89">
        <v>43588</v>
      </c>
      <c r="B100" s="90">
        <v>106.54365769</v>
      </c>
      <c r="C100" s="90">
        <v>107.52706602000001</v>
      </c>
      <c r="D100" s="90"/>
      <c r="E100" s="90"/>
      <c r="F100" s="90">
        <v>102.11450929</v>
      </c>
      <c r="G100" s="91">
        <v>109.23981368</v>
      </c>
      <c r="I100" s="92">
        <f t="shared" ca="1" si="12"/>
        <v>46020</v>
      </c>
      <c r="J100" s="1">
        <f t="shared" ca="1" si="9"/>
        <v>160.41486824</v>
      </c>
      <c r="K100" s="1">
        <f t="shared" ca="1" si="10"/>
        <v>182.94509163999999</v>
      </c>
      <c r="L100" s="1">
        <f t="shared" ca="1" si="11"/>
        <v>182.60926753000001</v>
      </c>
      <c r="M100" s="1">
        <f t="shared" ca="1" si="13"/>
        <v>175.83471716</v>
      </c>
      <c r="O100" s="1">
        <f t="shared" ca="1" si="14"/>
        <v>109.82749836056074</v>
      </c>
      <c r="P100" s="1">
        <f t="shared" ca="1" si="15"/>
        <v>105.25941742511232</v>
      </c>
      <c r="Q100" s="1">
        <f t="shared" ca="1" si="16"/>
        <v>116.8718200548071</v>
      </c>
      <c r="R100" s="1">
        <f t="shared" ca="1" si="16"/>
        <v>103.67530972161815</v>
      </c>
      <c r="AB100" s="93">
        <v>39814</v>
      </c>
    </row>
    <row r="101" spans="1:28" x14ac:dyDescent="0.3">
      <c r="A101" s="89">
        <v>43591</v>
      </c>
      <c r="B101" s="90">
        <v>106.15200779</v>
      </c>
      <c r="C101" s="90">
        <v>107.5251198</v>
      </c>
      <c r="D101" s="90"/>
      <c r="E101" s="90"/>
      <c r="F101" s="90">
        <v>102.13965021999999</v>
      </c>
      <c r="G101" s="91">
        <v>108.10286859</v>
      </c>
      <c r="I101" s="92">
        <f t="shared" ca="1" si="12"/>
        <v>46021</v>
      </c>
      <c r="J101" s="1">
        <f t="shared" ca="1" si="9"/>
        <v>160.54286673999999</v>
      </c>
      <c r="K101" s="1">
        <f t="shared" ca="1" si="10"/>
        <v>183.04595119999999</v>
      </c>
      <c r="L101" s="1">
        <f t="shared" ca="1" si="11"/>
        <v>183.33186365</v>
      </c>
      <c r="M101" s="1">
        <f t="shared" ca="1" si="13"/>
        <v>176.01070797</v>
      </c>
      <c r="O101" s="1">
        <f t="shared" ca="1" si="14"/>
        <v>109.91513210176653</v>
      </c>
      <c r="P101" s="1">
        <f t="shared" ca="1" si="15"/>
        <v>105.31744805294817</v>
      </c>
      <c r="Q101" s="1">
        <f t="shared" ca="1" si="16"/>
        <v>117.33428904584595</v>
      </c>
      <c r="R101" s="1">
        <f t="shared" ca="1" si="16"/>
        <v>103.77907706648386</v>
      </c>
      <c r="AB101" s="93">
        <v>39867</v>
      </c>
    </row>
    <row r="102" spans="1:28" x14ac:dyDescent="0.3">
      <c r="A102" s="89">
        <v>43592</v>
      </c>
      <c r="B102" s="90">
        <v>106.1435029</v>
      </c>
      <c r="C102" s="90">
        <v>107.45850765</v>
      </c>
      <c r="D102" s="90"/>
      <c r="E102" s="90"/>
      <c r="F102" s="90">
        <v>102.16479722</v>
      </c>
      <c r="G102" s="91">
        <v>107.39749909</v>
      </c>
      <c r="I102" s="92">
        <f t="shared" ca="1" si="12"/>
        <v>46022</v>
      </c>
      <c r="J102" s="1">
        <v>160.54286673999999</v>
      </c>
      <c r="K102" s="1">
        <v>183.04595119999999</v>
      </c>
      <c r="L102" s="1">
        <v>183.33186365</v>
      </c>
      <c r="M102" s="1">
        <v>176.01070797</v>
      </c>
      <c r="O102" s="1">
        <v>109.91513210176653</v>
      </c>
      <c r="P102" s="1">
        <v>105.31744805294817</v>
      </c>
      <c r="Q102" s="1">
        <v>117.33428904584595</v>
      </c>
      <c r="R102" s="1">
        <v>103.77907706648386</v>
      </c>
      <c r="AB102" s="93">
        <v>39868</v>
      </c>
    </row>
    <row r="103" spans="1:28" x14ac:dyDescent="0.3">
      <c r="A103" s="89">
        <v>43593</v>
      </c>
      <c r="B103" s="90">
        <v>106.16051267</v>
      </c>
      <c r="C103" s="90">
        <v>107.80736397</v>
      </c>
      <c r="D103" s="90"/>
      <c r="E103" s="90"/>
      <c r="F103" s="90">
        <v>102.18995046000001</v>
      </c>
      <c r="G103" s="91">
        <v>108.77185057</v>
      </c>
      <c r="I103" s="92">
        <f t="shared" ca="1" si="12"/>
        <v>46024</v>
      </c>
      <c r="J103" s="1">
        <f t="shared" ca="1" si="9"/>
        <v>160.69510416</v>
      </c>
      <c r="K103" s="1">
        <f t="shared" ca="1" si="10"/>
        <v>183.24783715999999</v>
      </c>
      <c r="L103" s="1">
        <f t="shared" ca="1" si="11"/>
        <v>182.6643267</v>
      </c>
      <c r="M103" s="1">
        <f t="shared" ca="1" si="13"/>
        <v>176.43021071000001</v>
      </c>
      <c r="O103" s="1">
        <f t="shared" ca="1" si="14"/>
        <v>110.01936093777724</v>
      </c>
      <c r="P103" s="1">
        <f t="shared" ca="1" si="15"/>
        <v>105.43360530180034</v>
      </c>
      <c r="Q103" s="1">
        <f t="shared" ca="1" si="16"/>
        <v>116.90705849311665</v>
      </c>
      <c r="R103" s="1">
        <f t="shared" ca="1" si="16"/>
        <v>104.02642342220379</v>
      </c>
      <c r="AB103" s="93">
        <v>39913</v>
      </c>
    </row>
    <row r="104" spans="1:28" x14ac:dyDescent="0.3">
      <c r="A104" s="89">
        <v>43594</v>
      </c>
      <c r="B104" s="90">
        <v>106.0261355</v>
      </c>
      <c r="C104" s="90">
        <v>108.10355067</v>
      </c>
      <c r="D104" s="90"/>
      <c r="E104" s="90"/>
      <c r="F104" s="90">
        <v>102.21510994</v>
      </c>
      <c r="G104" s="91">
        <v>107.87438271000001</v>
      </c>
      <c r="I104" s="92">
        <f t="shared" ca="1" si="12"/>
        <v>46027</v>
      </c>
      <c r="J104" s="1">
        <f t="shared" ca="1" si="9"/>
        <v>160.86690282000001</v>
      </c>
      <c r="K104" s="1">
        <f t="shared" ca="1" si="10"/>
        <v>183.34886356000001</v>
      </c>
      <c r="L104" s="1">
        <f t="shared" ca="1" si="11"/>
        <v>184.17884638000001</v>
      </c>
      <c r="M104" s="1">
        <f t="shared" ca="1" si="13"/>
        <v>176.03744085</v>
      </c>
      <c r="O104" s="1">
        <f t="shared" ca="1" si="14"/>
        <v>110.13698231076161</v>
      </c>
      <c r="P104" s="1">
        <f t="shared" ca="1" si="15"/>
        <v>105.4917319228167</v>
      </c>
      <c r="Q104" s="1">
        <f t="shared" ca="1" si="16"/>
        <v>117.87636675388906</v>
      </c>
      <c r="R104" s="1">
        <f t="shared" ca="1" si="16"/>
        <v>103.79483925303336</v>
      </c>
      <c r="AB104" s="93">
        <v>39924</v>
      </c>
    </row>
    <row r="105" spans="1:28" x14ac:dyDescent="0.3">
      <c r="A105" s="89">
        <v>43595</v>
      </c>
      <c r="B105" s="90">
        <v>105.97042851</v>
      </c>
      <c r="C105" s="90">
        <v>108.42103443000001</v>
      </c>
      <c r="D105" s="90"/>
      <c r="E105" s="90"/>
      <c r="F105" s="90">
        <v>102.24027549</v>
      </c>
      <c r="G105" s="91">
        <v>107.24825108</v>
      </c>
      <c r="I105" s="92">
        <f t="shared" ca="1" si="12"/>
        <v>46028</v>
      </c>
      <c r="J105" s="1">
        <f t="shared" ca="1" si="9"/>
        <v>161.10163761999999</v>
      </c>
      <c r="K105" s="1">
        <f t="shared" ca="1" si="10"/>
        <v>183.44994581</v>
      </c>
      <c r="L105" s="1">
        <f t="shared" ca="1" si="11"/>
        <v>186.22023417</v>
      </c>
      <c r="M105" s="1">
        <f t="shared" ca="1" si="13"/>
        <v>175.59566798</v>
      </c>
      <c r="O105" s="1">
        <f t="shared" ca="1" si="14"/>
        <v>110.29769269967389</v>
      </c>
      <c r="P105" s="1">
        <f t="shared" ca="1" si="15"/>
        <v>105.54989067772856</v>
      </c>
      <c r="Q105" s="1">
        <f t="shared" ca="1" si="16"/>
        <v>119.18287605476976</v>
      </c>
      <c r="R105" s="1">
        <f t="shared" ca="1" si="16"/>
        <v>103.53436202837823</v>
      </c>
      <c r="AB105" s="93">
        <v>39934</v>
      </c>
    </row>
    <row r="106" spans="1:28" x14ac:dyDescent="0.3">
      <c r="A106" s="89">
        <v>43598</v>
      </c>
      <c r="B106" s="90">
        <v>105.64043902</v>
      </c>
      <c r="C106" s="90">
        <v>108.24885428</v>
      </c>
      <c r="D106" s="90"/>
      <c r="E106" s="90"/>
      <c r="F106" s="90">
        <v>102.26544729</v>
      </c>
      <c r="G106" s="91">
        <v>104.36840284</v>
      </c>
      <c r="I106" s="92">
        <f t="shared" ca="1" si="12"/>
        <v>46029</v>
      </c>
      <c r="J106" s="1">
        <f t="shared" ca="1" si="9"/>
        <v>160.78780739999999</v>
      </c>
      <c r="K106" s="1">
        <f t="shared" ca="1" si="10"/>
        <v>183.55108372999999</v>
      </c>
      <c r="L106" s="1">
        <f t="shared" ca="1" si="11"/>
        <v>184.29886375999999</v>
      </c>
      <c r="M106" s="1">
        <f t="shared" ca="1" si="13"/>
        <v>175.5845885</v>
      </c>
      <c r="O106" s="1">
        <f t="shared" ca="1" si="14"/>
        <v>110.08282989829705</v>
      </c>
      <c r="P106" s="1">
        <f t="shared" ca="1" si="15"/>
        <v>105.60808146297101</v>
      </c>
      <c r="Q106" s="1">
        <f t="shared" ca="1" si="16"/>
        <v>117.95317911849975</v>
      </c>
      <c r="R106" s="1">
        <f t="shared" ca="1" si="16"/>
        <v>103.5278293678257</v>
      </c>
      <c r="AB106" s="93">
        <v>39975</v>
      </c>
    </row>
    <row r="107" spans="1:28" x14ac:dyDescent="0.3">
      <c r="A107" s="89">
        <v>43599</v>
      </c>
      <c r="B107" s="90">
        <v>105.83775232000001</v>
      </c>
      <c r="C107" s="90">
        <v>108.66367603</v>
      </c>
      <c r="D107" s="90"/>
      <c r="E107" s="90"/>
      <c r="F107" s="90">
        <v>102.29062533</v>
      </c>
      <c r="G107" s="91">
        <v>104.78473162</v>
      </c>
      <c r="I107" s="92">
        <f t="shared" ca="1" si="12"/>
        <v>46030</v>
      </c>
      <c r="J107" s="1">
        <f t="shared" ca="1" si="9"/>
        <v>160.85074354</v>
      </c>
      <c r="K107" s="1">
        <f t="shared" ca="1" si="10"/>
        <v>183.65227733</v>
      </c>
      <c r="L107" s="1">
        <f t="shared" ca="1" si="11"/>
        <v>185.39258301999999</v>
      </c>
      <c r="M107" s="1">
        <f t="shared" ca="1" si="13"/>
        <v>175.76633683</v>
      </c>
      <c r="O107" s="1">
        <f t="shared" ca="1" si="14"/>
        <v>110.12591891422498</v>
      </c>
      <c r="P107" s="1">
        <f t="shared" ca="1" si="15"/>
        <v>105.66630428429771</v>
      </c>
      <c r="Q107" s="1">
        <f t="shared" ca="1" si="16"/>
        <v>118.65317075788464</v>
      </c>
      <c r="R107" s="1">
        <f t="shared" ca="1" si="16"/>
        <v>103.6349914499701</v>
      </c>
      <c r="AB107" s="93">
        <v>40063</v>
      </c>
    </row>
    <row r="108" spans="1:28" x14ac:dyDescent="0.3">
      <c r="A108" s="89">
        <v>43600</v>
      </c>
      <c r="B108" s="90">
        <v>105.93003032</v>
      </c>
      <c r="C108" s="90">
        <v>108.61637618</v>
      </c>
      <c r="D108" s="90"/>
      <c r="E108" s="90"/>
      <c r="F108" s="90">
        <v>102.31580962</v>
      </c>
      <c r="G108" s="91">
        <v>104.25109347</v>
      </c>
      <c r="I108" s="92">
        <f t="shared" ca="1" si="12"/>
        <v>46031</v>
      </c>
      <c r="J108" s="1">
        <f t="shared" ca="1" si="9"/>
        <v>161.14458728</v>
      </c>
      <c r="K108" s="1">
        <f t="shared" ca="1" si="10"/>
        <v>183.75352677999999</v>
      </c>
      <c r="L108" s="1">
        <f t="shared" ca="1" si="11"/>
        <v>185.88620399999999</v>
      </c>
      <c r="M108" s="1">
        <f t="shared" ca="1" si="13"/>
        <v>175.48137173000001</v>
      </c>
      <c r="O108" s="1">
        <f t="shared" ca="1" si="14"/>
        <v>110.32709803949675</v>
      </c>
      <c r="P108" s="1">
        <f t="shared" ca="1" si="15"/>
        <v>105.72455923951993</v>
      </c>
      <c r="Q108" s="1">
        <f t="shared" ca="1" si="16"/>
        <v>118.96909329089824</v>
      </c>
      <c r="R108" s="1">
        <f t="shared" ca="1" si="16"/>
        <v>103.46697090499735</v>
      </c>
      <c r="AB108" s="93">
        <v>40098</v>
      </c>
    </row>
    <row r="109" spans="1:28" x14ac:dyDescent="0.3">
      <c r="A109" s="89">
        <v>43601</v>
      </c>
      <c r="B109" s="90">
        <v>106.17837292999999</v>
      </c>
      <c r="C109" s="90">
        <v>108.20645842</v>
      </c>
      <c r="D109" s="90"/>
      <c r="E109" s="90"/>
      <c r="F109" s="90">
        <v>102.34099998000001</v>
      </c>
      <c r="G109" s="91">
        <v>102.43175149</v>
      </c>
      <c r="I109" s="92">
        <f t="shared" ca="1" si="12"/>
        <v>46034</v>
      </c>
      <c r="J109" s="1">
        <f t="shared" ca="1" si="9"/>
        <v>161.08632882000001</v>
      </c>
      <c r="K109" s="1">
        <f t="shared" ca="1" si="10"/>
        <v>183.85483207999999</v>
      </c>
      <c r="L109" s="1">
        <f t="shared" ca="1" si="11"/>
        <v>185.63592883999999</v>
      </c>
      <c r="M109" s="1">
        <f t="shared" ca="1" si="13"/>
        <v>175.5044115</v>
      </c>
      <c r="O109" s="1">
        <f t="shared" ca="1" si="14"/>
        <v>110.28721158140007</v>
      </c>
      <c r="P109" s="1">
        <f t="shared" ca="1" si="15"/>
        <v>105.7828463286377</v>
      </c>
      <c r="Q109" s="1">
        <f t="shared" ca="1" si="16"/>
        <v>118.8089145997543</v>
      </c>
      <c r="R109" s="1">
        <f t="shared" ca="1" si="16"/>
        <v>103.48055556751022</v>
      </c>
      <c r="AB109" s="93">
        <v>40119</v>
      </c>
    </row>
    <row r="110" spans="1:28" x14ac:dyDescent="0.3">
      <c r="A110" s="89">
        <v>43602</v>
      </c>
      <c r="B110" s="90">
        <v>106.19878464999999</v>
      </c>
      <c r="C110" s="90">
        <v>107.67683339</v>
      </c>
      <c r="D110" s="90"/>
      <c r="E110" s="90"/>
      <c r="F110" s="90">
        <v>102.36619657999999</v>
      </c>
      <c r="G110" s="91">
        <v>102.39563704</v>
      </c>
      <c r="I110" s="92">
        <f t="shared" ca="1" si="12"/>
        <v>46035</v>
      </c>
      <c r="J110" s="1">
        <f t="shared" ca="1" si="9"/>
        <v>161.41674355999999</v>
      </c>
      <c r="K110" s="1">
        <f t="shared" ca="1" si="10"/>
        <v>183.95619323</v>
      </c>
      <c r="L110" s="1">
        <f t="shared" ca="1" si="11"/>
        <v>184.29637192999999</v>
      </c>
      <c r="M110" s="1">
        <f t="shared" ca="1" si="13"/>
        <v>175.48728546000001</v>
      </c>
      <c r="O110" s="1">
        <f t="shared" ca="1" si="14"/>
        <v>110.51342891844493</v>
      </c>
      <c r="P110" s="1">
        <f t="shared" ca="1" si="15"/>
        <v>105.84116555165099</v>
      </c>
      <c r="Q110" s="1">
        <f t="shared" ca="1" si="16"/>
        <v>117.95158432152527</v>
      </c>
      <c r="R110" s="1">
        <f t="shared" ca="1" si="16"/>
        <v>103.47045774649978</v>
      </c>
      <c r="AB110" s="93">
        <v>40132</v>
      </c>
    </row>
    <row r="111" spans="1:28" x14ac:dyDescent="0.3">
      <c r="A111" s="89">
        <v>43605</v>
      </c>
      <c r="B111" s="90">
        <v>106.21154197</v>
      </c>
      <c r="C111" s="90">
        <v>108.07764936</v>
      </c>
      <c r="D111" s="90"/>
      <c r="E111" s="90"/>
      <c r="F111" s="90">
        <v>102.39139942</v>
      </c>
      <c r="G111" s="91">
        <v>104.61832527</v>
      </c>
      <c r="I111" s="92">
        <f t="shared" ca="1" si="12"/>
        <v>46036</v>
      </c>
      <c r="J111" s="1">
        <f t="shared" ca="1" si="9"/>
        <v>161.50264289</v>
      </c>
      <c r="K111" s="1">
        <f t="shared" ca="1" si="10"/>
        <v>184.05761022999999</v>
      </c>
      <c r="L111" s="1">
        <f t="shared" ca="1" si="11"/>
        <v>187.90659898999999</v>
      </c>
      <c r="M111" s="1">
        <f t="shared" ca="1" si="13"/>
        <v>174.74405956999999</v>
      </c>
      <c r="O111" s="1">
        <f t="shared" ca="1" si="14"/>
        <v>110.57223960493714</v>
      </c>
      <c r="P111" s="1">
        <f t="shared" ca="1" si="15"/>
        <v>105.8995169085598</v>
      </c>
      <c r="Q111" s="1">
        <f t="shared" ca="1" si="16"/>
        <v>120.26216698263801</v>
      </c>
      <c r="R111" s="1">
        <f t="shared" ca="1" si="16"/>
        <v>103.03223840288311</v>
      </c>
      <c r="AB111" s="93">
        <v>40172</v>
      </c>
    </row>
    <row r="112" spans="1:28" x14ac:dyDescent="0.3">
      <c r="A112" s="89">
        <v>43606</v>
      </c>
      <c r="B112" s="90">
        <v>106.45393117</v>
      </c>
      <c r="C112" s="90">
        <v>108.55040135</v>
      </c>
      <c r="D112" s="90"/>
      <c r="E112" s="90"/>
      <c r="F112" s="90">
        <v>102.41660851</v>
      </c>
      <c r="G112" s="91">
        <v>107.50661614000001</v>
      </c>
      <c r="I112" s="92">
        <f t="shared" ca="1" si="12"/>
        <v>46037</v>
      </c>
      <c r="J112" s="1">
        <f t="shared" ca="1" si="9"/>
        <v>161.78330406000001</v>
      </c>
      <c r="K112" s="1">
        <f t="shared" ca="1" si="10"/>
        <v>184.15908309</v>
      </c>
      <c r="L112" s="1">
        <f t="shared" ca="1" si="11"/>
        <v>188.38714640000001</v>
      </c>
      <c r="M112" s="1">
        <f t="shared" ca="1" si="13"/>
        <v>174.91180918000001</v>
      </c>
      <c r="O112" s="1">
        <f t="shared" ca="1" si="14"/>
        <v>110.76439332813149</v>
      </c>
      <c r="P112" s="1">
        <f t="shared" ca="1" si="15"/>
        <v>105.95790040511777</v>
      </c>
      <c r="Q112" s="1">
        <f t="shared" ca="1" si="16"/>
        <v>120.56972229562396</v>
      </c>
      <c r="R112" s="1">
        <f t="shared" ca="1" si="16"/>
        <v>103.13114658810007</v>
      </c>
      <c r="AB112" s="93">
        <v>40179</v>
      </c>
    </row>
    <row r="113" spans="1:28" x14ac:dyDescent="0.3">
      <c r="A113" s="89">
        <v>43607</v>
      </c>
      <c r="B113" s="90">
        <v>106.73501758</v>
      </c>
      <c r="C113" s="90">
        <v>108.71035612</v>
      </c>
      <c r="D113" s="90"/>
      <c r="E113" s="90"/>
      <c r="F113" s="90">
        <v>102.44182367000001</v>
      </c>
      <c r="G113" s="91">
        <v>107.36556045</v>
      </c>
      <c r="I113" s="92">
        <f t="shared" ca="1" si="12"/>
        <v>46038</v>
      </c>
      <c r="J113" s="1">
        <f t="shared" ca="1" si="9"/>
        <v>161.98827177000001</v>
      </c>
      <c r="K113" s="1">
        <f t="shared" ca="1" si="10"/>
        <v>184.26061197000001</v>
      </c>
      <c r="L113" s="1">
        <f t="shared" ca="1" si="11"/>
        <v>187.51291284999999</v>
      </c>
      <c r="M113" s="1">
        <f t="shared" ca="1" si="13"/>
        <v>174.79935681000001</v>
      </c>
      <c r="O113" s="1">
        <f t="shared" ca="1" si="14"/>
        <v>110.90472377929835</v>
      </c>
      <c r="P113" s="1">
        <f t="shared" ca="1" si="15"/>
        <v>106.01631613338259</v>
      </c>
      <c r="Q113" s="1">
        <f t="shared" ca="1" si="16"/>
        <v>120.01020378090952</v>
      </c>
      <c r="R113" s="1">
        <f t="shared" ca="1" si="16"/>
        <v>103.06484264950943</v>
      </c>
      <c r="AB113" s="93">
        <v>40224</v>
      </c>
    </row>
    <row r="114" spans="1:28" x14ac:dyDescent="0.3">
      <c r="A114" s="89">
        <v>43608</v>
      </c>
      <c r="B114" s="90">
        <v>106.75585454</v>
      </c>
      <c r="C114" s="90">
        <v>108.77235806</v>
      </c>
      <c r="D114" s="90"/>
      <c r="E114" s="90"/>
      <c r="F114" s="90">
        <v>102.46704507</v>
      </c>
      <c r="G114" s="91">
        <v>106.85282407</v>
      </c>
      <c r="I114" s="92">
        <f t="shared" ca="1" si="12"/>
        <v>46041</v>
      </c>
      <c r="J114" s="1">
        <f t="shared" ca="1" si="9"/>
        <v>162.16177139999999</v>
      </c>
      <c r="K114" s="1">
        <f t="shared" ca="1" si="10"/>
        <v>184.36219689000001</v>
      </c>
      <c r="L114" s="1">
        <f t="shared" ca="1" si="11"/>
        <v>187.56899605999999</v>
      </c>
      <c r="M114" s="1">
        <f t="shared" ca="1" si="13"/>
        <v>174.78797559</v>
      </c>
      <c r="O114" s="1">
        <f t="shared" ca="1" si="14"/>
        <v>111.02350971565477</v>
      </c>
      <c r="P114" s="1">
        <f t="shared" ca="1" si="15"/>
        <v>106.07476410486147</v>
      </c>
      <c r="Q114" s="1">
        <f t="shared" ca="1" si="16"/>
        <v>120.04609761541131</v>
      </c>
      <c r="R114" s="1">
        <f t="shared" ca="1" si="16"/>
        <v>103.05813207762938</v>
      </c>
      <c r="AB114" s="93">
        <v>40225</v>
      </c>
    </row>
    <row r="115" spans="1:28" x14ac:dyDescent="0.3">
      <c r="A115" s="89">
        <v>43609</v>
      </c>
      <c r="B115" s="90">
        <v>107.05820317</v>
      </c>
      <c r="C115" s="90">
        <v>108.83579571</v>
      </c>
      <c r="D115" s="90"/>
      <c r="E115" s="90"/>
      <c r="F115" s="90">
        <v>102.49227272</v>
      </c>
      <c r="G115" s="91">
        <v>106.53169679</v>
      </c>
      <c r="I115" s="92">
        <f t="shared" ca="1" si="12"/>
        <v>46042</v>
      </c>
      <c r="J115" s="1">
        <f t="shared" ca="1" si="9"/>
        <v>162.05205839000001</v>
      </c>
      <c r="K115" s="1">
        <f t="shared" ca="1" si="10"/>
        <v>184.46383764999999</v>
      </c>
      <c r="L115" s="1">
        <f t="shared" ca="1" si="11"/>
        <v>189.19338375000001</v>
      </c>
      <c r="M115" s="1">
        <f t="shared" ca="1" si="13"/>
        <v>174.68444074000001</v>
      </c>
      <c r="O115" s="1">
        <f t="shared" ca="1" si="14"/>
        <v>110.94839507348907</v>
      </c>
      <c r="P115" s="1">
        <f t="shared" ca="1" si="15"/>
        <v>106.13324420448227</v>
      </c>
      <c r="Q115" s="1">
        <f t="shared" ca="1" si="16"/>
        <v>121.0857225390135</v>
      </c>
      <c r="R115" s="1">
        <f t="shared" ca="1" si="16"/>
        <v>102.99708606911581</v>
      </c>
      <c r="AB115" s="93">
        <v>40270</v>
      </c>
    </row>
    <row r="116" spans="1:28" x14ac:dyDescent="0.3">
      <c r="A116" s="89">
        <v>43612</v>
      </c>
      <c r="B116" s="90">
        <v>107.12751797</v>
      </c>
      <c r="C116" s="90">
        <v>109.0525861</v>
      </c>
      <c r="D116" s="90"/>
      <c r="E116" s="90"/>
      <c r="F116" s="90">
        <v>102.51750661</v>
      </c>
      <c r="G116" s="91">
        <v>107.93855583</v>
      </c>
      <c r="I116" s="92">
        <f t="shared" ca="1" si="12"/>
        <v>46043</v>
      </c>
      <c r="J116" s="1">
        <f t="shared" ca="1" si="9"/>
        <v>162.11627027</v>
      </c>
      <c r="K116" s="1">
        <f t="shared" ca="1" si="10"/>
        <v>184.56553443999999</v>
      </c>
      <c r="L116" s="1">
        <f t="shared" ca="1" si="11"/>
        <v>195.49665156</v>
      </c>
      <c r="M116" s="1">
        <f t="shared" ca="1" si="13"/>
        <v>175.01462649000001</v>
      </c>
      <c r="O116" s="1">
        <f t="shared" ca="1" si="14"/>
        <v>110.99235752050411</v>
      </c>
      <c r="P116" s="1">
        <f t="shared" ca="1" si="15"/>
        <v>106.19175654156355</v>
      </c>
      <c r="Q116" s="1">
        <f t="shared" ca="1" si="16"/>
        <v>125.11987913583876</v>
      </c>
      <c r="R116" s="1">
        <f t="shared" ca="1" si="16"/>
        <v>103.19176952213246</v>
      </c>
      <c r="AB116" s="93">
        <v>40289</v>
      </c>
    </row>
    <row r="117" spans="1:28" x14ac:dyDescent="0.3">
      <c r="A117" s="89">
        <v>43613</v>
      </c>
      <c r="B117" s="90">
        <v>107.26699807</v>
      </c>
      <c r="C117" s="90">
        <v>109.77031753999999</v>
      </c>
      <c r="D117" s="90"/>
      <c r="E117" s="90"/>
      <c r="F117" s="90">
        <v>102.54274675000001</v>
      </c>
      <c r="G117" s="91">
        <v>109.67772693000001</v>
      </c>
      <c r="I117" s="92">
        <f t="shared" ca="1" si="12"/>
        <v>46044</v>
      </c>
      <c r="J117" s="1">
        <f t="shared" ca="1" si="9"/>
        <v>162.45178794</v>
      </c>
      <c r="K117" s="1">
        <f t="shared" ca="1" si="10"/>
        <v>184.66728745</v>
      </c>
      <c r="L117" s="1">
        <f t="shared" ca="1" si="11"/>
        <v>199.78928689</v>
      </c>
      <c r="M117" s="1">
        <f t="shared" ca="1" si="13"/>
        <v>175.591656</v>
      </c>
      <c r="O117" s="1">
        <f t="shared" ca="1" si="14"/>
        <v>111.22206856135809</v>
      </c>
      <c r="P117" s="1">
        <f t="shared" ca="1" si="15"/>
        <v>106.25030122542384</v>
      </c>
      <c r="Q117" s="1">
        <f t="shared" ca="1" si="16"/>
        <v>127.86721014830366</v>
      </c>
      <c r="R117" s="1">
        <f t="shared" ca="1" si="16"/>
        <v>103.5319964928582</v>
      </c>
      <c r="AB117" s="93">
        <v>40299</v>
      </c>
    </row>
    <row r="118" spans="1:28" x14ac:dyDescent="0.3">
      <c r="A118" s="89">
        <v>43614</v>
      </c>
      <c r="B118" s="90">
        <v>107.52894849</v>
      </c>
      <c r="C118" s="90">
        <v>110.37184203</v>
      </c>
      <c r="D118" s="90"/>
      <c r="E118" s="90"/>
      <c r="F118" s="90">
        <v>102.56799296</v>
      </c>
      <c r="G118" s="91">
        <v>109.87546888</v>
      </c>
      <c r="I118" s="92">
        <f t="shared" ca="1" si="12"/>
        <v>46045</v>
      </c>
      <c r="J118" s="1">
        <f ca="1">J117</f>
        <v>162.45178794</v>
      </c>
      <c r="K118" s="1">
        <f t="shared" ca="1" si="10"/>
        <v>184.76909648</v>
      </c>
      <c r="L118" s="1">
        <f ca="1">L117</f>
        <v>199.78928689</v>
      </c>
      <c r="M118" s="1">
        <f t="shared" ca="1" si="13"/>
        <v>176.21390224000001</v>
      </c>
      <c r="O118" s="1">
        <f t="shared" ca="1" si="14"/>
        <v>111.22206856135809</v>
      </c>
      <c r="P118" s="1">
        <f t="shared" ca="1" si="15"/>
        <v>106.30887814099097</v>
      </c>
      <c r="Q118" s="1">
        <f t="shared" ca="1" si="16"/>
        <v>127.86721014830366</v>
      </c>
      <c r="R118" s="1">
        <f t="shared" ca="1" si="16"/>
        <v>103.8988840603254</v>
      </c>
      <c r="AB118" s="93">
        <v>40332</v>
      </c>
    </row>
    <row r="119" spans="1:28" x14ac:dyDescent="0.3">
      <c r="A119" s="89">
        <v>43615</v>
      </c>
      <c r="B119" s="90">
        <v>108.17191772</v>
      </c>
      <c r="C119" s="90">
        <v>110.79561369</v>
      </c>
      <c r="D119" s="90"/>
      <c r="E119" s="90"/>
      <c r="F119" s="90">
        <v>102.59324540999999</v>
      </c>
      <c r="G119" s="91">
        <v>110.88905139000001</v>
      </c>
      <c r="I119" s="92">
        <f t="shared" ca="1" si="12"/>
        <v>46048</v>
      </c>
      <c r="J119" s="1">
        <f t="shared" ca="1" si="9"/>
        <v>163.54509077</v>
      </c>
      <c r="K119" s="1">
        <f t="shared" ca="1" si="10"/>
        <v>184.87096172</v>
      </c>
      <c r="L119" s="1">
        <f t="shared" ca="1" si="11"/>
        <v>203.35218058000001</v>
      </c>
      <c r="M119" s="1">
        <f t="shared" ca="1" si="13"/>
        <v>176.54400755</v>
      </c>
      <c r="O119" s="1">
        <f t="shared" ca="1" si="14"/>
        <v>111.97059465552147</v>
      </c>
      <c r="P119" s="1">
        <f t="shared" ca="1" si="15"/>
        <v>106.36748739758349</v>
      </c>
      <c r="Q119" s="1">
        <f t="shared" ca="1" si="16"/>
        <v>130.14749896301936</v>
      </c>
      <c r="R119" s="1">
        <f t="shared" ca="1" si="16"/>
        <v>104.0935200844722</v>
      </c>
      <c r="AB119" s="93">
        <v>40428</v>
      </c>
    </row>
    <row r="120" spans="1:28" x14ac:dyDescent="0.3">
      <c r="A120" s="89">
        <v>43616</v>
      </c>
      <c r="B120" s="90">
        <v>108.55166079</v>
      </c>
      <c r="C120" s="90">
        <v>111.08359470000001</v>
      </c>
      <c r="D120" s="90"/>
      <c r="E120" s="90"/>
      <c r="F120" s="90">
        <v>102.61850411</v>
      </c>
      <c r="G120" s="91">
        <v>110.40315622</v>
      </c>
      <c r="I120" s="92">
        <f t="shared" ca="1" si="12"/>
        <v>46049</v>
      </c>
      <c r="J120" s="1">
        <f t="shared" ca="1" si="9"/>
        <v>163.29717339999999</v>
      </c>
      <c r="K120" s="1">
        <f t="shared" ca="1" si="10"/>
        <v>184.97288298999999</v>
      </c>
      <c r="L120" s="1">
        <f t="shared" ca="1" si="11"/>
        <v>206.99144484000001</v>
      </c>
      <c r="M120" s="1">
        <f t="shared" ca="1" si="13"/>
        <v>177.05121803</v>
      </c>
      <c r="O120" s="1">
        <f t="shared" ca="1" si="14"/>
        <v>111.80085886453173</v>
      </c>
      <c r="P120" s="1">
        <f t="shared" ca="1" si="15"/>
        <v>106.42612889163645</v>
      </c>
      <c r="Q120" s="1">
        <f t="shared" ca="1" si="16"/>
        <v>132.47666573248102</v>
      </c>
      <c r="R120" s="1">
        <f t="shared" ca="1" si="16"/>
        <v>104.39258050017044</v>
      </c>
      <c r="AB120" s="93">
        <v>40463</v>
      </c>
    </row>
    <row r="121" spans="1:28" x14ac:dyDescent="0.3">
      <c r="A121" s="89">
        <v>43619</v>
      </c>
      <c r="B121" s="90">
        <v>108.73494104</v>
      </c>
      <c r="C121" s="90">
        <v>111.50379579</v>
      </c>
      <c r="D121" s="90"/>
      <c r="E121" s="90"/>
      <c r="F121" s="90">
        <v>102.64376905</v>
      </c>
      <c r="G121" s="91">
        <v>110.39196006</v>
      </c>
      <c r="I121" s="92">
        <f t="shared" ca="1" si="12"/>
        <v>46050</v>
      </c>
      <c r="J121" s="1">
        <f t="shared" ca="1" si="9"/>
        <v>163.65778048000001</v>
      </c>
      <c r="K121" s="1">
        <f t="shared" ca="1" si="10"/>
        <v>185.07486047</v>
      </c>
      <c r="L121" s="1">
        <f t="shared" ca="1" si="11"/>
        <v>210.14539421000001</v>
      </c>
      <c r="M121" s="1">
        <f t="shared" ca="1" si="13"/>
        <v>177.38593642000001</v>
      </c>
      <c r="O121" s="1">
        <f t="shared" ca="1" si="14"/>
        <v>112.04774728529991</v>
      </c>
      <c r="P121" s="1">
        <f t="shared" ca="1" si="15"/>
        <v>106.48480272671483</v>
      </c>
      <c r="Q121" s="1">
        <f t="shared" ca="1" si="16"/>
        <v>134.49522595244386</v>
      </c>
      <c r="R121" s="1">
        <f t="shared" ca="1" si="16"/>
        <v>104.58993647920157</v>
      </c>
      <c r="AB121" s="93">
        <v>40484</v>
      </c>
    </row>
    <row r="122" spans="1:28" x14ac:dyDescent="0.3">
      <c r="A122" s="89">
        <v>43620</v>
      </c>
      <c r="B122" s="90">
        <v>108.74769836</v>
      </c>
      <c r="C122" s="90">
        <v>111.70228632</v>
      </c>
      <c r="D122" s="90"/>
      <c r="E122" s="90"/>
      <c r="F122" s="90">
        <v>102.66904024</v>
      </c>
      <c r="G122" s="91">
        <v>110.80134812999999</v>
      </c>
      <c r="I122" s="92">
        <f t="shared" ca="1" si="12"/>
        <v>46051</v>
      </c>
      <c r="J122" s="1">
        <f ca="1">J121</f>
        <v>163.65778048000001</v>
      </c>
      <c r="K122" s="1">
        <f t="shared" ca="1" si="10"/>
        <v>185.17689415000001</v>
      </c>
      <c r="L122" s="1">
        <f ca="1">L121</f>
        <v>210.14539421000001</v>
      </c>
      <c r="M122" s="1">
        <f t="shared" ca="1" si="13"/>
        <v>177.85073704999999</v>
      </c>
      <c r="O122" s="1">
        <f t="shared" ca="1" si="14"/>
        <v>112.04774728529991</v>
      </c>
      <c r="P122" s="1">
        <f t="shared" ca="1" si="15"/>
        <v>106.54350889706498</v>
      </c>
      <c r="Q122" s="1">
        <f t="shared" ca="1" si="16"/>
        <v>134.49522595244386</v>
      </c>
      <c r="R122" s="1">
        <f t="shared" ca="1" si="16"/>
        <v>104.86399128505769</v>
      </c>
      <c r="AB122" s="93">
        <v>40497</v>
      </c>
    </row>
    <row r="123" spans="1:28" x14ac:dyDescent="0.3">
      <c r="A123" s="89">
        <v>43621</v>
      </c>
      <c r="B123" s="90">
        <v>108.81403646</v>
      </c>
      <c r="C123" s="90">
        <v>111.21609264</v>
      </c>
      <c r="D123" s="90"/>
      <c r="E123" s="90"/>
      <c r="F123" s="90">
        <v>102.69431767</v>
      </c>
      <c r="G123" s="91">
        <v>109.22941399</v>
      </c>
      <c r="I123" s="92">
        <f t="shared" ca="1" si="12"/>
        <v>46052</v>
      </c>
      <c r="J123" s="1">
        <f t="shared" ca="1" si="9"/>
        <v>164.18635902</v>
      </c>
      <c r="K123" s="1">
        <f t="shared" ca="1" si="10"/>
        <v>185.27898422999999</v>
      </c>
      <c r="L123" s="1">
        <f t="shared" ca="1" si="11"/>
        <v>206.35969237</v>
      </c>
      <c r="M123" s="1">
        <f t="shared" ca="1" si="13"/>
        <v>177.85058491999999</v>
      </c>
      <c r="O123" s="1">
        <f t="shared" ca="1" si="14"/>
        <v>112.40963679948399</v>
      </c>
      <c r="P123" s="1">
        <f t="shared" ca="1" si="15"/>
        <v>106.60224751775903</v>
      </c>
      <c r="Q123" s="1">
        <f t="shared" ca="1" si="16"/>
        <v>132.07233761709173</v>
      </c>
      <c r="R123" s="1">
        <f t="shared" ca="1" si="16"/>
        <v>104.86390158647528</v>
      </c>
      <c r="AB123" s="93">
        <v>40537</v>
      </c>
    </row>
    <row r="124" spans="1:28" x14ac:dyDescent="0.3">
      <c r="A124" s="89">
        <v>43622</v>
      </c>
      <c r="B124" s="90">
        <v>108.88802895000001</v>
      </c>
      <c r="C124" s="90">
        <v>111.62482808</v>
      </c>
      <c r="D124" s="90"/>
      <c r="E124" s="90"/>
      <c r="F124" s="90">
        <v>102.71960135</v>
      </c>
      <c r="G124" s="91">
        <v>110.60174016000001</v>
      </c>
      <c r="I124" s="92">
        <f t="shared" ca="1" si="12"/>
        <v>46055</v>
      </c>
      <c r="J124" s="1">
        <f t="shared" ca="1" si="9"/>
        <v>163.85084135</v>
      </c>
      <c r="K124" s="1">
        <f t="shared" ca="1" si="10"/>
        <v>185.38113050999999</v>
      </c>
      <c r="L124" s="1">
        <f t="shared" ca="1" si="11"/>
        <v>207.98620779000001</v>
      </c>
      <c r="M124" s="1">
        <f t="shared" ca="1" si="13"/>
        <v>177.61380821</v>
      </c>
      <c r="O124" s="1">
        <f t="shared" ca="1" si="14"/>
        <v>112.17992575863001</v>
      </c>
      <c r="P124" s="1">
        <f t="shared" ca="1" si="15"/>
        <v>106.66101847372488</v>
      </c>
      <c r="Q124" s="1">
        <f t="shared" ca="1" si="16"/>
        <v>133.11332430990225</v>
      </c>
      <c r="R124" s="1">
        <f t="shared" ca="1" si="16"/>
        <v>104.72429378239312</v>
      </c>
      <c r="AB124" s="93">
        <v>40544</v>
      </c>
    </row>
    <row r="125" spans="1:28" x14ac:dyDescent="0.3">
      <c r="A125" s="89">
        <v>43623</v>
      </c>
      <c r="B125" s="90">
        <v>109.20228441</v>
      </c>
      <c r="C125" s="90">
        <v>112.03694444999999</v>
      </c>
      <c r="D125" s="90"/>
      <c r="E125" s="90"/>
      <c r="F125" s="90">
        <v>102.74489109</v>
      </c>
      <c r="G125" s="91">
        <v>111.30310453</v>
      </c>
      <c r="I125" s="92">
        <f t="shared" ca="1" si="12"/>
        <v>46056</v>
      </c>
      <c r="J125" s="1">
        <f t="shared" ca="1" si="9"/>
        <v>164.01413511999999</v>
      </c>
      <c r="K125" s="1">
        <f t="shared" ca="1" si="10"/>
        <v>185.48333317999999</v>
      </c>
      <c r="L125" s="1">
        <f t="shared" ca="1" si="11"/>
        <v>211.26430482999999</v>
      </c>
      <c r="M125" s="1">
        <f t="shared" ca="1" si="13"/>
        <v>177.66625354999999</v>
      </c>
      <c r="O125" s="1">
        <f t="shared" ca="1" si="14"/>
        <v>112.29172428736821</v>
      </c>
      <c r="P125" s="1">
        <f t="shared" ca="1" si="15"/>
        <v>106.71982187428104</v>
      </c>
      <c r="Q125" s="1">
        <f t="shared" ca="1" si="16"/>
        <v>135.21134032279784</v>
      </c>
      <c r="R125" s="1">
        <f t="shared" ca="1" si="16"/>
        <v>104.75521649751886</v>
      </c>
      <c r="AB125" s="93">
        <v>40609</v>
      </c>
    </row>
    <row r="126" spans="1:28" x14ac:dyDescent="0.3">
      <c r="A126" s="89">
        <v>43626</v>
      </c>
      <c r="B126" s="90">
        <v>109.07768786</v>
      </c>
      <c r="C126" s="90">
        <v>112.17638431</v>
      </c>
      <c r="D126" s="90"/>
      <c r="E126" s="90"/>
      <c r="F126" s="90">
        <v>102.77018708</v>
      </c>
      <c r="G126" s="91">
        <v>110.89966726</v>
      </c>
      <c r="I126" s="92">
        <f t="shared" ca="1" si="12"/>
        <v>46057</v>
      </c>
      <c r="J126" s="1">
        <f t="shared" ca="1" si="9"/>
        <v>163.63779400000001</v>
      </c>
      <c r="K126" s="1">
        <f t="shared" ca="1" si="10"/>
        <v>185.58559205</v>
      </c>
      <c r="L126" s="1">
        <f t="shared" ca="1" si="11"/>
        <v>206.75147834000001</v>
      </c>
      <c r="M126" s="1">
        <f t="shared" ca="1" si="13"/>
        <v>177.48500122999999</v>
      </c>
      <c r="O126" s="1">
        <f t="shared" ca="1" si="14"/>
        <v>112.03406360919485</v>
      </c>
      <c r="P126" s="1">
        <f t="shared" ca="1" si="15"/>
        <v>106.77865761010899</v>
      </c>
      <c r="Q126" s="1">
        <f t="shared" ca="1" si="16"/>
        <v>132.32308469036562</v>
      </c>
      <c r="R126" s="1">
        <f t="shared" ca="1" si="16"/>
        <v>104.64834687178583</v>
      </c>
      <c r="AB126" s="93">
        <v>40610</v>
      </c>
    </row>
    <row r="127" spans="1:28" x14ac:dyDescent="0.3">
      <c r="A127" s="89">
        <v>43627</v>
      </c>
      <c r="B127" s="90">
        <v>108.87484637999999</v>
      </c>
      <c r="C127" s="90">
        <v>112.47964714</v>
      </c>
      <c r="D127" s="90"/>
      <c r="E127" s="90"/>
      <c r="F127" s="90">
        <v>102.79548932</v>
      </c>
      <c r="G127" s="91">
        <v>112.59878706000001</v>
      </c>
      <c r="I127" s="92">
        <f t="shared" ca="1" si="12"/>
        <v>46058</v>
      </c>
      <c r="J127" s="1">
        <f t="shared" ca="1" si="9"/>
        <v>163.62035899</v>
      </c>
      <c r="K127" s="1">
        <f t="shared" ca="1" si="10"/>
        <v>185.68790731999999</v>
      </c>
      <c r="L127" s="1">
        <f t="shared" ca="1" si="11"/>
        <v>207.22824818999999</v>
      </c>
      <c r="M127" s="1">
        <f t="shared" ca="1" si="13"/>
        <v>177.52604940000001</v>
      </c>
      <c r="O127" s="1">
        <f t="shared" ca="1" si="14"/>
        <v>112.02212678841757</v>
      </c>
      <c r="P127" s="1">
        <f t="shared" ca="1" si="15"/>
        <v>106.83752579628086</v>
      </c>
      <c r="Q127" s="1">
        <f t="shared" ca="1" si="16"/>
        <v>132.62822232587803</v>
      </c>
      <c r="R127" s="1">
        <f t="shared" ca="1" si="16"/>
        <v>104.67254961062486</v>
      </c>
      <c r="AB127" s="93">
        <v>40654</v>
      </c>
    </row>
    <row r="128" spans="1:28" x14ac:dyDescent="0.3">
      <c r="A128" s="89">
        <v>43628</v>
      </c>
      <c r="B128" s="90">
        <v>108.8510327</v>
      </c>
      <c r="C128" s="90">
        <v>112.18399764</v>
      </c>
      <c r="D128" s="90"/>
      <c r="E128" s="90"/>
      <c r="F128" s="90">
        <v>102.82079779999999</v>
      </c>
      <c r="G128" s="91">
        <v>111.87158276</v>
      </c>
      <c r="I128" s="92">
        <f t="shared" ca="1" si="12"/>
        <v>46059</v>
      </c>
      <c r="J128" s="1">
        <f t="shared" ca="1" si="9"/>
        <v>163.59399385</v>
      </c>
      <c r="K128" s="1">
        <f t="shared" ca="1" si="10"/>
        <v>185.79027895999999</v>
      </c>
      <c r="L128" s="1">
        <f t="shared" ca="1" si="11"/>
        <v>208.16414026999999</v>
      </c>
      <c r="M128" s="1">
        <f t="shared" ca="1" si="13"/>
        <v>177.31125939</v>
      </c>
      <c r="O128" s="1">
        <f t="shared" ca="1" si="14"/>
        <v>112.00407598426271</v>
      </c>
      <c r="P128" s="1">
        <f t="shared" ca="1" si="15"/>
        <v>106.89642641553584</v>
      </c>
      <c r="Q128" s="1">
        <f t="shared" ca="1" si="16"/>
        <v>133.22720293756308</v>
      </c>
      <c r="R128" s="1">
        <f t="shared" ca="1" si="16"/>
        <v>104.5459055600555</v>
      </c>
      <c r="AB128" s="93">
        <v>40655</v>
      </c>
    </row>
    <row r="129" spans="1:28" x14ac:dyDescent="0.3">
      <c r="A129" s="89">
        <v>43629</v>
      </c>
      <c r="B129" s="90">
        <v>108.82254134</v>
      </c>
      <c r="C129" s="90">
        <v>112.40722108999999</v>
      </c>
      <c r="D129" s="90"/>
      <c r="E129" s="90"/>
      <c r="F129" s="90">
        <v>102.84611253</v>
      </c>
      <c r="G129" s="91">
        <v>112.38681096000001</v>
      </c>
      <c r="I129" s="92">
        <f t="shared" ca="1" si="12"/>
        <v>46062</v>
      </c>
      <c r="J129" s="1">
        <f t="shared" ca="1" si="9"/>
        <v>163.44090593999999</v>
      </c>
      <c r="K129" s="1">
        <f t="shared" ca="1" si="10"/>
        <v>185.89270718</v>
      </c>
      <c r="L129" s="1">
        <f t="shared" ca="1" si="11"/>
        <v>211.90913087000001</v>
      </c>
      <c r="M129" s="1">
        <f t="shared" ca="1" si="13"/>
        <v>177.41600991999999</v>
      </c>
      <c r="O129" s="1">
        <f t="shared" ca="1" si="14"/>
        <v>111.89926486314275</v>
      </c>
      <c r="P129" s="1">
        <f t="shared" ca="1" si="15"/>
        <v>106.95535958869966</v>
      </c>
      <c r="Q129" s="1">
        <f t="shared" ca="1" si="16"/>
        <v>135.62403565821478</v>
      </c>
      <c r="R129" s="1">
        <f t="shared" ca="1" si="16"/>
        <v>104.60766835534791</v>
      </c>
      <c r="AB129" s="93">
        <v>40664</v>
      </c>
    </row>
    <row r="130" spans="1:28" x14ac:dyDescent="0.3">
      <c r="A130" s="89">
        <v>43630</v>
      </c>
      <c r="B130" s="90">
        <v>108.91524457</v>
      </c>
      <c r="C130" s="90">
        <v>112.50316549999999</v>
      </c>
      <c r="D130" s="90"/>
      <c r="E130" s="90"/>
      <c r="F130" s="90">
        <v>102.87143349999999</v>
      </c>
      <c r="G130" s="91">
        <v>111.55205981</v>
      </c>
      <c r="I130" s="92">
        <f t="shared" ca="1" si="12"/>
        <v>46063</v>
      </c>
      <c r="J130" s="1">
        <f t="shared" ca="1" si="9"/>
        <v>163.03054528999999</v>
      </c>
      <c r="K130" s="1">
        <f t="shared" ca="1" si="10"/>
        <v>185.99519178</v>
      </c>
      <c r="L130" s="1">
        <f t="shared" ca="1" si="11"/>
        <v>211.55433546</v>
      </c>
      <c r="M130" s="1">
        <f t="shared" ca="1" si="13"/>
        <v>177.55439211000001</v>
      </c>
      <c r="O130" s="1">
        <f t="shared" ca="1" si="14"/>
        <v>111.61831282852408</v>
      </c>
      <c r="P130" s="1">
        <f t="shared" ca="1" si="15"/>
        <v>107.0143252007002</v>
      </c>
      <c r="Q130" s="1">
        <f t="shared" ca="1" si="16"/>
        <v>135.3969629259561</v>
      </c>
      <c r="R130" s="1">
        <f t="shared" ca="1" si="16"/>
        <v>104.68926098187769</v>
      </c>
      <c r="AB130" s="93">
        <v>40717</v>
      </c>
    </row>
    <row r="131" spans="1:28" x14ac:dyDescent="0.3">
      <c r="A131" s="89">
        <v>43633</v>
      </c>
      <c r="B131" s="90">
        <v>109.02580807</v>
      </c>
      <c r="C131" s="90">
        <v>112.69014773000001</v>
      </c>
      <c r="D131" s="90"/>
      <c r="E131" s="90"/>
      <c r="F131" s="90">
        <v>102.89676072</v>
      </c>
      <c r="G131" s="91">
        <v>111.07780455</v>
      </c>
      <c r="I131" s="92">
        <f t="shared" ca="1" si="12"/>
        <v>46064</v>
      </c>
      <c r="J131" s="1">
        <f t="shared" ca="1" si="9"/>
        <v>163.15003891000001</v>
      </c>
      <c r="K131" s="1">
        <f t="shared" ca="1" si="10"/>
        <v>186.09773294999999</v>
      </c>
      <c r="L131" s="1">
        <f t="shared" ca="1" si="11"/>
        <v>215.84368248000001</v>
      </c>
      <c r="M131" s="1">
        <f t="shared" ca="1" si="13"/>
        <v>177.79135640999999</v>
      </c>
      <c r="O131" s="1">
        <f t="shared" ca="1" si="14"/>
        <v>111.70012373233018</v>
      </c>
      <c r="P131" s="1">
        <f t="shared" ca="1" si="15"/>
        <v>107.07332336085597</v>
      </c>
      <c r="Q131" s="1">
        <f t="shared" ca="1" si="16"/>
        <v>138.14218938600808</v>
      </c>
      <c r="R131" s="1">
        <f t="shared" ca="1" si="16"/>
        <v>104.82897939239562</v>
      </c>
      <c r="AB131" s="93">
        <v>40793</v>
      </c>
    </row>
    <row r="132" spans="1:28" x14ac:dyDescent="0.3">
      <c r="A132" s="89">
        <v>43634</v>
      </c>
      <c r="B132" s="90">
        <v>109.4302153</v>
      </c>
      <c r="C132" s="90">
        <v>113.00946612</v>
      </c>
      <c r="D132" s="90"/>
      <c r="E132" s="90"/>
      <c r="F132" s="90">
        <v>102.92209418</v>
      </c>
      <c r="G132" s="91">
        <v>113.10442342</v>
      </c>
      <c r="I132" s="92">
        <f t="shared" ca="1" si="12"/>
        <v>46065</v>
      </c>
      <c r="J132" s="1">
        <f t="shared" ca="1" si="9"/>
        <v>162.99312380000001</v>
      </c>
      <c r="K132" s="1">
        <f t="shared" ca="1" si="10"/>
        <v>186.20033068000001</v>
      </c>
      <c r="L132" s="1">
        <f t="shared" ca="1" si="11"/>
        <v>213.64461542999999</v>
      </c>
      <c r="M132" s="1">
        <f t="shared" ca="1" si="13"/>
        <v>178.14490889000001</v>
      </c>
      <c r="O132" s="1">
        <f t="shared" ca="1" si="14"/>
        <v>111.59269233164176</v>
      </c>
      <c r="P132" s="1">
        <f t="shared" ca="1" si="15"/>
        <v>107.13235406341337</v>
      </c>
      <c r="Q132" s="1">
        <f t="shared" ca="1" si="16"/>
        <v>136.73476372775755</v>
      </c>
      <c r="R132" s="1">
        <f t="shared" ca="1" si="16"/>
        <v>105.037440289418</v>
      </c>
      <c r="AB132" s="93">
        <v>40828</v>
      </c>
    </row>
    <row r="133" spans="1:28" x14ac:dyDescent="0.3">
      <c r="A133" s="89">
        <v>43635</v>
      </c>
      <c r="B133" s="90">
        <v>109.73383964999999</v>
      </c>
      <c r="C133" s="90">
        <v>113.19584089999999</v>
      </c>
      <c r="D133" s="90"/>
      <c r="E133" s="90"/>
      <c r="F133" s="90">
        <v>102.94743389</v>
      </c>
      <c r="G133" s="91">
        <v>114.12734745</v>
      </c>
      <c r="I133" s="92">
        <f t="shared" ca="1" si="12"/>
        <v>46066</v>
      </c>
      <c r="J133" s="1">
        <f t="shared" ref="J133:J196" ca="1" si="18">VLOOKUP(I133,$A$10:$G$10000,2,FALSE)</f>
        <v>163.83170536</v>
      </c>
      <c r="K133" s="1">
        <f t="shared" ref="K133:K196" ca="1" si="19">VLOOKUP(I133,$A$10:$G$10000,6,FALSE)</f>
        <v>186.30298497000001</v>
      </c>
      <c r="L133" s="1">
        <f t="shared" ref="L133:L196" ca="1" si="20">VLOOKUP(I133,$A$10:$G$10000,7,FALSE)</f>
        <v>212.16303567</v>
      </c>
      <c r="M133" s="1">
        <f t="shared" ca="1" si="13"/>
        <v>178.60491492</v>
      </c>
      <c r="O133" s="1">
        <f t="shared" ca="1" si="14"/>
        <v>112.16682436763423</v>
      </c>
      <c r="P133" s="1">
        <f t="shared" ca="1" si="15"/>
        <v>107.19141730837242</v>
      </c>
      <c r="Q133" s="1">
        <f t="shared" ca="1" si="16"/>
        <v>135.78653735650224</v>
      </c>
      <c r="R133" s="1">
        <f t="shared" ca="1" si="16"/>
        <v>105.30866811293515</v>
      </c>
      <c r="AB133" s="93">
        <v>40849</v>
      </c>
    </row>
    <row r="134" spans="1:28" x14ac:dyDescent="0.3">
      <c r="A134" s="89">
        <v>43636</v>
      </c>
      <c r="B134" s="90"/>
      <c r="C134" s="90"/>
      <c r="D134" s="90"/>
      <c r="E134" s="90"/>
      <c r="F134" s="90"/>
      <c r="G134" s="91"/>
      <c r="I134" s="92">
        <f t="shared" ref="I134:I197" ca="1" si="21">WORKDAY(I133,1,$AB$4:$AB$467)</f>
        <v>46071</v>
      </c>
      <c r="J134" s="1">
        <f t="shared" ca="1" si="18"/>
        <v>163.81852279</v>
      </c>
      <c r="K134" s="1">
        <f t="shared" ca="1" si="19"/>
        <v>186.40569583000001</v>
      </c>
      <c r="L134" s="1">
        <f t="shared" ca="1" si="20"/>
        <v>211.65330315</v>
      </c>
      <c r="M134" s="1">
        <f t="shared" ref="M134:M197" ca="1" si="22">VLOOKUP(I134,$A$10:$G$10000,3,FALSE)</f>
        <v>178.96442881999999</v>
      </c>
      <c r="O134" s="1">
        <f t="shared" ca="1" si="14"/>
        <v>112.15779896555681</v>
      </c>
      <c r="P134" s="1">
        <f t="shared" ca="1" si="15"/>
        <v>107.2505131014867</v>
      </c>
      <c r="Q134" s="1">
        <f t="shared" ca="1" si="16"/>
        <v>135.46030327123745</v>
      </c>
      <c r="R134" s="1">
        <f t="shared" ca="1" si="16"/>
        <v>105.52064397034113</v>
      </c>
      <c r="AB134" s="93">
        <v>40862</v>
      </c>
    </row>
    <row r="135" spans="1:28" x14ac:dyDescent="0.3">
      <c r="A135" s="89">
        <v>43637</v>
      </c>
      <c r="B135" s="90">
        <v>110.24668414999999</v>
      </c>
      <c r="C135" s="90">
        <v>114.37818675</v>
      </c>
      <c r="D135" s="90"/>
      <c r="E135" s="90"/>
      <c r="F135" s="90">
        <v>102.97277984</v>
      </c>
      <c r="G135" s="91">
        <v>116.0721456</v>
      </c>
      <c r="I135" s="92">
        <f t="shared" ca="1" si="21"/>
        <v>46072</v>
      </c>
      <c r="J135" s="1">
        <f t="shared" ca="1" si="18"/>
        <v>163.92908628000001</v>
      </c>
      <c r="K135" s="1">
        <f t="shared" ca="1" si="19"/>
        <v>186.50846326000001</v>
      </c>
      <c r="L135" s="1">
        <f t="shared" ca="1" si="20"/>
        <v>214.51846212000001</v>
      </c>
      <c r="M135" s="1">
        <f t="shared" ca="1" si="22"/>
        <v>178.81418407999999</v>
      </c>
      <c r="O135" s="1">
        <f t="shared" ref="O135:O198" ca="1" si="23">J135/J134*O134</f>
        <v>112.23349588598531</v>
      </c>
      <c r="P135" s="1">
        <f t="shared" ref="P135:P198" ca="1" si="24">K135/K134*P134</f>
        <v>107.30964144275623</v>
      </c>
      <c r="Q135" s="1">
        <f t="shared" ref="Q135:R198" ca="1" si="25">L135/L134*Q134</f>
        <v>137.29403464807049</v>
      </c>
      <c r="R135" s="1">
        <f t="shared" ca="1" si="25"/>
        <v>105.43205697111178</v>
      </c>
      <c r="AB135" s="93">
        <v>43655</v>
      </c>
    </row>
    <row r="136" spans="1:28" x14ac:dyDescent="0.3">
      <c r="A136" s="89">
        <v>43640</v>
      </c>
      <c r="B136" s="90">
        <v>110.48269467999999</v>
      </c>
      <c r="C136" s="90">
        <v>114.60225844999999</v>
      </c>
      <c r="D136" s="90"/>
      <c r="E136" s="90"/>
      <c r="F136" s="90">
        <v>102.99813204</v>
      </c>
      <c r="G136" s="91">
        <v>116.12868392999999</v>
      </c>
      <c r="I136" s="92">
        <f t="shared" ca="1" si="21"/>
        <v>46073</v>
      </c>
      <c r="J136" s="1">
        <f t="shared" ca="1" si="18"/>
        <v>164.52400291000001</v>
      </c>
      <c r="K136" s="1">
        <f t="shared" ca="1" si="19"/>
        <v>186.61128743</v>
      </c>
      <c r="L136" s="1">
        <f t="shared" ca="1" si="20"/>
        <v>216.79410454000001</v>
      </c>
      <c r="M136" s="1">
        <f t="shared" ca="1" si="22"/>
        <v>179.32844143</v>
      </c>
      <c r="O136" s="1">
        <f t="shared" ca="1" si="23"/>
        <v>112.64080354968792</v>
      </c>
      <c r="P136" s="1">
        <f t="shared" ca="1" si="24"/>
        <v>107.36880242999233</v>
      </c>
      <c r="Q136" s="1">
        <f t="shared" ca="1" si="25"/>
        <v>138.75046933518533</v>
      </c>
      <c r="R136" s="1">
        <f t="shared" ca="1" si="25"/>
        <v>105.7352723480237</v>
      </c>
      <c r="AB136" s="93">
        <v>40909</v>
      </c>
    </row>
    <row r="137" spans="1:28" x14ac:dyDescent="0.3">
      <c r="A137" s="89">
        <v>43641</v>
      </c>
      <c r="B137" s="90">
        <v>110.48439566</v>
      </c>
      <c r="C137" s="90">
        <v>114.3035041</v>
      </c>
      <c r="D137" s="90"/>
      <c r="E137" s="90"/>
      <c r="F137" s="90">
        <v>103.02349048000001</v>
      </c>
      <c r="G137" s="91">
        <v>113.8878816</v>
      </c>
      <c r="I137" s="92">
        <f t="shared" ca="1" si="21"/>
        <v>46076</v>
      </c>
      <c r="J137" s="1">
        <f t="shared" ca="1" si="18"/>
        <v>164.35858292</v>
      </c>
      <c r="K137" s="1">
        <f t="shared" ca="1" si="19"/>
        <v>186.71416816000001</v>
      </c>
      <c r="L137" s="1">
        <f t="shared" ca="1" si="20"/>
        <v>214.88150673000001</v>
      </c>
      <c r="M137" s="1">
        <f t="shared" ca="1" si="22"/>
        <v>179.44172198999999</v>
      </c>
      <c r="O137" s="1">
        <f t="shared" ca="1" si="23"/>
        <v>112.52754931159978</v>
      </c>
      <c r="P137" s="1">
        <f t="shared" ca="1" si="24"/>
        <v>107.42799595963007</v>
      </c>
      <c r="Q137" s="1">
        <f t="shared" ca="1" si="25"/>
        <v>137.5263869536555</v>
      </c>
      <c r="R137" s="1">
        <f t="shared" ca="1" si="25"/>
        <v>105.80206460232436</v>
      </c>
      <c r="AB137" s="93">
        <v>40959</v>
      </c>
    </row>
    <row r="138" spans="1:28" x14ac:dyDescent="0.3">
      <c r="A138" s="89">
        <v>43642</v>
      </c>
      <c r="B138" s="90">
        <v>110.76420634</v>
      </c>
      <c r="C138" s="90">
        <v>114.52603055</v>
      </c>
      <c r="D138" s="90"/>
      <c r="E138" s="90"/>
      <c r="F138" s="90">
        <v>103.04885517</v>
      </c>
      <c r="G138" s="91">
        <v>114.56565894000001</v>
      </c>
      <c r="I138" s="92">
        <f t="shared" ca="1" si="21"/>
        <v>46077</v>
      </c>
      <c r="J138" s="1">
        <f t="shared" ca="1" si="18"/>
        <v>164.46872116</v>
      </c>
      <c r="K138" s="1">
        <f t="shared" ca="1" si="19"/>
        <v>186.81710563999999</v>
      </c>
      <c r="L138" s="1">
        <f t="shared" ca="1" si="20"/>
        <v>217.88183885999999</v>
      </c>
      <c r="M138" s="1">
        <f t="shared" ca="1" si="22"/>
        <v>179.95611378000001</v>
      </c>
      <c r="O138" s="1">
        <f t="shared" ca="1" si="23"/>
        <v>112.60295508605041</v>
      </c>
      <c r="P138" s="1">
        <f t="shared" ca="1" si="24"/>
        <v>107.48722214098797</v>
      </c>
      <c r="Q138" s="1">
        <f t="shared" ca="1" si="25"/>
        <v>139.4466305510644</v>
      </c>
      <c r="R138" s="1">
        <f t="shared" ca="1" si="25"/>
        <v>106.10535924747673</v>
      </c>
      <c r="AB138" s="93">
        <v>40960</v>
      </c>
    </row>
    <row r="139" spans="1:28" x14ac:dyDescent="0.3">
      <c r="A139" s="89">
        <v>43643</v>
      </c>
      <c r="B139" s="90">
        <v>110.96237014</v>
      </c>
      <c r="C139" s="90">
        <v>114.73304267</v>
      </c>
      <c r="D139" s="90"/>
      <c r="E139" s="90"/>
      <c r="F139" s="90">
        <v>103.07422611</v>
      </c>
      <c r="G139" s="91">
        <v>114.60586954</v>
      </c>
      <c r="I139" s="92">
        <f t="shared" ca="1" si="21"/>
        <v>46078</v>
      </c>
      <c r="J139" s="1">
        <f t="shared" ca="1" si="18"/>
        <v>164.86547400000001</v>
      </c>
      <c r="K139" s="1">
        <f t="shared" ca="1" si="19"/>
        <v>186.92009985999999</v>
      </c>
      <c r="L139" s="1">
        <f t="shared" ca="1" si="20"/>
        <v>217.60541658</v>
      </c>
      <c r="M139" s="1">
        <f t="shared" ca="1" si="22"/>
        <v>180.37578250999999</v>
      </c>
      <c r="O139" s="1">
        <f t="shared" ca="1" si="23"/>
        <v>112.87459057946026</v>
      </c>
      <c r="P139" s="1">
        <f t="shared" ca="1" si="24"/>
        <v>107.54648096831245</v>
      </c>
      <c r="Q139" s="1">
        <f t="shared" ca="1" si="25"/>
        <v>139.26971743266535</v>
      </c>
      <c r="R139" s="1">
        <f t="shared" ca="1" si="25"/>
        <v>106.35280347388417</v>
      </c>
      <c r="AB139" s="93">
        <v>41005</v>
      </c>
    </row>
    <row r="140" spans="1:28" x14ac:dyDescent="0.3">
      <c r="A140" s="89">
        <v>43644</v>
      </c>
      <c r="B140" s="90">
        <v>111.67337843</v>
      </c>
      <c r="C140" s="90">
        <v>115.23195930999999</v>
      </c>
      <c r="D140" s="90"/>
      <c r="E140" s="90"/>
      <c r="F140" s="90">
        <v>103.09960329</v>
      </c>
      <c r="G140" s="91">
        <v>114.88262179</v>
      </c>
      <c r="I140" s="92">
        <f t="shared" ca="1" si="21"/>
        <v>46079</v>
      </c>
      <c r="J140" s="1">
        <f t="shared" ca="1" si="18"/>
        <v>165.21332375</v>
      </c>
      <c r="K140" s="1">
        <f t="shared" ca="1" si="19"/>
        <v>187.02315082999999</v>
      </c>
      <c r="L140" s="1">
        <f t="shared" ca="1" si="20"/>
        <v>217.3295632</v>
      </c>
      <c r="M140" s="1">
        <f t="shared" ca="1" si="22"/>
        <v>181.28827582</v>
      </c>
      <c r="O140" s="1">
        <f t="shared" ca="1" si="23"/>
        <v>113.1127447372824</v>
      </c>
      <c r="P140" s="1">
        <f t="shared" ca="1" si="24"/>
        <v>107.6057724473571</v>
      </c>
      <c r="Q140" s="1">
        <f t="shared" ca="1" si="25"/>
        <v>139.09316841615077</v>
      </c>
      <c r="R140" s="1">
        <f t="shared" ca="1" si="25"/>
        <v>106.89082593077515</v>
      </c>
      <c r="AB140" s="93">
        <v>41020</v>
      </c>
    </row>
    <row r="141" spans="1:28" x14ac:dyDescent="0.3">
      <c r="A141" s="89">
        <v>43647</v>
      </c>
      <c r="B141" s="90">
        <v>111.77926424</v>
      </c>
      <c r="C141" s="90">
        <v>115.46774533999999</v>
      </c>
      <c r="D141" s="90"/>
      <c r="E141" s="90"/>
      <c r="F141" s="90">
        <v>103.12498671</v>
      </c>
      <c r="G141" s="91">
        <v>115.30643744</v>
      </c>
      <c r="I141" s="92">
        <f t="shared" ca="1" si="21"/>
        <v>46080</v>
      </c>
      <c r="J141" s="1">
        <f t="shared" ca="1" si="18"/>
        <v>166.35510442</v>
      </c>
      <c r="K141" s="1">
        <f t="shared" ca="1" si="19"/>
        <v>187.12625871</v>
      </c>
      <c r="L141" s="1">
        <f t="shared" ca="1" si="20"/>
        <v>214.80583024000001</v>
      </c>
      <c r="M141" s="1">
        <f t="shared" ca="1" si="22"/>
        <v>181.04106854</v>
      </c>
      <c r="O141" s="1">
        <f t="shared" ca="1" si="23"/>
        <v>113.89446102105563</v>
      </c>
      <c r="P141" s="1">
        <f t="shared" ca="1" si="24"/>
        <v>107.66509667017964</v>
      </c>
      <c r="Q141" s="1">
        <f t="shared" ca="1" si="25"/>
        <v>137.47795321728881</v>
      </c>
      <c r="R141" s="1">
        <f t="shared" ca="1" si="25"/>
        <v>106.74506807514008</v>
      </c>
      <c r="AB141" s="93">
        <v>41030</v>
      </c>
    </row>
    <row r="142" spans="1:28" x14ac:dyDescent="0.3">
      <c r="A142" s="89">
        <v>43648</v>
      </c>
      <c r="B142" s="90">
        <v>111.87707039999999</v>
      </c>
      <c r="C142" s="90">
        <v>115.17922652999999</v>
      </c>
      <c r="D142" s="90"/>
      <c r="E142" s="90"/>
      <c r="F142" s="90">
        <v>103.15037638</v>
      </c>
      <c r="G142" s="91">
        <v>114.47069638000001</v>
      </c>
      <c r="I142" s="92">
        <f t="shared" ca="1" si="21"/>
        <v>46083</v>
      </c>
      <c r="J142" s="1">
        <f t="shared" ca="1" si="18"/>
        <v>166.10293461000001</v>
      </c>
      <c r="K142" s="1">
        <f t="shared" ca="1" si="19"/>
        <v>187.22942334000001</v>
      </c>
      <c r="L142" s="1">
        <f t="shared" ca="1" si="20"/>
        <v>215.39754278000001</v>
      </c>
      <c r="M142" s="1">
        <f t="shared" ca="1" si="22"/>
        <v>181.24260688999999</v>
      </c>
      <c r="O142" s="1">
        <f t="shared" ca="1" si="23"/>
        <v>113.72181381136605</v>
      </c>
      <c r="P142" s="1">
        <f t="shared" ca="1" si="24"/>
        <v>107.72445354472234</v>
      </c>
      <c r="Q142" s="1">
        <f t="shared" ca="1" si="25"/>
        <v>137.85665536332141</v>
      </c>
      <c r="R142" s="1">
        <f t="shared" ca="1" si="25"/>
        <v>106.86389870878578</v>
      </c>
      <c r="AB142" s="93">
        <v>41067</v>
      </c>
    </row>
    <row r="143" spans="1:28" x14ac:dyDescent="0.3">
      <c r="A143" s="89">
        <v>43649</v>
      </c>
      <c r="B143" s="90">
        <v>112.22279392999999</v>
      </c>
      <c r="C143" s="90">
        <v>115.43596279</v>
      </c>
      <c r="D143" s="90"/>
      <c r="E143" s="90"/>
      <c r="F143" s="90">
        <v>103.17577230000001</v>
      </c>
      <c r="G143" s="91">
        <v>116.10681501000001</v>
      </c>
      <c r="I143" s="92">
        <f t="shared" ca="1" si="21"/>
        <v>46084</v>
      </c>
      <c r="J143" s="1">
        <f t="shared" ca="1" si="18"/>
        <v>165.12784966999999</v>
      </c>
      <c r="K143" s="1">
        <f t="shared" ca="1" si="19"/>
        <v>187.33264489999999</v>
      </c>
      <c r="L143" s="1">
        <f t="shared" ca="1" si="20"/>
        <v>208.34060496000001</v>
      </c>
      <c r="M143" s="1">
        <f t="shared" ca="1" si="22"/>
        <v>180.55460500000001</v>
      </c>
      <c r="O143" s="1">
        <f t="shared" ca="1" si="23"/>
        <v>113.05422519676806</v>
      </c>
      <c r="P143" s="1">
        <f t="shared" ca="1" si="24"/>
        <v>107.78384317455011</v>
      </c>
      <c r="Q143" s="1">
        <f t="shared" ca="1" si="25"/>
        <v>133.34014216444169</v>
      </c>
      <c r="R143" s="1">
        <f t="shared" ca="1" si="25"/>
        <v>106.45824042817502</v>
      </c>
      <c r="AB143" s="93">
        <v>41159</v>
      </c>
    </row>
    <row r="144" spans="1:28" x14ac:dyDescent="0.3">
      <c r="A144" s="89">
        <v>43650</v>
      </c>
      <c r="B144" s="90">
        <v>112.04631759</v>
      </c>
      <c r="C144" s="90">
        <v>115.63874465000001</v>
      </c>
      <c r="D144" s="90"/>
      <c r="E144" s="90"/>
      <c r="F144" s="90">
        <v>103.20117446</v>
      </c>
      <c r="G144" s="91">
        <v>117.91943247</v>
      </c>
      <c r="I144" s="92">
        <f t="shared" ca="1" si="21"/>
        <v>46085</v>
      </c>
      <c r="J144" s="1">
        <f t="shared" ca="1" si="18"/>
        <v>165.45783915999999</v>
      </c>
      <c r="K144" s="1">
        <f t="shared" ca="1" si="19"/>
        <v>187.43592337000001</v>
      </c>
      <c r="L144" s="1">
        <f t="shared" ca="1" si="20"/>
        <v>210.91386728000001</v>
      </c>
      <c r="M144" s="1">
        <f t="shared" ca="1" si="22"/>
        <v>180.49617735000001</v>
      </c>
      <c r="O144" s="1">
        <f t="shared" ca="1" si="23"/>
        <v>113.28015138783506</v>
      </c>
      <c r="P144" s="1">
        <f t="shared" ca="1" si="24"/>
        <v>107.8432655481558</v>
      </c>
      <c r="Q144" s="1">
        <f t="shared" ca="1" si="25"/>
        <v>134.98705666601509</v>
      </c>
      <c r="R144" s="1">
        <f t="shared" ca="1" si="25"/>
        <v>106.42379043554618</v>
      </c>
      <c r="AB144" s="93">
        <v>41194</v>
      </c>
    </row>
    <row r="145" spans="1:28" x14ac:dyDescent="0.3">
      <c r="A145" s="89">
        <v>43651</v>
      </c>
      <c r="B145" s="90">
        <v>112.31634766000001</v>
      </c>
      <c r="C145" s="90">
        <v>115.52633839000001</v>
      </c>
      <c r="D145" s="90"/>
      <c r="E145" s="90"/>
      <c r="F145" s="90">
        <v>103.22658287</v>
      </c>
      <c r="G145" s="91">
        <v>118.43520682</v>
      </c>
      <c r="I145" s="92">
        <f t="shared" ca="1" si="21"/>
        <v>46086</v>
      </c>
      <c r="J145" s="1">
        <f t="shared" ca="1" si="18"/>
        <v>165.25584817000001</v>
      </c>
      <c r="K145" s="1">
        <f t="shared" ca="1" si="19"/>
        <v>187.53925877</v>
      </c>
      <c r="L145" s="1">
        <f t="shared" ca="1" si="20"/>
        <v>205.33558500999999</v>
      </c>
      <c r="M145" s="1">
        <f t="shared" ca="1" si="22"/>
        <v>179.30113804999999</v>
      </c>
      <c r="O145" s="1">
        <f t="shared" ca="1" si="23"/>
        <v>113.14185893797386</v>
      </c>
      <c r="P145" s="1">
        <f t="shared" ca="1" si="24"/>
        <v>107.90272067704656</v>
      </c>
      <c r="Q145" s="1">
        <f t="shared" ca="1" si="25"/>
        <v>131.41689831374384</v>
      </c>
      <c r="R145" s="1">
        <f t="shared" ca="1" si="25"/>
        <v>105.71917378441995</v>
      </c>
      <c r="AB145" s="93">
        <v>41215</v>
      </c>
    </row>
    <row r="146" spans="1:28" x14ac:dyDescent="0.3">
      <c r="A146" s="89">
        <v>43654</v>
      </c>
      <c r="B146" s="90">
        <v>112.1743161</v>
      </c>
      <c r="C146" s="90">
        <v>115.88550698</v>
      </c>
      <c r="D146" s="90"/>
      <c r="E146" s="90"/>
      <c r="F146" s="90">
        <v>103.25199752</v>
      </c>
      <c r="G146" s="91">
        <v>118.93670152</v>
      </c>
      <c r="I146" s="92">
        <f t="shared" ca="1" si="21"/>
        <v>46087</v>
      </c>
      <c r="J146" s="1">
        <f t="shared" ca="1" si="18"/>
        <v>165.70150408999999</v>
      </c>
      <c r="K146" s="1">
        <f t="shared" ca="1" si="19"/>
        <v>187.64265108000001</v>
      </c>
      <c r="L146" s="1">
        <f t="shared" ca="1" si="20"/>
        <v>204.08509674000001</v>
      </c>
      <c r="M146" s="1">
        <f t="shared" ca="1" si="22"/>
        <v>178.82212620999999</v>
      </c>
      <c r="O146" s="1">
        <f t="shared" ca="1" si="23"/>
        <v>113.44697576012494</v>
      </c>
      <c r="P146" s="1">
        <f t="shared" ca="1" si="24"/>
        <v>107.96220854971521</v>
      </c>
      <c r="Q146" s="1">
        <f t="shared" ca="1" si="25"/>
        <v>130.61657288640444</v>
      </c>
      <c r="R146" s="1">
        <f t="shared" ca="1" si="25"/>
        <v>105.43673979371303</v>
      </c>
      <c r="AB146" s="93">
        <v>41228</v>
      </c>
    </row>
    <row r="147" spans="1:28" x14ac:dyDescent="0.3">
      <c r="A147" s="89">
        <v>43655</v>
      </c>
      <c r="B147" s="90"/>
      <c r="C147" s="90">
        <v>115.89785716999999</v>
      </c>
      <c r="D147" s="90"/>
      <c r="E147" s="90"/>
      <c r="F147" s="90">
        <v>103.27741842</v>
      </c>
      <c r="G147" s="91"/>
      <c r="I147" s="92">
        <f t="shared" ca="1" si="21"/>
        <v>46090</v>
      </c>
      <c r="J147" s="1">
        <f t="shared" ca="1" si="18"/>
        <v>164.96030345</v>
      </c>
      <c r="K147" s="1">
        <f t="shared" ca="1" si="19"/>
        <v>187.74610050000001</v>
      </c>
      <c r="L147" s="1">
        <f t="shared" ca="1" si="20"/>
        <v>205.84933404</v>
      </c>
      <c r="M147" s="1">
        <f t="shared" ca="1" si="22"/>
        <v>179.45468586999999</v>
      </c>
      <c r="O147" s="1">
        <f t="shared" ca="1" si="23"/>
        <v>112.93951524248355</v>
      </c>
      <c r="P147" s="1">
        <f t="shared" ca="1" si="24"/>
        <v>108.02172928123389</v>
      </c>
      <c r="Q147" s="1">
        <f t="shared" ca="1" si="25"/>
        <v>131.74570300695382</v>
      </c>
      <c r="R147" s="1">
        <f t="shared" ca="1" si="25"/>
        <v>105.80970833898743</v>
      </c>
      <c r="AB147" s="93">
        <v>41268</v>
      </c>
    </row>
    <row r="148" spans="1:28" x14ac:dyDescent="0.3">
      <c r="A148" s="89">
        <v>43656</v>
      </c>
      <c r="B148" s="90">
        <v>111.78224095</v>
      </c>
      <c r="C148" s="90">
        <v>116.38823920999999</v>
      </c>
      <c r="D148" s="90"/>
      <c r="E148" s="90"/>
      <c r="F148" s="90">
        <v>103.30284555999999</v>
      </c>
      <c r="G148" s="91">
        <v>120.40089537</v>
      </c>
      <c r="I148" s="92">
        <f t="shared" ca="1" si="21"/>
        <v>46091</v>
      </c>
      <c r="J148" s="1">
        <f t="shared" ca="1" si="18"/>
        <v>164.84378654</v>
      </c>
      <c r="K148" s="1">
        <f t="shared" ca="1" si="19"/>
        <v>187.84960684000001</v>
      </c>
      <c r="L148" s="1">
        <f t="shared" ca="1" si="20"/>
        <v>208.72988773</v>
      </c>
      <c r="M148" s="1">
        <f t="shared" ca="1" si="22"/>
        <v>180.13822780999999</v>
      </c>
      <c r="O148" s="1">
        <f t="shared" ca="1" si="23"/>
        <v>112.85974233313667</v>
      </c>
      <c r="P148" s="1">
        <f t="shared" ca="1" si="24"/>
        <v>108.08128276228406</v>
      </c>
      <c r="Q148" s="1">
        <f t="shared" ca="1" si="25"/>
        <v>133.58928716382351</v>
      </c>
      <c r="R148" s="1">
        <f t="shared" ca="1" si="25"/>
        <v>106.2127369529143</v>
      </c>
      <c r="AB148" s="93">
        <v>41275</v>
      </c>
    </row>
    <row r="149" spans="1:28" x14ac:dyDescent="0.3">
      <c r="A149" s="89">
        <v>43657</v>
      </c>
      <c r="B149" s="90">
        <v>111.64361134000001</v>
      </c>
      <c r="C149" s="90">
        <v>116.44405858</v>
      </c>
      <c r="D149" s="90"/>
      <c r="E149" s="90"/>
      <c r="F149" s="90">
        <v>103.32827895</v>
      </c>
      <c r="G149" s="91">
        <v>119.63784971</v>
      </c>
      <c r="I149" s="92">
        <f t="shared" ca="1" si="21"/>
        <v>46092</v>
      </c>
      <c r="J149" s="1">
        <f t="shared" ca="1" si="18"/>
        <v>164.7221667</v>
      </c>
      <c r="K149" s="1">
        <f t="shared" ca="1" si="19"/>
        <v>187.95317027999999</v>
      </c>
      <c r="L149" s="1">
        <f t="shared" ca="1" si="20"/>
        <v>209.32422864</v>
      </c>
      <c r="M149" s="1">
        <f t="shared" ca="1" si="22"/>
        <v>180.13230050000001</v>
      </c>
      <c r="O149" s="1">
        <f t="shared" ca="1" si="23"/>
        <v>112.77647571998067</v>
      </c>
      <c r="P149" s="1">
        <f t="shared" ca="1" si="24"/>
        <v>108.14086909643065</v>
      </c>
      <c r="Q149" s="1">
        <f t="shared" ca="1" si="25"/>
        <v>133.9696714938429</v>
      </c>
      <c r="R149" s="1">
        <f t="shared" ca="1" si="25"/>
        <v>106.20924210439981</v>
      </c>
      <c r="AB149" s="93">
        <v>41316</v>
      </c>
    </row>
    <row r="150" spans="1:28" x14ac:dyDescent="0.3">
      <c r="A150" s="89">
        <v>43658</v>
      </c>
      <c r="B150" s="90">
        <v>111.59173155000001</v>
      </c>
      <c r="C150" s="90">
        <v>116.3006132</v>
      </c>
      <c r="D150" s="90"/>
      <c r="E150" s="90"/>
      <c r="F150" s="90">
        <v>103.35371858000001</v>
      </c>
      <c r="G150" s="91">
        <v>118.22643939</v>
      </c>
      <c r="I150" s="92">
        <f t="shared" ca="1" si="21"/>
        <v>46093</v>
      </c>
      <c r="J150" s="1">
        <f t="shared" ca="1" si="18"/>
        <v>164.39685488999999</v>
      </c>
      <c r="K150" s="1">
        <f t="shared" ca="1" si="19"/>
        <v>188.05679082</v>
      </c>
      <c r="L150" s="1">
        <f t="shared" ca="1" si="20"/>
        <v>203.99369555999999</v>
      </c>
      <c r="M150" s="1">
        <f t="shared" ca="1" si="22"/>
        <v>179.33405999999999</v>
      </c>
      <c r="O150" s="1">
        <f t="shared" ca="1" si="23"/>
        <v>112.55375208674491</v>
      </c>
      <c r="P150" s="1">
        <f t="shared" ca="1" si="24"/>
        <v>108.20048828367366</v>
      </c>
      <c r="Q150" s="1">
        <f t="shared" ca="1" si="25"/>
        <v>130.558075185788</v>
      </c>
      <c r="R150" s="1">
        <f t="shared" ca="1" si="25"/>
        <v>105.73858515788488</v>
      </c>
      <c r="AB150" s="93">
        <v>41317</v>
      </c>
    </row>
    <row r="151" spans="1:28" x14ac:dyDescent="0.3">
      <c r="A151" s="89">
        <v>43661</v>
      </c>
      <c r="B151" s="90">
        <v>111.41780667</v>
      </c>
      <c r="C151" s="90">
        <v>116.3506034</v>
      </c>
      <c r="D151" s="90"/>
      <c r="E151" s="90"/>
      <c r="F151" s="90">
        <v>103.37916446</v>
      </c>
      <c r="G151" s="91">
        <v>118.10890246</v>
      </c>
      <c r="I151" s="92">
        <f t="shared" ca="1" si="21"/>
        <v>46094</v>
      </c>
      <c r="J151" s="1">
        <f t="shared" ca="1" si="18"/>
        <v>164.97433651</v>
      </c>
      <c r="K151" s="1">
        <f t="shared" ca="1" si="19"/>
        <v>188.16046846</v>
      </c>
      <c r="L151" s="1">
        <f t="shared" ca="1" si="20"/>
        <v>202.13770435999999</v>
      </c>
      <c r="M151" s="1">
        <f t="shared" ca="1" si="22"/>
        <v>177.15845711</v>
      </c>
      <c r="O151" s="1">
        <f t="shared" ca="1" si="23"/>
        <v>112.94912292967024</v>
      </c>
      <c r="P151" s="1">
        <f t="shared" ca="1" si="24"/>
        <v>108.26014032401311</v>
      </c>
      <c r="Q151" s="1">
        <f t="shared" ca="1" si="25"/>
        <v>129.37022162017382</v>
      </c>
      <c r="R151" s="1">
        <f t="shared" ca="1" si="25"/>
        <v>104.45581058927252</v>
      </c>
      <c r="AB151" s="93">
        <v>41362</v>
      </c>
    </row>
    <row r="152" spans="1:28" x14ac:dyDescent="0.3">
      <c r="A152" s="89">
        <v>43662</v>
      </c>
      <c r="B152" s="90">
        <v>111.56409067</v>
      </c>
      <c r="C152" s="90">
        <v>116.14961535</v>
      </c>
      <c r="D152" s="90"/>
      <c r="E152" s="90"/>
      <c r="F152" s="90">
        <v>103.40461659</v>
      </c>
      <c r="G152" s="91">
        <v>118.07786269</v>
      </c>
      <c r="I152" s="92">
        <f t="shared" ca="1" si="21"/>
        <v>46097</v>
      </c>
      <c r="J152" s="1">
        <f t="shared" ca="1" si="18"/>
        <v>165.04875425</v>
      </c>
      <c r="K152" s="1">
        <f t="shared" ca="1" si="19"/>
        <v>188.26420338</v>
      </c>
      <c r="L152" s="1">
        <f t="shared" ca="1" si="20"/>
        <v>204.66609101</v>
      </c>
      <c r="M152" s="1">
        <f t="shared" ca="1" si="22"/>
        <v>179.91767991</v>
      </c>
      <c r="O152" s="1">
        <f t="shared" ca="1" si="23"/>
        <v>113.00007278430354</v>
      </c>
      <c r="P152" s="1">
        <f t="shared" ca="1" si="24"/>
        <v>108.31982532101388</v>
      </c>
      <c r="Q152" s="1">
        <f t="shared" ca="1" si="25"/>
        <v>130.98841522877166</v>
      </c>
      <c r="R152" s="1">
        <f t="shared" ca="1" si="25"/>
        <v>106.08269794690763</v>
      </c>
      <c r="AB152" s="93">
        <v>41385</v>
      </c>
    </row>
    <row r="153" spans="1:28" x14ac:dyDescent="0.3">
      <c r="A153" s="89">
        <v>43663</v>
      </c>
      <c r="B153" s="90">
        <v>111.77543704</v>
      </c>
      <c r="C153" s="90">
        <v>116.16797463</v>
      </c>
      <c r="D153" s="90"/>
      <c r="E153" s="90"/>
      <c r="F153" s="90">
        <v>103.43007513000001</v>
      </c>
      <c r="G153" s="91">
        <v>118.16902493000001</v>
      </c>
      <c r="I153" s="92">
        <f t="shared" ca="1" si="21"/>
        <v>46098</v>
      </c>
      <c r="J153" s="1">
        <f t="shared" ca="1" si="18"/>
        <v>164.80126211999999</v>
      </c>
      <c r="K153" s="1">
        <f t="shared" ca="1" si="19"/>
        <v>188.36799540999999</v>
      </c>
      <c r="L153" s="1">
        <f t="shared" ca="1" si="20"/>
        <v>205.27401750000001</v>
      </c>
      <c r="M153" s="1">
        <f t="shared" ca="1" si="22"/>
        <v>180.18864914</v>
      </c>
      <c r="O153" s="1">
        <f t="shared" ca="1" si="23"/>
        <v>112.8306281324452</v>
      </c>
      <c r="P153" s="1">
        <f t="shared" ca="1" si="24"/>
        <v>108.37954317686469</v>
      </c>
      <c r="Q153" s="1">
        <f t="shared" ca="1" si="25"/>
        <v>131.37749447051473</v>
      </c>
      <c r="R153" s="1">
        <f t="shared" ca="1" si="25"/>
        <v>106.24246627536414</v>
      </c>
      <c r="AB153" s="93">
        <v>41395</v>
      </c>
    </row>
    <row r="154" spans="1:28" x14ac:dyDescent="0.3">
      <c r="A154" s="89">
        <v>43664</v>
      </c>
      <c r="B154" s="90">
        <v>111.79329730000001</v>
      </c>
      <c r="C154" s="90">
        <v>116.23212669999999</v>
      </c>
      <c r="D154" s="90"/>
      <c r="E154" s="90"/>
      <c r="F154" s="90">
        <v>103.45553993</v>
      </c>
      <c r="G154" s="91">
        <v>119.14875726</v>
      </c>
      <c r="I154" s="92">
        <f t="shared" ca="1" si="21"/>
        <v>46099</v>
      </c>
      <c r="J154" s="1">
        <f t="shared" ca="1" si="18"/>
        <v>164.50486692000001</v>
      </c>
      <c r="K154" s="1">
        <f t="shared" ca="1" si="19"/>
        <v>188.47184469999999</v>
      </c>
      <c r="L154" s="1">
        <f t="shared" ca="1" si="20"/>
        <v>204.39809998000001</v>
      </c>
      <c r="M154" s="1">
        <f t="shared" ca="1" si="22"/>
        <v>180.24889590999999</v>
      </c>
      <c r="O154" s="1">
        <f t="shared" ca="1" si="23"/>
        <v>112.6277021586921</v>
      </c>
      <c r="P154" s="1">
        <f t="shared" ca="1" si="24"/>
        <v>108.43929397786962</v>
      </c>
      <c r="Q154" s="1">
        <f t="shared" ca="1" si="25"/>
        <v>130.81689819758202</v>
      </c>
      <c r="R154" s="1">
        <f t="shared" ca="1" si="25"/>
        <v>106.27798885384215</v>
      </c>
      <c r="AB154" s="93">
        <v>41424</v>
      </c>
    </row>
    <row r="155" spans="1:28" x14ac:dyDescent="0.3">
      <c r="A155" s="89">
        <v>43665</v>
      </c>
      <c r="B155" s="90">
        <v>111.61426949</v>
      </c>
      <c r="C155" s="90">
        <v>116.26556871</v>
      </c>
      <c r="D155" s="90"/>
      <c r="E155" s="90"/>
      <c r="F155" s="90">
        <v>103.48101097</v>
      </c>
      <c r="G155" s="91">
        <v>117.70980029</v>
      </c>
      <c r="I155" s="92">
        <f t="shared" ca="1" si="21"/>
        <v>46100</v>
      </c>
      <c r="J155" s="1">
        <f t="shared" ca="1" si="18"/>
        <v>164.31648374</v>
      </c>
      <c r="K155" s="1">
        <f t="shared" ca="1" si="19"/>
        <v>188.57412124999999</v>
      </c>
      <c r="L155" s="1">
        <f t="shared" ca="1" si="20"/>
        <v>205.11573519000001</v>
      </c>
      <c r="M155" s="1">
        <f t="shared" ca="1" si="22"/>
        <v>180.43768785</v>
      </c>
      <c r="O155" s="1">
        <f t="shared" ca="1" si="23"/>
        <v>112.49872625003971</v>
      </c>
      <c r="P155" s="1">
        <f t="shared" ca="1" si="24"/>
        <v>108.49813988607488</v>
      </c>
      <c r="Q155" s="1">
        <f t="shared" ca="1" si="25"/>
        <v>131.27619215490725</v>
      </c>
      <c r="R155" s="1">
        <f t="shared" ca="1" si="25"/>
        <v>106.38930397504564</v>
      </c>
      <c r="AB155" s="93">
        <v>41524</v>
      </c>
    </row>
    <row r="156" spans="1:28" x14ac:dyDescent="0.3">
      <c r="A156" s="89">
        <v>43668</v>
      </c>
      <c r="B156" s="90">
        <v>111.49307489</v>
      </c>
      <c r="C156" s="90">
        <v>116.39856119</v>
      </c>
      <c r="D156" s="90"/>
      <c r="E156" s="90"/>
      <c r="F156" s="90">
        <v>103.50648825</v>
      </c>
      <c r="G156" s="91">
        <v>118.27590048</v>
      </c>
      <c r="I156" s="92">
        <f t="shared" ca="1" si="21"/>
        <v>46101</v>
      </c>
      <c r="J156" s="1">
        <f t="shared" ca="1" si="18"/>
        <v>164.22250477</v>
      </c>
      <c r="K156" s="1">
        <f t="shared" ca="1" si="19"/>
        <v>188.67645328</v>
      </c>
      <c r="L156" s="1">
        <f t="shared" ca="1" si="20"/>
        <v>200.50617113999999</v>
      </c>
      <c r="M156" s="1">
        <f t="shared" ca="1" si="22"/>
        <v>179.80305859000001</v>
      </c>
      <c r="O156" s="1">
        <f t="shared" ca="1" si="23"/>
        <v>112.43438386527922</v>
      </c>
      <c r="P156" s="1">
        <f t="shared" ca="1" si="24"/>
        <v>108.55701771529223</v>
      </c>
      <c r="Q156" s="1">
        <f t="shared" ca="1" si="25"/>
        <v>128.32602348346123</v>
      </c>
      <c r="R156" s="1">
        <f t="shared" ca="1" si="25"/>
        <v>106.01511515641188</v>
      </c>
      <c r="AB156" s="93">
        <v>41559</v>
      </c>
    </row>
    <row r="157" spans="1:28" x14ac:dyDescent="0.3">
      <c r="A157" s="89">
        <v>43669</v>
      </c>
      <c r="B157" s="90">
        <v>111.70527174999999</v>
      </c>
      <c r="C157" s="90">
        <v>116.77584673</v>
      </c>
      <c r="D157" s="90"/>
      <c r="E157" s="90"/>
      <c r="F157" s="90">
        <v>103.53197178000001</v>
      </c>
      <c r="G157" s="91">
        <v>117.99692947</v>
      </c>
      <c r="I157" s="92">
        <f t="shared" ca="1" si="21"/>
        <v>46104</v>
      </c>
      <c r="J157" s="1">
        <f t="shared" ca="1" si="18"/>
        <v>164.23738832000001</v>
      </c>
      <c r="K157" s="1">
        <f t="shared" ca="1" si="19"/>
        <v>188.77884080999999</v>
      </c>
      <c r="L157" s="1">
        <f t="shared" ca="1" si="20"/>
        <v>207.00600894999999</v>
      </c>
      <c r="M157" s="1">
        <f t="shared" ca="1" si="22"/>
        <v>180.22090965999999</v>
      </c>
      <c r="O157" s="1">
        <f t="shared" ca="1" si="23"/>
        <v>112.44457383757518</v>
      </c>
      <c r="P157" s="1">
        <f t="shared" ca="1" si="24"/>
        <v>108.61592747702885</v>
      </c>
      <c r="Q157" s="1">
        <f t="shared" ca="1" si="25"/>
        <v>132.4859869135262</v>
      </c>
      <c r="R157" s="1">
        <f t="shared" ca="1" si="25"/>
        <v>106.26148765781238</v>
      </c>
      <c r="AB157" s="93">
        <v>41580</v>
      </c>
    </row>
    <row r="158" spans="1:28" x14ac:dyDescent="0.3">
      <c r="A158" s="89">
        <v>43670</v>
      </c>
      <c r="B158" s="90">
        <v>111.77883899</v>
      </c>
      <c r="C158" s="90">
        <v>116.96751944</v>
      </c>
      <c r="D158" s="90"/>
      <c r="E158" s="90"/>
      <c r="F158" s="90">
        <v>103.55746155</v>
      </c>
      <c r="G158" s="91">
        <v>118.46942111</v>
      </c>
      <c r="I158" s="92">
        <f t="shared" ca="1" si="21"/>
        <v>46105</v>
      </c>
      <c r="J158" s="1">
        <f t="shared" ca="1" si="18"/>
        <v>163.99329814999999</v>
      </c>
      <c r="K158" s="1">
        <f t="shared" ca="1" si="19"/>
        <v>188.88128401</v>
      </c>
      <c r="L158" s="1">
        <f t="shared" ca="1" si="20"/>
        <v>207.66277073000001</v>
      </c>
      <c r="M158" s="1">
        <f t="shared" ca="1" si="22"/>
        <v>179.85753989</v>
      </c>
      <c r="O158" s="1">
        <f t="shared" ca="1" si="23"/>
        <v>112.27745832615389</v>
      </c>
      <c r="P158" s="1">
        <f t="shared" ca="1" si="24"/>
        <v>108.67486926909608</v>
      </c>
      <c r="Q158" s="1">
        <f t="shared" ca="1" si="25"/>
        <v>132.90632124600157</v>
      </c>
      <c r="R158" s="1">
        <f t="shared" ca="1" si="25"/>
        <v>106.04723831014833</v>
      </c>
      <c r="AB158" s="93">
        <v>41593</v>
      </c>
    </row>
    <row r="159" spans="1:28" x14ac:dyDescent="0.3">
      <c r="A159" s="89">
        <v>43671</v>
      </c>
      <c r="B159" s="90">
        <v>111.65977062</v>
      </c>
      <c r="C159" s="90">
        <v>116.76577296000001</v>
      </c>
      <c r="D159" s="90"/>
      <c r="E159" s="90"/>
      <c r="F159" s="90">
        <v>103.58295757</v>
      </c>
      <c r="G159" s="91">
        <v>116.80255855</v>
      </c>
      <c r="I159" s="92">
        <f t="shared" ca="1" si="21"/>
        <v>46106</v>
      </c>
      <c r="J159" s="1">
        <f t="shared" ca="1" si="18"/>
        <v>164.15233947999999</v>
      </c>
      <c r="K159" s="1">
        <f t="shared" ca="1" si="19"/>
        <v>188.98378271000001</v>
      </c>
      <c r="L159" s="1">
        <f t="shared" ca="1" si="20"/>
        <v>210.97967885</v>
      </c>
      <c r="M159" s="1">
        <f t="shared" ca="1" si="22"/>
        <v>180.08793064</v>
      </c>
      <c r="O159" s="1">
        <f t="shared" ca="1" si="23"/>
        <v>112.38634543619226</v>
      </c>
      <c r="P159" s="1">
        <f t="shared" ca="1" si="24"/>
        <v>108.73384299368259</v>
      </c>
      <c r="Q159" s="1">
        <f t="shared" ca="1" si="25"/>
        <v>135.0291767515431</v>
      </c>
      <c r="R159" s="1">
        <f t="shared" ca="1" si="25"/>
        <v>106.18308083743213</v>
      </c>
      <c r="AB159" s="93">
        <v>41633</v>
      </c>
    </row>
    <row r="160" spans="1:28" x14ac:dyDescent="0.3">
      <c r="A160" s="89">
        <v>43672</v>
      </c>
      <c r="B160" s="90">
        <v>111.99869024</v>
      </c>
      <c r="C160" s="90">
        <v>116.94892784</v>
      </c>
      <c r="D160" s="90"/>
      <c r="E160" s="90"/>
      <c r="F160" s="90">
        <v>103.60846002</v>
      </c>
      <c r="G160" s="91">
        <v>116.98955946</v>
      </c>
      <c r="I160" s="92">
        <f t="shared" ca="1" si="21"/>
        <v>46107</v>
      </c>
      <c r="J160" s="1">
        <f t="shared" ca="1" si="18"/>
        <v>164.00180304</v>
      </c>
      <c r="K160" s="1">
        <f t="shared" ca="1" si="19"/>
        <v>189.08633707999999</v>
      </c>
      <c r="L160" s="1">
        <f t="shared" ca="1" si="20"/>
        <v>207.91710789999999</v>
      </c>
      <c r="M160" s="1">
        <f t="shared" ca="1" si="22"/>
        <v>179.58816614</v>
      </c>
      <c r="O160" s="1">
        <f t="shared" ca="1" si="23"/>
        <v>112.28328117040009</v>
      </c>
      <c r="P160" s="1">
        <f t="shared" ca="1" si="24"/>
        <v>108.79284874859968</v>
      </c>
      <c r="Q160" s="1">
        <f t="shared" ca="1" si="25"/>
        <v>133.06909966556125</v>
      </c>
      <c r="R160" s="1">
        <f t="shared" ca="1" si="25"/>
        <v>105.88841070537725</v>
      </c>
      <c r="AB160" s="93">
        <v>41640</v>
      </c>
    </row>
    <row r="161" spans="1:28" x14ac:dyDescent="0.3">
      <c r="A161" s="89">
        <v>43675</v>
      </c>
      <c r="B161" s="90">
        <v>112.4417947</v>
      </c>
      <c r="C161" s="90">
        <v>116.96837798999999</v>
      </c>
      <c r="D161" s="90"/>
      <c r="E161" s="90"/>
      <c r="F161" s="90">
        <v>103.63396871</v>
      </c>
      <c r="G161" s="91">
        <v>117.74473140000001</v>
      </c>
      <c r="I161" s="92">
        <f t="shared" ca="1" si="21"/>
        <v>46108</v>
      </c>
      <c r="J161" s="1">
        <f t="shared" ca="1" si="18"/>
        <v>164.51039509</v>
      </c>
      <c r="K161" s="1">
        <f t="shared" ca="1" si="19"/>
        <v>189.18894713</v>
      </c>
      <c r="L161" s="1">
        <f t="shared" ca="1" si="20"/>
        <v>206.57913256000001</v>
      </c>
      <c r="M161" s="1">
        <f t="shared" ca="1" si="22"/>
        <v>179.94570139999999</v>
      </c>
      <c r="O161" s="1">
        <f t="shared" ca="1" si="23"/>
        <v>112.63148700163264</v>
      </c>
      <c r="P161" s="1">
        <f t="shared" ca="1" si="24"/>
        <v>108.85188653960101</v>
      </c>
      <c r="Q161" s="1">
        <f t="shared" ca="1" si="25"/>
        <v>132.21278160849135</v>
      </c>
      <c r="R161" s="1">
        <f t="shared" ca="1" si="25"/>
        <v>106.09921992107481</v>
      </c>
      <c r="AB161" s="93">
        <v>41701</v>
      </c>
    </row>
    <row r="162" spans="1:28" x14ac:dyDescent="0.3">
      <c r="A162" s="89">
        <v>43676</v>
      </c>
      <c r="B162" s="90">
        <v>112.69609072999999</v>
      </c>
      <c r="C162" s="90">
        <v>116.96540872999999</v>
      </c>
      <c r="D162" s="90"/>
      <c r="E162" s="90"/>
      <c r="F162" s="90">
        <v>103.65948364</v>
      </c>
      <c r="G162" s="91">
        <v>117.11907764999999</v>
      </c>
      <c r="I162" s="92">
        <f t="shared" ca="1" si="21"/>
        <v>46111</v>
      </c>
      <c r="J162" s="1">
        <f t="shared" ca="1" si="18"/>
        <v>164.19741536999999</v>
      </c>
      <c r="K162" s="1">
        <f t="shared" ca="1" si="19"/>
        <v>189.29161284</v>
      </c>
      <c r="L162" s="1">
        <f t="shared" ca="1" si="20"/>
        <v>207.6685281</v>
      </c>
      <c r="M162" s="1">
        <f t="shared" ca="1" si="22"/>
        <v>180.27229971</v>
      </c>
      <c r="O162" s="1">
        <f t="shared" ca="1" si="23"/>
        <v>112.41720649221151</v>
      </c>
      <c r="P162" s="1">
        <f t="shared" ca="1" si="24"/>
        <v>108.91095635517934</v>
      </c>
      <c r="Q162" s="1">
        <f t="shared" ca="1" si="25"/>
        <v>132.91000602235343</v>
      </c>
      <c r="R162" s="1">
        <f t="shared" ca="1" si="25"/>
        <v>106.29178815498619</v>
      </c>
      <c r="AB162" s="93">
        <v>41702</v>
      </c>
    </row>
    <row r="163" spans="1:28" x14ac:dyDescent="0.3">
      <c r="A163" s="89">
        <v>43677</v>
      </c>
      <c r="B163" s="90">
        <v>113.09582027</v>
      </c>
      <c r="C163" s="90">
        <v>116.71528033</v>
      </c>
      <c r="D163" s="90"/>
      <c r="E163" s="90"/>
      <c r="F163" s="90">
        <v>103.68500482</v>
      </c>
      <c r="G163" s="91">
        <v>115.84400107</v>
      </c>
      <c r="I163" s="92">
        <f t="shared" ca="1" si="21"/>
        <v>46112</v>
      </c>
      <c r="J163" s="1">
        <f t="shared" ca="1" si="18"/>
        <v>164.59374295999999</v>
      </c>
      <c r="K163" s="1">
        <f t="shared" ca="1" si="19"/>
        <v>189.39433423</v>
      </c>
      <c r="L163" s="1">
        <f t="shared" ca="1" si="20"/>
        <v>213.29805784000001</v>
      </c>
      <c r="M163" s="1">
        <f t="shared" ca="1" si="22"/>
        <v>181.3415426</v>
      </c>
      <c r="O163" s="1">
        <f t="shared" ca="1" si="23"/>
        <v>112.68855083964348</v>
      </c>
      <c r="P163" s="1">
        <f t="shared" ca="1" si="24"/>
        <v>108.97005820684187</v>
      </c>
      <c r="Q163" s="1">
        <f t="shared" ca="1" si="25"/>
        <v>136.51296328550754</v>
      </c>
      <c r="R163" s="1">
        <f t="shared" ca="1" si="25"/>
        <v>106.92223298168965</v>
      </c>
      <c r="AB163" s="93">
        <v>41747</v>
      </c>
    </row>
    <row r="164" spans="1:28" x14ac:dyDescent="0.3">
      <c r="A164" s="89">
        <v>43678</v>
      </c>
      <c r="B164" s="90">
        <v>112.82493972</v>
      </c>
      <c r="C164" s="90">
        <v>116.77270799999999</v>
      </c>
      <c r="D164" s="90"/>
      <c r="E164" s="90"/>
      <c r="F164" s="90">
        <v>103.70859387</v>
      </c>
      <c r="G164" s="91">
        <v>116.20106074</v>
      </c>
      <c r="I164" s="92">
        <f t="shared" ca="1" si="21"/>
        <v>46113</v>
      </c>
      <c r="J164" s="1">
        <f t="shared" ca="1" si="18"/>
        <v>164.85229143000001</v>
      </c>
      <c r="K164" s="1">
        <f t="shared" ca="1" si="19"/>
        <v>189.49711146999999</v>
      </c>
      <c r="L164" s="1">
        <f t="shared" ca="1" si="20"/>
        <v>213.85680769999999</v>
      </c>
      <c r="M164" s="1">
        <f t="shared" ca="1" si="22"/>
        <v>181.77754823000001</v>
      </c>
      <c r="O164" s="1">
        <f t="shared" ca="1" si="23"/>
        <v>112.86556517738286</v>
      </c>
      <c r="P164" s="1">
        <f t="shared" ca="1" si="24"/>
        <v>109.02919219239995</v>
      </c>
      <c r="Q164" s="1">
        <f t="shared" ca="1" si="25"/>
        <v>136.87056897538764</v>
      </c>
      <c r="R164" s="1">
        <f t="shared" ca="1" si="25"/>
        <v>107.17930973797942</v>
      </c>
      <c r="AB164" s="93">
        <v>41750</v>
      </c>
    </row>
    <row r="165" spans="1:28" x14ac:dyDescent="0.3">
      <c r="A165" s="89">
        <v>43679</v>
      </c>
      <c r="B165" s="90">
        <v>113.17874289</v>
      </c>
      <c r="C165" s="90">
        <v>116.79215718</v>
      </c>
      <c r="D165" s="90"/>
      <c r="E165" s="90"/>
      <c r="F165" s="90">
        <v>103.73218826999999</v>
      </c>
      <c r="G165" s="91">
        <v>116.82429093</v>
      </c>
      <c r="I165" s="92">
        <f t="shared" ca="1" si="21"/>
        <v>46114</v>
      </c>
      <c r="J165" s="1">
        <f t="shared" ca="1" si="18"/>
        <v>165.23075875999999</v>
      </c>
      <c r="K165" s="1">
        <f t="shared" ca="1" si="19"/>
        <v>189.59994438000001</v>
      </c>
      <c r="L165" s="1">
        <f t="shared" ca="1" si="20"/>
        <v>213.96957716</v>
      </c>
      <c r="M165" s="1">
        <f t="shared" ca="1" si="22"/>
        <v>181.84040587000001</v>
      </c>
      <c r="O165" s="1">
        <f t="shared" ca="1" si="23"/>
        <v>113.12468155805969</v>
      </c>
      <c r="P165" s="1">
        <f t="shared" ca="1" si="24"/>
        <v>109.08835820828865</v>
      </c>
      <c r="Q165" s="1">
        <f t="shared" ca="1" si="25"/>
        <v>136.94274259622884</v>
      </c>
      <c r="R165" s="1">
        <f t="shared" ca="1" si="25"/>
        <v>107.21637173233769</v>
      </c>
      <c r="AB165" s="93">
        <v>41760</v>
      </c>
    </row>
    <row r="166" spans="1:28" x14ac:dyDescent="0.3">
      <c r="A166" s="89">
        <v>43682</v>
      </c>
      <c r="B166" s="90">
        <v>112.5736204</v>
      </c>
      <c r="C166" s="90">
        <v>116.28827436</v>
      </c>
      <c r="D166" s="90"/>
      <c r="E166" s="90"/>
      <c r="F166" s="90">
        <v>103.75578802</v>
      </c>
      <c r="G166" s="91">
        <v>113.89334314</v>
      </c>
      <c r="I166" s="92">
        <f t="shared" ca="1" si="21"/>
        <v>46118</v>
      </c>
      <c r="J166" s="1">
        <f t="shared" ca="1" si="18"/>
        <v>165.28816673</v>
      </c>
      <c r="K166" s="1">
        <f t="shared" ca="1" si="19"/>
        <v>189.70283315</v>
      </c>
      <c r="L166" s="1">
        <f t="shared" ca="1" si="20"/>
        <v>214.09468061000001</v>
      </c>
      <c r="M166" s="1">
        <f t="shared" ca="1" si="22"/>
        <v>182.09019529</v>
      </c>
      <c r="O166" s="1">
        <f t="shared" ca="1" si="23"/>
        <v>113.16398573104711</v>
      </c>
      <c r="P166" s="1">
        <f t="shared" ca="1" si="24"/>
        <v>109.14755636382647</v>
      </c>
      <c r="Q166" s="1">
        <f t="shared" ca="1" si="25"/>
        <v>137.02281009824776</v>
      </c>
      <c r="R166" s="1">
        <f t="shared" ca="1" si="25"/>
        <v>107.36365206412857</v>
      </c>
      <c r="AB166" s="93">
        <v>41809</v>
      </c>
    </row>
    <row r="167" spans="1:28" x14ac:dyDescent="0.3">
      <c r="A167" s="89">
        <v>43683</v>
      </c>
      <c r="B167" s="90">
        <v>112.67057607</v>
      </c>
      <c r="C167" s="90">
        <v>116.97185382000001</v>
      </c>
      <c r="D167" s="90"/>
      <c r="E167" s="90"/>
      <c r="F167" s="90">
        <v>103.77939313</v>
      </c>
      <c r="G167" s="91">
        <v>116.24401349</v>
      </c>
      <c r="I167" s="92">
        <f t="shared" ca="1" si="21"/>
        <v>46119</v>
      </c>
      <c r="J167" s="1">
        <f t="shared" ca="1" si="18"/>
        <v>165.00537933999999</v>
      </c>
      <c r="K167" s="1">
        <f t="shared" ca="1" si="19"/>
        <v>189.80577776000001</v>
      </c>
      <c r="L167" s="1">
        <f t="shared" ca="1" si="20"/>
        <v>214.20498099</v>
      </c>
      <c r="M167" s="1">
        <f t="shared" ca="1" si="22"/>
        <v>182.07408508</v>
      </c>
      <c r="O167" s="1">
        <f t="shared" ca="1" si="23"/>
        <v>112.97037629850281</v>
      </c>
      <c r="P167" s="1">
        <f t="shared" ca="1" si="24"/>
        <v>109.20678664750622</v>
      </c>
      <c r="Q167" s="1">
        <f t="shared" ca="1" si="25"/>
        <v>137.09340348234977</v>
      </c>
      <c r="R167" s="1">
        <f t="shared" ca="1" si="25"/>
        <v>107.35415319474482</v>
      </c>
      <c r="AB167" s="93">
        <v>41889</v>
      </c>
    </row>
    <row r="168" spans="1:28" x14ac:dyDescent="0.3">
      <c r="A168" s="89">
        <v>43684</v>
      </c>
      <c r="B168" s="90">
        <v>112.83216887</v>
      </c>
      <c r="C168" s="90">
        <v>117.42206939</v>
      </c>
      <c r="D168" s="90"/>
      <c r="E168" s="90"/>
      <c r="F168" s="90">
        <v>103.80300359</v>
      </c>
      <c r="G168" s="91">
        <v>116.94796072</v>
      </c>
      <c r="I168" s="92">
        <f t="shared" ca="1" si="21"/>
        <v>46120</v>
      </c>
      <c r="J168" s="1">
        <f t="shared" ca="1" si="18"/>
        <v>165.44678282000001</v>
      </c>
      <c r="K168" s="1">
        <f t="shared" ca="1" si="19"/>
        <v>189.90877823</v>
      </c>
      <c r="L168" s="1">
        <f t="shared" ca="1" si="20"/>
        <v>218.69055666</v>
      </c>
      <c r="M168" s="1">
        <f t="shared" ca="1" si="22"/>
        <v>183.15971905999999</v>
      </c>
      <c r="O168" s="1">
        <f t="shared" ca="1" si="23"/>
        <v>113.27258170195407</v>
      </c>
      <c r="P168" s="1">
        <f t="shared" ca="1" si="24"/>
        <v>109.26604907083509</v>
      </c>
      <c r="Q168" s="1">
        <f t="shared" ca="1" si="25"/>
        <v>139.96421830811067</v>
      </c>
      <c r="R168" s="1">
        <f t="shared" ca="1" si="25"/>
        <v>107.99426250272862</v>
      </c>
      <c r="AB168" s="93">
        <v>41924</v>
      </c>
    </row>
    <row r="169" spans="1:28" x14ac:dyDescent="0.3">
      <c r="A169" s="89">
        <v>43685</v>
      </c>
      <c r="B169" s="90">
        <v>112.72585782</v>
      </c>
      <c r="C169" s="90">
        <v>117.82009262</v>
      </c>
      <c r="D169" s="90"/>
      <c r="E169" s="90"/>
      <c r="F169" s="90">
        <v>103.8266194</v>
      </c>
      <c r="G169" s="91">
        <v>118.46451709999999</v>
      </c>
      <c r="I169" s="92">
        <f t="shared" ca="1" si="21"/>
        <v>46121</v>
      </c>
      <c r="J169" s="1">
        <f t="shared" ca="1" si="18"/>
        <v>165.49313443</v>
      </c>
      <c r="K169" s="1">
        <f t="shared" ca="1" si="19"/>
        <v>190.01183455</v>
      </c>
      <c r="L169" s="1">
        <f t="shared" ca="1" si="20"/>
        <v>222.02219957</v>
      </c>
      <c r="M169" s="1">
        <f t="shared" ca="1" si="22"/>
        <v>183.50891343999999</v>
      </c>
      <c r="O169" s="1">
        <f t="shared" ca="1" si="23"/>
        <v>113.3043161753675</v>
      </c>
      <c r="P169" s="1">
        <f t="shared" ca="1" si="24"/>
        <v>109.32534362805953</v>
      </c>
      <c r="Q169" s="1">
        <f t="shared" ca="1" si="25"/>
        <v>142.09650423166283</v>
      </c>
      <c r="R169" s="1">
        <f t="shared" ca="1" si="25"/>
        <v>108.20015378565772</v>
      </c>
      <c r="AB169" s="93">
        <v>41945</v>
      </c>
    </row>
    <row r="170" spans="1:28" x14ac:dyDescent="0.3">
      <c r="A170" s="89">
        <v>43686</v>
      </c>
      <c r="B170" s="90">
        <v>112.21726576</v>
      </c>
      <c r="C170" s="90">
        <v>117.84054761</v>
      </c>
      <c r="D170" s="90"/>
      <c r="E170" s="90"/>
      <c r="F170" s="90">
        <v>103.85024057</v>
      </c>
      <c r="G170" s="91">
        <v>118.32903673</v>
      </c>
      <c r="I170" s="92">
        <f t="shared" ca="1" si="21"/>
        <v>46122</v>
      </c>
      <c r="J170" s="1">
        <f t="shared" ca="1" si="18"/>
        <v>166.30577608999999</v>
      </c>
      <c r="K170" s="1">
        <f t="shared" ca="1" si="19"/>
        <v>190.11494689</v>
      </c>
      <c r="L170" s="1">
        <f t="shared" ca="1" si="20"/>
        <v>224.51928476000001</v>
      </c>
      <c r="M170" s="1">
        <f t="shared" ca="1" si="22"/>
        <v>184.20337795</v>
      </c>
      <c r="O170" s="1">
        <f t="shared" ca="1" si="23"/>
        <v>113.86068854633655</v>
      </c>
      <c r="P170" s="1">
        <f t="shared" ca="1" si="24"/>
        <v>109.3846704169908</v>
      </c>
      <c r="Q170" s="1">
        <f t="shared" ca="1" si="25"/>
        <v>143.69466458209115</v>
      </c>
      <c r="R170" s="1">
        <f t="shared" ca="1" si="25"/>
        <v>108.60962254318078</v>
      </c>
      <c r="AB170" s="93">
        <v>41958</v>
      </c>
    </row>
    <row r="171" spans="1:28" x14ac:dyDescent="0.3">
      <c r="A171" s="89">
        <v>43689</v>
      </c>
      <c r="B171" s="90">
        <v>111.80477888999999</v>
      </c>
      <c r="C171" s="90">
        <v>117.53749309</v>
      </c>
      <c r="D171" s="90"/>
      <c r="E171" s="90"/>
      <c r="F171" s="90">
        <v>103.87386708</v>
      </c>
      <c r="G171" s="91">
        <v>115.96129906</v>
      </c>
      <c r="I171" s="92">
        <f t="shared" ca="1" si="21"/>
        <v>46125</v>
      </c>
      <c r="J171" s="1">
        <f t="shared" ca="1" si="18"/>
        <v>165.98981964999999</v>
      </c>
      <c r="K171" s="1">
        <f t="shared" ca="1" si="19"/>
        <v>190.21811509</v>
      </c>
      <c r="L171" s="1">
        <f t="shared" ca="1" si="20"/>
        <v>225.28940767</v>
      </c>
      <c r="M171" s="1">
        <f t="shared" ca="1" si="22"/>
        <v>184.68452855999999</v>
      </c>
      <c r="O171" s="1">
        <f t="shared" ca="1" si="23"/>
        <v>113.64437003560977</v>
      </c>
      <c r="P171" s="1">
        <f t="shared" ca="1" si="24"/>
        <v>109.44402934557121</v>
      </c>
      <c r="Q171" s="1">
        <f t="shared" ca="1" si="25"/>
        <v>144.18755121032768</v>
      </c>
      <c r="R171" s="1">
        <f t="shared" ca="1" si="25"/>
        <v>108.89331759112231</v>
      </c>
      <c r="AB171" s="93">
        <v>41998</v>
      </c>
    </row>
    <row r="172" spans="1:28" x14ac:dyDescent="0.3">
      <c r="A172" s="89">
        <v>43690</v>
      </c>
      <c r="B172" s="90">
        <v>112.08926726</v>
      </c>
      <c r="C172" s="90">
        <v>117.53533671</v>
      </c>
      <c r="D172" s="90"/>
      <c r="E172" s="90"/>
      <c r="F172" s="90">
        <v>103.89749895999999</v>
      </c>
      <c r="G172" s="91">
        <v>117.53632807</v>
      </c>
      <c r="I172" s="92">
        <f t="shared" ca="1" si="21"/>
        <v>46126</v>
      </c>
      <c r="J172" s="1">
        <f t="shared" ca="1" si="18"/>
        <v>166.04084896000001</v>
      </c>
      <c r="K172" s="1">
        <f t="shared" ca="1" si="19"/>
        <v>190.32133931999999</v>
      </c>
      <c r="L172" s="1">
        <f t="shared" ca="1" si="20"/>
        <v>226.03652382999999</v>
      </c>
      <c r="M172" s="1">
        <f t="shared" ca="1" si="22"/>
        <v>184.91441424000001</v>
      </c>
      <c r="O172" s="1">
        <f t="shared" ca="1" si="23"/>
        <v>113.6793070805474</v>
      </c>
      <c r="P172" s="1">
        <f t="shared" ca="1" si="24"/>
        <v>109.50342051161208</v>
      </c>
      <c r="Q172" s="1">
        <f t="shared" ca="1" si="25"/>
        <v>144.6657132805918</v>
      </c>
      <c r="R172" s="1">
        <f t="shared" ca="1" si="25"/>
        <v>109.02886232005589</v>
      </c>
      <c r="AB172" s="93">
        <v>42005</v>
      </c>
    </row>
    <row r="173" spans="1:28" x14ac:dyDescent="0.3">
      <c r="A173" s="89">
        <v>43691</v>
      </c>
      <c r="B173" s="90">
        <v>111.81030706</v>
      </c>
      <c r="C173" s="90">
        <v>117.26507653</v>
      </c>
      <c r="D173" s="90"/>
      <c r="E173" s="90"/>
      <c r="F173" s="90">
        <v>103.92113636000001</v>
      </c>
      <c r="G173" s="91">
        <v>114.07569037</v>
      </c>
      <c r="I173" s="92">
        <f t="shared" ca="1" si="21"/>
        <v>46127</v>
      </c>
      <c r="J173" s="1">
        <f t="shared" ca="1" si="18"/>
        <v>166.10803754</v>
      </c>
      <c r="K173" s="1">
        <f t="shared" ca="1" si="19"/>
        <v>190.42461958000001</v>
      </c>
      <c r="L173" s="1">
        <f t="shared" ca="1" si="20"/>
        <v>224.99004690999999</v>
      </c>
      <c r="M173" s="1">
        <f t="shared" ca="1" si="22"/>
        <v>185.06836612000001</v>
      </c>
      <c r="O173" s="1">
        <f t="shared" ca="1" si="23"/>
        <v>113.72530751517519</v>
      </c>
      <c r="P173" s="1">
        <f t="shared" ca="1" si="24"/>
        <v>109.56284391511345</v>
      </c>
      <c r="Q173" s="1">
        <f t="shared" ca="1" si="25"/>
        <v>143.99595722746236</v>
      </c>
      <c r="R173" s="1">
        <f t="shared" ca="1" si="25"/>
        <v>109.11963511566201</v>
      </c>
      <c r="AB173" s="93">
        <v>42051</v>
      </c>
    </row>
    <row r="174" spans="1:28" x14ac:dyDescent="0.3">
      <c r="A174" s="89">
        <v>43692</v>
      </c>
      <c r="B174" s="90">
        <v>111.71377663</v>
      </c>
      <c r="C174" s="90">
        <v>117.34511614</v>
      </c>
      <c r="D174" s="90"/>
      <c r="E174" s="90"/>
      <c r="F174" s="90">
        <v>103.94477912000001</v>
      </c>
      <c r="G174" s="91">
        <v>112.70905331</v>
      </c>
      <c r="I174" s="92">
        <f t="shared" ca="1" si="21"/>
        <v>46128</v>
      </c>
      <c r="J174" s="1">
        <f t="shared" ca="1" si="18"/>
        <v>166.46949511</v>
      </c>
      <c r="K174" s="1">
        <f t="shared" ca="1" si="19"/>
        <v>190.52795587</v>
      </c>
      <c r="L174" s="1">
        <f t="shared" ca="1" si="20"/>
        <v>223.94436646</v>
      </c>
      <c r="M174" s="1">
        <f t="shared" ca="1" si="22"/>
        <v>185.07849970999999</v>
      </c>
      <c r="O174" s="1">
        <f t="shared" ca="1" si="23"/>
        <v>113.97277822105261</v>
      </c>
      <c r="P174" s="1">
        <f t="shared" ca="1" si="24"/>
        <v>109.62229955607525</v>
      </c>
      <c r="Q174" s="1">
        <f t="shared" ca="1" si="25"/>
        <v>143.32671092337128</v>
      </c>
      <c r="R174" s="1">
        <f t="shared" ca="1" si="25"/>
        <v>109.12561006246892</v>
      </c>
      <c r="AB174" s="93">
        <v>42052</v>
      </c>
    </row>
    <row r="175" spans="1:28" x14ac:dyDescent="0.3">
      <c r="A175" s="89">
        <v>43693</v>
      </c>
      <c r="B175" s="90">
        <v>112.14242278</v>
      </c>
      <c r="C175" s="90">
        <v>117.66681368</v>
      </c>
      <c r="D175" s="90"/>
      <c r="E175" s="90"/>
      <c r="F175" s="90">
        <v>103.96842723</v>
      </c>
      <c r="G175" s="91">
        <v>113.56113348</v>
      </c>
      <c r="I175" s="92">
        <f t="shared" ca="1" si="21"/>
        <v>46129</v>
      </c>
      <c r="J175" s="1">
        <f t="shared" ca="1" si="18"/>
        <v>167.16604509999999</v>
      </c>
      <c r="K175" s="1">
        <f t="shared" ca="1" si="19"/>
        <v>190.63134819000001</v>
      </c>
      <c r="L175" s="1">
        <f t="shared" ca="1" si="20"/>
        <v>222.70973942000001</v>
      </c>
      <c r="M175" s="1">
        <f t="shared" ca="1" si="22"/>
        <v>185.31050418000001</v>
      </c>
      <c r="O175" s="1">
        <f t="shared" ca="1" si="23"/>
        <v>114.44966882180614</v>
      </c>
      <c r="P175" s="1">
        <f t="shared" ca="1" si="24"/>
        <v>109.68178743449751</v>
      </c>
      <c r="Q175" s="1">
        <f t="shared" ca="1" si="25"/>
        <v>142.53653684729392</v>
      </c>
      <c r="R175" s="1">
        <f t="shared" ca="1" si="25"/>
        <v>109.26240406807003</v>
      </c>
      <c r="AB175" s="93">
        <v>42097</v>
      </c>
    </row>
    <row r="176" spans="1:28" x14ac:dyDescent="0.3">
      <c r="A176" s="89">
        <v>43696</v>
      </c>
      <c r="B176" s="90">
        <v>111.98253096000001</v>
      </c>
      <c r="C176" s="90">
        <v>117.48839598000001</v>
      </c>
      <c r="D176" s="90"/>
      <c r="E176" s="90"/>
      <c r="F176" s="90">
        <v>103.99208068999999</v>
      </c>
      <c r="G176" s="91">
        <v>113.17756257000001</v>
      </c>
      <c r="I176" s="92">
        <f t="shared" ca="1" si="21"/>
        <v>46132</v>
      </c>
      <c r="J176" s="1">
        <f t="shared" ca="1" si="18"/>
        <v>167.61510297000001</v>
      </c>
      <c r="K176" s="1">
        <f t="shared" ca="1" si="19"/>
        <v>190.73479671000001</v>
      </c>
      <c r="L176" s="1">
        <f t="shared" ca="1" si="20"/>
        <v>223.16321805999999</v>
      </c>
      <c r="M176" s="1">
        <f t="shared" ca="1" si="22"/>
        <v>185.64321469999999</v>
      </c>
      <c r="O176" s="1">
        <f t="shared" ca="1" si="23"/>
        <v>114.75711477754783</v>
      </c>
      <c r="P176" s="1">
        <f t="shared" ca="1" si="24"/>
        <v>109.74130764819157</v>
      </c>
      <c r="Q176" s="1">
        <f t="shared" ca="1" si="25"/>
        <v>142.82676786749155</v>
      </c>
      <c r="R176" s="1">
        <f t="shared" ca="1" si="25"/>
        <v>109.45857617085932</v>
      </c>
      <c r="AB176" s="93">
        <v>42115</v>
      </c>
    </row>
    <row r="177" spans="1:28" x14ac:dyDescent="0.3">
      <c r="A177" s="89">
        <v>43697</v>
      </c>
      <c r="B177" s="90">
        <v>111.58322665999999</v>
      </c>
      <c r="C177" s="90">
        <v>117.37227138999999</v>
      </c>
      <c r="D177" s="90"/>
      <c r="E177" s="90"/>
      <c r="F177" s="90">
        <v>104.01573951</v>
      </c>
      <c r="G177" s="91">
        <v>112.89718067</v>
      </c>
      <c r="I177" s="92">
        <f t="shared" ca="1" si="21"/>
        <v>46134</v>
      </c>
      <c r="J177" s="1">
        <f t="shared" ca="1" si="18"/>
        <v>167.54323669999999</v>
      </c>
      <c r="K177" s="1">
        <f t="shared" ca="1" si="19"/>
        <v>190.83830126999999</v>
      </c>
      <c r="L177" s="1">
        <f t="shared" ca="1" si="20"/>
        <v>219.47315008999999</v>
      </c>
      <c r="M177" s="1">
        <f t="shared" ca="1" si="22"/>
        <v>185.30387210999999</v>
      </c>
      <c r="O177" s="1">
        <f t="shared" ca="1" si="23"/>
        <v>114.70791177824232</v>
      </c>
      <c r="P177" s="1">
        <f t="shared" ca="1" si="24"/>
        <v>109.80086010509966</v>
      </c>
      <c r="Q177" s="1">
        <f t="shared" ca="1" si="25"/>
        <v>140.4650861981371</v>
      </c>
      <c r="R177" s="1">
        <f t="shared" ca="1" si="25"/>
        <v>109.25849368039201</v>
      </c>
      <c r="AB177" s="93">
        <v>42125</v>
      </c>
    </row>
    <row r="178" spans="1:28" x14ac:dyDescent="0.3">
      <c r="A178" s="89">
        <v>43698</v>
      </c>
      <c r="B178" s="90">
        <v>111.64786377999999</v>
      </c>
      <c r="C178" s="90">
        <v>117.65054068000001</v>
      </c>
      <c r="D178" s="90"/>
      <c r="E178" s="90"/>
      <c r="F178" s="90">
        <v>104.03940368000001</v>
      </c>
      <c r="G178" s="91">
        <v>115.14966843000001</v>
      </c>
      <c r="I178" s="92">
        <f t="shared" ca="1" si="21"/>
        <v>46135</v>
      </c>
      <c r="J178" s="1">
        <f t="shared" ca="1" si="18"/>
        <v>167.06356124999999</v>
      </c>
      <c r="K178" s="1">
        <f t="shared" ca="1" si="19"/>
        <v>190.94186203000001</v>
      </c>
      <c r="L178" s="1">
        <f t="shared" ca="1" si="20"/>
        <v>217.75443702000001</v>
      </c>
      <c r="M178" s="1">
        <f t="shared" ca="1" si="22"/>
        <v>184.59153608</v>
      </c>
      <c r="O178" s="1">
        <f t="shared" ca="1" si="23"/>
        <v>114.37950359964594</v>
      </c>
      <c r="P178" s="1">
        <f t="shared" ca="1" si="24"/>
        <v>109.86044489727958</v>
      </c>
      <c r="Q178" s="1">
        <f t="shared" ca="1" si="25"/>
        <v>139.36509205567179</v>
      </c>
      <c r="R178" s="1">
        <f t="shared" ca="1" si="25"/>
        <v>108.83848755345113</v>
      </c>
      <c r="AB178" s="93">
        <v>42159</v>
      </c>
    </row>
    <row r="179" spans="1:28" x14ac:dyDescent="0.3">
      <c r="A179" s="89">
        <v>43699</v>
      </c>
      <c r="B179" s="90">
        <v>111.68358429</v>
      </c>
      <c r="C179" s="90">
        <v>117.55494330000001</v>
      </c>
      <c r="D179" s="90"/>
      <c r="E179" s="90"/>
      <c r="F179" s="90">
        <v>104.06307338000001</v>
      </c>
      <c r="G179" s="91">
        <v>113.79495574000001</v>
      </c>
      <c r="I179" s="92">
        <f t="shared" ca="1" si="21"/>
        <v>46136</v>
      </c>
      <c r="J179" s="1">
        <f t="shared" ca="1" si="18"/>
        <v>167.35697974999999</v>
      </c>
      <c r="K179" s="1">
        <f t="shared" ca="1" si="19"/>
        <v>191.045479</v>
      </c>
      <c r="L179" s="1">
        <f t="shared" ca="1" si="20"/>
        <v>217.03372969</v>
      </c>
      <c r="M179" s="1">
        <f t="shared" ca="1" si="22"/>
        <v>184.86577115</v>
      </c>
      <c r="O179" s="1">
        <f t="shared" ca="1" si="23"/>
        <v>114.58039158578632</v>
      </c>
      <c r="P179" s="1">
        <f t="shared" ca="1" si="24"/>
        <v>109.92006203048486</v>
      </c>
      <c r="Q179" s="1">
        <f t="shared" ca="1" si="25"/>
        <v>138.90383190976982</v>
      </c>
      <c r="R179" s="1">
        <f t="shared" ca="1" si="25"/>
        <v>109.00018147987242</v>
      </c>
      <c r="AB179" s="93">
        <v>42254</v>
      </c>
    </row>
    <row r="180" spans="1:28" x14ac:dyDescent="0.3">
      <c r="A180" s="89">
        <v>43700</v>
      </c>
      <c r="B180" s="90">
        <v>111.7307864</v>
      </c>
      <c r="C180" s="90">
        <v>117.34384925000001</v>
      </c>
      <c r="D180" s="90"/>
      <c r="E180" s="90"/>
      <c r="F180" s="90">
        <v>104.08674843</v>
      </c>
      <c r="G180" s="91">
        <v>111.12814176000001</v>
      </c>
      <c r="I180" s="92">
        <f t="shared" ca="1" si="21"/>
        <v>46139</v>
      </c>
      <c r="J180" s="1">
        <f t="shared" ca="1" si="18"/>
        <v>166.90537040999999</v>
      </c>
      <c r="K180" s="1">
        <f t="shared" ca="1" si="19"/>
        <v>191.14915219</v>
      </c>
      <c r="L180" s="1">
        <f t="shared" ca="1" si="20"/>
        <v>215.70676845</v>
      </c>
      <c r="M180" s="1">
        <f t="shared" ca="1" si="22"/>
        <v>184.73122846999999</v>
      </c>
      <c r="O180" s="1">
        <f t="shared" ca="1" si="23"/>
        <v>114.27119877471685</v>
      </c>
      <c r="P180" s="1">
        <f t="shared" ca="1" si="24"/>
        <v>109.97971151046913</v>
      </c>
      <c r="Q180" s="1">
        <f t="shared" ca="1" si="25"/>
        <v>138.05456299062524</v>
      </c>
      <c r="R180" s="1">
        <f t="shared" ca="1" si="25"/>
        <v>108.92085269745067</v>
      </c>
      <c r="AB180" s="93">
        <v>42289</v>
      </c>
    </row>
    <row r="181" spans="1:28" x14ac:dyDescent="0.3">
      <c r="A181" s="89">
        <v>43703</v>
      </c>
      <c r="B181" s="90">
        <v>111.47478939</v>
      </c>
      <c r="C181" s="90">
        <v>116.8391586</v>
      </c>
      <c r="D181" s="90"/>
      <c r="E181" s="90"/>
      <c r="F181" s="90">
        <v>104.11042884</v>
      </c>
      <c r="G181" s="91">
        <v>109.71964426</v>
      </c>
      <c r="I181" s="92">
        <f t="shared" ca="1" si="21"/>
        <v>46140</v>
      </c>
      <c r="J181" s="1">
        <f t="shared" ca="1" si="18"/>
        <v>166.89303833</v>
      </c>
      <c r="K181" s="1">
        <f t="shared" ca="1" si="19"/>
        <v>191.25288157</v>
      </c>
      <c r="L181" s="1">
        <f t="shared" ca="1" si="20"/>
        <v>214.61434631</v>
      </c>
      <c r="M181" s="1">
        <f t="shared" ca="1" si="22"/>
        <v>184.67215589</v>
      </c>
      <c r="O181" s="1">
        <f t="shared" ca="1" si="23"/>
        <v>114.26275565774868</v>
      </c>
      <c r="P181" s="1">
        <f t="shared" ca="1" si="24"/>
        <v>110.03939331997158</v>
      </c>
      <c r="Q181" s="1">
        <f t="shared" ca="1" si="25"/>
        <v>137.35540152145725</v>
      </c>
      <c r="R181" s="1">
        <f t="shared" ca="1" si="25"/>
        <v>108.88602244250174</v>
      </c>
      <c r="AB181" s="93">
        <v>42310</v>
      </c>
    </row>
    <row r="182" spans="1:28" x14ac:dyDescent="0.3">
      <c r="A182" s="89">
        <v>43704</v>
      </c>
      <c r="B182" s="90">
        <v>111.59385777</v>
      </c>
      <c r="C182" s="90">
        <v>116.39614627</v>
      </c>
      <c r="D182" s="90"/>
      <c r="E182" s="90"/>
      <c r="F182" s="90">
        <v>104.1341146</v>
      </c>
      <c r="G182" s="91">
        <v>110.68291232</v>
      </c>
      <c r="I182" s="92">
        <f t="shared" ca="1" si="21"/>
        <v>46141</v>
      </c>
      <c r="J182" s="1">
        <f t="shared" ca="1" si="18"/>
        <v>166.99849889000001</v>
      </c>
      <c r="K182" s="1">
        <f t="shared" ca="1" si="19"/>
        <v>191.35666735000001</v>
      </c>
      <c r="L182" s="1">
        <f t="shared" ca="1" si="20"/>
        <v>210.21294664999999</v>
      </c>
      <c r="M182" s="1">
        <f t="shared" ca="1" si="22"/>
        <v>183.96888831999999</v>
      </c>
      <c r="O182" s="1">
        <f t="shared" ca="1" si="23"/>
        <v>114.33495887436808</v>
      </c>
      <c r="P182" s="1">
        <f t="shared" ca="1" si="24"/>
        <v>110.09910757981797</v>
      </c>
      <c r="Q182" s="1">
        <f t="shared" ca="1" si="25"/>
        <v>134.5384602127786</v>
      </c>
      <c r="R182" s="1">
        <f t="shared" ca="1" si="25"/>
        <v>108.47136324257495</v>
      </c>
      <c r="AB182" s="93">
        <v>42323</v>
      </c>
    </row>
    <row r="183" spans="1:28" x14ac:dyDescent="0.3">
      <c r="A183" s="89">
        <v>43705</v>
      </c>
      <c r="B183" s="90">
        <v>111.93150166</v>
      </c>
      <c r="C183" s="90">
        <v>115.66881823</v>
      </c>
      <c r="D183" s="90"/>
      <c r="E183" s="90"/>
      <c r="F183" s="90">
        <v>104.15780571000001</v>
      </c>
      <c r="G183" s="91">
        <v>111.72668123</v>
      </c>
      <c r="I183" s="92">
        <f t="shared" ca="1" si="21"/>
        <v>46142</v>
      </c>
      <c r="J183" s="1">
        <f t="shared" ca="1" si="18"/>
        <v>167.11714201999999</v>
      </c>
      <c r="K183" s="1">
        <f t="shared" ca="1" si="19"/>
        <v>191.45885092</v>
      </c>
      <c r="L183" s="1">
        <f t="shared" ca="1" si="20"/>
        <v>213.13398402000001</v>
      </c>
      <c r="M183" s="1">
        <f t="shared" ca="1" si="22"/>
        <v>184.63187955999999</v>
      </c>
      <c r="O183" s="1">
        <f t="shared" ca="1" si="23"/>
        <v>114.41618749306488</v>
      </c>
      <c r="P183" s="1">
        <f t="shared" ca="1" si="24"/>
        <v>110.15789999098462</v>
      </c>
      <c r="Q183" s="1">
        <f t="shared" ca="1" si="25"/>
        <v>136.40795434359498</v>
      </c>
      <c r="R183" s="1">
        <f t="shared" ca="1" si="25"/>
        <v>108.86227479439991</v>
      </c>
      <c r="AB183" s="93">
        <v>42363</v>
      </c>
    </row>
    <row r="184" spans="1:28" x14ac:dyDescent="0.3">
      <c r="A184" s="89">
        <v>43706</v>
      </c>
      <c r="B184" s="90">
        <v>112.24065419</v>
      </c>
      <c r="C184" s="90">
        <v>115.53101418</v>
      </c>
      <c r="D184" s="90"/>
      <c r="E184" s="90"/>
      <c r="F184" s="90">
        <v>104.18150236</v>
      </c>
      <c r="G184" s="91">
        <v>114.37882869000001</v>
      </c>
      <c r="I184" s="92">
        <f t="shared" ca="1" si="21"/>
        <v>46146</v>
      </c>
      <c r="J184" s="1">
        <f t="shared" ca="1" si="18"/>
        <v>165.99534782999999</v>
      </c>
      <c r="K184" s="1">
        <f t="shared" ca="1" si="19"/>
        <v>191.5610891</v>
      </c>
      <c r="L184" s="1">
        <f t="shared" ca="1" si="20"/>
        <v>211.17975333999999</v>
      </c>
      <c r="M184" s="1">
        <f t="shared" ca="1" si="22"/>
        <v>184.21569694999999</v>
      </c>
      <c r="O184" s="1">
        <f t="shared" ca="1" si="23"/>
        <v>113.64815488539672</v>
      </c>
      <c r="P184" s="1">
        <f t="shared" ca="1" si="24"/>
        <v>110.21672382259952</v>
      </c>
      <c r="Q184" s="1">
        <f t="shared" ca="1" si="25"/>
        <v>135.15722649463177</v>
      </c>
      <c r="R184" s="1">
        <f t="shared" ca="1" si="25"/>
        <v>108.6168860470046</v>
      </c>
      <c r="AB184" s="93">
        <v>42370</v>
      </c>
    </row>
    <row r="185" spans="1:28" x14ac:dyDescent="0.3">
      <c r="A185" s="89">
        <v>43707</v>
      </c>
      <c r="B185" s="90">
        <v>112.97420043</v>
      </c>
      <c r="C185" s="90">
        <v>116.24622513</v>
      </c>
      <c r="D185" s="90"/>
      <c r="E185" s="90"/>
      <c r="F185" s="90">
        <v>104.20520436</v>
      </c>
      <c r="G185" s="91">
        <v>115.07310443999999</v>
      </c>
      <c r="I185" s="92">
        <f t="shared" ca="1" si="21"/>
        <v>46147</v>
      </c>
      <c r="J185" s="1">
        <f t="shared" ca="1" si="18"/>
        <v>165.45188575</v>
      </c>
      <c r="K185" s="1">
        <f t="shared" ca="1" si="19"/>
        <v>191.66338188</v>
      </c>
      <c r="L185" s="1">
        <f t="shared" ca="1" si="20"/>
        <v>212.49245766999999</v>
      </c>
      <c r="M185" s="1">
        <f t="shared" ca="1" si="22"/>
        <v>184.52387585</v>
      </c>
      <c r="O185" s="1">
        <f t="shared" ca="1" si="23"/>
        <v>113.27607540576317</v>
      </c>
      <c r="P185" s="1">
        <f t="shared" ca="1" si="24"/>
        <v>110.27557906890907</v>
      </c>
      <c r="Q185" s="1">
        <f t="shared" ca="1" si="25"/>
        <v>135.99737084390867</v>
      </c>
      <c r="R185" s="1">
        <f t="shared" ca="1" si="25"/>
        <v>108.79859386570627</v>
      </c>
      <c r="AB185" s="93">
        <v>42408</v>
      </c>
    </row>
    <row r="186" spans="1:28" x14ac:dyDescent="0.3">
      <c r="A186" s="89">
        <v>43710</v>
      </c>
      <c r="B186" s="90">
        <v>112.97547616</v>
      </c>
      <c r="C186" s="90">
        <v>115.9229684</v>
      </c>
      <c r="D186" s="90"/>
      <c r="E186" s="90"/>
      <c r="F186" s="90">
        <v>104.22891171000001</v>
      </c>
      <c r="G186" s="91">
        <v>114.49410136</v>
      </c>
      <c r="I186" s="92">
        <f t="shared" ca="1" si="21"/>
        <v>46148</v>
      </c>
      <c r="J186" s="1">
        <f t="shared" ca="1" si="18"/>
        <v>166.43887753000001</v>
      </c>
      <c r="K186" s="1">
        <f t="shared" ca="1" si="19"/>
        <v>191.76572926</v>
      </c>
      <c r="L186" s="1">
        <f t="shared" ca="1" si="20"/>
        <v>213.55864166000001</v>
      </c>
      <c r="M186" s="1">
        <f t="shared" ca="1" si="22"/>
        <v>185.0741233</v>
      </c>
      <c r="O186" s="1">
        <f t="shared" ca="1" si="23"/>
        <v>113.95181599819792</v>
      </c>
      <c r="P186" s="1">
        <f t="shared" ca="1" si="24"/>
        <v>110.33446572991328</v>
      </c>
      <c r="Q186" s="1">
        <f t="shared" ca="1" si="25"/>
        <v>136.67973962567999</v>
      </c>
      <c r="R186" s="1">
        <f t="shared" ca="1" si="25"/>
        <v>109.12302965247056</v>
      </c>
      <c r="AB186" s="93">
        <v>42409</v>
      </c>
    </row>
    <row r="187" spans="1:28" x14ac:dyDescent="0.3">
      <c r="A187" s="89">
        <v>43711</v>
      </c>
      <c r="B187" s="90">
        <v>113.0056685</v>
      </c>
      <c r="C187" s="90">
        <v>116.26667195</v>
      </c>
      <c r="D187" s="90"/>
      <c r="E187" s="90"/>
      <c r="F187" s="90">
        <v>104.25262441</v>
      </c>
      <c r="G187" s="91">
        <v>113.41896272</v>
      </c>
      <c r="I187" s="92">
        <f t="shared" ca="1" si="21"/>
        <v>46149</v>
      </c>
      <c r="J187" s="1">
        <f t="shared" ca="1" si="18"/>
        <v>166.25559727999999</v>
      </c>
      <c r="K187" s="1">
        <f t="shared" ca="1" si="19"/>
        <v>191.86813125</v>
      </c>
      <c r="L187" s="1">
        <f t="shared" ca="1" si="20"/>
        <v>208.46962250999999</v>
      </c>
      <c r="M187" s="1">
        <f t="shared" ca="1" si="22"/>
        <v>185.10157022000001</v>
      </c>
      <c r="O187" s="1">
        <f t="shared" ca="1" si="23"/>
        <v>113.82633379335464</v>
      </c>
      <c r="P187" s="1">
        <f t="shared" ca="1" si="24"/>
        <v>110.39338381136572</v>
      </c>
      <c r="Q187" s="1">
        <f t="shared" ca="1" si="25"/>
        <v>133.42271473094644</v>
      </c>
      <c r="R187" s="1">
        <f t="shared" ca="1" si="25"/>
        <v>109.13921284983834</v>
      </c>
      <c r="AB187" s="93">
        <v>42454</v>
      </c>
    </row>
    <row r="188" spans="1:28" x14ac:dyDescent="0.3">
      <c r="A188" s="89">
        <v>43712</v>
      </c>
      <c r="B188" s="90">
        <v>113.20595852</v>
      </c>
      <c r="C188" s="90">
        <v>116.82144848999999</v>
      </c>
      <c r="D188" s="90"/>
      <c r="E188" s="90"/>
      <c r="F188" s="90">
        <v>104.27634247</v>
      </c>
      <c r="G188" s="91">
        <v>115.14851923000001</v>
      </c>
      <c r="I188" s="92">
        <f t="shared" ca="1" si="21"/>
        <v>46150</v>
      </c>
      <c r="J188" s="1">
        <f t="shared" ca="1" si="18"/>
        <v>166.78630203</v>
      </c>
      <c r="K188" s="1">
        <f t="shared" ca="1" si="19"/>
        <v>191.97058801</v>
      </c>
      <c r="L188" s="1">
        <f t="shared" ca="1" si="20"/>
        <v>209.48231752000001</v>
      </c>
      <c r="M188" s="1">
        <f t="shared" ca="1" si="22"/>
        <v>185.48666119999999</v>
      </c>
      <c r="O188" s="1">
        <f t="shared" ca="1" si="23"/>
        <v>114.18967901004218</v>
      </c>
      <c r="P188" s="1">
        <f t="shared" ca="1" si="24"/>
        <v>110.45233340532414</v>
      </c>
      <c r="Q188" s="1">
        <f t="shared" ca="1" si="25"/>
        <v>134.07085001224959</v>
      </c>
      <c r="R188" s="1">
        <f t="shared" ca="1" si="25"/>
        <v>109.36626941333923</v>
      </c>
      <c r="AB188" s="93">
        <v>42481</v>
      </c>
    </row>
    <row r="189" spans="1:28" x14ac:dyDescent="0.3">
      <c r="A189" s="89">
        <v>43713</v>
      </c>
      <c r="B189" s="90">
        <v>113.12813883</v>
      </c>
      <c r="C189" s="90">
        <v>116.7747584</v>
      </c>
      <c r="D189" s="90"/>
      <c r="E189" s="90"/>
      <c r="F189" s="90">
        <v>104.30006606000001</v>
      </c>
      <c r="G189" s="91">
        <v>116.33425409</v>
      </c>
      <c r="I189" s="92">
        <f t="shared" ca="1" si="21"/>
        <v>46153</v>
      </c>
      <c r="J189" s="1">
        <f t="shared" ca="1" si="18"/>
        <v>164.51124558000001</v>
      </c>
      <c r="K189" s="1">
        <f t="shared" ca="1" si="19"/>
        <v>192.07309938</v>
      </c>
      <c r="L189" s="1">
        <f t="shared" ca="1" si="20"/>
        <v>206.97977079</v>
      </c>
      <c r="M189" s="1">
        <f t="shared" ca="1" si="22"/>
        <v>185.24181035999999</v>
      </c>
      <c r="O189" s="1">
        <f t="shared" ca="1" si="23"/>
        <v>112.6320692867419</v>
      </c>
      <c r="P189" s="1">
        <f t="shared" ca="1" si="24"/>
        <v>110.51131441973081</v>
      </c>
      <c r="Q189" s="1">
        <f t="shared" ca="1" si="25"/>
        <v>132.46919421972933</v>
      </c>
      <c r="R189" s="1">
        <f t="shared" ca="1" si="25"/>
        <v>109.22190095708322</v>
      </c>
      <c r="AB189" s="93">
        <v>42491</v>
      </c>
    </row>
    <row r="190" spans="1:28" x14ac:dyDescent="0.3">
      <c r="A190" s="89">
        <v>43714</v>
      </c>
      <c r="B190" s="90">
        <v>113.10262418000001</v>
      </c>
      <c r="C190" s="90">
        <v>116.82426953</v>
      </c>
      <c r="D190" s="90"/>
      <c r="E190" s="90"/>
      <c r="F190" s="90">
        <v>104.323795</v>
      </c>
      <c r="G190" s="91">
        <v>117.12211563</v>
      </c>
      <c r="I190" s="92">
        <f t="shared" ca="1" si="21"/>
        <v>46154</v>
      </c>
      <c r="J190" s="1">
        <f t="shared" ca="1" si="18"/>
        <v>164.36708780000001</v>
      </c>
      <c r="K190" s="1">
        <f t="shared" ca="1" si="19"/>
        <v>192.17566552</v>
      </c>
      <c r="L190" s="1">
        <f t="shared" ca="1" si="20"/>
        <v>205.19732834999999</v>
      </c>
      <c r="M190" s="1">
        <f t="shared" ca="1" si="22"/>
        <v>185.08043357</v>
      </c>
      <c r="O190" s="1">
        <f t="shared" ca="1" si="23"/>
        <v>112.5333721489995</v>
      </c>
      <c r="P190" s="1">
        <f t="shared" ca="1" si="24"/>
        <v>110.57032694664345</v>
      </c>
      <c r="Q190" s="1">
        <f t="shared" ca="1" si="25"/>
        <v>131.32841262127343</v>
      </c>
      <c r="R190" s="1">
        <f t="shared" ca="1" si="25"/>
        <v>109.12675030108447</v>
      </c>
      <c r="AB190" s="93">
        <v>42516</v>
      </c>
    </row>
    <row r="191" spans="1:28" x14ac:dyDescent="0.3">
      <c r="A191" s="89">
        <v>43717</v>
      </c>
      <c r="B191" s="90">
        <v>113.03373462</v>
      </c>
      <c r="C191" s="90">
        <v>116.79274694</v>
      </c>
      <c r="D191" s="90"/>
      <c r="E191" s="90"/>
      <c r="F191" s="90">
        <v>104.34752930000001</v>
      </c>
      <c r="G191" s="91">
        <v>117.40106388</v>
      </c>
      <c r="I191" s="92">
        <f t="shared" ca="1" si="21"/>
        <v>46155</v>
      </c>
      <c r="J191" s="1">
        <f t="shared" ca="1" si="18"/>
        <v>163.05308323</v>
      </c>
      <c r="K191" s="1">
        <f t="shared" ca="1" si="19"/>
        <v>192.27828645</v>
      </c>
      <c r="L191" s="1">
        <f t="shared" ca="1" si="20"/>
        <v>201.50619083000001</v>
      </c>
      <c r="M191" s="1">
        <f t="shared" ca="1" si="22"/>
        <v>184.1492725</v>
      </c>
      <c r="O191" s="1">
        <f t="shared" ca="1" si="23"/>
        <v>111.63374335311049</v>
      </c>
      <c r="P191" s="1">
        <f t="shared" ca="1" si="24"/>
        <v>110.6293709975693</v>
      </c>
      <c r="Q191" s="1">
        <f t="shared" ca="1" si="25"/>
        <v>128.966046428856</v>
      </c>
      <c r="R191" s="1">
        <f t="shared" ca="1" si="25"/>
        <v>108.57772099735989</v>
      </c>
      <c r="AB191" s="93">
        <v>42620</v>
      </c>
    </row>
    <row r="192" spans="1:28" x14ac:dyDescent="0.3">
      <c r="A192" s="89">
        <v>43718</v>
      </c>
      <c r="B192" s="90">
        <v>113.01459862999999</v>
      </c>
      <c r="C192" s="90">
        <v>116.62173335</v>
      </c>
      <c r="D192" s="90"/>
      <c r="E192" s="90"/>
      <c r="F192" s="90">
        <v>104.37126895</v>
      </c>
      <c r="G192" s="91">
        <v>117.23142611999999</v>
      </c>
      <c r="I192" s="92">
        <f t="shared" ca="1" si="21"/>
        <v>46156</v>
      </c>
      <c r="J192" s="1">
        <f t="shared" ca="1" si="18"/>
        <v>164.49125910999999</v>
      </c>
      <c r="K192" s="1">
        <f t="shared" ca="1" si="19"/>
        <v>192.38096216</v>
      </c>
      <c r="L192" s="1">
        <f t="shared" ca="1" si="20"/>
        <v>202.94845885999999</v>
      </c>
      <c r="M192" s="1">
        <f t="shared" ca="1" si="22"/>
        <v>184.65367706999999</v>
      </c>
      <c r="O192" s="1">
        <f t="shared" ca="1" si="23"/>
        <v>112.61838561748328</v>
      </c>
      <c r="P192" s="1">
        <f t="shared" ca="1" si="24"/>
        <v>110.68844656675471</v>
      </c>
      <c r="Q192" s="1">
        <f t="shared" ca="1" si="25"/>
        <v>129.88911288628685</v>
      </c>
      <c r="R192" s="1">
        <f t="shared" ca="1" si="25"/>
        <v>108.87512699808821</v>
      </c>
      <c r="AB192" s="93">
        <v>42655</v>
      </c>
    </row>
    <row r="193" spans="1:28" x14ac:dyDescent="0.3">
      <c r="A193" s="89">
        <v>43719</v>
      </c>
      <c r="B193" s="90">
        <v>112.78199005</v>
      </c>
      <c r="C193" s="90">
        <v>116.92744743</v>
      </c>
      <c r="D193" s="90"/>
      <c r="E193" s="90"/>
      <c r="F193" s="90">
        <v>104.39501413000001</v>
      </c>
      <c r="G193" s="91">
        <v>117.70259788</v>
      </c>
      <c r="I193" s="92">
        <f t="shared" ca="1" si="21"/>
        <v>46157</v>
      </c>
      <c r="J193" s="1">
        <f t="shared" ca="1" si="18"/>
        <v>165.19716446999999</v>
      </c>
      <c r="K193" s="1">
        <f t="shared" ca="1" si="19"/>
        <v>192.48369264999999</v>
      </c>
      <c r="L193" s="1">
        <f t="shared" ca="1" si="20"/>
        <v>201.71730217999999</v>
      </c>
      <c r="M193" s="1">
        <f t="shared" ca="1" si="22"/>
        <v>183.86414979</v>
      </c>
      <c r="O193" s="1">
        <f t="shared" ca="1" si="23"/>
        <v>113.1016813407458</v>
      </c>
      <c r="P193" s="1">
        <f t="shared" ca="1" si="24"/>
        <v>110.74755365419969</v>
      </c>
      <c r="Q193" s="1">
        <f t="shared" ca="1" si="25"/>
        <v>129.10115987650548</v>
      </c>
      <c r="R193" s="1">
        <f t="shared" ca="1" si="25"/>
        <v>108.40960752269825</v>
      </c>
      <c r="AB193" s="93">
        <v>42676</v>
      </c>
    </row>
    <row r="194" spans="1:28" x14ac:dyDescent="0.3">
      <c r="A194" s="89">
        <v>43720</v>
      </c>
      <c r="B194" s="90">
        <v>112.92997502999999</v>
      </c>
      <c r="C194" s="90">
        <v>117.17820107</v>
      </c>
      <c r="D194" s="90"/>
      <c r="E194" s="90"/>
      <c r="F194" s="90">
        <v>104.41876465999999</v>
      </c>
      <c r="G194" s="91">
        <v>118.75543523</v>
      </c>
      <c r="I194" s="92">
        <f t="shared" ca="1" si="21"/>
        <v>46160</v>
      </c>
      <c r="J194" s="1">
        <f t="shared" ca="1" si="18"/>
        <v>163.72709527999999</v>
      </c>
      <c r="K194" s="1">
        <f t="shared" ca="1" si="19"/>
        <v>192.58647809999999</v>
      </c>
      <c r="L194" s="1">
        <f t="shared" ca="1" si="20"/>
        <v>201.36684185999999</v>
      </c>
      <c r="M194" s="1">
        <f t="shared" ca="1" si="22"/>
        <v>184.14393669</v>
      </c>
      <c r="O194" s="1">
        <f t="shared" ca="1" si="23"/>
        <v>112.09520342927763</v>
      </c>
      <c r="P194" s="1">
        <f t="shared" ca="1" si="24"/>
        <v>110.80669236346917</v>
      </c>
      <c r="Q194" s="1">
        <f t="shared" ca="1" si="25"/>
        <v>128.87686164668722</v>
      </c>
      <c r="R194" s="1">
        <f t="shared" ca="1" si="25"/>
        <v>108.57457490787712</v>
      </c>
      <c r="AB194" s="93">
        <v>42689</v>
      </c>
    </row>
    <row r="195" spans="1:28" x14ac:dyDescent="0.3">
      <c r="A195" s="89">
        <v>43721</v>
      </c>
      <c r="B195" s="90">
        <v>113.03671133</v>
      </c>
      <c r="C195" s="90">
        <v>116.88077726</v>
      </c>
      <c r="D195" s="90"/>
      <c r="E195" s="90"/>
      <c r="F195" s="90">
        <v>104.44252055</v>
      </c>
      <c r="G195" s="91">
        <v>117.76583798</v>
      </c>
      <c r="I195" s="92">
        <f t="shared" ca="1" si="21"/>
        <v>46161</v>
      </c>
      <c r="J195" s="1">
        <f t="shared" ca="1" si="18"/>
        <v>162.30082625</v>
      </c>
      <c r="K195" s="1">
        <f t="shared" ca="1" si="19"/>
        <v>192.68931832999999</v>
      </c>
      <c r="L195" s="1">
        <f t="shared" ca="1" si="20"/>
        <v>198.29818356999999</v>
      </c>
      <c r="M195" s="1">
        <f t="shared" ca="1" si="22"/>
        <v>183.64706581999999</v>
      </c>
      <c r="O195" s="1">
        <f t="shared" ca="1" si="23"/>
        <v>111.11871314958807</v>
      </c>
      <c r="P195" s="1">
        <f t="shared" ca="1" si="24"/>
        <v>110.86586259099822</v>
      </c>
      <c r="Q195" s="1">
        <f t="shared" ca="1" si="25"/>
        <v>126.91288860014043</v>
      </c>
      <c r="R195" s="1">
        <f t="shared" ca="1" si="25"/>
        <v>108.28161091208085</v>
      </c>
      <c r="AB195" s="93">
        <v>42729</v>
      </c>
    </row>
    <row r="196" spans="1:28" x14ac:dyDescent="0.3">
      <c r="A196" s="89">
        <v>43724</v>
      </c>
      <c r="B196" s="90">
        <v>112.93380223</v>
      </c>
      <c r="C196" s="90">
        <v>117.28840246</v>
      </c>
      <c r="D196" s="90"/>
      <c r="E196" s="90"/>
      <c r="F196" s="90">
        <v>104.46628197</v>
      </c>
      <c r="G196" s="91">
        <v>117.96976968</v>
      </c>
      <c r="I196" s="92">
        <f t="shared" ca="1" si="21"/>
        <v>46162</v>
      </c>
      <c r="J196" s="1">
        <f t="shared" ca="1" si="18"/>
        <v>163.72199234999999</v>
      </c>
      <c r="K196" s="1">
        <f t="shared" ca="1" si="19"/>
        <v>192.79221351000001</v>
      </c>
      <c r="L196" s="1">
        <f t="shared" ca="1" si="20"/>
        <v>201.79911152</v>
      </c>
      <c r="M196" s="1">
        <f t="shared" ca="1" si="22"/>
        <v>183.96425429000001</v>
      </c>
      <c r="O196" s="1">
        <f t="shared" ca="1" si="23"/>
        <v>112.09170972546852</v>
      </c>
      <c r="P196" s="1">
        <f t="shared" ca="1" si="24"/>
        <v>110.92506443459818</v>
      </c>
      <c r="Q196" s="1">
        <f t="shared" ca="1" si="25"/>
        <v>129.15351870030784</v>
      </c>
      <c r="R196" s="1">
        <f t="shared" ca="1" si="25"/>
        <v>108.46863093519413</v>
      </c>
      <c r="AB196" s="93">
        <v>42736</v>
      </c>
    </row>
    <row r="197" spans="1:28" x14ac:dyDescent="0.3">
      <c r="A197" s="89">
        <v>43725</v>
      </c>
      <c r="B197" s="90">
        <v>113.07158135</v>
      </c>
      <c r="C197" s="90">
        <v>117.87936239</v>
      </c>
      <c r="D197" s="90"/>
      <c r="E197" s="90"/>
      <c r="F197" s="90">
        <v>104.49004874000001</v>
      </c>
      <c r="G197" s="91">
        <v>119.03528235</v>
      </c>
      <c r="I197" s="92">
        <f t="shared" ca="1" si="21"/>
        <v>46163</v>
      </c>
      <c r="J197" s="1">
        <f t="shared" ref="J197:J253" ca="1" si="26">VLOOKUP(I197,$A$10:$G$10000,2,FALSE)</f>
        <v>163.71688942</v>
      </c>
      <c r="K197" s="1">
        <f t="shared" ref="K197:K253" ca="1" si="27">VLOOKUP(I197,$A$10:$G$10000,6,FALSE)</f>
        <v>192.89516366000001</v>
      </c>
      <c r="L197" s="1">
        <f t="shared" ref="L197:L253" ca="1" si="28">VLOOKUP(I197,$A$10:$G$10000,7,FALSE)</f>
        <v>202.13377886999999</v>
      </c>
      <c r="M197" s="1">
        <f t="shared" ca="1" si="22"/>
        <v>184.209484</v>
      </c>
      <c r="O197" s="1">
        <f t="shared" ca="1" si="23"/>
        <v>112.08821602165941</v>
      </c>
      <c r="P197" s="1">
        <f t="shared" ca="1" si="24"/>
        <v>110.98429790577624</v>
      </c>
      <c r="Q197" s="1">
        <f t="shared" ca="1" si="25"/>
        <v>129.36770926597009</v>
      </c>
      <c r="R197" s="1">
        <f t="shared" ca="1" si="25"/>
        <v>108.61322278001199</v>
      </c>
      <c r="AB197" s="93">
        <v>42793</v>
      </c>
    </row>
    <row r="198" spans="1:28" x14ac:dyDescent="0.3">
      <c r="A198" s="89">
        <v>43726</v>
      </c>
      <c r="B198" s="90">
        <v>113.07243183999999</v>
      </c>
      <c r="C198" s="90">
        <v>118.07288522</v>
      </c>
      <c r="D198" s="90"/>
      <c r="E198" s="90"/>
      <c r="F198" s="90">
        <v>104.51382087</v>
      </c>
      <c r="G198" s="91">
        <v>118.93864720000001</v>
      </c>
      <c r="I198" s="92">
        <f t="shared" ref="I198:I252" ca="1" si="29">WORKDAY(I197,1,$AB$4:$AB$467)</f>
        <v>46164</v>
      </c>
      <c r="J198" s="1">
        <f t="shared" ca="1" si="26"/>
        <v>163.93546494</v>
      </c>
      <c r="K198" s="1">
        <f t="shared" ca="1" si="27"/>
        <v>192.99816877000001</v>
      </c>
      <c r="L198" s="1">
        <f t="shared" ca="1" si="28"/>
        <v>200.49503186999999</v>
      </c>
      <c r="M198" s="1">
        <f t="shared" ref="M198:M253" ca="1" si="30">VLOOKUP(I198,$A$10:$G$10000,3,FALSE)</f>
        <v>184.35210527999999</v>
      </c>
      <c r="O198" s="1">
        <f t="shared" ca="1" si="23"/>
        <v>112.23786301403509</v>
      </c>
      <c r="P198" s="1">
        <f t="shared" ca="1" si="24"/>
        <v>111.04356299877881</v>
      </c>
      <c r="Q198" s="1">
        <f t="shared" ca="1" si="25"/>
        <v>128.31889423544109</v>
      </c>
      <c r="R198" s="1">
        <f t="shared" ca="1" si="25"/>
        <v>108.69731485019992</v>
      </c>
      <c r="AB198" s="93">
        <v>44196</v>
      </c>
    </row>
    <row r="199" spans="1:28" x14ac:dyDescent="0.3">
      <c r="A199" s="89">
        <v>43727</v>
      </c>
      <c r="B199" s="90">
        <v>113.30589089999999</v>
      </c>
      <c r="C199" s="90">
        <v>118.68236604000001</v>
      </c>
      <c r="D199" s="90"/>
      <c r="E199" s="90"/>
      <c r="F199" s="90">
        <v>104.53563516</v>
      </c>
      <c r="G199" s="91">
        <v>118.7193094</v>
      </c>
      <c r="I199" s="92">
        <f t="shared" ca="1" si="29"/>
        <v>46167</v>
      </c>
      <c r="J199" s="1">
        <f t="shared" ca="1" si="26"/>
        <v>164.30882935</v>
      </c>
      <c r="K199" s="1">
        <f t="shared" ca="1" si="27"/>
        <v>193.10122883</v>
      </c>
      <c r="L199" s="1">
        <f t="shared" ca="1" si="28"/>
        <v>202.3224979</v>
      </c>
      <c r="M199" s="1">
        <f t="shared" ca="1" si="30"/>
        <v>184.61875409999999</v>
      </c>
      <c r="O199" s="1">
        <f t="shared" ref="O199:O214" ca="1" si="31">J199/J198*O198</f>
        <v>112.49348569774928</v>
      </c>
      <c r="P199" s="1">
        <f t="shared" ref="P199:P214" ca="1" si="32">K199/K198*P198</f>
        <v>111.10285970785228</v>
      </c>
      <c r="Q199" s="1">
        <f t="shared" ref="Q199:R214" ca="1" si="33">L199/L198*Q198</f>
        <v>129.48849139720258</v>
      </c>
      <c r="R199" s="1">
        <f t="shared" ca="1" si="33"/>
        <v>108.85453578726462</v>
      </c>
      <c r="AB199" s="93">
        <v>44221</v>
      </c>
    </row>
    <row r="200" spans="1:28" x14ac:dyDescent="0.3">
      <c r="A200" s="89">
        <v>43728</v>
      </c>
      <c r="B200" s="90">
        <v>113.43984283</v>
      </c>
      <c r="C200" s="90">
        <v>119.28037347</v>
      </c>
      <c r="D200" s="90"/>
      <c r="E200" s="90"/>
      <c r="F200" s="90">
        <v>104.5574541</v>
      </c>
      <c r="G200" s="91">
        <v>119.26346101999999</v>
      </c>
      <c r="I200" s="92">
        <f t="shared" ca="1" si="29"/>
        <v>46168</v>
      </c>
      <c r="J200" s="1">
        <f t="shared" ca="1" si="26"/>
        <v>163.76239054999999</v>
      </c>
      <c r="K200" s="1">
        <f t="shared" ca="1" si="27"/>
        <v>193.20434402999999</v>
      </c>
      <c r="L200" s="1">
        <f t="shared" ca="1" si="28"/>
        <v>200.92674400000001</v>
      </c>
      <c r="M200" s="1">
        <f t="shared" ca="1" si="30"/>
        <v>184.82640495000001</v>
      </c>
      <c r="O200" s="1">
        <f t="shared" ca="1" si="31"/>
        <v>112.11936821681005</v>
      </c>
      <c r="P200" s="1">
        <f t="shared" ca="1" si="32"/>
        <v>111.16218814231516</v>
      </c>
      <c r="Q200" s="1">
        <f t="shared" ca="1" si="33"/>
        <v>128.59519446409487</v>
      </c>
      <c r="R200" s="1">
        <f t="shared" ca="1" si="33"/>
        <v>108.97697046077747</v>
      </c>
      <c r="AB200" s="93">
        <v>42846</v>
      </c>
    </row>
    <row r="201" spans="1:28" x14ac:dyDescent="0.3">
      <c r="A201" s="89">
        <v>43731</v>
      </c>
      <c r="B201" s="90">
        <v>113.39476694</v>
      </c>
      <c r="C201" s="90">
        <v>119.13163943000001</v>
      </c>
      <c r="D201" s="90"/>
      <c r="E201" s="90"/>
      <c r="F201" s="90">
        <v>104.5792775</v>
      </c>
      <c r="G201" s="91">
        <v>119.05913108</v>
      </c>
      <c r="I201" s="92">
        <f t="shared" ca="1" si="29"/>
        <v>46169</v>
      </c>
      <c r="J201" s="1">
        <f t="shared" ca="1" si="26"/>
        <v>163.88103368</v>
      </c>
      <c r="K201" s="1">
        <f t="shared" ca="1" si="27"/>
        <v>193.30751420000001</v>
      </c>
      <c r="L201" s="1">
        <f t="shared" ca="1" si="28"/>
        <v>199.96567193000001</v>
      </c>
      <c r="M201" s="1">
        <f t="shared" ca="1" si="30"/>
        <v>185.17905489</v>
      </c>
      <c r="O201" s="1">
        <f t="shared" ca="1" si="31"/>
        <v>112.20059683550686</v>
      </c>
      <c r="P201" s="1">
        <f t="shared" ca="1" si="32"/>
        <v>111.2215482043562</v>
      </c>
      <c r="Q201" s="1">
        <f t="shared" ca="1" si="33"/>
        <v>127.98009839835829</v>
      </c>
      <c r="R201" s="1">
        <f t="shared" ca="1" si="33"/>
        <v>109.18489920399341</v>
      </c>
      <c r="AB201" s="93">
        <v>42856</v>
      </c>
    </row>
    <row r="202" spans="1:28" x14ac:dyDescent="0.3">
      <c r="A202" s="89">
        <v>43732</v>
      </c>
      <c r="B202" s="90">
        <v>113.4491982</v>
      </c>
      <c r="C202" s="90">
        <v>118.88284722</v>
      </c>
      <c r="D202" s="90"/>
      <c r="E202" s="90"/>
      <c r="F202" s="90">
        <v>104.60110553</v>
      </c>
      <c r="G202" s="91">
        <v>118.19192927</v>
      </c>
      <c r="I202" s="92">
        <f t="shared" ca="1" si="29"/>
        <v>46170</v>
      </c>
      <c r="J202" s="1">
        <f t="shared" ca="1" si="26"/>
        <v>164.20889696</v>
      </c>
      <c r="K202" s="1">
        <f t="shared" ca="1" si="27"/>
        <v>193.41073950000001</v>
      </c>
      <c r="L202" s="1">
        <f t="shared" ca="1" si="28"/>
        <v>199.1908612</v>
      </c>
      <c r="M202" s="1">
        <f t="shared" ca="1" si="30"/>
        <v>185.33639027999999</v>
      </c>
      <c r="O202" s="1">
        <f t="shared" ca="1" si="31"/>
        <v>112.42506732407038</v>
      </c>
      <c r="P202" s="1">
        <f t="shared" ca="1" si="32"/>
        <v>111.28093998603303</v>
      </c>
      <c r="Q202" s="1">
        <f t="shared" ca="1" si="33"/>
        <v>127.48421151683286</v>
      </c>
      <c r="R202" s="1">
        <f t="shared" ca="1" si="33"/>
        <v>109.27766697791132</v>
      </c>
      <c r="AB202" s="93">
        <v>42901</v>
      </c>
    </row>
    <row r="203" spans="1:28" x14ac:dyDescent="0.3">
      <c r="A203" s="89">
        <v>43733</v>
      </c>
      <c r="B203" s="90">
        <v>113.64055809</v>
      </c>
      <c r="C203" s="90">
        <v>119.31255437</v>
      </c>
      <c r="D203" s="90"/>
      <c r="E203" s="90"/>
      <c r="F203" s="90">
        <v>104.62293803</v>
      </c>
      <c r="G203" s="91">
        <v>118.88067521000001</v>
      </c>
      <c r="I203" s="92">
        <f t="shared" ca="1" si="29"/>
        <v>46171</v>
      </c>
      <c r="J203" s="1">
        <f t="shared" ca="1" si="26"/>
        <v>164.88928766999999</v>
      </c>
      <c r="K203" s="1">
        <f t="shared" ca="1" si="27"/>
        <v>193.51401992999999</v>
      </c>
      <c r="L203" s="1">
        <f t="shared" ca="1" si="28"/>
        <v>197.73909236</v>
      </c>
      <c r="M203" s="1">
        <f t="shared" ca="1" si="30"/>
        <v>185.20800943</v>
      </c>
      <c r="O203" s="1">
        <f t="shared" ca="1" si="31"/>
        <v>112.8908945282873</v>
      </c>
      <c r="P203" s="1">
        <f t="shared" ca="1" si="32"/>
        <v>111.34036348734568</v>
      </c>
      <c r="Q203" s="1">
        <f t="shared" ca="1" si="33"/>
        <v>126.5550644427295</v>
      </c>
      <c r="R203" s="1">
        <f t="shared" ca="1" si="33"/>
        <v>109.20197132121139</v>
      </c>
      <c r="AB203" s="93">
        <v>42985</v>
      </c>
    </row>
    <row r="204" spans="1:28" x14ac:dyDescent="0.3">
      <c r="A204" s="89">
        <v>43734</v>
      </c>
      <c r="B204" s="90">
        <v>113.52063922000001</v>
      </c>
      <c r="C204" s="90">
        <v>119.52509688000001</v>
      </c>
      <c r="D204" s="90"/>
      <c r="E204" s="90"/>
      <c r="F204" s="90">
        <v>104.64477517</v>
      </c>
      <c r="G204" s="91">
        <v>119.83464727</v>
      </c>
      <c r="I204" s="92">
        <f t="shared" ca="1" si="29"/>
        <v>46174</v>
      </c>
      <c r="J204" s="1">
        <f t="shared" ca="1" si="26"/>
        <v>164.15999388</v>
      </c>
      <c r="K204" s="1">
        <f t="shared" ca="1" si="27"/>
        <v>193.61735551000001</v>
      </c>
      <c r="L204" s="1">
        <f t="shared" ca="1" si="28"/>
        <v>195.9299225</v>
      </c>
      <c r="M204" s="1">
        <f t="shared" ca="1" si="30"/>
        <v>184.75438120999999</v>
      </c>
      <c r="O204" s="1">
        <f t="shared" ca="1" si="31"/>
        <v>112.39158599532915</v>
      </c>
      <c r="P204" s="1">
        <f t="shared" ca="1" si="32"/>
        <v>111.3998187198014</v>
      </c>
      <c r="Q204" s="1">
        <f t="shared" ca="1" si="33"/>
        <v>125.39717701901611</v>
      </c>
      <c r="R204" s="1">
        <f t="shared" ca="1" si="33"/>
        <v>108.93450396910609</v>
      </c>
      <c r="AB204" s="93">
        <v>43020</v>
      </c>
    </row>
    <row r="205" spans="1:28" x14ac:dyDescent="0.3">
      <c r="A205" s="89">
        <v>43735</v>
      </c>
      <c r="B205" s="90">
        <v>113.87104044</v>
      </c>
      <c r="C205" s="90">
        <v>119.56631038</v>
      </c>
      <c r="D205" s="90"/>
      <c r="E205" s="90"/>
      <c r="F205" s="90">
        <v>104.66661676</v>
      </c>
      <c r="G205" s="91">
        <v>119.55955623</v>
      </c>
      <c r="I205" s="92">
        <f t="shared" ca="1" si="29"/>
        <v>46175</v>
      </c>
      <c r="J205" s="1">
        <f t="shared" ca="1" si="26"/>
        <v>164.15616668000001</v>
      </c>
      <c r="K205" s="1">
        <f t="shared" ca="1" si="27"/>
        <v>193.72074622</v>
      </c>
      <c r="L205" s="1">
        <f t="shared" ca="1" si="28"/>
        <v>198.20576972999999</v>
      </c>
      <c r="M205" s="1">
        <f t="shared" ca="1" si="30"/>
        <v>184.38498971999999</v>
      </c>
      <c r="O205" s="1">
        <f t="shared" ca="1" si="31"/>
        <v>112.3889657157607</v>
      </c>
      <c r="P205" s="1">
        <f t="shared" ca="1" si="32"/>
        <v>111.45930567189292</v>
      </c>
      <c r="Q205" s="1">
        <f t="shared" ca="1" si="33"/>
        <v>126.85374278664942</v>
      </c>
      <c r="R205" s="1">
        <f t="shared" ca="1" si="33"/>
        <v>108.71670410709459</v>
      </c>
      <c r="AB205" s="93">
        <v>43041</v>
      </c>
    </row>
    <row r="206" spans="1:28" x14ac:dyDescent="0.3">
      <c r="A206" s="89">
        <v>43738</v>
      </c>
      <c r="B206" s="90">
        <v>114.14659868</v>
      </c>
      <c r="C206" s="90">
        <v>119.57231882000001</v>
      </c>
      <c r="D206" s="90"/>
      <c r="E206" s="90"/>
      <c r="F206" s="90">
        <v>104.688463</v>
      </c>
      <c r="G206" s="91">
        <v>119.18144687</v>
      </c>
      <c r="I206" s="92">
        <f t="shared" ca="1" si="29"/>
        <v>46176</v>
      </c>
      <c r="J206" s="1">
        <f t="shared" ca="1" si="26"/>
        <v>163.39838151999999</v>
      </c>
      <c r="K206" s="1">
        <f t="shared" ca="1" si="27"/>
        <v>193.82419225000001</v>
      </c>
      <c r="L206" s="1">
        <f t="shared" ca="1" si="28"/>
        <v>193.80580373000001</v>
      </c>
      <c r="M206" s="1">
        <f t="shared" ca="1" si="30"/>
        <v>183.17806611</v>
      </c>
      <c r="O206" s="1">
        <f t="shared" ca="1" si="31"/>
        <v>111.87015066245128</v>
      </c>
      <c r="P206" s="1">
        <f t="shared" ca="1" si="32"/>
        <v>111.51882445293883</v>
      </c>
      <c r="Q206" s="1">
        <f t="shared" ca="1" si="33"/>
        <v>124.03771903519997</v>
      </c>
      <c r="R206" s="1">
        <f t="shared" ca="1" si="33"/>
        <v>108.0050802531817</v>
      </c>
      <c r="AB206" s="93">
        <v>43054</v>
      </c>
    </row>
    <row r="207" spans="1:28" x14ac:dyDescent="0.3">
      <c r="A207" s="89">
        <v>43739</v>
      </c>
      <c r="B207" s="90">
        <v>113.83829664</v>
      </c>
      <c r="C207" s="90">
        <v>119.63841436</v>
      </c>
      <c r="D207" s="90"/>
      <c r="E207" s="90"/>
      <c r="F207" s="90">
        <v>104.7103137</v>
      </c>
      <c r="G207" s="91">
        <v>118.39416561</v>
      </c>
      <c r="I207" s="92">
        <f t="shared" ca="1" si="29"/>
        <v>46178</v>
      </c>
      <c r="J207" s="1">
        <f t="shared" ca="1" si="26"/>
        <v>163.64970084000001</v>
      </c>
      <c r="K207" s="1">
        <f t="shared" ca="1" si="27"/>
        <v>193.92769340999999</v>
      </c>
      <c r="L207" s="1">
        <f t="shared" ca="1" si="28"/>
        <v>192.31353983</v>
      </c>
      <c r="M207" s="1">
        <f t="shared" ca="1" si="30"/>
        <v>181.54387582000001</v>
      </c>
      <c r="O207" s="1">
        <f t="shared" ca="1" si="31"/>
        <v>112.04221558703162</v>
      </c>
      <c r="P207" s="1">
        <f t="shared" ca="1" si="32"/>
        <v>111.57837495362052</v>
      </c>
      <c r="Q207" s="1">
        <f t="shared" ca="1" si="33"/>
        <v>123.08265470383226</v>
      </c>
      <c r="R207" s="1">
        <f t="shared" ca="1" si="33"/>
        <v>107.04153228497448</v>
      </c>
      <c r="AB207" s="93">
        <v>43094</v>
      </c>
    </row>
    <row r="208" spans="1:28" x14ac:dyDescent="0.3">
      <c r="A208" s="89">
        <v>43740</v>
      </c>
      <c r="B208" s="90">
        <v>113.83404419999999</v>
      </c>
      <c r="C208" s="90">
        <v>119.53297001999999</v>
      </c>
      <c r="D208" s="90"/>
      <c r="E208" s="90"/>
      <c r="F208" s="90">
        <v>104.73216904</v>
      </c>
      <c r="G208" s="91">
        <v>114.95571543</v>
      </c>
      <c r="I208" s="92">
        <f t="shared" ca="1" si="29"/>
        <v>46181</v>
      </c>
      <c r="J208" s="1">
        <f t="shared" ca="1" si="26"/>
        <v>162.36801482999999</v>
      </c>
      <c r="K208" s="1">
        <f t="shared" ca="1" si="27"/>
        <v>194.03124989</v>
      </c>
      <c r="L208" s="1">
        <f t="shared" ca="1" si="28"/>
        <v>191.91484728</v>
      </c>
      <c r="M208" s="1">
        <f t="shared" ca="1" si="30"/>
        <v>180.95637809999999</v>
      </c>
      <c r="O208" s="1">
        <f t="shared" ca="1" si="31"/>
        <v>111.16471358421583</v>
      </c>
      <c r="P208" s="1">
        <f t="shared" ca="1" si="32"/>
        <v>111.6379572832566</v>
      </c>
      <c r="Q208" s="1">
        <f t="shared" ca="1" si="33"/>
        <v>122.82748734791953</v>
      </c>
      <c r="R208" s="1">
        <f t="shared" ca="1" si="33"/>
        <v>106.69513306947529</v>
      </c>
      <c r="AB208" s="93">
        <v>43101</v>
      </c>
    </row>
    <row r="209" spans="1:28" x14ac:dyDescent="0.3">
      <c r="A209" s="89">
        <v>43741</v>
      </c>
      <c r="B209" s="90">
        <v>113.79704795000001</v>
      </c>
      <c r="C209" s="90">
        <v>119.7866233</v>
      </c>
      <c r="D209" s="90"/>
      <c r="E209" s="90"/>
      <c r="F209" s="90">
        <v>104.75402901</v>
      </c>
      <c r="G209" s="91">
        <v>115.50710358000001</v>
      </c>
      <c r="I209" s="92">
        <f t="shared" ca="1" si="29"/>
        <v>46182</v>
      </c>
      <c r="J209" s="1">
        <f t="shared" ca="1" si="26"/>
        <v>162.09500806</v>
      </c>
      <c r="K209" s="1">
        <f t="shared" ca="1" si="27"/>
        <v>194.13486169000001</v>
      </c>
      <c r="L209" s="1">
        <f t="shared" ca="1" si="28"/>
        <v>193.21700401000001</v>
      </c>
      <c r="M209" s="1">
        <f t="shared" ca="1" si="30"/>
        <v>181.07094871000001</v>
      </c>
      <c r="O209" s="1">
        <f t="shared" ca="1" si="31"/>
        <v>110.97780042015839</v>
      </c>
      <c r="P209" s="1">
        <f t="shared" ca="1" si="32"/>
        <v>111.69757144184703</v>
      </c>
      <c r="Q209" s="1">
        <f t="shared" ca="1" si="33"/>
        <v>123.66088112409639</v>
      </c>
      <c r="R209" s="1">
        <f t="shared" ca="1" si="33"/>
        <v>106.76268596044356</v>
      </c>
      <c r="AB209" s="93">
        <v>43143</v>
      </c>
    </row>
    <row r="210" spans="1:28" x14ac:dyDescent="0.3">
      <c r="A210" s="89">
        <v>43742</v>
      </c>
      <c r="B210" s="90">
        <v>114.07133046</v>
      </c>
      <c r="C210" s="90">
        <v>119.78698657</v>
      </c>
      <c r="D210" s="90"/>
      <c r="E210" s="90"/>
      <c r="F210" s="90">
        <v>104.77589345</v>
      </c>
      <c r="G210" s="91">
        <v>116.68506712999999</v>
      </c>
      <c r="I210" s="92">
        <f t="shared" ca="1" si="29"/>
        <v>46183</v>
      </c>
      <c r="J210" s="1">
        <f t="shared" ca="1" si="26"/>
        <v>160.62451363</v>
      </c>
      <c r="K210" s="1">
        <f t="shared" ca="1" si="27"/>
        <v>194.23852880000001</v>
      </c>
      <c r="L210" s="1">
        <f t="shared" ca="1" si="28"/>
        <v>191.85857064000001</v>
      </c>
      <c r="M210" s="1">
        <f t="shared" ca="1" si="30"/>
        <v>181.83123298999999</v>
      </c>
      <c r="O210" s="1">
        <f t="shared" ca="1" si="31"/>
        <v>109.97103136955883</v>
      </c>
      <c r="P210" s="1">
        <f t="shared" ca="1" si="32"/>
        <v>111.75721742363821</v>
      </c>
      <c r="Q210" s="1">
        <f t="shared" ca="1" si="33"/>
        <v>122.79146971621698</v>
      </c>
      <c r="R210" s="1">
        <f t="shared" ca="1" si="33"/>
        <v>107.2109632374147</v>
      </c>
      <c r="AB210" s="93">
        <v>43144</v>
      </c>
    </row>
    <row r="211" spans="1:28" x14ac:dyDescent="0.3">
      <c r="A211" s="89">
        <v>43745</v>
      </c>
      <c r="B211" s="90">
        <v>114.03050700999999</v>
      </c>
      <c r="C211" s="90">
        <v>119.51326397</v>
      </c>
      <c r="D211" s="90"/>
      <c r="E211" s="90"/>
      <c r="F211" s="90">
        <v>104.79776253</v>
      </c>
      <c r="G211" s="91">
        <v>114.43383097</v>
      </c>
      <c r="I211" s="92">
        <f t="shared" ca="1" si="29"/>
        <v>46184</v>
      </c>
      <c r="J211" s="1">
        <f t="shared" ca="1" si="26"/>
        <v>161.70463389</v>
      </c>
      <c r="K211" s="1">
        <f t="shared" ca="1" si="27"/>
        <v>194.34225122999999</v>
      </c>
      <c r="L211" s="1">
        <f t="shared" ca="1" si="28"/>
        <v>195.13319733</v>
      </c>
      <c r="M211" s="1">
        <f t="shared" ca="1" si="30"/>
        <v>184.38547675999999</v>
      </c>
      <c r="O211" s="1">
        <f t="shared" ca="1" si="31"/>
        <v>110.7105320616448</v>
      </c>
      <c r="P211" s="1">
        <f t="shared" ca="1" si="32"/>
        <v>111.81689523438375</v>
      </c>
      <c r="Q211" s="1">
        <f t="shared" ca="1" si="33"/>
        <v>124.88726466921669</v>
      </c>
      <c r="R211" s="1">
        <f t="shared" ca="1" si="33"/>
        <v>108.71699127463275</v>
      </c>
      <c r="AB211" s="93">
        <v>43189</v>
      </c>
    </row>
    <row r="212" spans="1:28" x14ac:dyDescent="0.3">
      <c r="A212" s="89">
        <v>43746</v>
      </c>
      <c r="B212" s="90">
        <v>114.09131693</v>
      </c>
      <c r="C212" s="90">
        <v>119.42069975</v>
      </c>
      <c r="D212" s="90"/>
      <c r="E212" s="90"/>
      <c r="F212" s="90">
        <v>104.81963607</v>
      </c>
      <c r="G212" s="91">
        <v>113.76095764</v>
      </c>
      <c r="I212" s="92">
        <f t="shared" ca="1" si="29"/>
        <v>46185</v>
      </c>
      <c r="J212" s="1">
        <f t="shared" ca="1" si="26"/>
        <v>162.18941226999999</v>
      </c>
      <c r="K212" s="1">
        <f t="shared" ca="1" si="27"/>
        <v>194.44602915999999</v>
      </c>
      <c r="L212" s="1">
        <f t="shared" ca="1" si="28"/>
        <v>194.71837048</v>
      </c>
      <c r="M212" s="1">
        <f t="shared" ca="1" si="30"/>
        <v>184.99611915</v>
      </c>
      <c r="O212" s="1">
        <f t="shared" ca="1" si="31"/>
        <v>111.04243394405029</v>
      </c>
      <c r="P212" s="1">
        <f t="shared" ca="1" si="32"/>
        <v>111.87660497764857</v>
      </c>
      <c r="Q212" s="1">
        <f t="shared" ca="1" si="33"/>
        <v>124.62177119441735</v>
      </c>
      <c r="R212" s="1">
        <f t="shared" ca="1" si="33"/>
        <v>109.07703700357028</v>
      </c>
      <c r="AB212" s="93">
        <v>43211</v>
      </c>
    </row>
    <row r="213" spans="1:28" x14ac:dyDescent="0.3">
      <c r="A213" s="89">
        <v>43747</v>
      </c>
      <c r="B213" s="90">
        <v>114.16148223</v>
      </c>
      <c r="C213" s="90">
        <v>119.80118256999999</v>
      </c>
      <c r="D213" s="90"/>
      <c r="E213" s="90"/>
      <c r="F213" s="90">
        <v>104.84151424</v>
      </c>
      <c r="G213" s="91">
        <v>115.20300949</v>
      </c>
      <c r="I213" s="92">
        <f t="shared" ca="1" si="29"/>
        <v>46188</v>
      </c>
      <c r="J213" s="1">
        <f t="shared" ca="1" si="26"/>
        <v>163.00247916999999</v>
      </c>
      <c r="K213" s="1">
        <f t="shared" ca="1" si="27"/>
        <v>194.54986239999999</v>
      </c>
      <c r="L213" s="1">
        <f t="shared" ca="1" si="28"/>
        <v>193.90194962000001</v>
      </c>
      <c r="M213" s="1">
        <f t="shared" ca="1" si="30"/>
        <v>184.72977072</v>
      </c>
      <c r="O213" s="1">
        <f t="shared" ca="1" si="31"/>
        <v>111.59909745415072</v>
      </c>
      <c r="P213" s="1">
        <f t="shared" ca="1" si="32"/>
        <v>111.93634654411414</v>
      </c>
      <c r="Q213" s="1">
        <f t="shared" ca="1" si="33"/>
        <v>124.09925339929376</v>
      </c>
      <c r="R213" s="1">
        <f t="shared" ca="1" si="33"/>
        <v>108.91999318184884</v>
      </c>
      <c r="AB213" s="93">
        <v>43221</v>
      </c>
    </row>
    <row r="214" spans="1:28" x14ac:dyDescent="0.3">
      <c r="A214" s="89">
        <v>43748</v>
      </c>
      <c r="B214" s="90">
        <v>114.34986541000001</v>
      </c>
      <c r="C214" s="90">
        <v>120.13414269</v>
      </c>
      <c r="D214" s="90"/>
      <c r="E214" s="90"/>
      <c r="F214" s="90">
        <v>104.86339706</v>
      </c>
      <c r="G214" s="91">
        <v>115.84969017</v>
      </c>
      <c r="I214" s="92">
        <f t="shared" ca="1" si="29"/>
        <v>46189</v>
      </c>
      <c r="J214" s="1">
        <f t="shared" ca="1" si="26"/>
        <v>162.62231086</v>
      </c>
      <c r="K214" s="1">
        <f t="shared" ca="1" si="27"/>
        <v>194.65375112999999</v>
      </c>
      <c r="L214" s="1">
        <f t="shared" ca="1" si="28"/>
        <v>193.02962761000001</v>
      </c>
      <c r="M214" s="1">
        <f t="shared" ca="1" si="30"/>
        <v>184.16647541</v>
      </c>
      <c r="O214" s="1">
        <f t="shared" ca="1" si="31"/>
        <v>111.33881650325536</v>
      </c>
      <c r="P214" s="1">
        <f t="shared" ca="1" si="32"/>
        <v>111.99612003734539</v>
      </c>
      <c r="Q214" s="1">
        <f t="shared" ca="1" si="33"/>
        <v>123.5409582899515</v>
      </c>
      <c r="R214" s="1">
        <f t="shared" ca="1" si="33"/>
        <v>108.58786414230403</v>
      </c>
      <c r="AB214" s="93">
        <v>43251</v>
      </c>
    </row>
    <row r="215" spans="1:28" x14ac:dyDescent="0.3">
      <c r="A215" s="89">
        <v>43749</v>
      </c>
      <c r="B215" s="90">
        <v>114.67262574999999</v>
      </c>
      <c r="C215" s="90">
        <v>121.01201858</v>
      </c>
      <c r="D215" s="90"/>
      <c r="E215" s="90"/>
      <c r="F215" s="90">
        <v>104.88528434</v>
      </c>
      <c r="G215" s="91">
        <v>118.14216097000001</v>
      </c>
      <c r="I215" s="92">
        <f t="shared" ca="1" si="29"/>
        <v>46190</v>
      </c>
      <c r="J215" s="1">
        <f t="shared" ca="1" si="26"/>
        <v>162.06821767</v>
      </c>
      <c r="K215" s="1">
        <f t="shared" ca="1" si="27"/>
        <v>194.75769536000001</v>
      </c>
      <c r="L215" s="1">
        <f t="shared" ca="1" si="28"/>
        <v>191.67045465999999</v>
      </c>
      <c r="M215" s="1">
        <f t="shared" ca="1" si="30"/>
        <v>183.29246108000001</v>
      </c>
      <c r="O215" s="1">
        <f t="shared" ref="O215:O253" ca="1" si="34">J215/J214*O214</f>
        <v>110.95945847002569</v>
      </c>
      <c r="P215" s="1">
        <f t="shared" ref="P215:P253" ca="1" si="35">K215/K214*P214</f>
        <v>112.05592546309595</v>
      </c>
      <c r="Q215" s="1">
        <f t="shared" ref="Q215:R253" ca="1" si="36">L215/L214*Q214</f>
        <v>122.67107354322218</v>
      </c>
      <c r="R215" s="1">
        <f t="shared" ca="1" si="36"/>
        <v>108.07252958364899</v>
      </c>
      <c r="AB215" s="93">
        <v>43350</v>
      </c>
    </row>
    <row r="216" spans="1:28" x14ac:dyDescent="0.3">
      <c r="A216" s="89">
        <v>43752</v>
      </c>
      <c r="B216" s="90">
        <v>114.70834626</v>
      </c>
      <c r="C216" s="90">
        <v>121.39007881000001</v>
      </c>
      <c r="D216" s="90"/>
      <c r="E216" s="90"/>
      <c r="F216" s="90">
        <v>104.90717626</v>
      </c>
      <c r="G216" s="91">
        <v>118.67655008</v>
      </c>
      <c r="I216" s="92">
        <f t="shared" ca="1" si="29"/>
        <v>46191</v>
      </c>
      <c r="J216" s="1">
        <f t="shared" ca="1" si="26"/>
        <v>161.58173830999999</v>
      </c>
      <c r="K216" s="1">
        <f t="shared" ca="1" si="27"/>
        <v>194.86000331</v>
      </c>
      <c r="L216" s="1">
        <f t="shared" ca="1" si="28"/>
        <v>191.46976576</v>
      </c>
      <c r="M216" s="1">
        <f t="shared" ca="1" si="30"/>
        <v>183.06988195</v>
      </c>
      <c r="O216" s="1">
        <f t="shared" ca="1" si="34"/>
        <v>110.62639201740167</v>
      </c>
      <c r="P216" s="1">
        <f t="shared" ca="1" si="35"/>
        <v>112.11478943762742</v>
      </c>
      <c r="Q216" s="1">
        <f t="shared" ca="1" si="36"/>
        <v>122.54263057137824</v>
      </c>
      <c r="R216" s="1">
        <f t="shared" ca="1" si="36"/>
        <v>107.94129292792462</v>
      </c>
      <c r="AB216" s="93">
        <v>43385</v>
      </c>
    </row>
    <row r="217" spans="1:28" x14ac:dyDescent="0.3">
      <c r="A217" s="89">
        <v>43753</v>
      </c>
      <c r="B217" s="90">
        <v>115.07490676</v>
      </c>
      <c r="C217" s="90">
        <v>121.07995981000001</v>
      </c>
      <c r="D217" s="90"/>
      <c r="E217" s="90"/>
      <c r="F217" s="90">
        <v>104.92907262999999</v>
      </c>
      <c r="G217" s="91">
        <v>118.89043771</v>
      </c>
      <c r="I217" s="92">
        <f t="shared" ca="1" si="29"/>
        <v>46192</v>
      </c>
      <c r="J217" s="1">
        <f t="shared" ca="1" si="26"/>
        <v>161.59619662</v>
      </c>
      <c r="K217" s="1">
        <f t="shared" ca="1" si="27"/>
        <v>194.96236514</v>
      </c>
      <c r="L217" s="1">
        <f t="shared" ca="1" si="28"/>
        <v>191.53355200999999</v>
      </c>
      <c r="M217" s="1">
        <f t="shared" ca="1" si="30"/>
        <v>182.32904225999999</v>
      </c>
      <c r="O217" s="1">
        <f t="shared" ca="1" si="34"/>
        <v>110.63629085056624</v>
      </c>
      <c r="P217" s="1">
        <f t="shared" ca="1" si="35"/>
        <v>112.17368441259384</v>
      </c>
      <c r="Q217" s="1">
        <f t="shared" ca="1" si="36"/>
        <v>122.58345443115712</v>
      </c>
      <c r="R217" s="1">
        <f t="shared" ca="1" si="36"/>
        <v>107.50448053071794</v>
      </c>
      <c r="AB217" s="93">
        <v>43406</v>
      </c>
    </row>
    <row r="218" spans="1:28" x14ac:dyDescent="0.3">
      <c r="A218" s="89">
        <v>43754</v>
      </c>
      <c r="B218" s="90">
        <v>115.48441692</v>
      </c>
      <c r="C218" s="90">
        <v>121.65866776</v>
      </c>
      <c r="D218" s="90"/>
      <c r="E218" s="90"/>
      <c r="F218" s="90">
        <v>104.95097364999999</v>
      </c>
      <c r="G218" s="91">
        <v>119.95229798</v>
      </c>
      <c r="I218" s="92">
        <f t="shared" ca="1" si="29"/>
        <v>46195</v>
      </c>
      <c r="J218" s="1">
        <f t="shared" ca="1" si="26"/>
        <v>161.44140773000001</v>
      </c>
      <c r="K218" s="1">
        <f t="shared" ca="1" si="27"/>
        <v>195.06478068999999</v>
      </c>
      <c r="L218" s="1">
        <f t="shared" ca="1" si="28"/>
        <v>193.85103212000001</v>
      </c>
      <c r="M218" s="1">
        <f t="shared" ca="1" si="30"/>
        <v>182.81815571999999</v>
      </c>
      <c r="O218" s="1">
        <f t="shared" ca="1" si="34"/>
        <v>110.53031515922775</v>
      </c>
      <c r="P218" s="1">
        <f t="shared" ca="1" si="35"/>
        <v>112.23261029593748</v>
      </c>
      <c r="Q218" s="1">
        <f t="shared" ca="1" si="36"/>
        <v>124.06666567262394</v>
      </c>
      <c r="R218" s="1">
        <f t="shared" ca="1" si="36"/>
        <v>107.79287061814514</v>
      </c>
      <c r="AB218" s="93">
        <v>43419</v>
      </c>
    </row>
    <row r="219" spans="1:28" x14ac:dyDescent="0.3">
      <c r="A219" s="89">
        <v>43755</v>
      </c>
      <c r="B219" s="90">
        <v>115.55203075</v>
      </c>
      <c r="C219" s="90">
        <v>122.21774648</v>
      </c>
      <c r="D219" s="90"/>
      <c r="E219" s="90"/>
      <c r="F219" s="90">
        <v>104.97287931</v>
      </c>
      <c r="G219" s="91">
        <v>119.48917061</v>
      </c>
      <c r="I219" s="92">
        <f t="shared" ca="1" si="29"/>
        <v>46196</v>
      </c>
      <c r="J219" s="1">
        <f t="shared" ca="1" si="26"/>
        <v>161.29214701999999</v>
      </c>
      <c r="K219" s="1">
        <f t="shared" ca="1" si="27"/>
        <v>195.16724994</v>
      </c>
      <c r="L219" s="1">
        <f t="shared" ca="1" si="28"/>
        <v>194.86197489</v>
      </c>
      <c r="M219" s="1">
        <f t="shared" ca="1" si="30"/>
        <v>182.89570979999999</v>
      </c>
      <c r="O219" s="1">
        <f t="shared" ca="1" si="34"/>
        <v>110.42812431767622</v>
      </c>
      <c r="P219" s="1">
        <f t="shared" ca="1" si="35"/>
        <v>112.29156707615114</v>
      </c>
      <c r="Q219" s="1">
        <f t="shared" ca="1" si="36"/>
        <v>124.71367950220265</v>
      </c>
      <c r="R219" s="1">
        <f t="shared" ca="1" si="36"/>
        <v>107.8385978976838</v>
      </c>
      <c r="AB219" s="93">
        <v>43459</v>
      </c>
    </row>
    <row r="220" spans="1:28" x14ac:dyDescent="0.3">
      <c r="A220" s="89">
        <v>43756</v>
      </c>
      <c r="B220" s="90">
        <v>115.93262430999999</v>
      </c>
      <c r="C220" s="90">
        <v>122.28588981</v>
      </c>
      <c r="D220" s="90"/>
      <c r="E220" s="90"/>
      <c r="F220" s="90">
        <v>104.99478943</v>
      </c>
      <c r="G220" s="91">
        <v>119.16275245999999</v>
      </c>
      <c r="I220" s="92">
        <f t="shared" ca="1" si="29"/>
        <v>46197</v>
      </c>
      <c r="J220" s="1">
        <f t="shared" ca="1" si="26"/>
        <v>160.78865789</v>
      </c>
      <c r="K220" s="1">
        <f t="shared" ca="1" si="27"/>
        <v>195.26977307999999</v>
      </c>
      <c r="L220" s="1">
        <f t="shared" ca="1" si="28"/>
        <v>194.00609439999999</v>
      </c>
      <c r="M220" s="1">
        <f t="shared" ca="1" si="30"/>
        <v>183.15734158000001</v>
      </c>
      <c r="O220" s="1">
        <f t="shared" ca="1" si="34"/>
        <v>110.08341218340634</v>
      </c>
      <c r="P220" s="1">
        <f t="shared" ca="1" si="35"/>
        <v>112.35055486255335</v>
      </c>
      <c r="Q220" s="1">
        <f t="shared" ca="1" si="36"/>
        <v>124.16590713572477</v>
      </c>
      <c r="R220" s="1">
        <f t="shared" ca="1" si="36"/>
        <v>107.99286069778736</v>
      </c>
      <c r="AB220" s="93">
        <v>43466</v>
      </c>
    </row>
    <row r="221" spans="1:28" x14ac:dyDescent="0.3">
      <c r="A221" s="89">
        <v>43759</v>
      </c>
      <c r="B221" s="90">
        <v>116.57091584</v>
      </c>
      <c r="C221" s="90">
        <v>122.28763768</v>
      </c>
      <c r="D221" s="90"/>
      <c r="E221" s="90"/>
      <c r="F221" s="90">
        <v>105.01670419</v>
      </c>
      <c r="G221" s="91">
        <v>120.63439904000001</v>
      </c>
      <c r="I221" s="92">
        <f t="shared" ca="1" si="29"/>
        <v>46198</v>
      </c>
      <c r="J221" s="1">
        <f t="shared" ca="1" si="26"/>
        <v>161.39718232999999</v>
      </c>
      <c r="K221" s="1">
        <f t="shared" ca="1" si="27"/>
        <v>195.37235011999999</v>
      </c>
      <c r="L221" s="1">
        <f t="shared" ca="1" si="28"/>
        <v>195.69409768</v>
      </c>
      <c r="M221" s="1">
        <f t="shared" ca="1" si="30"/>
        <v>183.53583096</v>
      </c>
      <c r="O221" s="1">
        <f t="shared" ca="1" si="34"/>
        <v>110.50003638831777</v>
      </c>
      <c r="P221" s="1">
        <f t="shared" ca="1" si="35"/>
        <v>112.40957366089771</v>
      </c>
      <c r="Q221" s="1">
        <f t="shared" ca="1" si="36"/>
        <v>125.2462466949406</v>
      </c>
      <c r="R221" s="1">
        <f t="shared" ca="1" si="36"/>
        <v>108.21602483926995</v>
      </c>
      <c r="AB221" s="93">
        <v>43528</v>
      </c>
    </row>
    <row r="222" spans="1:28" x14ac:dyDescent="0.3">
      <c r="A222" s="89">
        <v>43760</v>
      </c>
      <c r="B222" s="90">
        <v>116.83371676</v>
      </c>
      <c r="C222" s="90">
        <v>121.95334966999999</v>
      </c>
      <c r="D222" s="90"/>
      <c r="E222" s="90"/>
      <c r="F222" s="90">
        <v>105.03862340000001</v>
      </c>
      <c r="G222" s="91">
        <v>122.18050464</v>
      </c>
      <c r="I222" s="92">
        <f t="shared" ca="1" si="29"/>
        <v>46199</v>
      </c>
      <c r="J222" s="1">
        <f t="shared" ca="1" si="26"/>
        <v>161.86920339</v>
      </c>
      <c r="K222" s="1">
        <f t="shared" ca="1" si="27"/>
        <v>195.47498103999999</v>
      </c>
      <c r="L222" s="1">
        <f t="shared" ca="1" si="28"/>
        <v>197.17888608999999</v>
      </c>
      <c r="M222" s="1">
        <f t="shared" ca="1" si="30"/>
        <v>183.15149740000001</v>
      </c>
      <c r="O222" s="1">
        <f t="shared" ca="1" si="34"/>
        <v>110.8232040146237</v>
      </c>
      <c r="P222" s="1">
        <f t="shared" ca="1" si="35"/>
        <v>112.468623459677</v>
      </c>
      <c r="Q222" s="1">
        <f t="shared" ca="1" si="36"/>
        <v>126.19652663538487</v>
      </c>
      <c r="R222" s="1">
        <f t="shared" ca="1" si="36"/>
        <v>107.98941486421506</v>
      </c>
      <c r="AB222" s="93">
        <v>43529</v>
      </c>
    </row>
    <row r="223" spans="1:28" x14ac:dyDescent="0.3">
      <c r="A223" s="89">
        <v>43761</v>
      </c>
      <c r="B223" s="90">
        <v>117.17136065</v>
      </c>
      <c r="C223" s="90">
        <v>122.37824664</v>
      </c>
      <c r="D223" s="90"/>
      <c r="E223" s="90"/>
      <c r="F223" s="90">
        <v>105.06054726000001</v>
      </c>
      <c r="G223" s="91">
        <v>122.36537783</v>
      </c>
      <c r="I223" s="92">
        <f t="shared" ca="1" si="29"/>
        <v>46202</v>
      </c>
      <c r="J223" s="1">
        <f t="shared" ca="1" si="26"/>
        <v>162.38842654999999</v>
      </c>
      <c r="K223" s="1">
        <f t="shared" ca="1" si="27"/>
        <v>195.57766584999999</v>
      </c>
      <c r="L223" s="1">
        <f t="shared" ca="1" si="28"/>
        <v>197.07672112</v>
      </c>
      <c r="M223" s="1">
        <f t="shared" ca="1" si="30"/>
        <v>183.12007512</v>
      </c>
      <c r="O223" s="1">
        <f t="shared" ca="1" si="34"/>
        <v>111.17868839945234</v>
      </c>
      <c r="P223" s="1">
        <f t="shared" ca="1" si="35"/>
        <v>112.52770426464487</v>
      </c>
      <c r="Q223" s="1">
        <f t="shared" ca="1" si="36"/>
        <v>126.13113999783219</v>
      </c>
      <c r="R223" s="1">
        <f t="shared" ca="1" si="36"/>
        <v>107.97088772313748</v>
      </c>
      <c r="AB223" s="93">
        <v>43574</v>
      </c>
    </row>
    <row r="224" spans="1:28" x14ac:dyDescent="0.3">
      <c r="A224" s="89">
        <v>43762</v>
      </c>
      <c r="B224" s="90">
        <v>117.32104661</v>
      </c>
      <c r="C224" s="90">
        <v>122.30814737</v>
      </c>
      <c r="D224" s="90"/>
      <c r="E224" s="90"/>
      <c r="F224" s="90">
        <v>105.08247575999999</v>
      </c>
      <c r="G224" s="91">
        <v>121.73111077</v>
      </c>
      <c r="I224" s="92">
        <f t="shared" ca="1" si="29"/>
        <v>46203</v>
      </c>
      <c r="J224" s="1">
        <f t="shared" ca="1" si="26"/>
        <v>162.89361665999999</v>
      </c>
      <c r="K224" s="1">
        <f t="shared" ca="1" si="27"/>
        <v>195.68040454000001</v>
      </c>
      <c r="L224" s="1">
        <f t="shared" ca="1" si="28"/>
        <v>195.73269257000001</v>
      </c>
      <c r="M224" s="1">
        <f t="shared" ca="1" si="30"/>
        <v>183.27485085999999</v>
      </c>
      <c r="O224" s="1">
        <f t="shared" ca="1" si="34"/>
        <v>111.52456510394077</v>
      </c>
      <c r="P224" s="1">
        <f t="shared" ca="1" si="35"/>
        <v>112.58681607004767</v>
      </c>
      <c r="Q224" s="1">
        <f t="shared" ca="1" si="36"/>
        <v>125.27094782375035</v>
      </c>
      <c r="R224" s="1">
        <f t="shared" ca="1" si="36"/>
        <v>108.06214628140779</v>
      </c>
      <c r="AB224" s="93">
        <v>43576</v>
      </c>
    </row>
    <row r="225" spans="1:28" x14ac:dyDescent="0.3">
      <c r="A225" s="89">
        <v>43763</v>
      </c>
      <c r="B225" s="90">
        <v>117.63955451</v>
      </c>
      <c r="C225" s="90">
        <v>122.80215385</v>
      </c>
      <c r="D225" s="90"/>
      <c r="E225" s="90"/>
      <c r="F225" s="90">
        <v>105.10440872</v>
      </c>
      <c r="G225" s="91">
        <v>122.16077482</v>
      </c>
      <c r="I225" s="92">
        <f t="shared" ca="1" si="29"/>
        <v>46204</v>
      </c>
      <c r="J225" s="1">
        <f t="shared" ca="1" si="26"/>
        <v>162.72692093000001</v>
      </c>
      <c r="K225" s="1">
        <f t="shared" ca="1" si="27"/>
        <v>195.78319730999999</v>
      </c>
      <c r="L225" s="1">
        <f t="shared" ca="1" si="28"/>
        <v>195.35094218</v>
      </c>
      <c r="M225" s="1">
        <f t="shared" ca="1" si="30"/>
        <v>182.67976365000001</v>
      </c>
      <c r="O225" s="1">
        <f t="shared" ca="1" si="34"/>
        <v>111.41043743476553</v>
      </c>
      <c r="P225" s="1">
        <f t="shared" ca="1" si="35"/>
        <v>112.64595899095754</v>
      </c>
      <c r="Q225" s="1">
        <f t="shared" ca="1" si="36"/>
        <v>125.02662362548038</v>
      </c>
      <c r="R225" s="1">
        <f t="shared" ca="1" si="36"/>
        <v>107.7112721661898</v>
      </c>
      <c r="AB225" s="93">
        <v>43586</v>
      </c>
    </row>
    <row r="226" spans="1:28" x14ac:dyDescent="0.3">
      <c r="A226" s="89">
        <v>43766</v>
      </c>
      <c r="B226" s="90">
        <v>117.75181898</v>
      </c>
      <c r="C226" s="90">
        <v>123.04995024</v>
      </c>
      <c r="D226" s="90"/>
      <c r="E226" s="90"/>
      <c r="F226" s="90">
        <v>105.12634632</v>
      </c>
      <c r="G226" s="91">
        <v>123.09753164</v>
      </c>
      <c r="I226" s="92">
        <f t="shared" ca="1" si="29"/>
        <v>46205</v>
      </c>
      <c r="J226" s="1">
        <f t="shared" ca="1" si="26"/>
        <v>163.02033943000001</v>
      </c>
      <c r="K226" s="1">
        <f t="shared" ca="1" si="27"/>
        <v>195.88604395999999</v>
      </c>
      <c r="L226" s="1">
        <f t="shared" ca="1" si="28"/>
        <v>196.60141906999999</v>
      </c>
      <c r="M226" s="1">
        <f t="shared" ca="1" si="30"/>
        <v>182.49392453999999</v>
      </c>
      <c r="O226" s="1">
        <f t="shared" ca="1" si="34"/>
        <v>111.61132542090591</v>
      </c>
      <c r="P226" s="1">
        <f t="shared" ca="1" si="35"/>
        <v>112.70513291230235</v>
      </c>
      <c r="Q226" s="1">
        <f t="shared" ca="1" si="36"/>
        <v>125.8269417695021</v>
      </c>
      <c r="R226" s="1">
        <f t="shared" ca="1" si="36"/>
        <v>107.601698086629</v>
      </c>
      <c r="AB226" s="93">
        <v>43636</v>
      </c>
    </row>
    <row r="227" spans="1:28" x14ac:dyDescent="0.3">
      <c r="A227" s="89">
        <v>43767</v>
      </c>
      <c r="B227" s="90">
        <v>117.77988508999999</v>
      </c>
      <c r="C227" s="90">
        <v>123.22148765999999</v>
      </c>
      <c r="D227" s="90"/>
      <c r="E227" s="90"/>
      <c r="F227" s="90">
        <v>105.14828855</v>
      </c>
      <c r="G227" s="91">
        <v>122.37979402000001</v>
      </c>
      <c r="I227" s="92">
        <f t="shared" ca="1" si="29"/>
        <v>46206</v>
      </c>
      <c r="J227" s="1">
        <f t="shared" ca="1" si="26"/>
        <v>163.58208701000001</v>
      </c>
      <c r="K227" s="1">
        <f t="shared" ca="1" si="27"/>
        <v>195.98894468</v>
      </c>
      <c r="L227" s="1">
        <f t="shared" ca="1" si="28"/>
        <v>198.06084544000001</v>
      </c>
      <c r="M227" s="1">
        <f t="shared" ca="1" si="30"/>
        <v>183.50112881000001</v>
      </c>
      <c r="O227" s="1">
        <f t="shared" ca="1" si="34"/>
        <v>111.99592400642604</v>
      </c>
      <c r="P227" s="1">
        <f t="shared" ca="1" si="35"/>
        <v>112.76433794340062</v>
      </c>
      <c r="Q227" s="1">
        <f t="shared" ca="1" si="36"/>
        <v>126.76098974201183</v>
      </c>
      <c r="R227" s="1">
        <f t="shared" ca="1" si="36"/>
        <v>108.19556382788743</v>
      </c>
      <c r="AB227" s="93">
        <v>43715</v>
      </c>
    </row>
    <row r="228" spans="1:28" x14ac:dyDescent="0.3">
      <c r="A228" s="89">
        <v>43768</v>
      </c>
      <c r="B228" s="90">
        <v>118.14176791</v>
      </c>
      <c r="C228" s="90">
        <v>123.47787531</v>
      </c>
      <c r="D228" s="90"/>
      <c r="E228" s="90"/>
      <c r="F228" s="90">
        <v>105.17023525</v>
      </c>
      <c r="G228" s="91">
        <v>123.34839846</v>
      </c>
      <c r="I228" s="92">
        <f t="shared" ca="1" si="29"/>
        <v>46209</v>
      </c>
      <c r="J228" s="1">
        <f t="shared" ca="1" si="26"/>
        <v>163.08157459</v>
      </c>
      <c r="K228" s="1">
        <f t="shared" ca="1" si="27"/>
        <v>196.09189946999999</v>
      </c>
      <c r="L228" s="1">
        <f t="shared" ca="1" si="28"/>
        <v>196.21451433999999</v>
      </c>
      <c r="M228" s="1">
        <f t="shared" ca="1" si="30"/>
        <v>184.12007801999999</v>
      </c>
      <c r="O228" s="1">
        <f t="shared" ca="1" si="34"/>
        <v>111.65324986661533</v>
      </c>
      <c r="P228" s="1">
        <f t="shared" ca="1" si="35"/>
        <v>112.82357408425236</v>
      </c>
      <c r="Q228" s="1">
        <f t="shared" ca="1" si="36"/>
        <v>125.57931874031776</v>
      </c>
      <c r="R228" s="1">
        <f t="shared" ca="1" si="36"/>
        <v>108.56050740720521</v>
      </c>
      <c r="AB228" s="93">
        <v>43750</v>
      </c>
    </row>
    <row r="229" spans="1:28" x14ac:dyDescent="0.3">
      <c r="A229" s="89">
        <v>43769</v>
      </c>
      <c r="B229" s="90">
        <v>118.72732916</v>
      </c>
      <c r="C229" s="90">
        <v>123.59317432</v>
      </c>
      <c r="D229" s="90"/>
      <c r="E229" s="90"/>
      <c r="F229" s="90">
        <v>105.19020164</v>
      </c>
      <c r="G229" s="91">
        <v>121.99699683</v>
      </c>
      <c r="I229" s="92">
        <f t="shared" ca="1" si="29"/>
        <v>46210</v>
      </c>
      <c r="J229" s="1">
        <f t="shared" ca="1" si="26"/>
        <v>162.80601634999999</v>
      </c>
      <c r="K229" s="1">
        <f t="shared" ca="1" si="27"/>
        <v>196.19490832</v>
      </c>
      <c r="L229" s="1">
        <f t="shared" ca="1" si="28"/>
        <v>195.72877847000001</v>
      </c>
      <c r="M229" s="1">
        <f t="shared" ca="1" si="30"/>
        <v>184.47926232</v>
      </c>
      <c r="O229" s="1">
        <f t="shared" ca="1" si="34"/>
        <v>111.46458984723009</v>
      </c>
      <c r="P229" s="1">
        <f t="shared" ca="1" si="35"/>
        <v>112.88284132910398</v>
      </c>
      <c r="Q229" s="1">
        <f t="shared" ca="1" si="36"/>
        <v>125.26844275926452</v>
      </c>
      <c r="R229" s="1">
        <f t="shared" ca="1" si="36"/>
        <v>108.7722889265269</v>
      </c>
      <c r="AB229" s="93">
        <v>43771</v>
      </c>
    </row>
    <row r="230" spans="1:28" x14ac:dyDescent="0.3">
      <c r="A230" s="89">
        <v>43770</v>
      </c>
      <c r="B230" s="90">
        <v>118.88764623</v>
      </c>
      <c r="C230" s="90">
        <v>123.96127391</v>
      </c>
      <c r="D230" s="90"/>
      <c r="E230" s="90"/>
      <c r="F230" s="90">
        <v>105.21017177</v>
      </c>
      <c r="G230" s="91">
        <v>123.10728277</v>
      </c>
      <c r="I230" s="92">
        <f t="shared" ca="1" si="29"/>
        <v>46211</v>
      </c>
      <c r="J230" s="1">
        <f t="shared" ca="1" si="26"/>
        <v>162.48835894000001</v>
      </c>
      <c r="K230" s="1">
        <f t="shared" ca="1" si="27"/>
        <v>196.29797142000001</v>
      </c>
      <c r="L230" s="1">
        <f t="shared" ca="1" si="28"/>
        <v>194.17311516999999</v>
      </c>
      <c r="M230" s="1">
        <f t="shared" ca="1" si="30"/>
        <v>184.47049831000001</v>
      </c>
      <c r="O230" s="1">
        <f t="shared" ca="1" si="34"/>
        <v>111.24710677313126</v>
      </c>
      <c r="P230" s="1">
        <f t="shared" ca="1" si="35"/>
        <v>112.94213978727402</v>
      </c>
      <c r="Q230" s="1">
        <f t="shared" ca="1" si="36"/>
        <v>124.27280215611933</v>
      </c>
      <c r="R230" s="1">
        <f t="shared" ca="1" si="36"/>
        <v>108.76712150870505</v>
      </c>
      <c r="AB230" s="93">
        <v>43784</v>
      </c>
    </row>
    <row r="231" spans="1:28" x14ac:dyDescent="0.3">
      <c r="A231" s="89">
        <v>43773</v>
      </c>
      <c r="B231" s="90">
        <v>119.27631941999999</v>
      </c>
      <c r="C231" s="90">
        <v>123.93071638000001</v>
      </c>
      <c r="D231" s="90"/>
      <c r="E231" s="90"/>
      <c r="F231" s="90">
        <v>105.23014583</v>
      </c>
      <c r="G231" s="91">
        <v>123.77142901000001</v>
      </c>
      <c r="I231" s="92">
        <f t="shared" ca="1" si="29"/>
        <v>46212</v>
      </c>
      <c r="J231" s="1">
        <f t="shared" ca="1" si="26"/>
        <v>162.92848667999999</v>
      </c>
      <c r="K231" s="1">
        <f t="shared" ca="1" si="27"/>
        <v>196.40108857999999</v>
      </c>
      <c r="L231" s="1">
        <f t="shared" ca="1" si="28"/>
        <v>196.54964820000001</v>
      </c>
      <c r="M231" s="1">
        <f t="shared" ca="1" si="30"/>
        <v>184.82222213</v>
      </c>
      <c r="O231" s="1">
        <f t="shared" ca="1" si="34"/>
        <v>111.54843874549536</v>
      </c>
      <c r="P231" s="1">
        <f t="shared" ca="1" si="35"/>
        <v>113.00146934944391</v>
      </c>
      <c r="Q231" s="1">
        <f t="shared" ca="1" si="36"/>
        <v>125.7938078772054</v>
      </c>
      <c r="R231" s="1">
        <f t="shared" ca="1" si="36"/>
        <v>108.97450419492274</v>
      </c>
      <c r="AB231" s="93">
        <v>43824</v>
      </c>
    </row>
    <row r="232" spans="1:28" x14ac:dyDescent="0.3">
      <c r="A232" s="89">
        <v>43774</v>
      </c>
      <c r="B232" s="90">
        <v>119.16958313000001</v>
      </c>
      <c r="C232" s="90">
        <v>123.84895923000001</v>
      </c>
      <c r="D232" s="90"/>
      <c r="E232" s="90"/>
      <c r="F232" s="90">
        <v>105.25012364</v>
      </c>
      <c r="G232" s="91">
        <v>123.70280701</v>
      </c>
      <c r="I232" s="92">
        <f t="shared" ca="1" si="29"/>
        <v>46213</v>
      </c>
      <c r="J232" s="1">
        <f t="shared" ca="1" si="26"/>
        <v>163.41666702000001</v>
      </c>
      <c r="K232" s="1">
        <f t="shared" ca="1" si="27"/>
        <v>196.50425981999999</v>
      </c>
      <c r="L232" s="1">
        <f t="shared" ca="1" si="28"/>
        <v>202.38012853999999</v>
      </c>
      <c r="M232" s="1">
        <f t="shared" ca="1" si="30"/>
        <v>185.21551151</v>
      </c>
      <c r="O232" s="1">
        <f t="shared" ca="1" si="34"/>
        <v>111.88266976833791</v>
      </c>
      <c r="P232" s="1">
        <f t="shared" ca="1" si="35"/>
        <v>113.06083002712089</v>
      </c>
      <c r="Q232" s="1">
        <f t="shared" ca="1" si="36"/>
        <v>129.52537560291034</v>
      </c>
      <c r="R232" s="1">
        <f t="shared" ca="1" si="36"/>
        <v>109.20639468242311</v>
      </c>
      <c r="AB232" s="93">
        <v>43831</v>
      </c>
    </row>
    <row r="233" spans="1:28" x14ac:dyDescent="0.3">
      <c r="A233" s="89">
        <v>43775</v>
      </c>
      <c r="B233" s="90">
        <v>119.64840809</v>
      </c>
      <c r="C233" s="90">
        <v>123.33588266</v>
      </c>
      <c r="D233" s="90"/>
      <c r="E233" s="90"/>
      <c r="F233" s="90">
        <v>105.27010519</v>
      </c>
      <c r="G233" s="91">
        <v>123.29455676000001</v>
      </c>
      <c r="I233" s="92">
        <f t="shared" ca="1" si="29"/>
        <v>46216</v>
      </c>
      <c r="J233" s="1">
        <f t="shared" ca="1" si="26"/>
        <v>162.86299908000001</v>
      </c>
      <c r="K233" s="1">
        <f t="shared" ca="1" si="27"/>
        <v>196.60748529</v>
      </c>
      <c r="L233" s="1">
        <f t="shared" ca="1" si="28"/>
        <v>199.95965286000001</v>
      </c>
      <c r="M233" s="1">
        <f t="shared" ca="1" si="30"/>
        <v>184.80558814</v>
      </c>
      <c r="O233" s="1">
        <f t="shared" ca="1" si="34"/>
        <v>111.5036028810861</v>
      </c>
      <c r="P233" s="1">
        <f t="shared" ca="1" si="35"/>
        <v>113.12022190660906</v>
      </c>
      <c r="Q233" s="1">
        <f t="shared" ca="1" si="36"/>
        <v>127.97624613129948</v>
      </c>
      <c r="R233" s="1">
        <f t="shared" ca="1" si="36"/>
        <v>108.96469649543647</v>
      </c>
      <c r="AB233" s="93">
        <v>43885</v>
      </c>
    </row>
    <row r="234" spans="1:28" x14ac:dyDescent="0.3">
      <c r="A234" s="89">
        <v>43776</v>
      </c>
      <c r="B234" s="90">
        <v>120.19569737</v>
      </c>
      <c r="C234" s="90">
        <v>122.94451058</v>
      </c>
      <c r="D234" s="90"/>
      <c r="E234" s="90"/>
      <c r="F234" s="90">
        <v>105.29009067</v>
      </c>
      <c r="G234" s="91">
        <v>124.68309687999999</v>
      </c>
      <c r="I234" s="92">
        <f t="shared" ca="1" si="29"/>
        <v>46217</v>
      </c>
      <c r="J234" s="1">
        <f t="shared" ca="1" si="26"/>
        <v>162.92721094999999</v>
      </c>
      <c r="K234" s="1">
        <f t="shared" ca="1" si="27"/>
        <v>196.71076502</v>
      </c>
      <c r="L234" s="1">
        <f t="shared" ca="1" si="28"/>
        <v>200.98599035000001</v>
      </c>
      <c r="M234" s="1">
        <f t="shared" ca="1" si="30"/>
        <v>185.36711911</v>
      </c>
      <c r="O234" s="1">
        <f t="shared" ca="1" si="34"/>
        <v>111.54756532125468</v>
      </c>
      <c r="P234" s="1">
        <f t="shared" ca="1" si="35"/>
        <v>113.17964500516922</v>
      </c>
      <c r="Q234" s="1">
        <f t="shared" ca="1" si="36"/>
        <v>128.6331127409149</v>
      </c>
      <c r="R234" s="1">
        <f t="shared" ca="1" si="36"/>
        <v>109.29578524840474</v>
      </c>
      <c r="AB234" s="93">
        <v>43886</v>
      </c>
    </row>
    <row r="235" spans="1:28" x14ac:dyDescent="0.3">
      <c r="A235" s="89">
        <v>43777</v>
      </c>
      <c r="B235" s="90">
        <v>120.47380708</v>
      </c>
      <c r="C235" s="90">
        <v>122.42317301</v>
      </c>
      <c r="D235" s="90"/>
      <c r="E235" s="90"/>
      <c r="F235" s="90">
        <v>105.31007990000001</v>
      </c>
      <c r="G235" s="91">
        <v>122.46253638</v>
      </c>
      <c r="I235" s="92">
        <f t="shared" ca="1" si="29"/>
        <v>46218</v>
      </c>
      <c r="J235" s="1">
        <f t="shared" ca="1" si="26"/>
        <v>163.25805094</v>
      </c>
      <c r="K235" s="1">
        <f t="shared" ca="1" si="27"/>
        <v>196.81409898999999</v>
      </c>
      <c r="L235" s="1">
        <f t="shared" ca="1" si="28"/>
        <v>200.26893541999999</v>
      </c>
      <c r="M235" s="1">
        <f t="shared" ca="1" si="30"/>
        <v>185.54879048999999</v>
      </c>
      <c r="O235" s="1">
        <f t="shared" ca="1" si="34"/>
        <v>111.77407380427742</v>
      </c>
      <c r="P235" s="1">
        <f t="shared" ca="1" si="35"/>
        <v>113.23909931129418</v>
      </c>
      <c r="Q235" s="1">
        <f t="shared" ca="1" si="36"/>
        <v>128.17419016879185</v>
      </c>
      <c r="R235" s="1">
        <f t="shared" ca="1" si="36"/>
        <v>109.40290195944603</v>
      </c>
      <c r="AB235" s="93">
        <v>43931</v>
      </c>
    </row>
    <row r="236" spans="1:28" x14ac:dyDescent="0.3">
      <c r="A236" s="89">
        <v>43780</v>
      </c>
      <c r="B236" s="90">
        <v>120.28712487999999</v>
      </c>
      <c r="C236" s="90">
        <v>122.44503598999999</v>
      </c>
      <c r="D236" s="90"/>
      <c r="E236" s="90"/>
      <c r="F236" s="90">
        <v>105.33007287</v>
      </c>
      <c r="G236" s="91">
        <v>123.30277183</v>
      </c>
      <c r="I236" s="92">
        <f t="shared" ca="1" si="29"/>
        <v>46219</v>
      </c>
      <c r="J236" s="1">
        <f t="shared" ca="1" si="26"/>
        <v>163.55912383</v>
      </c>
      <c r="K236" s="1">
        <f t="shared" ca="1" si="27"/>
        <v>196.91748720000001</v>
      </c>
      <c r="L236" s="1">
        <f t="shared" ca="1" si="28"/>
        <v>197.78207925000001</v>
      </c>
      <c r="M236" s="1">
        <f t="shared" ca="1" si="30"/>
        <v>185.67031051999999</v>
      </c>
      <c r="O236" s="1">
        <f t="shared" ca="1" si="34"/>
        <v>111.98020234270825</v>
      </c>
      <c r="P236" s="1">
        <f t="shared" ca="1" si="35"/>
        <v>113.29858482498395</v>
      </c>
      <c r="Q236" s="1">
        <f t="shared" ca="1" si="36"/>
        <v>126.58257649696834</v>
      </c>
      <c r="R236" s="1">
        <f t="shared" ca="1" si="36"/>
        <v>109.47455235335637</v>
      </c>
      <c r="AB236" s="93">
        <v>43942</v>
      </c>
    </row>
    <row r="237" spans="1:28" x14ac:dyDescent="0.3">
      <c r="A237" s="89">
        <v>43781</v>
      </c>
      <c r="B237" s="90">
        <v>120.24927814</v>
      </c>
      <c r="C237" s="90">
        <v>121.88916365</v>
      </c>
      <c r="D237" s="90"/>
      <c r="E237" s="90"/>
      <c r="F237" s="90">
        <v>105.35006959</v>
      </c>
      <c r="G237" s="91">
        <v>121.46367727000001</v>
      </c>
      <c r="I237" s="92">
        <f t="shared" ca="1" si="29"/>
        <v>46220</v>
      </c>
      <c r="J237" s="1">
        <f t="shared" ca="1" si="26"/>
        <v>163.59994727</v>
      </c>
      <c r="K237" s="1">
        <f t="shared" ca="1" si="27"/>
        <v>197.02092984000001</v>
      </c>
      <c r="L237" s="1">
        <f t="shared" ca="1" si="28"/>
        <v>197.65556491000001</v>
      </c>
      <c r="M237" s="1">
        <f t="shared" ca="1" si="30"/>
        <v>185.20286831000001</v>
      </c>
      <c r="O237" s="1">
        <f t="shared" ca="1" si="34"/>
        <v>112.00815197318117</v>
      </c>
      <c r="P237" s="1">
        <f t="shared" ca="1" si="35"/>
        <v>113.35810165555702</v>
      </c>
      <c r="Q237" s="1">
        <f t="shared" ca="1" si="36"/>
        <v>126.50160601075574</v>
      </c>
      <c r="R237" s="1">
        <f t="shared" ca="1" si="36"/>
        <v>109.19894002445203</v>
      </c>
      <c r="AB237" s="93">
        <v>43952</v>
      </c>
    </row>
    <row r="238" spans="1:28" x14ac:dyDescent="0.3">
      <c r="A238" s="89">
        <v>43782</v>
      </c>
      <c r="B238" s="90">
        <v>120.12255537</v>
      </c>
      <c r="C238" s="90">
        <v>121.76219964000001</v>
      </c>
      <c r="D238" s="90"/>
      <c r="E238" s="90"/>
      <c r="F238" s="90">
        <v>105.37007024</v>
      </c>
      <c r="G238" s="91">
        <v>120.67726076</v>
      </c>
      <c r="I238" s="92">
        <f t="shared" ca="1" si="29"/>
        <v>46223</v>
      </c>
      <c r="J238" s="1">
        <f t="shared" ca="1" si="26"/>
        <v>163.19383905999999</v>
      </c>
      <c r="K238" s="1">
        <f t="shared" ca="1" si="27"/>
        <v>197.12442672</v>
      </c>
      <c r="L238" s="1">
        <f t="shared" ca="1" si="28"/>
        <v>197.26559943999999</v>
      </c>
      <c r="M238" s="1">
        <f t="shared" ca="1" si="30"/>
        <v>185.10867296999999</v>
      </c>
      <c r="O238" s="1">
        <f t="shared" ca="1" si="34"/>
        <v>111.73011135726234</v>
      </c>
      <c r="P238" s="1">
        <f t="shared" ca="1" si="35"/>
        <v>113.4176496936949</v>
      </c>
      <c r="Q238" s="1">
        <f t="shared" ca="1" si="36"/>
        <v>126.25202407631234</v>
      </c>
      <c r="R238" s="1">
        <f t="shared" ca="1" si="36"/>
        <v>109.14340075890443</v>
      </c>
      <c r="AB238" s="93">
        <v>43993</v>
      </c>
    </row>
    <row r="239" spans="1:28" x14ac:dyDescent="0.3">
      <c r="A239" s="89">
        <v>43783</v>
      </c>
      <c r="B239" s="90">
        <v>120.33220076000001</v>
      </c>
      <c r="C239" s="90">
        <v>121.97817128</v>
      </c>
      <c r="D239" s="90"/>
      <c r="E239" s="90"/>
      <c r="F239" s="90">
        <v>105.39007463</v>
      </c>
      <c r="G239" s="91">
        <v>121.24267826000001</v>
      </c>
      <c r="I239" s="92">
        <f t="shared" ca="1" si="29"/>
        <v>46224</v>
      </c>
      <c r="J239" s="1">
        <f t="shared" ca="1" si="26"/>
        <v>162.77157156999999</v>
      </c>
      <c r="K239" s="1">
        <f t="shared" ca="1" si="27"/>
        <v>197.22797803</v>
      </c>
      <c r="L239" s="1">
        <f t="shared" ca="1" si="28"/>
        <v>197.21360100999999</v>
      </c>
      <c r="M239" s="1">
        <f t="shared" ca="1" si="30"/>
        <v>184.61944097</v>
      </c>
      <c r="O239" s="1">
        <f t="shared" ca="1" si="34"/>
        <v>111.44100734480692</v>
      </c>
      <c r="P239" s="1">
        <f t="shared" ca="1" si="35"/>
        <v>113.47722904871611</v>
      </c>
      <c r="Q239" s="1">
        <f t="shared" ca="1" si="36"/>
        <v>126.21874454326183</v>
      </c>
      <c r="R239" s="1">
        <f t="shared" ca="1" si="36"/>
        <v>108.85494077816257</v>
      </c>
      <c r="AB239" s="93">
        <v>44081</v>
      </c>
    </row>
    <row r="240" spans="1:28" x14ac:dyDescent="0.3">
      <c r="A240" s="89">
        <v>43784</v>
      </c>
      <c r="B240" s="90"/>
      <c r="C240" s="90"/>
      <c r="D240" s="90"/>
      <c r="E240" s="90"/>
      <c r="F240" s="90"/>
      <c r="G240" s="91"/>
      <c r="I240" s="92">
        <f t="shared" ca="1" si="29"/>
        <v>46225</v>
      </c>
      <c r="J240" s="1">
        <f t="shared" ca="1" si="26"/>
        <v>162.22130558000001</v>
      </c>
      <c r="K240" s="1">
        <f t="shared" ca="1" si="27"/>
        <v>197.33158376</v>
      </c>
      <c r="L240" s="1">
        <f t="shared" ca="1" si="28"/>
        <v>202.01739114</v>
      </c>
      <c r="M240" s="1">
        <f t="shared" ca="1" si="30"/>
        <v>184.05377189000001</v>
      </c>
      <c r="O240" s="1">
        <f t="shared" ca="1" si="34"/>
        <v>111.06426959114572</v>
      </c>
      <c r="P240" s="1">
        <f t="shared" ca="1" si="35"/>
        <v>113.53683971486704</v>
      </c>
      <c r="Q240" s="1">
        <f t="shared" ca="1" si="36"/>
        <v>129.29321991490301</v>
      </c>
      <c r="R240" s="1">
        <f t="shared" ca="1" si="36"/>
        <v>108.5214121211592</v>
      </c>
      <c r="AB240" s="93">
        <v>44116</v>
      </c>
    </row>
    <row r="241" spans="1:28" x14ac:dyDescent="0.3">
      <c r="A241" s="89">
        <v>43787</v>
      </c>
      <c r="B241" s="90">
        <v>120.6991865</v>
      </c>
      <c r="C241" s="90">
        <v>121.90068105</v>
      </c>
      <c r="D241" s="90"/>
      <c r="E241" s="90"/>
      <c r="F241" s="90">
        <v>105.41008277</v>
      </c>
      <c r="G241" s="91">
        <v>120.91540673999999</v>
      </c>
      <c r="I241" s="92">
        <f t="shared" ca="1" si="29"/>
        <v>46226</v>
      </c>
      <c r="J241" s="1">
        <f t="shared" ca="1" si="26"/>
        <v>161.75991562999999</v>
      </c>
      <c r="K241" s="1">
        <f t="shared" ca="1" si="27"/>
        <v>197.43524391</v>
      </c>
      <c r="L241" s="1">
        <f t="shared" ca="1" si="28"/>
        <v>201.07988334999999</v>
      </c>
      <c r="M241" s="1">
        <f t="shared" ca="1" si="30"/>
        <v>184.0837871</v>
      </c>
      <c r="O241" s="1">
        <f t="shared" ca="1" si="34"/>
        <v>110.74838051843587</v>
      </c>
      <c r="P241" s="1">
        <f t="shared" ca="1" si="35"/>
        <v>113.59648169214769</v>
      </c>
      <c r="Q241" s="1">
        <f t="shared" ca="1" si="36"/>
        <v>128.6932052321057</v>
      </c>
      <c r="R241" s="1">
        <f t="shared" ca="1" si="36"/>
        <v>108.53910962847385</v>
      </c>
      <c r="AB241" s="93">
        <v>44137</v>
      </c>
    </row>
    <row r="242" spans="1:28" x14ac:dyDescent="0.3">
      <c r="A242" s="89">
        <v>43788</v>
      </c>
      <c r="B242" s="90">
        <v>121.28602349000001</v>
      </c>
      <c r="C242" s="90">
        <v>121.85410328</v>
      </c>
      <c r="D242" s="90"/>
      <c r="E242" s="90"/>
      <c r="F242" s="90">
        <v>105.43009465999999</v>
      </c>
      <c r="G242" s="91">
        <v>120.45450950999999</v>
      </c>
      <c r="I242" s="92">
        <f t="shared" ca="1" si="29"/>
        <v>46227</v>
      </c>
      <c r="J242" s="1">
        <f t="shared" ca="1" si="26"/>
        <v>161.80669248999999</v>
      </c>
      <c r="K242" s="1">
        <f t="shared" ca="1" si="27"/>
        <v>197.53895849</v>
      </c>
      <c r="L242" s="1">
        <f t="shared" ca="1" si="28"/>
        <v>198.02862235000001</v>
      </c>
      <c r="M242" s="1">
        <f t="shared" ca="1" si="30"/>
        <v>184.68588538</v>
      </c>
      <c r="O242" s="1">
        <f t="shared" ca="1" si="34"/>
        <v>110.78040613782717</v>
      </c>
      <c r="P242" s="1">
        <f t="shared" ca="1" si="35"/>
        <v>113.65615498631168</v>
      </c>
      <c r="Q242" s="1">
        <f t="shared" ca="1" si="36"/>
        <v>126.74036663110938</v>
      </c>
      <c r="R242" s="1">
        <f t="shared" ca="1" si="36"/>
        <v>108.89411759658208</v>
      </c>
      <c r="AB242" s="93">
        <v>44150</v>
      </c>
    </row>
    <row r="243" spans="1:28" x14ac:dyDescent="0.3">
      <c r="A243" s="89">
        <v>43789</v>
      </c>
      <c r="B243" s="90"/>
      <c r="C243" s="90">
        <v>121.89004665</v>
      </c>
      <c r="D243" s="90"/>
      <c r="E243" s="90"/>
      <c r="F243" s="90">
        <v>105.45011048000001</v>
      </c>
      <c r="G243" s="91"/>
      <c r="I243" s="92">
        <f t="shared" ca="1" si="29"/>
        <v>46230</v>
      </c>
      <c r="J243" s="1">
        <f t="shared" ca="1" si="26"/>
        <v>161.51029729000001</v>
      </c>
      <c r="K243" s="1">
        <f t="shared" ca="1" si="27"/>
        <v>197.64272749</v>
      </c>
      <c r="L243" s="1">
        <f t="shared" ca="1" si="28"/>
        <v>199.49926764</v>
      </c>
      <c r="M243" s="1">
        <f t="shared" ca="1" si="30"/>
        <v>184.71654122999999</v>
      </c>
      <c r="O243" s="1">
        <f t="shared" ca="1" si="34"/>
        <v>110.57748016407409</v>
      </c>
      <c r="P243" s="1">
        <f t="shared" ca="1" si="35"/>
        <v>113.71585959160538</v>
      </c>
      <c r="Q243" s="1">
        <f t="shared" ca="1" si="36"/>
        <v>127.68159482846301</v>
      </c>
      <c r="R243" s="1">
        <f t="shared" ca="1" si="36"/>
        <v>108.91219283675571</v>
      </c>
      <c r="AB243" s="93">
        <v>44190</v>
      </c>
    </row>
    <row r="244" spans="1:28" x14ac:dyDescent="0.3">
      <c r="A244" s="89">
        <v>43790</v>
      </c>
      <c r="B244" s="90">
        <v>121.58369442999999</v>
      </c>
      <c r="C244" s="90">
        <v>121.28573806999999</v>
      </c>
      <c r="D244" s="90"/>
      <c r="E244" s="90"/>
      <c r="F244" s="90">
        <v>105.47013004</v>
      </c>
      <c r="G244" s="91">
        <v>122.31205952000001</v>
      </c>
      <c r="I244" s="92">
        <f t="shared" ca="1" si="29"/>
        <v>46231</v>
      </c>
      <c r="J244" s="1">
        <f t="shared" ca="1" si="26"/>
        <v>161.89769475</v>
      </c>
      <c r="K244" s="1">
        <f t="shared" ca="1" si="27"/>
        <v>197.7465511</v>
      </c>
      <c r="L244" s="1">
        <f t="shared" ca="1" si="28"/>
        <v>200.89911770000001</v>
      </c>
      <c r="M244" s="1">
        <f t="shared" ca="1" si="30"/>
        <v>184.37160445999999</v>
      </c>
      <c r="O244" s="1">
        <f t="shared" ca="1" si="34"/>
        <v>110.84271052812851</v>
      </c>
      <c r="P244" s="1">
        <f t="shared" ca="1" si="35"/>
        <v>113.77559561734735</v>
      </c>
      <c r="Q244" s="1">
        <f t="shared" ca="1" si="36"/>
        <v>128.57751334633971</v>
      </c>
      <c r="R244" s="1">
        <f t="shared" ca="1" si="36"/>
        <v>108.70881191720963</v>
      </c>
      <c r="AB244" s="93">
        <v>44197</v>
      </c>
    </row>
    <row r="245" spans="1:28" x14ac:dyDescent="0.3">
      <c r="A245" s="89">
        <v>43791</v>
      </c>
      <c r="B245" s="90">
        <v>122.13396041999999</v>
      </c>
      <c r="C245" s="90">
        <v>121.66966856000001</v>
      </c>
      <c r="D245" s="90"/>
      <c r="E245" s="90"/>
      <c r="F245" s="90">
        <v>105.49015335</v>
      </c>
      <c r="G245" s="91">
        <v>123.67238166999999</v>
      </c>
      <c r="I245" s="92">
        <f t="shared" ca="1" si="29"/>
        <v>46232</v>
      </c>
      <c r="J245" s="1">
        <f t="shared" ca="1" si="26"/>
        <v>161.47925445999999</v>
      </c>
      <c r="K245" s="1">
        <f t="shared" ca="1" si="27"/>
        <v>197.85042912</v>
      </c>
      <c r="L245" s="1">
        <f t="shared" ca="1" si="28"/>
        <v>197.85042816999999</v>
      </c>
      <c r="M245" s="1">
        <f t="shared" ca="1" si="30"/>
        <v>183.46303777</v>
      </c>
      <c r="O245" s="1">
        <f t="shared" ca="1" si="34"/>
        <v>110.55622679524153</v>
      </c>
      <c r="P245" s="1">
        <f t="shared" ca="1" si="35"/>
        <v>113.83536294846543</v>
      </c>
      <c r="Q245" s="1">
        <f t="shared" ca="1" si="36"/>
        <v>126.6263205127416</v>
      </c>
      <c r="R245" s="1">
        <f t="shared" ca="1" si="36"/>
        <v>108.17310466604842</v>
      </c>
      <c r="AB245" s="93">
        <v>44242</v>
      </c>
    </row>
    <row r="246" spans="1:28" x14ac:dyDescent="0.3">
      <c r="A246" s="89">
        <v>43794</v>
      </c>
      <c r="B246" s="90">
        <v>122.15352166</v>
      </c>
      <c r="C246" s="90">
        <v>121.41000991999999</v>
      </c>
      <c r="D246" s="90"/>
      <c r="E246" s="90"/>
      <c r="F246" s="90">
        <v>105.51018058</v>
      </c>
      <c r="G246" s="91">
        <v>123.36704735000001</v>
      </c>
      <c r="I246" s="92">
        <f t="shared" ca="1" si="29"/>
        <v>46233</v>
      </c>
      <c r="J246" s="1">
        <f t="shared" ca="1" si="26"/>
        <v>161.85899753000001</v>
      </c>
      <c r="K246" s="1">
        <f t="shared" ca="1" si="27"/>
        <v>197.95436175</v>
      </c>
      <c r="L246" s="1">
        <f t="shared" ca="1" si="28"/>
        <v>201.57510866000001</v>
      </c>
      <c r="M246" s="1">
        <f t="shared" ca="1" si="30"/>
        <v>184.32940310000001</v>
      </c>
      <c r="O246" s="1">
        <f t="shared" ca="1" si="34"/>
        <v>110.81621660700552</v>
      </c>
      <c r="P246" s="1">
        <f t="shared" ca="1" si="35"/>
        <v>113.89516170003176</v>
      </c>
      <c r="Q246" s="1">
        <f t="shared" ca="1" si="36"/>
        <v>129.01015455291383</v>
      </c>
      <c r="R246" s="1">
        <f t="shared" ca="1" si="36"/>
        <v>108.683929236819</v>
      </c>
      <c r="AB246" s="93">
        <v>44243</v>
      </c>
    </row>
    <row r="247" spans="1:28" x14ac:dyDescent="0.3">
      <c r="A247" s="89">
        <v>43795</v>
      </c>
      <c r="B247" s="90">
        <v>122.32532031</v>
      </c>
      <c r="C247" s="90">
        <v>120.81103905000001</v>
      </c>
      <c r="D247" s="90"/>
      <c r="E247" s="90"/>
      <c r="F247" s="90">
        <v>105.53021156</v>
      </c>
      <c r="G247" s="91">
        <v>121.81445617</v>
      </c>
      <c r="I247" s="92">
        <f t="shared" ca="1" si="29"/>
        <v>46234</v>
      </c>
      <c r="J247" s="1">
        <f t="shared" ca="1" si="26"/>
        <v>162.38034690999999</v>
      </c>
      <c r="K247" s="1">
        <f t="shared" ca="1" si="27"/>
        <v>198.05834898000001</v>
      </c>
      <c r="L247" s="1">
        <f t="shared" ca="1" si="28"/>
        <v>202.53103777000001</v>
      </c>
      <c r="M247" s="1">
        <f t="shared" ca="1" si="30"/>
        <v>185.05466025999999</v>
      </c>
      <c r="O247" s="1">
        <f t="shared" ca="1" si="34"/>
        <v>111.17315670118408</v>
      </c>
      <c r="P247" s="1">
        <f t="shared" ca="1" si="35"/>
        <v>113.95499186629274</v>
      </c>
      <c r="Q247" s="1">
        <f t="shared" ca="1" si="36"/>
        <v>129.62195907105374</v>
      </c>
      <c r="R247" s="1">
        <f t="shared" ca="1" si="36"/>
        <v>109.11155389425453</v>
      </c>
      <c r="AB247" s="93">
        <v>44288</v>
      </c>
    </row>
    <row r="248" spans="1:28" x14ac:dyDescent="0.3">
      <c r="A248" s="89">
        <v>43796</v>
      </c>
      <c r="B248" s="90">
        <v>122.35381167</v>
      </c>
      <c r="C248" s="90">
        <v>120.4014244</v>
      </c>
      <c r="D248" s="90"/>
      <c r="E248" s="90"/>
      <c r="F248" s="90">
        <v>105.55024629</v>
      </c>
      <c r="G248" s="91">
        <v>122.55216256</v>
      </c>
      <c r="I248" s="92">
        <f t="shared" ca="1" si="29"/>
        <v>46237</v>
      </c>
      <c r="J248" s="1">
        <f t="shared" ca="1" si="26"/>
        <v>160.97704107000001</v>
      </c>
      <c r="K248" s="1">
        <f t="shared" ca="1" si="27"/>
        <v>198.16239082000001</v>
      </c>
      <c r="L248" s="1">
        <f t="shared" ca="1" si="28"/>
        <v>202.53244867000001</v>
      </c>
      <c r="M248" s="1">
        <f t="shared" ca="1" si="30"/>
        <v>185.63950818999999</v>
      </c>
      <c r="O248" s="1">
        <f t="shared" ca="1" si="34"/>
        <v>110.21238809205879</v>
      </c>
      <c r="P248" s="1">
        <f t="shared" ca="1" si="35"/>
        <v>114.01485345300199</v>
      </c>
      <c r="Q248" s="1">
        <f t="shared" ca="1" si="36"/>
        <v>129.62286206164751</v>
      </c>
      <c r="R248" s="1">
        <f t="shared" ca="1" si="36"/>
        <v>109.4563907459419</v>
      </c>
      <c r="AB248" s="93">
        <v>44307</v>
      </c>
    </row>
    <row r="249" spans="1:28" x14ac:dyDescent="0.3">
      <c r="A249" s="89">
        <v>43797</v>
      </c>
      <c r="B249" s="90">
        <v>122.66083798</v>
      </c>
      <c r="C249" s="90">
        <v>120.60993526</v>
      </c>
      <c r="D249" s="90"/>
      <c r="E249" s="90"/>
      <c r="F249" s="90">
        <v>105.57028493999999</v>
      </c>
      <c r="G249" s="91">
        <v>123.21476136</v>
      </c>
      <c r="I249" s="92">
        <f t="shared" ca="1" si="29"/>
        <v>46238</v>
      </c>
      <c r="J249" s="1">
        <f t="shared" ca="1" si="26"/>
        <v>160.92856323000001</v>
      </c>
      <c r="K249" s="1">
        <f t="shared" ca="1" si="27"/>
        <v>198.26648743000001</v>
      </c>
      <c r="L249" s="1">
        <f t="shared" ca="1" si="28"/>
        <v>202.41267023</v>
      </c>
      <c r="M249" s="1">
        <f t="shared" ca="1" si="30"/>
        <v>185.61633401</v>
      </c>
      <c r="O249" s="1">
        <f t="shared" ca="1" si="34"/>
        <v>110.17919790244893</v>
      </c>
      <c r="P249" s="1">
        <f t="shared" ca="1" si="35"/>
        <v>114.07474655221718</v>
      </c>
      <c r="Q249" s="1">
        <f t="shared" ca="1" si="36"/>
        <v>129.54620262110831</v>
      </c>
      <c r="R249" s="1">
        <f t="shared" ca="1" si="36"/>
        <v>109.44272683287713</v>
      </c>
      <c r="AB249" s="93">
        <v>44317</v>
      </c>
    </row>
    <row r="250" spans="1:28" x14ac:dyDescent="0.3">
      <c r="A250" s="89">
        <v>43798</v>
      </c>
      <c r="B250" s="90">
        <v>122.90662913</v>
      </c>
      <c r="C250" s="90">
        <v>120.55950306</v>
      </c>
      <c r="D250" s="90"/>
      <c r="E250" s="90"/>
      <c r="F250" s="90">
        <v>105.59032734</v>
      </c>
      <c r="G250" s="91">
        <v>123.15012174</v>
      </c>
      <c r="I250" s="92">
        <f t="shared" ca="1" si="29"/>
        <v>46239</v>
      </c>
      <c r="J250" s="1">
        <f t="shared" ca="1" si="26"/>
        <v>160.82692986000001</v>
      </c>
      <c r="K250" s="1">
        <f t="shared" ca="1" si="27"/>
        <v>198.37063864999999</v>
      </c>
      <c r="L250" s="1">
        <f t="shared" ca="1" si="28"/>
        <v>202.22060601000001</v>
      </c>
      <c r="M250" s="1">
        <f t="shared" ca="1" si="30"/>
        <v>185.74383248000001</v>
      </c>
      <c r="O250" s="1">
        <f t="shared" ca="1" si="34"/>
        <v>110.10961495855153</v>
      </c>
      <c r="P250" s="1">
        <f t="shared" ca="1" si="35"/>
        <v>114.13467107188062</v>
      </c>
      <c r="Q250" s="1">
        <f t="shared" ca="1" si="36"/>
        <v>129.42327953367456</v>
      </c>
      <c r="R250" s="1">
        <f t="shared" ca="1" si="36"/>
        <v>109.51790222246902</v>
      </c>
      <c r="AB250" s="93">
        <v>44350</v>
      </c>
    </row>
    <row r="251" spans="1:28" x14ac:dyDescent="0.3">
      <c r="A251" s="89">
        <v>43801</v>
      </c>
      <c r="B251" s="90">
        <v>122.96999051</v>
      </c>
      <c r="C251" s="90">
        <v>120.30070309</v>
      </c>
      <c r="D251" s="90"/>
      <c r="E251" s="90"/>
      <c r="F251" s="90">
        <v>105.61037349</v>
      </c>
      <c r="G251" s="91">
        <v>123.94039546</v>
      </c>
      <c r="I251" s="92">
        <f t="shared" ca="1" si="29"/>
        <v>46240</v>
      </c>
      <c r="J251" s="1">
        <f t="shared" ca="1" si="26"/>
        <v>159.89649556000001</v>
      </c>
      <c r="K251" s="1">
        <f t="shared" ca="1" si="27"/>
        <v>198.47311772</v>
      </c>
      <c r="L251" s="1">
        <f t="shared" ca="1" si="28"/>
        <v>199.74037196</v>
      </c>
      <c r="M251" s="1">
        <f t="shared" ca="1" si="30"/>
        <v>185.51256723</v>
      </c>
      <c r="O251" s="1">
        <f t="shared" ca="1" si="34"/>
        <v>109.47259625399495</v>
      </c>
      <c r="P251" s="1">
        <f t="shared" ca="1" si="35"/>
        <v>114.19363350213644</v>
      </c>
      <c r="Q251" s="1">
        <f t="shared" ca="1" si="36"/>
        <v>127.83590408714754</v>
      </c>
      <c r="R251" s="1">
        <f t="shared" ca="1" si="36"/>
        <v>109.38154407426681</v>
      </c>
      <c r="AB251" s="93">
        <v>44446</v>
      </c>
    </row>
    <row r="252" spans="1:28" x14ac:dyDescent="0.3">
      <c r="A252" s="89">
        <v>43802</v>
      </c>
      <c r="B252" s="90">
        <v>123.64060061000001</v>
      </c>
      <c r="C252" s="90">
        <v>120.67800303999999</v>
      </c>
      <c r="D252" s="90"/>
      <c r="E252" s="90"/>
      <c r="F252" s="90">
        <v>105.63042357</v>
      </c>
      <c r="G252" s="91">
        <v>123.97247064</v>
      </c>
      <c r="I252" s="92">
        <f t="shared" ca="1" si="29"/>
        <v>46241</v>
      </c>
      <c r="J252" s="1">
        <f t="shared" ca="1" si="26"/>
        <v>160.36596516</v>
      </c>
      <c r="K252" s="1">
        <f t="shared" ca="1" si="27"/>
        <v>198.57564979</v>
      </c>
      <c r="L252" s="1">
        <f t="shared" ca="1" si="28"/>
        <v>196.28942849000001</v>
      </c>
      <c r="M252" s="1">
        <f t="shared" ca="1" si="30"/>
        <v>186.26079368000001</v>
      </c>
      <c r="O252" s="1">
        <f t="shared" ca="1" si="34"/>
        <v>109.79401703181955</v>
      </c>
      <c r="P252" s="1">
        <f t="shared" ca="1" si="35"/>
        <v>114.25262642650976</v>
      </c>
      <c r="Q252" s="1">
        <f t="shared" ca="1" si="36"/>
        <v>125.62726457119915</v>
      </c>
      <c r="R252" s="1">
        <f t="shared" ca="1" si="36"/>
        <v>109.8227118379404</v>
      </c>
      <c r="AB252" s="93">
        <v>44481</v>
      </c>
    </row>
    <row r="253" spans="1:28" x14ac:dyDescent="0.3">
      <c r="A253" s="89">
        <v>43803</v>
      </c>
      <c r="B253" s="90">
        <v>124.01311453</v>
      </c>
      <c r="C253" s="90">
        <v>121.12539283</v>
      </c>
      <c r="D253" s="90"/>
      <c r="E253" s="90"/>
      <c r="F253" s="90">
        <v>105.65047739000001</v>
      </c>
      <c r="G253" s="91">
        <v>125.50273776</v>
      </c>
      <c r="I253" s="92">
        <f ca="1">WORKDAY(I252,1,$AB$4:$AB$467)</f>
        <v>46244</v>
      </c>
      <c r="J253" s="1">
        <f t="shared" ca="1" si="26"/>
        <v>159.13998613999999</v>
      </c>
      <c r="K253" s="1">
        <f t="shared" ca="1" si="27"/>
        <v>198.67823485</v>
      </c>
      <c r="L253" s="1">
        <f t="shared" ca="1" si="28"/>
        <v>195.9099765</v>
      </c>
      <c r="M253" s="1">
        <f t="shared" ca="1" si="30"/>
        <v>185.98950467</v>
      </c>
      <c r="O253" s="1">
        <f t="shared" ca="1" si="34"/>
        <v>108.95465463177266</v>
      </c>
      <c r="P253" s="1">
        <f t="shared" ca="1" si="35"/>
        <v>114.311649839247</v>
      </c>
      <c r="Q253" s="1">
        <f t="shared" ca="1" si="36"/>
        <v>125.38441137270289</v>
      </c>
      <c r="R253" s="1">
        <f t="shared" ca="1" si="36"/>
        <v>109.6627549614481</v>
      </c>
      <c r="AB253" s="93">
        <v>44502</v>
      </c>
    </row>
    <row r="254" spans="1:28" x14ac:dyDescent="0.3">
      <c r="A254" s="89">
        <v>43804</v>
      </c>
      <c r="B254" s="90">
        <v>124.13601009999999</v>
      </c>
      <c r="C254" s="90">
        <v>121.22412399</v>
      </c>
      <c r="D254" s="90"/>
      <c r="E254" s="90"/>
      <c r="F254" s="90">
        <v>105.67053496</v>
      </c>
      <c r="G254" s="91">
        <v>125.86836522999999</v>
      </c>
      <c r="I254" s="92">
        <f t="shared" ref="I254:I255" ca="1" si="37">WORKDAY(I253,1,$AB$4:$AB$467)</f>
        <v>46245</v>
      </c>
      <c r="J254" s="1">
        <f t="shared" ref="J254:J256" ca="1" si="38">VLOOKUP(I254,$A$10:$G$10000,2,FALSE)</f>
        <v>158.27078700000001</v>
      </c>
      <c r="K254" s="1">
        <f t="shared" ref="K254:K256" ca="1" si="39">VLOOKUP(I254,$A$10:$G$10000,6,FALSE)</f>
        <v>198.78087291</v>
      </c>
      <c r="L254" s="1">
        <f t="shared" ref="L254:L256" ca="1" si="40">VLOOKUP(I254,$A$10:$G$10000,7,FALSE)</f>
        <v>191.01132620999999</v>
      </c>
      <c r="M254" s="1">
        <f t="shared" ref="M254:M256" ca="1" si="41">VLOOKUP(I254,$A$10:$G$10000,3,FALSE)</f>
        <v>186.13194247000001</v>
      </c>
      <c r="O254" s="1">
        <f t="shared" ref="O254:O256" ca="1" si="42">J254/J253*O253</f>
        <v>108.3595603729255</v>
      </c>
      <c r="P254" s="1">
        <f t="shared" ref="P254:P256" ca="1" si="43">K254/K253*P253</f>
        <v>114.37070374610175</v>
      </c>
      <c r="Q254" s="1">
        <f t="shared" ref="Q254:Q256" ca="1" si="44">L254/L253*Q253</f>
        <v>122.249224517467</v>
      </c>
      <c r="R254" s="1">
        <f t="shared" ref="R254:R256" ca="1" si="45">M254/M253*R253</f>
        <v>109.74673884853014</v>
      </c>
      <c r="AB254" s="93">
        <v>44515</v>
      </c>
    </row>
    <row r="255" spans="1:28" x14ac:dyDescent="0.3">
      <c r="A255" s="89">
        <v>43805</v>
      </c>
      <c r="B255" s="90">
        <v>124.65055558</v>
      </c>
      <c r="C255" s="90">
        <v>121.83038688000001</v>
      </c>
      <c r="D255" s="90"/>
      <c r="E255" s="90"/>
      <c r="F255" s="90">
        <v>105.69059645</v>
      </c>
      <c r="G255" s="91">
        <v>126.44123546</v>
      </c>
      <c r="I255" s="92">
        <f t="shared" ca="1" si="37"/>
        <v>46246</v>
      </c>
      <c r="J255" s="1">
        <f t="shared" ca="1" si="38"/>
        <v>157.98204619000001</v>
      </c>
      <c r="K255" s="1">
        <f t="shared" ca="1" si="39"/>
        <v>198.88356396</v>
      </c>
      <c r="L255" s="1">
        <f t="shared" ca="1" si="40"/>
        <v>190.57489212999999</v>
      </c>
      <c r="M255" s="1">
        <f t="shared" ca="1" si="41"/>
        <v>186.32582821</v>
      </c>
      <c r="O255" s="1">
        <f t="shared" ca="1" si="42"/>
        <v>108.16187495146283</v>
      </c>
      <c r="P255" s="1">
        <f t="shared" ca="1" si="43"/>
        <v>114.42978814132042</v>
      </c>
      <c r="Q255" s="1">
        <f t="shared" ca="1" si="44"/>
        <v>121.9699021919713</v>
      </c>
      <c r="R255" s="1">
        <f t="shared" ca="1" si="45"/>
        <v>109.86105736577048</v>
      </c>
      <c r="AB255" s="93">
        <v>44555</v>
      </c>
    </row>
    <row r="256" spans="1:28" x14ac:dyDescent="0.3">
      <c r="A256" s="89">
        <v>43808</v>
      </c>
      <c r="B256" s="90">
        <v>124.79683958</v>
      </c>
      <c r="C256" s="90">
        <v>122.06217692</v>
      </c>
      <c r="D256" s="90"/>
      <c r="E256" s="90"/>
      <c r="F256" s="90">
        <v>105.71066168999999</v>
      </c>
      <c r="G256" s="91">
        <v>126.27224624999999</v>
      </c>
      <c r="I256" s="92">
        <f ca="1">WORKDAY(I255,1,$AB$4:$AB$467)</f>
        <v>46247</v>
      </c>
      <c r="J256" s="1">
        <f t="shared" ca="1" si="38"/>
        <v>157.02779820999999</v>
      </c>
      <c r="K256" s="1">
        <f t="shared" ca="1" si="39"/>
        <v>198.98630800999999</v>
      </c>
      <c r="L256" s="1">
        <f t="shared" ca="1" si="40"/>
        <v>190.13100532000001</v>
      </c>
      <c r="M256" s="1">
        <f t="shared" ca="1" si="41"/>
        <v>186.29401795999999</v>
      </c>
      <c r="O256" s="1">
        <f t="shared" ca="1" si="42"/>
        <v>107.50855229123272</v>
      </c>
      <c r="P256" s="1">
        <f t="shared" ca="1" si="43"/>
        <v>114.4889030306566</v>
      </c>
      <c r="Q256" s="1">
        <f t="shared" ca="1" si="44"/>
        <v>121.68581004218763</v>
      </c>
      <c r="R256" s="1">
        <f t="shared" ca="1" si="45"/>
        <v>109.84230147060745</v>
      </c>
      <c r="AB256" s="93">
        <v>44562</v>
      </c>
    </row>
    <row r="257" spans="1:28" x14ac:dyDescent="0.3">
      <c r="A257" s="89">
        <v>43809</v>
      </c>
      <c r="B257" s="90">
        <v>125.27098685999999</v>
      </c>
      <c r="C257" s="90">
        <v>122.33893653</v>
      </c>
      <c r="D257" s="90"/>
      <c r="E257" s="90"/>
      <c r="F257" s="90">
        <v>105.73073067999999</v>
      </c>
      <c r="G257" s="91">
        <v>125.92496045999999</v>
      </c>
      <c r="I257" s="92"/>
      <c r="AB257" s="93">
        <v>44620</v>
      </c>
    </row>
    <row r="258" spans="1:28" x14ac:dyDescent="0.3">
      <c r="A258" s="89">
        <v>43810</v>
      </c>
      <c r="B258" s="90">
        <v>125.82040236</v>
      </c>
      <c r="C258" s="90">
        <v>122.69117124</v>
      </c>
      <c r="D258" s="90"/>
      <c r="E258" s="90"/>
      <c r="F258" s="90">
        <v>105.7508036</v>
      </c>
      <c r="G258" s="91">
        <v>126.25704496</v>
      </c>
      <c r="I258" s="92"/>
      <c r="AB258" s="93">
        <v>44621</v>
      </c>
    </row>
    <row r="259" spans="1:28" x14ac:dyDescent="0.3">
      <c r="A259" s="89">
        <v>43811</v>
      </c>
      <c r="B259" s="90">
        <v>126.37534604</v>
      </c>
      <c r="C259" s="90">
        <v>123.14190186</v>
      </c>
      <c r="D259" s="90"/>
      <c r="E259" s="90"/>
      <c r="F259" s="90">
        <v>105.76887497</v>
      </c>
      <c r="G259" s="91">
        <v>127.66324406</v>
      </c>
      <c r="I259" s="92"/>
      <c r="AB259" s="93">
        <v>44666</v>
      </c>
    </row>
    <row r="260" spans="1:28" x14ac:dyDescent="0.3">
      <c r="A260" s="89">
        <v>43812</v>
      </c>
      <c r="B260" s="90">
        <v>126.76699594</v>
      </c>
      <c r="C260" s="90">
        <v>123.10789414</v>
      </c>
      <c r="D260" s="90"/>
      <c r="E260" s="90"/>
      <c r="F260" s="90">
        <v>105.78694937</v>
      </c>
      <c r="G260" s="91">
        <v>128.07868533999999</v>
      </c>
      <c r="I260" s="92"/>
      <c r="AB260" s="93">
        <v>44672</v>
      </c>
    </row>
    <row r="261" spans="1:28" x14ac:dyDescent="0.3">
      <c r="A261" s="89">
        <v>43815</v>
      </c>
      <c r="B261" s="90">
        <v>127.14631377000001</v>
      </c>
      <c r="C261" s="90">
        <v>122.72974979</v>
      </c>
      <c r="D261" s="90"/>
      <c r="E261" s="90"/>
      <c r="F261" s="90">
        <v>105.80502679999999</v>
      </c>
      <c r="G261" s="91">
        <v>127.31768776</v>
      </c>
      <c r="I261" s="92"/>
      <c r="AB261" s="93">
        <v>44682</v>
      </c>
    </row>
    <row r="262" spans="1:28" x14ac:dyDescent="0.3">
      <c r="A262" s="89">
        <v>43816</v>
      </c>
      <c r="B262" s="90">
        <v>127.4295264</v>
      </c>
      <c r="C262" s="90">
        <v>121.94948771</v>
      </c>
      <c r="D262" s="90"/>
      <c r="E262" s="90"/>
      <c r="F262" s="90">
        <v>105.82310726999999</v>
      </c>
      <c r="G262" s="91">
        <v>128.13648666</v>
      </c>
      <c r="I262" s="92"/>
      <c r="AB262" s="93">
        <v>44728</v>
      </c>
    </row>
    <row r="263" spans="1:28" x14ac:dyDescent="0.3">
      <c r="A263" s="89">
        <v>43817</v>
      </c>
      <c r="B263" s="90">
        <v>128.06611697</v>
      </c>
      <c r="C263" s="90">
        <v>121.7421622</v>
      </c>
      <c r="D263" s="90"/>
      <c r="E263" s="90"/>
      <c r="F263" s="90">
        <v>105.84119095</v>
      </c>
      <c r="G263" s="91">
        <v>130.06963352</v>
      </c>
      <c r="I263" s="92"/>
      <c r="AB263" s="93">
        <v>44811</v>
      </c>
    </row>
    <row r="264" spans="1:28" x14ac:dyDescent="0.3">
      <c r="A264" s="89">
        <v>43818</v>
      </c>
      <c r="B264" s="90">
        <v>128.69037545</v>
      </c>
      <c r="C264" s="90">
        <v>120.66245318999999</v>
      </c>
      <c r="D264" s="90"/>
      <c r="E264" s="90"/>
      <c r="F264" s="90">
        <v>105.85927767</v>
      </c>
      <c r="G264" s="91">
        <v>130.99877832000001</v>
      </c>
      <c r="I264" s="92"/>
      <c r="AB264" s="93">
        <v>44846</v>
      </c>
    </row>
    <row r="265" spans="1:28" x14ac:dyDescent="0.3">
      <c r="A265" s="89">
        <v>43819</v>
      </c>
      <c r="B265" s="90">
        <v>129.77602388</v>
      </c>
      <c r="C265" s="90">
        <v>121.05690975</v>
      </c>
      <c r="D265" s="90"/>
      <c r="E265" s="90"/>
      <c r="F265" s="90">
        <v>105.87736741000001</v>
      </c>
      <c r="G265" s="91">
        <v>130.98720668000001</v>
      </c>
      <c r="I265" s="92"/>
      <c r="AB265" s="93">
        <v>44867</v>
      </c>
    </row>
    <row r="266" spans="1:28" x14ac:dyDescent="0.3">
      <c r="A266" s="89">
        <v>43822</v>
      </c>
      <c r="B266" s="90">
        <v>131.22270463999999</v>
      </c>
      <c r="C266" s="90">
        <v>121.44399177</v>
      </c>
      <c r="D266" s="90"/>
      <c r="E266" s="90"/>
      <c r="F266" s="90">
        <v>105.89546037</v>
      </c>
      <c r="G266" s="91">
        <v>131.83170895999999</v>
      </c>
      <c r="I266" s="92"/>
      <c r="AB266" s="93">
        <v>44880</v>
      </c>
    </row>
    <row r="267" spans="1:28" x14ac:dyDescent="0.3">
      <c r="A267" s="89">
        <v>43823</v>
      </c>
      <c r="B267" s="90"/>
      <c r="C267" s="90">
        <v>121.51963000000001</v>
      </c>
      <c r="D267" s="90"/>
      <c r="E267" s="90"/>
      <c r="F267" s="90">
        <v>105.91355636999999</v>
      </c>
      <c r="G267" s="91"/>
      <c r="I267" s="92"/>
      <c r="AB267" s="93">
        <v>44920</v>
      </c>
    </row>
    <row r="268" spans="1:28" x14ac:dyDescent="0.3">
      <c r="A268" s="89">
        <v>43824</v>
      </c>
      <c r="B268" s="90"/>
      <c r="C268" s="90"/>
      <c r="D268" s="90"/>
      <c r="E268" s="90"/>
      <c r="F268" s="90"/>
      <c r="G268" s="91"/>
      <c r="I268" s="92"/>
      <c r="AB268" s="93">
        <v>44927</v>
      </c>
    </row>
    <row r="269" spans="1:28" x14ac:dyDescent="0.3">
      <c r="A269" s="89">
        <v>43825</v>
      </c>
      <c r="B269" s="90">
        <v>133.30555071000001</v>
      </c>
      <c r="C269" s="90">
        <v>122.01822636</v>
      </c>
      <c r="D269" s="90"/>
      <c r="E269" s="90"/>
      <c r="F269" s="90">
        <v>105.93165539</v>
      </c>
      <c r="G269" s="91">
        <v>133.35628697999999</v>
      </c>
      <c r="I269" s="92"/>
      <c r="AB269" s="93">
        <v>44977</v>
      </c>
    </row>
    <row r="270" spans="1:28" x14ac:dyDescent="0.3">
      <c r="A270" s="89">
        <v>43826</v>
      </c>
      <c r="B270" s="90">
        <v>134.77264319</v>
      </c>
      <c r="C270" s="90">
        <v>122.20629997</v>
      </c>
      <c r="D270" s="90"/>
      <c r="E270" s="90"/>
      <c r="F270" s="90">
        <v>105.94975762999999</v>
      </c>
      <c r="G270" s="91">
        <v>132.59483427000001</v>
      </c>
      <c r="I270" s="92"/>
      <c r="AB270" s="93">
        <v>44978</v>
      </c>
    </row>
    <row r="271" spans="1:28" x14ac:dyDescent="0.3">
      <c r="A271" s="89">
        <v>43829</v>
      </c>
      <c r="B271" s="90">
        <v>135.97523378</v>
      </c>
      <c r="C271" s="90">
        <v>122.90125077</v>
      </c>
      <c r="D271" s="90"/>
      <c r="E271" s="90"/>
      <c r="F271" s="90">
        <v>105.9678629</v>
      </c>
      <c r="G271" s="91">
        <v>131.58372083</v>
      </c>
      <c r="I271" s="92"/>
      <c r="AB271" s="93">
        <v>45023</v>
      </c>
    </row>
    <row r="272" spans="1:28" x14ac:dyDescent="0.3">
      <c r="A272" s="89">
        <v>43830</v>
      </c>
      <c r="B272" s="90"/>
      <c r="C272" s="90">
        <v>122.97741815000001</v>
      </c>
      <c r="D272" s="90"/>
      <c r="E272" s="90"/>
      <c r="F272" s="90">
        <v>105.98597121</v>
      </c>
      <c r="G272" s="91"/>
      <c r="I272" s="92"/>
      <c r="AB272" s="93">
        <v>45037</v>
      </c>
    </row>
    <row r="273" spans="1:28" x14ac:dyDescent="0.3">
      <c r="A273" s="89">
        <v>43831</v>
      </c>
      <c r="B273" s="90"/>
      <c r="C273" s="90"/>
      <c r="D273" s="90"/>
      <c r="E273" s="90"/>
      <c r="F273" s="90"/>
      <c r="G273" s="91"/>
      <c r="I273" s="92"/>
      <c r="AB273" s="93">
        <v>45047</v>
      </c>
    </row>
    <row r="274" spans="1:28" x14ac:dyDescent="0.3">
      <c r="A274" s="89">
        <v>43832</v>
      </c>
      <c r="B274" s="90">
        <v>137.14763203000001</v>
      </c>
      <c r="C274" s="90">
        <v>122.85546329</v>
      </c>
      <c r="D274" s="90"/>
      <c r="E274" s="90"/>
      <c r="F274" s="90">
        <v>106.00408272999999</v>
      </c>
      <c r="G274" s="91">
        <v>134.91498826</v>
      </c>
      <c r="I274" s="92"/>
      <c r="AB274" s="93">
        <v>45085</v>
      </c>
    </row>
    <row r="275" spans="1:28" x14ac:dyDescent="0.3">
      <c r="A275" s="89">
        <v>43833</v>
      </c>
      <c r="B275" s="90">
        <v>138.36425567000001</v>
      </c>
      <c r="C275" s="90">
        <v>122.60086846999999</v>
      </c>
      <c r="D275" s="90"/>
      <c r="E275" s="90"/>
      <c r="F275" s="90">
        <v>106.02219728</v>
      </c>
      <c r="G275" s="91">
        <v>133.92913444999999</v>
      </c>
      <c r="I275" s="92"/>
      <c r="AB275" s="93">
        <v>45176</v>
      </c>
    </row>
    <row r="276" spans="1:28" x14ac:dyDescent="0.3">
      <c r="A276" s="89">
        <v>43836</v>
      </c>
      <c r="B276" s="90">
        <v>138.18310165</v>
      </c>
      <c r="C276" s="90">
        <v>122.04080693</v>
      </c>
      <c r="D276" s="90"/>
      <c r="E276" s="90"/>
      <c r="F276" s="90">
        <v>106.04031486</v>
      </c>
      <c r="G276" s="91">
        <v>132.9861765</v>
      </c>
      <c r="I276" s="92"/>
      <c r="AB276" s="93">
        <v>45211</v>
      </c>
    </row>
    <row r="277" spans="1:28" x14ac:dyDescent="0.3">
      <c r="A277" s="89">
        <v>43837</v>
      </c>
      <c r="B277" s="90">
        <v>137.77104001999999</v>
      </c>
      <c r="C277" s="90">
        <v>122.11333822</v>
      </c>
      <c r="D277" s="90"/>
      <c r="E277" s="90"/>
      <c r="F277" s="90">
        <v>106.05843566</v>
      </c>
      <c r="G277" s="91">
        <v>132.74042987000001</v>
      </c>
      <c r="I277" s="92"/>
      <c r="AB277" s="93">
        <v>45232</v>
      </c>
    </row>
    <row r="278" spans="1:28" x14ac:dyDescent="0.3">
      <c r="A278" s="89">
        <v>43838</v>
      </c>
      <c r="B278" s="90">
        <v>135.39562594</v>
      </c>
      <c r="C278" s="90">
        <v>122.44857138</v>
      </c>
      <c r="D278" s="90"/>
      <c r="E278" s="90"/>
      <c r="F278" s="90">
        <v>106.07655948999999</v>
      </c>
      <c r="G278" s="91">
        <v>132.26833647000001</v>
      </c>
      <c r="I278" s="92"/>
      <c r="AB278" s="93">
        <v>45245</v>
      </c>
    </row>
    <row r="279" spans="1:28" x14ac:dyDescent="0.3">
      <c r="A279" s="89">
        <v>43839</v>
      </c>
      <c r="B279" s="90">
        <v>134.69567398999999</v>
      </c>
      <c r="C279" s="90">
        <v>122.65570371</v>
      </c>
      <c r="D279" s="90"/>
      <c r="E279" s="90"/>
      <c r="F279" s="90">
        <v>106.09468653</v>
      </c>
      <c r="G279" s="91">
        <v>131.92708113</v>
      </c>
      <c r="I279" s="92"/>
      <c r="AB279" s="93">
        <v>45285</v>
      </c>
    </row>
    <row r="280" spans="1:28" x14ac:dyDescent="0.3">
      <c r="A280" s="89">
        <v>43840</v>
      </c>
      <c r="B280" s="90">
        <v>135.01290616</v>
      </c>
      <c r="C280" s="90">
        <v>122.79222849</v>
      </c>
      <c r="D280" s="90"/>
      <c r="E280" s="90"/>
      <c r="F280" s="90">
        <v>106.1128166</v>
      </c>
      <c r="G280" s="91">
        <v>131.42224124000001</v>
      </c>
      <c r="I280" s="92"/>
      <c r="AB280" s="93">
        <v>45292</v>
      </c>
    </row>
    <row r="281" spans="1:28" x14ac:dyDescent="0.3">
      <c r="A281" s="89">
        <v>43843</v>
      </c>
      <c r="B281" s="90">
        <v>135.20213982999999</v>
      </c>
      <c r="C281" s="90">
        <v>122.52936896</v>
      </c>
      <c r="D281" s="90"/>
      <c r="E281" s="90"/>
      <c r="F281" s="90">
        <v>106.13094971</v>
      </c>
      <c r="G281" s="91">
        <v>133.49519219000001</v>
      </c>
      <c r="I281" s="92"/>
      <c r="AB281" s="93">
        <v>45334</v>
      </c>
    </row>
    <row r="282" spans="1:28" x14ac:dyDescent="0.3">
      <c r="A282" s="89">
        <v>43844</v>
      </c>
      <c r="B282" s="90">
        <v>135.33524126</v>
      </c>
      <c r="C282" s="90">
        <v>122.99982562</v>
      </c>
      <c r="D282" s="90"/>
      <c r="E282" s="90"/>
      <c r="F282" s="90">
        <v>106.14908603000001</v>
      </c>
      <c r="G282" s="91">
        <v>133.84463984000001</v>
      </c>
      <c r="I282" s="92"/>
      <c r="AB282" s="93">
        <v>45335</v>
      </c>
    </row>
    <row r="283" spans="1:28" x14ac:dyDescent="0.3">
      <c r="A283" s="89">
        <v>43845</v>
      </c>
      <c r="B283" s="90">
        <v>135.02353726999999</v>
      </c>
      <c r="C283" s="90">
        <v>123.06766845</v>
      </c>
      <c r="D283" s="90"/>
      <c r="E283" s="90"/>
      <c r="F283" s="90">
        <v>106.16722539</v>
      </c>
      <c r="G283" s="91">
        <v>132.45871672000001</v>
      </c>
      <c r="I283" s="92"/>
      <c r="AB283" s="93">
        <v>45380</v>
      </c>
    </row>
    <row r="284" spans="1:28" x14ac:dyDescent="0.3">
      <c r="A284" s="89">
        <v>43846</v>
      </c>
      <c r="B284" s="90">
        <v>134.47497225000001</v>
      </c>
      <c r="C284" s="90">
        <v>122.76418756</v>
      </c>
      <c r="D284" s="90"/>
      <c r="E284" s="90"/>
      <c r="F284" s="90">
        <v>106.18536777</v>
      </c>
      <c r="G284" s="91">
        <v>132.78852556999999</v>
      </c>
      <c r="I284" s="92"/>
      <c r="AB284" s="93">
        <v>45403</v>
      </c>
    </row>
    <row r="285" spans="1:28" x14ac:dyDescent="0.3">
      <c r="A285" s="89">
        <v>43847</v>
      </c>
      <c r="B285" s="90">
        <v>133.99742302000001</v>
      </c>
      <c r="C285" s="90">
        <v>123.06243397999999</v>
      </c>
      <c r="D285" s="90"/>
      <c r="E285" s="90"/>
      <c r="F285" s="90">
        <v>106.20351337</v>
      </c>
      <c r="G285" s="91">
        <v>134.80712281000001</v>
      </c>
      <c r="I285" s="92"/>
      <c r="AB285" s="93">
        <v>45413</v>
      </c>
    </row>
    <row r="286" spans="1:28" x14ac:dyDescent="0.3">
      <c r="A286" s="89">
        <v>43850</v>
      </c>
      <c r="B286" s="90">
        <v>133.49350865</v>
      </c>
      <c r="C286" s="90">
        <v>122.79311337999999</v>
      </c>
      <c r="D286" s="90"/>
      <c r="E286" s="90"/>
      <c r="F286" s="90">
        <v>106.22166201</v>
      </c>
      <c r="G286" s="91">
        <v>135.24328381000001</v>
      </c>
      <c r="I286" s="92"/>
      <c r="AB286" s="93">
        <v>45442</v>
      </c>
    </row>
    <row r="287" spans="1:28" x14ac:dyDescent="0.3">
      <c r="A287" s="89">
        <v>43851</v>
      </c>
      <c r="B287" s="90">
        <v>132.93473777</v>
      </c>
      <c r="C287" s="90">
        <v>122.75152377000001</v>
      </c>
      <c r="D287" s="90"/>
      <c r="E287" s="90"/>
      <c r="F287" s="90">
        <v>106.23981367</v>
      </c>
      <c r="G287" s="91">
        <v>133.15471056999999</v>
      </c>
      <c r="I287" s="92"/>
      <c r="AB287" s="93">
        <v>45542</v>
      </c>
    </row>
    <row r="288" spans="1:28" x14ac:dyDescent="0.3">
      <c r="A288" s="89">
        <v>43852</v>
      </c>
      <c r="B288" s="90">
        <v>132.69319906999999</v>
      </c>
      <c r="C288" s="90">
        <v>123.20781386</v>
      </c>
      <c r="D288" s="90"/>
      <c r="E288" s="90"/>
      <c r="F288" s="90">
        <v>106.25796855</v>
      </c>
      <c r="G288" s="91">
        <v>134.70820062999999</v>
      </c>
      <c r="I288" s="92"/>
      <c r="AB288" s="93">
        <v>45577</v>
      </c>
    </row>
    <row r="289" spans="1:28" x14ac:dyDescent="0.3">
      <c r="A289" s="89">
        <v>43853</v>
      </c>
      <c r="B289" s="90">
        <v>132.72764384999999</v>
      </c>
      <c r="C289" s="90">
        <v>123.18238943999999</v>
      </c>
      <c r="D289" s="90"/>
      <c r="E289" s="90"/>
      <c r="F289" s="90">
        <v>106.27612646</v>
      </c>
      <c r="G289" s="91">
        <v>136.00107274000001</v>
      </c>
      <c r="I289" s="92"/>
      <c r="AB289" s="93">
        <v>45598</v>
      </c>
    </row>
    <row r="290" spans="1:28" x14ac:dyDescent="0.3">
      <c r="A290" s="89">
        <v>43854</v>
      </c>
      <c r="B290" s="90">
        <v>132.67236209999999</v>
      </c>
      <c r="C290" s="90">
        <v>123.2903366</v>
      </c>
      <c r="D290" s="90"/>
      <c r="E290" s="90"/>
      <c r="F290" s="90">
        <v>106.29428758</v>
      </c>
      <c r="G290" s="91">
        <v>134.69113331</v>
      </c>
      <c r="I290" s="92"/>
      <c r="AB290" s="93">
        <v>45611</v>
      </c>
    </row>
    <row r="291" spans="1:28" x14ac:dyDescent="0.3">
      <c r="A291" s="89">
        <v>43857</v>
      </c>
      <c r="B291" s="90">
        <v>131.49528617000001</v>
      </c>
      <c r="C291" s="90">
        <v>123.14575714999999</v>
      </c>
      <c r="D291" s="90"/>
      <c r="E291" s="90"/>
      <c r="F291" s="90">
        <v>106.31245174</v>
      </c>
      <c r="G291" s="91">
        <v>130.25986585000001</v>
      </c>
      <c r="I291" s="92"/>
      <c r="AB291" s="93">
        <v>45616</v>
      </c>
    </row>
    <row r="292" spans="1:28" x14ac:dyDescent="0.3">
      <c r="A292" s="89">
        <v>43858</v>
      </c>
      <c r="B292" s="90">
        <v>131.82952811000001</v>
      </c>
      <c r="C292" s="90">
        <v>123.36251992</v>
      </c>
      <c r="D292" s="90"/>
      <c r="E292" s="90"/>
      <c r="F292" s="90">
        <v>106.33061893</v>
      </c>
      <c r="G292" s="91">
        <v>132.53225409999999</v>
      </c>
      <c r="I292" s="92"/>
      <c r="AB292" s="93">
        <v>45650</v>
      </c>
    </row>
    <row r="293" spans="1:28" x14ac:dyDescent="0.3">
      <c r="A293" s="89">
        <v>43859</v>
      </c>
      <c r="B293" s="90">
        <v>131.31115543000001</v>
      </c>
      <c r="C293" s="90">
        <v>123.63178310000001</v>
      </c>
      <c r="D293" s="90"/>
      <c r="E293" s="90"/>
      <c r="F293" s="90">
        <v>106.34878933</v>
      </c>
      <c r="G293" s="91">
        <v>131.2873184</v>
      </c>
      <c r="I293" s="92"/>
      <c r="AB293" s="93">
        <v>45651</v>
      </c>
    </row>
    <row r="294" spans="1:28" x14ac:dyDescent="0.3">
      <c r="A294" s="89">
        <v>43860</v>
      </c>
      <c r="B294" s="90">
        <v>130.80724106</v>
      </c>
      <c r="C294" s="90">
        <v>123.47284904</v>
      </c>
      <c r="D294" s="90"/>
      <c r="E294" s="90"/>
      <c r="F294" s="90">
        <v>106.36696277</v>
      </c>
      <c r="G294" s="91">
        <v>131.45025440000001</v>
      </c>
      <c r="I294" s="92"/>
      <c r="AB294" s="93">
        <v>45657</v>
      </c>
    </row>
    <row r="295" spans="1:28" x14ac:dyDescent="0.3">
      <c r="A295" s="89">
        <v>43861</v>
      </c>
      <c r="B295" s="90">
        <v>130.85954609000001</v>
      </c>
      <c r="C295" s="90">
        <v>123.29882839</v>
      </c>
      <c r="D295" s="90"/>
      <c r="E295" s="90"/>
      <c r="F295" s="90">
        <v>106.38513942</v>
      </c>
      <c r="G295" s="91">
        <v>129.43918954</v>
      </c>
      <c r="I295" s="92"/>
      <c r="AB295" s="93">
        <v>45658</v>
      </c>
    </row>
    <row r="296" spans="1:28" x14ac:dyDescent="0.3">
      <c r="A296" s="89">
        <v>43864</v>
      </c>
      <c r="B296" s="90">
        <v>129.95462644</v>
      </c>
      <c r="C296" s="90">
        <v>123.57147405000001</v>
      </c>
      <c r="D296" s="90"/>
      <c r="E296" s="90"/>
      <c r="F296" s="90">
        <v>106.4033191</v>
      </c>
      <c r="G296" s="91">
        <v>130.42754656</v>
      </c>
      <c r="I296" s="92"/>
      <c r="AB296" s="93">
        <v>45719</v>
      </c>
    </row>
    <row r="297" spans="1:28" x14ac:dyDescent="0.3">
      <c r="A297" s="89">
        <v>43865</v>
      </c>
      <c r="B297" s="90">
        <v>130.06306370999999</v>
      </c>
      <c r="C297" s="90">
        <v>123.72863377</v>
      </c>
      <c r="D297" s="90"/>
      <c r="E297" s="90"/>
      <c r="F297" s="90">
        <v>106.42150181</v>
      </c>
      <c r="G297" s="91">
        <v>131.48287572999999</v>
      </c>
      <c r="I297" s="92"/>
      <c r="AB297" s="93">
        <v>45720</v>
      </c>
    </row>
    <row r="298" spans="1:28" x14ac:dyDescent="0.3">
      <c r="A298" s="89">
        <v>43866</v>
      </c>
      <c r="B298" s="90">
        <v>129.63356708000001</v>
      </c>
      <c r="C298" s="90">
        <v>124.1671769</v>
      </c>
      <c r="D298" s="90"/>
      <c r="E298" s="90"/>
      <c r="F298" s="90">
        <v>106.43968774</v>
      </c>
      <c r="G298" s="91">
        <v>132.0194267</v>
      </c>
      <c r="I298" s="92"/>
      <c r="AB298" s="93">
        <v>45765</v>
      </c>
    </row>
    <row r="299" spans="1:28" x14ac:dyDescent="0.3">
      <c r="A299" s="89">
        <v>43867</v>
      </c>
      <c r="B299" s="90">
        <v>129.39628081000001</v>
      </c>
      <c r="C299" s="90">
        <v>124.02354339999999</v>
      </c>
      <c r="D299" s="90"/>
      <c r="E299" s="90"/>
      <c r="F299" s="90">
        <v>106.45686388</v>
      </c>
      <c r="G299" s="91">
        <v>131.06559118000001</v>
      </c>
      <c r="I299" s="92"/>
      <c r="AB299" s="93">
        <v>45768</v>
      </c>
    </row>
    <row r="300" spans="1:28" x14ac:dyDescent="0.3">
      <c r="A300" s="89">
        <v>43868</v>
      </c>
      <c r="B300" s="90">
        <v>128.77584952999999</v>
      </c>
      <c r="C300" s="90">
        <v>123.88955414</v>
      </c>
      <c r="D300" s="90"/>
      <c r="E300" s="90"/>
      <c r="F300" s="90">
        <v>106.47404288</v>
      </c>
      <c r="G300" s="91">
        <v>129.45024917000001</v>
      </c>
      <c r="I300" s="92"/>
      <c r="AB300" s="93">
        <v>45778</v>
      </c>
    </row>
    <row r="301" spans="1:28" x14ac:dyDescent="0.3">
      <c r="A301" s="89">
        <v>43871</v>
      </c>
      <c r="B301" s="90">
        <v>127.76759554</v>
      </c>
      <c r="C301" s="90">
        <v>124.30123858</v>
      </c>
      <c r="D301" s="90"/>
      <c r="E301" s="90"/>
      <c r="F301" s="90">
        <v>106.49122455</v>
      </c>
      <c r="G301" s="91">
        <v>128.08487509</v>
      </c>
      <c r="I301" s="92"/>
      <c r="AB301" s="93">
        <v>45827</v>
      </c>
    </row>
    <row r="302" spans="1:28" x14ac:dyDescent="0.3">
      <c r="A302" s="89">
        <v>43872</v>
      </c>
      <c r="B302" s="90">
        <v>128.43692991</v>
      </c>
      <c r="C302" s="90">
        <v>124.68754219</v>
      </c>
      <c r="D302" s="90"/>
      <c r="E302" s="90"/>
      <c r="F302" s="90">
        <v>106.50840908000001</v>
      </c>
      <c r="G302" s="91">
        <v>131.27112721</v>
      </c>
      <c r="I302" s="92"/>
      <c r="AB302" s="93">
        <v>45907</v>
      </c>
    </row>
    <row r="303" spans="1:28" x14ac:dyDescent="0.3">
      <c r="A303" s="89">
        <v>43873</v>
      </c>
      <c r="B303" s="90">
        <v>129.02759409999999</v>
      </c>
      <c r="C303" s="90">
        <v>125.08592335</v>
      </c>
      <c r="D303" s="90"/>
      <c r="E303" s="90"/>
      <c r="F303" s="90">
        <v>106.52559629</v>
      </c>
      <c r="G303" s="91">
        <v>132.75429990999999</v>
      </c>
      <c r="I303" s="92"/>
      <c r="AB303" s="93">
        <v>45942</v>
      </c>
    </row>
    <row r="304" spans="1:28" x14ac:dyDescent="0.3">
      <c r="A304" s="89">
        <v>43874</v>
      </c>
      <c r="B304" s="90">
        <v>129.25722596</v>
      </c>
      <c r="C304" s="90">
        <v>124.93010866</v>
      </c>
      <c r="D304" s="90"/>
      <c r="E304" s="90"/>
      <c r="F304" s="90">
        <v>106.54278635</v>
      </c>
      <c r="G304" s="91">
        <v>131.60313206000001</v>
      </c>
      <c r="I304" s="92"/>
      <c r="AB304" s="93">
        <v>45963</v>
      </c>
    </row>
    <row r="305" spans="1:28" x14ac:dyDescent="0.3">
      <c r="A305" s="89">
        <v>43875</v>
      </c>
      <c r="B305" s="90">
        <v>129.6539788</v>
      </c>
      <c r="C305" s="90">
        <v>125.67589108999999</v>
      </c>
      <c r="D305" s="90"/>
      <c r="E305" s="90"/>
      <c r="F305" s="90">
        <v>106.55997908000001</v>
      </c>
      <c r="G305" s="91">
        <v>130.14479799</v>
      </c>
      <c r="I305" s="92"/>
      <c r="AB305" s="93">
        <v>45976</v>
      </c>
    </row>
    <row r="306" spans="1:28" x14ac:dyDescent="0.3">
      <c r="A306" s="89">
        <v>43878</v>
      </c>
      <c r="B306" s="90">
        <v>129.56978045</v>
      </c>
      <c r="C306" s="90">
        <v>125.38002634999999</v>
      </c>
      <c r="D306" s="90"/>
      <c r="E306" s="90"/>
      <c r="F306" s="90">
        <v>106.57717468</v>
      </c>
      <c r="G306" s="91">
        <v>131.20111707000001</v>
      </c>
      <c r="AB306" s="93">
        <v>46016</v>
      </c>
    </row>
    <row r="307" spans="1:28" x14ac:dyDescent="0.3">
      <c r="A307" s="89">
        <v>43879</v>
      </c>
      <c r="B307" s="90">
        <v>128.65167822999999</v>
      </c>
      <c r="C307" s="90">
        <v>125.3277916</v>
      </c>
      <c r="D307" s="90"/>
      <c r="E307" s="90"/>
      <c r="F307" s="90">
        <v>106.59437312</v>
      </c>
      <c r="G307" s="91">
        <v>130.82359937000001</v>
      </c>
      <c r="AB307" s="93">
        <v>46023</v>
      </c>
    </row>
    <row r="308" spans="1:28" x14ac:dyDescent="0.3">
      <c r="A308" s="89">
        <v>43880</v>
      </c>
      <c r="B308" s="90">
        <v>128.12267445000001</v>
      </c>
      <c r="C308" s="90">
        <v>125.63250956</v>
      </c>
      <c r="D308" s="90"/>
      <c r="E308" s="90"/>
      <c r="F308" s="90">
        <v>106.61157425</v>
      </c>
      <c r="G308" s="91">
        <v>132.57618538</v>
      </c>
      <c r="AB308" s="93">
        <v>46069</v>
      </c>
    </row>
    <row r="309" spans="1:28" x14ac:dyDescent="0.3">
      <c r="A309" s="89">
        <v>43881</v>
      </c>
      <c r="B309" s="90">
        <v>128.13117933000001</v>
      </c>
      <c r="C309" s="90">
        <v>125.33292975000001</v>
      </c>
      <c r="D309" s="90"/>
      <c r="E309" s="90"/>
      <c r="F309" s="90">
        <v>106.62877822</v>
      </c>
      <c r="G309" s="91">
        <v>130.37865438</v>
      </c>
      <c r="AB309" s="93">
        <v>46070</v>
      </c>
    </row>
    <row r="310" spans="1:28" x14ac:dyDescent="0.3">
      <c r="A310" s="89">
        <v>43882</v>
      </c>
      <c r="B310" s="90">
        <v>128.320413</v>
      </c>
      <c r="C310" s="90">
        <v>124.86060673999999</v>
      </c>
      <c r="D310" s="90"/>
      <c r="E310" s="90"/>
      <c r="F310" s="90">
        <v>106.64598488</v>
      </c>
      <c r="G310" s="91">
        <v>129.34913098999999</v>
      </c>
      <c r="AB310" s="93">
        <v>46115</v>
      </c>
    </row>
    <row r="311" spans="1:28" x14ac:dyDescent="0.3">
      <c r="A311" s="89">
        <v>43885</v>
      </c>
      <c r="B311" s="90"/>
      <c r="C311" s="90"/>
      <c r="D311" s="90"/>
      <c r="E311" s="90"/>
      <c r="F311" s="90"/>
      <c r="G311" s="91"/>
      <c r="AB311" s="93">
        <v>46133</v>
      </c>
    </row>
    <row r="312" spans="1:28" x14ac:dyDescent="0.3">
      <c r="A312" s="89">
        <v>43886</v>
      </c>
      <c r="B312" s="90"/>
      <c r="C312" s="90"/>
      <c r="D312" s="90"/>
      <c r="E312" s="90"/>
      <c r="F312" s="90"/>
      <c r="G312" s="91"/>
      <c r="AB312" s="93">
        <v>46143</v>
      </c>
    </row>
    <row r="313" spans="1:28" x14ac:dyDescent="0.3">
      <c r="A313" s="89">
        <v>43887</v>
      </c>
      <c r="B313" s="90">
        <v>126.41149179</v>
      </c>
      <c r="C313" s="90">
        <v>123.94824367</v>
      </c>
      <c r="D313" s="90"/>
      <c r="E313" s="90"/>
      <c r="F313" s="90">
        <v>106.66319439</v>
      </c>
      <c r="G313" s="91">
        <v>120.28851277</v>
      </c>
      <c r="AB313" s="93">
        <v>46177</v>
      </c>
    </row>
    <row r="314" spans="1:28" x14ac:dyDescent="0.3">
      <c r="A314" s="89">
        <v>43888</v>
      </c>
      <c r="B314" s="90">
        <v>126.40213642000001</v>
      </c>
      <c r="C314" s="90">
        <v>123.82151177</v>
      </c>
      <c r="D314" s="90"/>
      <c r="E314" s="90"/>
      <c r="F314" s="90">
        <v>106.68040658</v>
      </c>
      <c r="G314" s="91">
        <v>117.17685621</v>
      </c>
      <c r="AB314" s="93">
        <v>46272</v>
      </c>
    </row>
    <row r="315" spans="1:28" x14ac:dyDescent="0.3">
      <c r="A315" s="89">
        <v>43889</v>
      </c>
      <c r="B315" s="90">
        <v>126.03430019</v>
      </c>
      <c r="C315" s="90">
        <v>123.85293977000001</v>
      </c>
      <c r="D315" s="90"/>
      <c r="E315" s="90"/>
      <c r="F315" s="90">
        <v>106.69762162000001</v>
      </c>
      <c r="G315" s="91">
        <v>118.52862193999999</v>
      </c>
      <c r="AB315" s="93">
        <v>46307</v>
      </c>
    </row>
    <row r="316" spans="1:28" x14ac:dyDescent="0.3">
      <c r="A316" s="89">
        <v>43892</v>
      </c>
      <c r="B316" s="90">
        <v>126.94942570000001</v>
      </c>
      <c r="C316" s="90">
        <v>124.81742318000001</v>
      </c>
      <c r="D316" s="90"/>
      <c r="E316" s="90"/>
      <c r="F316" s="90">
        <v>106.71483934</v>
      </c>
      <c r="G316" s="91">
        <v>121.32065315</v>
      </c>
      <c r="AB316" s="93">
        <v>46328</v>
      </c>
    </row>
    <row r="317" spans="1:28" x14ac:dyDescent="0.3">
      <c r="A317" s="89">
        <v>43893</v>
      </c>
      <c r="B317" s="90">
        <v>127.53456172</v>
      </c>
      <c r="C317" s="90">
        <v>125.0494451</v>
      </c>
      <c r="D317" s="90"/>
      <c r="E317" s="90"/>
      <c r="F317" s="90">
        <v>106.73205991</v>
      </c>
      <c r="G317" s="91">
        <v>120.08239646</v>
      </c>
      <c r="AB317" s="93">
        <v>46341</v>
      </c>
    </row>
    <row r="318" spans="1:28" x14ac:dyDescent="0.3">
      <c r="A318" s="89">
        <v>43894</v>
      </c>
      <c r="B318" s="90">
        <v>127.69232731</v>
      </c>
      <c r="C318" s="90">
        <v>125.25853965</v>
      </c>
      <c r="D318" s="90"/>
      <c r="E318" s="90"/>
      <c r="F318" s="90">
        <v>106.74928334000001</v>
      </c>
      <c r="G318" s="91">
        <v>122.00199187</v>
      </c>
      <c r="AB318" s="93">
        <v>46381</v>
      </c>
    </row>
    <row r="319" spans="1:28" x14ac:dyDescent="0.3">
      <c r="A319" s="89">
        <v>43895</v>
      </c>
      <c r="B319" s="90">
        <v>127.3159862</v>
      </c>
      <c r="C319" s="90">
        <v>124.35865153</v>
      </c>
      <c r="D319" s="90"/>
      <c r="E319" s="90"/>
      <c r="F319" s="90">
        <v>106.76650943999999</v>
      </c>
      <c r="G319" s="91">
        <v>116.32314896</v>
      </c>
      <c r="AB319" s="93">
        <v>46388</v>
      </c>
    </row>
    <row r="320" spans="1:28" x14ac:dyDescent="0.3">
      <c r="A320" s="89">
        <v>43896</v>
      </c>
      <c r="B320" s="90">
        <v>126.14146173</v>
      </c>
      <c r="C320" s="90">
        <v>124.18713765</v>
      </c>
      <c r="D320" s="90"/>
      <c r="E320" s="90"/>
      <c r="F320" s="90">
        <v>106.7837384</v>
      </c>
      <c r="G320" s="91">
        <v>111.50280352999999</v>
      </c>
      <c r="AB320" s="93">
        <v>46426</v>
      </c>
    </row>
    <row r="321" spans="1:28" x14ac:dyDescent="0.3">
      <c r="A321" s="89">
        <v>43899</v>
      </c>
      <c r="B321" s="90">
        <v>121.66364034</v>
      </c>
      <c r="C321" s="90">
        <v>121.4836413</v>
      </c>
      <c r="D321" s="90"/>
      <c r="E321" s="90"/>
      <c r="F321" s="90">
        <v>106.80097004</v>
      </c>
      <c r="G321" s="91">
        <v>97.929085748000006</v>
      </c>
      <c r="AB321" s="93">
        <v>46427</v>
      </c>
    </row>
    <row r="322" spans="1:28" x14ac:dyDescent="0.3">
      <c r="A322" s="89">
        <v>43900</v>
      </c>
      <c r="B322" s="90">
        <v>123.392258</v>
      </c>
      <c r="C322" s="90">
        <v>121.69400245999999</v>
      </c>
      <c r="D322" s="90"/>
      <c r="E322" s="90"/>
      <c r="F322" s="90">
        <v>106.81820453</v>
      </c>
      <c r="G322" s="91">
        <v>104.92357994</v>
      </c>
      <c r="AB322" s="93">
        <v>46472</v>
      </c>
    </row>
    <row r="323" spans="1:28" x14ac:dyDescent="0.3">
      <c r="A323" s="89">
        <v>43901</v>
      </c>
      <c r="B323" s="90">
        <v>121.13123461000001</v>
      </c>
      <c r="C323" s="90">
        <v>116.50727086000001</v>
      </c>
      <c r="D323" s="90"/>
      <c r="E323" s="90"/>
      <c r="F323" s="90">
        <v>106.83544188</v>
      </c>
      <c r="G323" s="91">
        <v>96.909518294999998</v>
      </c>
      <c r="AB323" s="93">
        <v>46498</v>
      </c>
    </row>
    <row r="324" spans="1:28" x14ac:dyDescent="0.3">
      <c r="A324" s="89">
        <v>43902</v>
      </c>
      <c r="B324" s="90">
        <v>113.17491569000001</v>
      </c>
      <c r="C324" s="90">
        <v>111.16835471</v>
      </c>
      <c r="D324" s="90"/>
      <c r="E324" s="90"/>
      <c r="F324" s="90">
        <v>106.85268189999999</v>
      </c>
      <c r="G324" s="91">
        <v>82.585942196000005</v>
      </c>
      <c r="AB324" s="93">
        <v>46508</v>
      </c>
    </row>
    <row r="325" spans="1:28" x14ac:dyDescent="0.3">
      <c r="A325" s="89">
        <v>43903</v>
      </c>
      <c r="B325" s="90">
        <v>114.86143417</v>
      </c>
      <c r="C325" s="90">
        <v>117.1718248</v>
      </c>
      <c r="D325" s="90"/>
      <c r="E325" s="90"/>
      <c r="F325" s="90">
        <v>106.86992478000001</v>
      </c>
      <c r="G325" s="91">
        <v>94.072679695000005</v>
      </c>
      <c r="AB325" s="93">
        <v>46534</v>
      </c>
    </row>
    <row r="326" spans="1:28" x14ac:dyDescent="0.3">
      <c r="A326" s="89">
        <v>43906</v>
      </c>
      <c r="B326" s="90">
        <v>109.53482536999999</v>
      </c>
      <c r="C326" s="90">
        <v>116.26881333</v>
      </c>
      <c r="D326" s="90"/>
      <c r="E326" s="90"/>
      <c r="F326" s="90">
        <v>106.88717034</v>
      </c>
      <c r="G326" s="91">
        <v>80.976516849000006</v>
      </c>
      <c r="AB326" s="93">
        <v>46637</v>
      </c>
    </row>
    <row r="327" spans="1:28" x14ac:dyDescent="0.3">
      <c r="A327" s="89">
        <v>43907</v>
      </c>
      <c r="B327" s="90">
        <v>107.19980949000001</v>
      </c>
      <c r="C327" s="90">
        <v>117.00470479000001</v>
      </c>
      <c r="D327" s="90"/>
      <c r="E327" s="90"/>
      <c r="F327" s="90">
        <v>106.90441875</v>
      </c>
      <c r="G327" s="91">
        <v>84.901078393000006</v>
      </c>
      <c r="AB327" s="93">
        <v>46672</v>
      </c>
    </row>
    <row r="328" spans="1:28" x14ac:dyDescent="0.3">
      <c r="A328" s="89">
        <v>43908</v>
      </c>
      <c r="B328" s="90">
        <v>93.017065048999996</v>
      </c>
      <c r="C328" s="90">
        <v>112.46096785</v>
      </c>
      <c r="D328" s="90"/>
      <c r="E328" s="90"/>
      <c r="F328" s="90">
        <v>106.92166983</v>
      </c>
      <c r="G328" s="91">
        <v>76.114493031999999</v>
      </c>
      <c r="AB328" s="93">
        <v>46693</v>
      </c>
    </row>
    <row r="329" spans="1:28" x14ac:dyDescent="0.3">
      <c r="A329" s="89">
        <v>43909</v>
      </c>
      <c r="B329" s="90">
        <v>93.862875755999994</v>
      </c>
      <c r="C329" s="90">
        <v>112.70542261999999</v>
      </c>
      <c r="D329" s="90"/>
      <c r="E329" s="90"/>
      <c r="F329" s="90">
        <v>106.93688172</v>
      </c>
      <c r="G329" s="91">
        <v>77.749371439000001</v>
      </c>
      <c r="AB329" s="93">
        <v>46706</v>
      </c>
    </row>
    <row r="330" spans="1:28" x14ac:dyDescent="0.3">
      <c r="A330" s="89">
        <v>43910</v>
      </c>
      <c r="B330" s="90">
        <v>96.811093771000003</v>
      </c>
      <c r="C330" s="90">
        <v>112.12722579</v>
      </c>
      <c r="D330" s="90"/>
      <c r="E330" s="90"/>
      <c r="F330" s="90">
        <v>106.95209575</v>
      </c>
      <c r="G330" s="91">
        <v>76.312940428999994</v>
      </c>
      <c r="AB330" s="93">
        <v>46746</v>
      </c>
    </row>
    <row r="331" spans="1:28" x14ac:dyDescent="0.3">
      <c r="A331" s="89">
        <v>43913</v>
      </c>
      <c r="B331" s="90">
        <v>92.246522565999996</v>
      </c>
      <c r="C331" s="90">
        <v>109.73686358</v>
      </c>
      <c r="D331" s="90"/>
      <c r="E331" s="90"/>
      <c r="F331" s="90">
        <v>106.96731192999999</v>
      </c>
      <c r="G331" s="91">
        <v>72.330862023999998</v>
      </c>
      <c r="AB331" s="93">
        <v>46753</v>
      </c>
    </row>
    <row r="332" spans="1:28" x14ac:dyDescent="0.3">
      <c r="A332" s="89">
        <v>43914</v>
      </c>
      <c r="B332" s="90">
        <v>94.838385943000006</v>
      </c>
      <c r="C332" s="90">
        <v>111.44208614999999</v>
      </c>
      <c r="D332" s="90"/>
      <c r="E332" s="90"/>
      <c r="F332" s="90">
        <v>106.98253024</v>
      </c>
      <c r="G332" s="91">
        <v>79.339476582000003</v>
      </c>
      <c r="AB332" s="93">
        <v>46811</v>
      </c>
    </row>
    <row r="333" spans="1:28" x14ac:dyDescent="0.3">
      <c r="A333" s="89">
        <v>43915</v>
      </c>
      <c r="B333" s="90">
        <v>100.35975659</v>
      </c>
      <c r="C333" s="90">
        <v>113.69313446</v>
      </c>
      <c r="D333" s="90"/>
      <c r="E333" s="90"/>
      <c r="F333" s="90">
        <v>106.9977507</v>
      </c>
      <c r="G333" s="91">
        <v>85.286037442999998</v>
      </c>
      <c r="AB333" s="93">
        <v>46812</v>
      </c>
    </row>
    <row r="334" spans="1:28" x14ac:dyDescent="0.3">
      <c r="A334" s="89">
        <v>43916</v>
      </c>
      <c r="B334" s="90">
        <v>103.89736306</v>
      </c>
      <c r="C334" s="90">
        <v>115.07566727</v>
      </c>
      <c r="D334" s="90"/>
      <c r="E334" s="90"/>
      <c r="F334" s="90">
        <v>107.01297329000001</v>
      </c>
      <c r="G334" s="91">
        <v>88.419699463000001</v>
      </c>
      <c r="AB334" s="93">
        <v>46857</v>
      </c>
    </row>
    <row r="335" spans="1:28" x14ac:dyDescent="0.3">
      <c r="A335" s="89">
        <v>43917</v>
      </c>
      <c r="B335" s="90">
        <v>104.98641344000001</v>
      </c>
      <c r="C335" s="90">
        <v>115.04005169</v>
      </c>
      <c r="D335" s="90"/>
      <c r="E335" s="90"/>
      <c r="F335" s="90">
        <v>107.02819803</v>
      </c>
      <c r="G335" s="91">
        <v>83.548823396000003</v>
      </c>
      <c r="AB335" s="93">
        <v>46864</v>
      </c>
    </row>
    <row r="336" spans="1:28" x14ac:dyDescent="0.3">
      <c r="A336" s="89">
        <v>43920</v>
      </c>
      <c r="B336" s="90">
        <v>105.34574479</v>
      </c>
      <c r="C336" s="90">
        <v>115.37846902</v>
      </c>
      <c r="D336" s="90"/>
      <c r="E336" s="90"/>
      <c r="F336" s="90">
        <v>107.04342509</v>
      </c>
      <c r="G336" s="91">
        <v>84.926383537000007</v>
      </c>
      <c r="AB336" s="93">
        <v>46874</v>
      </c>
    </row>
    <row r="337" spans="1:28" x14ac:dyDescent="0.3">
      <c r="A337" s="89">
        <v>43921</v>
      </c>
      <c r="B337" s="90">
        <v>106.06015504</v>
      </c>
      <c r="C337" s="90">
        <v>115.21772885999999</v>
      </c>
      <c r="D337" s="90"/>
      <c r="E337" s="90"/>
      <c r="F337" s="90">
        <v>107.05865429000001</v>
      </c>
      <c r="G337" s="91">
        <v>83.083431763999997</v>
      </c>
      <c r="AB337" s="93">
        <v>46919</v>
      </c>
    </row>
    <row r="338" spans="1:28" x14ac:dyDescent="0.3">
      <c r="A338" s="89">
        <v>43922</v>
      </c>
      <c r="B338" s="90">
        <v>104.79250209</v>
      </c>
      <c r="C338" s="90">
        <v>114.52899709</v>
      </c>
      <c r="D338" s="90"/>
      <c r="E338" s="90"/>
      <c r="F338" s="90">
        <v>107.07388563000001</v>
      </c>
      <c r="G338" s="91">
        <v>80.747416548999993</v>
      </c>
      <c r="AB338" s="93">
        <v>47003</v>
      </c>
    </row>
    <row r="339" spans="1:28" x14ac:dyDescent="0.3">
      <c r="A339" s="89">
        <v>43923</v>
      </c>
      <c r="B339" s="90">
        <v>104.00367411000001</v>
      </c>
      <c r="C339" s="90">
        <v>114.25125662000001</v>
      </c>
      <c r="D339" s="90"/>
      <c r="E339" s="90"/>
      <c r="F339" s="90">
        <v>107.08911911</v>
      </c>
      <c r="G339" s="91">
        <v>82.211519370000005</v>
      </c>
      <c r="AB339" s="93">
        <v>47038</v>
      </c>
    </row>
    <row r="340" spans="1:28" x14ac:dyDescent="0.3">
      <c r="A340" s="89">
        <v>43924</v>
      </c>
      <c r="B340" s="90">
        <v>102.81299036</v>
      </c>
      <c r="C340" s="90">
        <v>113.23069173</v>
      </c>
      <c r="D340" s="90"/>
      <c r="E340" s="90"/>
      <c r="F340" s="90">
        <v>107.10435473</v>
      </c>
      <c r="G340" s="91">
        <v>79.121310742999995</v>
      </c>
      <c r="AB340" s="93">
        <v>47059</v>
      </c>
    </row>
    <row r="341" spans="1:28" x14ac:dyDescent="0.3">
      <c r="A341" s="89">
        <v>43927</v>
      </c>
      <c r="B341" s="90">
        <v>103.67921278</v>
      </c>
      <c r="C341" s="90">
        <v>113.67666032</v>
      </c>
      <c r="D341" s="90"/>
      <c r="E341" s="90"/>
      <c r="F341" s="90">
        <v>107.11959249</v>
      </c>
      <c r="G341" s="91">
        <v>84.281807819999997</v>
      </c>
      <c r="AB341" s="93">
        <v>47072</v>
      </c>
    </row>
    <row r="342" spans="1:28" x14ac:dyDescent="0.3">
      <c r="A342" s="89">
        <v>43928</v>
      </c>
      <c r="B342" s="90">
        <v>105.60599424</v>
      </c>
      <c r="C342" s="90">
        <v>114.03752875000001</v>
      </c>
      <c r="D342" s="90"/>
      <c r="E342" s="90"/>
      <c r="F342" s="90">
        <v>107.13483239999999</v>
      </c>
      <c r="G342" s="91">
        <v>86.881854447999999</v>
      </c>
      <c r="AB342" s="93">
        <v>47112</v>
      </c>
    </row>
    <row r="343" spans="1:28" x14ac:dyDescent="0.3">
      <c r="A343" s="89">
        <v>43929</v>
      </c>
      <c r="B343" s="90">
        <v>106.47306715000001</v>
      </c>
      <c r="C343" s="90">
        <v>114.48069531</v>
      </c>
      <c r="D343" s="90"/>
      <c r="E343" s="90"/>
      <c r="F343" s="90">
        <v>107.15007462</v>
      </c>
      <c r="G343" s="91">
        <v>89.460760358000002</v>
      </c>
      <c r="AB343" s="93">
        <v>47119</v>
      </c>
    </row>
    <row r="344" spans="1:28" x14ac:dyDescent="0.3">
      <c r="A344" s="89">
        <v>43930</v>
      </c>
      <c r="B344" s="90">
        <v>107.17046764</v>
      </c>
      <c r="C344" s="90">
        <v>115.20155354000001</v>
      </c>
      <c r="D344" s="90"/>
      <c r="E344" s="90"/>
      <c r="F344" s="90">
        <v>107.16531899</v>
      </c>
      <c r="G344" s="91">
        <v>88.388159059000003</v>
      </c>
      <c r="AB344" s="93">
        <v>47161</v>
      </c>
    </row>
    <row r="345" spans="1:28" x14ac:dyDescent="0.3">
      <c r="A345" s="89">
        <v>43931</v>
      </c>
      <c r="B345" s="90"/>
      <c r="C345" s="90"/>
      <c r="D345" s="90"/>
      <c r="E345" s="90"/>
      <c r="F345" s="90"/>
      <c r="G345" s="91"/>
      <c r="AB345" s="93">
        <v>47162</v>
      </c>
    </row>
    <row r="346" spans="1:28" x14ac:dyDescent="0.3">
      <c r="A346" s="89">
        <v>43934</v>
      </c>
      <c r="B346" s="90">
        <v>107.48727456</v>
      </c>
      <c r="C346" s="90">
        <v>115.35377676</v>
      </c>
      <c r="D346" s="90"/>
      <c r="E346" s="90"/>
      <c r="F346" s="90">
        <v>107.1805655</v>
      </c>
      <c r="G346" s="91">
        <v>89.701068198000002</v>
      </c>
      <c r="AB346" s="93">
        <v>47207</v>
      </c>
    </row>
    <row r="347" spans="1:28" x14ac:dyDescent="0.3">
      <c r="A347" s="89">
        <v>43935</v>
      </c>
      <c r="B347" s="90">
        <v>108.40197483</v>
      </c>
      <c r="C347" s="90">
        <v>116.12485766</v>
      </c>
      <c r="D347" s="90"/>
      <c r="E347" s="90"/>
      <c r="F347" s="90">
        <v>107.19581414</v>
      </c>
      <c r="G347" s="91">
        <v>90.932805172000002</v>
      </c>
      <c r="AB347" s="93">
        <v>47229</v>
      </c>
    </row>
    <row r="348" spans="1:28" x14ac:dyDescent="0.3">
      <c r="A348" s="89">
        <v>43936</v>
      </c>
      <c r="B348" s="90">
        <v>108.20083432</v>
      </c>
      <c r="C348" s="90">
        <v>117.00733839999999</v>
      </c>
      <c r="D348" s="90"/>
      <c r="E348" s="90"/>
      <c r="F348" s="90">
        <v>107.21106493000001</v>
      </c>
      <c r="G348" s="91">
        <v>89.696107298000001</v>
      </c>
      <c r="AB348" s="93">
        <v>47239</v>
      </c>
    </row>
    <row r="349" spans="1:28" x14ac:dyDescent="0.3">
      <c r="A349" s="89">
        <v>43937</v>
      </c>
      <c r="B349" s="90">
        <v>108.44492449000001</v>
      </c>
      <c r="C349" s="90">
        <v>117.98958516</v>
      </c>
      <c r="D349" s="90"/>
      <c r="E349" s="90"/>
      <c r="F349" s="90">
        <v>107.22631787</v>
      </c>
      <c r="G349" s="91">
        <v>88.535973412000004</v>
      </c>
      <c r="AB349" s="93">
        <v>47269</v>
      </c>
    </row>
    <row r="350" spans="1:28" x14ac:dyDescent="0.3">
      <c r="A350" s="89">
        <v>43938</v>
      </c>
      <c r="B350" s="90">
        <v>108.84040160000001</v>
      </c>
      <c r="C350" s="90">
        <v>118.76635475</v>
      </c>
      <c r="D350" s="90"/>
      <c r="E350" s="90"/>
      <c r="F350" s="90">
        <v>107.24157294</v>
      </c>
      <c r="G350" s="91">
        <v>89.87682744</v>
      </c>
      <c r="AB350" s="93">
        <v>47368</v>
      </c>
    </row>
    <row r="351" spans="1:28" x14ac:dyDescent="0.3">
      <c r="A351" s="89">
        <v>43941</v>
      </c>
      <c r="B351" s="90">
        <v>108.67328062999999</v>
      </c>
      <c r="C351" s="90">
        <v>119.33383391</v>
      </c>
      <c r="D351" s="90"/>
      <c r="E351" s="90"/>
      <c r="F351" s="90">
        <v>107.25683033</v>
      </c>
      <c r="G351" s="91">
        <v>89.856881435000005</v>
      </c>
      <c r="AB351" s="93">
        <v>47403</v>
      </c>
    </row>
    <row r="352" spans="1:28" x14ac:dyDescent="0.3">
      <c r="A352" s="89">
        <v>43942</v>
      </c>
      <c r="B352" s="90"/>
      <c r="C352" s="90"/>
      <c r="D352" s="90"/>
      <c r="E352" s="90"/>
      <c r="F352" s="90"/>
      <c r="G352" s="91"/>
      <c r="AB352" s="93">
        <v>47424</v>
      </c>
    </row>
    <row r="353" spans="1:28" x14ac:dyDescent="0.3">
      <c r="A353" s="89">
        <v>43943</v>
      </c>
      <c r="B353" s="90">
        <v>109.41788321</v>
      </c>
      <c r="C353" s="90">
        <v>119.59238508999999</v>
      </c>
      <c r="D353" s="90"/>
      <c r="E353" s="90"/>
      <c r="F353" s="90">
        <v>107.27208985999999</v>
      </c>
      <c r="G353" s="91">
        <v>91.807550741</v>
      </c>
      <c r="AB353" s="93">
        <v>47437</v>
      </c>
    </row>
    <row r="354" spans="1:28" x14ac:dyDescent="0.3">
      <c r="A354" s="89">
        <v>43944</v>
      </c>
      <c r="B354" s="90">
        <v>110.24625890999999</v>
      </c>
      <c r="C354" s="90">
        <v>118.16015733</v>
      </c>
      <c r="D354" s="90"/>
      <c r="E354" s="90"/>
      <c r="F354" s="90">
        <v>107.28735154</v>
      </c>
      <c r="G354" s="91">
        <v>90.653970705999996</v>
      </c>
      <c r="AB354" s="93">
        <v>47477</v>
      </c>
    </row>
    <row r="355" spans="1:28" x14ac:dyDescent="0.3">
      <c r="A355" s="89">
        <v>43945</v>
      </c>
      <c r="B355" s="90">
        <v>107.52427081</v>
      </c>
      <c r="C355" s="90">
        <v>113.56157526</v>
      </c>
      <c r="D355" s="90"/>
      <c r="E355" s="90"/>
      <c r="F355" s="90">
        <v>107.30261535</v>
      </c>
      <c r="G355" s="91">
        <v>85.712765910000002</v>
      </c>
      <c r="AB355" s="93">
        <v>47484</v>
      </c>
    </row>
    <row r="356" spans="1:28" x14ac:dyDescent="0.3">
      <c r="A356" s="89">
        <v>43948</v>
      </c>
      <c r="B356" s="90">
        <v>108.73111384000001</v>
      </c>
      <c r="C356" s="90">
        <v>113.68028174</v>
      </c>
      <c r="D356" s="90"/>
      <c r="E356" s="90"/>
      <c r="F356" s="90">
        <v>107.31788131</v>
      </c>
      <c r="G356" s="91">
        <v>89.021538613999994</v>
      </c>
      <c r="AB356" s="93">
        <v>47546</v>
      </c>
    </row>
    <row r="357" spans="1:28" x14ac:dyDescent="0.3">
      <c r="A357" s="89">
        <v>43949</v>
      </c>
      <c r="B357" s="90">
        <v>109.40980358</v>
      </c>
      <c r="C357" s="90">
        <v>116.44044305</v>
      </c>
      <c r="D357" s="90"/>
      <c r="E357" s="90"/>
      <c r="F357" s="90">
        <v>107.33314941</v>
      </c>
      <c r="G357" s="91">
        <v>92.518780023999994</v>
      </c>
      <c r="AB357" s="93">
        <v>47547</v>
      </c>
    </row>
    <row r="358" spans="1:28" x14ac:dyDescent="0.3">
      <c r="A358" s="89">
        <v>43950</v>
      </c>
      <c r="B358" s="90">
        <v>110.27687649000001</v>
      </c>
      <c r="C358" s="90">
        <v>117.04578381</v>
      </c>
      <c r="D358" s="90"/>
      <c r="E358" s="90"/>
      <c r="F358" s="90">
        <v>107.34841983</v>
      </c>
      <c r="G358" s="91">
        <v>94.633500392000002</v>
      </c>
      <c r="AB358" s="93">
        <v>47592</v>
      </c>
    </row>
    <row r="359" spans="1:28" x14ac:dyDescent="0.3">
      <c r="A359" s="89">
        <v>43951</v>
      </c>
      <c r="B359" s="90">
        <v>110.71742948000001</v>
      </c>
      <c r="C359" s="90">
        <v>116.73195052</v>
      </c>
      <c r="D359" s="90"/>
      <c r="E359" s="90"/>
      <c r="F359" s="90">
        <v>107.36369239</v>
      </c>
      <c r="G359" s="91">
        <v>91.601309267999994</v>
      </c>
      <c r="AB359" s="93">
        <v>47594</v>
      </c>
    </row>
    <row r="360" spans="1:28" x14ac:dyDescent="0.3">
      <c r="A360" s="89">
        <v>43952</v>
      </c>
      <c r="B360" s="90"/>
      <c r="C360" s="90"/>
      <c r="D360" s="90"/>
      <c r="E360" s="90"/>
      <c r="F360" s="90"/>
      <c r="G360" s="91"/>
      <c r="AB360" s="93">
        <v>47604</v>
      </c>
    </row>
    <row r="361" spans="1:28" x14ac:dyDescent="0.3">
      <c r="A361" s="89">
        <v>43955</v>
      </c>
      <c r="B361" s="90">
        <v>109.81888849000001</v>
      </c>
      <c r="C361" s="90">
        <v>116.62193607</v>
      </c>
      <c r="D361" s="90"/>
      <c r="E361" s="90"/>
      <c r="F361" s="90">
        <v>107.37896709</v>
      </c>
      <c r="G361" s="91">
        <v>89.747036175000005</v>
      </c>
      <c r="AB361" s="93">
        <v>47654</v>
      </c>
    </row>
    <row r="362" spans="1:28" x14ac:dyDescent="0.3">
      <c r="A362" s="89">
        <v>43956</v>
      </c>
      <c r="B362" s="90">
        <v>110.03406206</v>
      </c>
      <c r="C362" s="90">
        <v>116.77098133</v>
      </c>
      <c r="D362" s="90"/>
      <c r="E362" s="90"/>
      <c r="F362" s="90">
        <v>107.39424393</v>
      </c>
      <c r="G362" s="91">
        <v>90.423539153999997</v>
      </c>
      <c r="AB362" s="93">
        <v>47733</v>
      </c>
    </row>
    <row r="363" spans="1:28" x14ac:dyDescent="0.3">
      <c r="A363" s="89">
        <v>43957</v>
      </c>
      <c r="B363" s="90">
        <v>109.983458</v>
      </c>
      <c r="C363" s="90">
        <v>116.7136793</v>
      </c>
      <c r="D363" s="90"/>
      <c r="E363" s="90"/>
      <c r="F363" s="90">
        <v>107.40952291000001</v>
      </c>
      <c r="G363" s="91">
        <v>89.960332139000002</v>
      </c>
      <c r="AB363" s="93">
        <v>47768</v>
      </c>
    </row>
    <row r="364" spans="1:28" x14ac:dyDescent="0.3">
      <c r="A364" s="89">
        <v>43958</v>
      </c>
      <c r="B364" s="90">
        <v>109.71172695</v>
      </c>
      <c r="C364" s="90">
        <v>115.84638513</v>
      </c>
      <c r="D364" s="90"/>
      <c r="E364" s="90"/>
      <c r="F364" s="90">
        <v>107.42170830000001</v>
      </c>
      <c r="G364" s="91">
        <v>88.884965933999993</v>
      </c>
      <c r="AB364" s="93">
        <v>47789</v>
      </c>
    </row>
    <row r="365" spans="1:28" x14ac:dyDescent="0.3">
      <c r="A365" s="89">
        <v>43959</v>
      </c>
      <c r="B365" s="90">
        <v>109.83122057</v>
      </c>
      <c r="C365" s="90">
        <v>116.34622156</v>
      </c>
      <c r="D365" s="90"/>
      <c r="E365" s="90"/>
      <c r="F365" s="90">
        <v>107.43389513</v>
      </c>
      <c r="G365" s="91">
        <v>91.325342112000001</v>
      </c>
      <c r="AB365" s="93">
        <v>47802</v>
      </c>
    </row>
    <row r="366" spans="1:28" x14ac:dyDescent="0.3">
      <c r="A366" s="89">
        <v>43962</v>
      </c>
      <c r="B366" s="90">
        <v>110.05702524</v>
      </c>
      <c r="C366" s="90">
        <v>116.16826675</v>
      </c>
      <c r="D366" s="90"/>
      <c r="E366" s="90"/>
      <c r="F366" s="90">
        <v>107.44608337</v>
      </c>
      <c r="G366" s="91">
        <v>89.961378934999999</v>
      </c>
      <c r="AB366" s="93">
        <v>47842</v>
      </c>
    </row>
    <row r="367" spans="1:28" x14ac:dyDescent="0.3">
      <c r="A367" s="89">
        <v>43963</v>
      </c>
      <c r="B367" s="90">
        <v>109.7631815</v>
      </c>
      <c r="C367" s="90">
        <v>115.20179183</v>
      </c>
      <c r="D367" s="90"/>
      <c r="E367" s="90"/>
      <c r="F367" s="90">
        <v>107.45827305</v>
      </c>
      <c r="G367" s="91">
        <v>88.604356467000002</v>
      </c>
      <c r="AB367" s="93">
        <v>47849</v>
      </c>
    </row>
    <row r="368" spans="1:28" x14ac:dyDescent="0.3">
      <c r="A368" s="89">
        <v>43964</v>
      </c>
      <c r="B368" s="90">
        <v>108.80255486</v>
      </c>
      <c r="C368" s="90">
        <v>114.67971968000001</v>
      </c>
      <c r="D368" s="90"/>
      <c r="E368" s="90"/>
      <c r="F368" s="90">
        <v>107.47046397</v>
      </c>
      <c r="G368" s="91">
        <v>88.490858801000002</v>
      </c>
      <c r="AB368" s="93">
        <v>47903</v>
      </c>
    </row>
    <row r="369" spans="1:28" x14ac:dyDescent="0.3">
      <c r="A369" s="89">
        <v>43965</v>
      </c>
      <c r="B369" s="90">
        <v>108.35349699</v>
      </c>
      <c r="C369" s="90">
        <v>115.34168194</v>
      </c>
      <c r="D369" s="90"/>
      <c r="E369" s="90"/>
      <c r="F369" s="90">
        <v>107.48265633</v>
      </c>
      <c r="G369" s="91">
        <v>89.900175532000006</v>
      </c>
      <c r="AB369" s="93">
        <v>47904</v>
      </c>
    </row>
    <row r="370" spans="1:28" x14ac:dyDescent="0.3">
      <c r="A370" s="89">
        <v>43966</v>
      </c>
      <c r="B370" s="90">
        <v>109.00284488</v>
      </c>
      <c r="C370" s="90">
        <v>115.71617512</v>
      </c>
      <c r="D370" s="90"/>
      <c r="E370" s="90"/>
      <c r="F370" s="90">
        <v>107.49485011</v>
      </c>
      <c r="G370" s="91">
        <v>88.245567304999994</v>
      </c>
      <c r="AB370" s="93">
        <v>47949</v>
      </c>
    </row>
    <row r="371" spans="1:28" x14ac:dyDescent="0.3">
      <c r="A371" s="89">
        <v>43969</v>
      </c>
      <c r="B371" s="90">
        <v>109.02538282</v>
      </c>
      <c r="C371" s="90">
        <v>116.45895054</v>
      </c>
      <c r="D371" s="90"/>
      <c r="E371" s="90"/>
      <c r="F371" s="90">
        <v>107.50704531</v>
      </c>
      <c r="G371" s="91">
        <v>92.384585389999998</v>
      </c>
      <c r="AB371" s="93">
        <v>47959</v>
      </c>
    </row>
    <row r="372" spans="1:28" x14ac:dyDescent="0.3">
      <c r="A372" s="89">
        <v>43970</v>
      </c>
      <c r="B372" s="90">
        <v>109.17336779999999</v>
      </c>
      <c r="C372" s="90">
        <v>116.74035895</v>
      </c>
      <c r="D372" s="90"/>
      <c r="E372" s="90"/>
      <c r="F372" s="90">
        <v>107.51924176999999</v>
      </c>
      <c r="G372" s="91">
        <v>91.870358472000007</v>
      </c>
      <c r="AB372" s="93">
        <v>47969</v>
      </c>
    </row>
    <row r="373" spans="1:28" x14ac:dyDescent="0.3">
      <c r="A373" s="89">
        <v>43971</v>
      </c>
      <c r="B373" s="90">
        <v>109.28350605</v>
      </c>
      <c r="C373" s="90">
        <v>117.16575218</v>
      </c>
      <c r="D373" s="90"/>
      <c r="E373" s="90"/>
      <c r="F373" s="90">
        <v>107.53143965</v>
      </c>
      <c r="G373" s="91">
        <v>92.526995092999996</v>
      </c>
      <c r="AB373" s="93">
        <v>48011</v>
      </c>
    </row>
    <row r="374" spans="1:28" x14ac:dyDescent="0.3">
      <c r="A374" s="89">
        <v>43972</v>
      </c>
      <c r="B374" s="90">
        <v>109.52844671</v>
      </c>
      <c r="C374" s="90">
        <v>117.60247424000001</v>
      </c>
      <c r="D374" s="90"/>
      <c r="E374" s="90"/>
      <c r="F374" s="90">
        <v>107.54363897</v>
      </c>
      <c r="G374" s="91">
        <v>94.469984105999998</v>
      </c>
      <c r="AB374" s="93">
        <v>48098</v>
      </c>
    </row>
    <row r="375" spans="1:28" x14ac:dyDescent="0.3">
      <c r="A375" s="89">
        <v>43973</v>
      </c>
      <c r="B375" s="90">
        <v>110.05745048999999</v>
      </c>
      <c r="C375" s="90">
        <v>117.39587281999999</v>
      </c>
      <c r="D375" s="90"/>
      <c r="E375" s="90"/>
      <c r="F375" s="90">
        <v>107.55583970000001</v>
      </c>
      <c r="G375" s="91">
        <v>93.498421329999999</v>
      </c>
      <c r="AB375" s="93">
        <v>48133</v>
      </c>
    </row>
    <row r="376" spans="1:28" x14ac:dyDescent="0.3">
      <c r="A376" s="89">
        <v>43976</v>
      </c>
      <c r="B376" s="90">
        <v>110.74719657</v>
      </c>
      <c r="C376" s="90">
        <v>118.86002469</v>
      </c>
      <c r="D376" s="90"/>
      <c r="E376" s="90"/>
      <c r="F376" s="90">
        <v>107.56804169</v>
      </c>
      <c r="G376" s="91">
        <v>97.469724568999993</v>
      </c>
      <c r="AB376" s="93">
        <v>48154</v>
      </c>
    </row>
    <row r="377" spans="1:28" x14ac:dyDescent="0.3">
      <c r="A377" s="89">
        <v>43977</v>
      </c>
      <c r="B377" s="90">
        <v>111.22432056</v>
      </c>
      <c r="C377" s="90">
        <v>118.49649659000001</v>
      </c>
      <c r="D377" s="90"/>
      <c r="E377" s="90"/>
      <c r="F377" s="90">
        <v>107.58024511000001</v>
      </c>
      <c r="G377" s="91">
        <v>97.248338696000005</v>
      </c>
      <c r="AB377" s="93">
        <v>48167</v>
      </c>
    </row>
    <row r="378" spans="1:28" x14ac:dyDescent="0.3">
      <c r="A378" s="89">
        <v>43978</v>
      </c>
      <c r="B378" s="90">
        <v>111.75247385</v>
      </c>
      <c r="C378" s="90">
        <v>118.56507245</v>
      </c>
      <c r="D378" s="90"/>
      <c r="E378" s="90"/>
      <c r="F378" s="90">
        <v>107.59244995</v>
      </c>
      <c r="G378" s="91">
        <v>100.06710869</v>
      </c>
      <c r="AB378" s="93">
        <v>48207</v>
      </c>
    </row>
    <row r="379" spans="1:28" x14ac:dyDescent="0.3">
      <c r="A379" s="89">
        <v>43979</v>
      </c>
      <c r="B379" s="90">
        <v>112.27807568</v>
      </c>
      <c r="C379" s="90">
        <v>118.41588168</v>
      </c>
      <c r="D379" s="90"/>
      <c r="E379" s="90"/>
      <c r="F379" s="90">
        <v>107.60465622</v>
      </c>
      <c r="G379" s="91">
        <v>98.932518896000005</v>
      </c>
      <c r="AB379" s="93">
        <v>48214</v>
      </c>
    </row>
    <row r="380" spans="1:28" x14ac:dyDescent="0.3">
      <c r="A380" s="89">
        <v>43980</v>
      </c>
      <c r="B380" s="90">
        <v>113.01629961</v>
      </c>
      <c r="C380" s="90">
        <v>118.50437708</v>
      </c>
      <c r="D380" s="90"/>
      <c r="E380" s="90"/>
      <c r="F380" s="90">
        <v>107.61686392</v>
      </c>
      <c r="G380" s="91">
        <v>99.448520814999995</v>
      </c>
      <c r="AB380" s="93">
        <v>48253</v>
      </c>
    </row>
    <row r="381" spans="1:28" x14ac:dyDescent="0.3">
      <c r="A381" s="89">
        <v>43983</v>
      </c>
      <c r="B381" s="90">
        <v>113.80512759</v>
      </c>
      <c r="C381" s="90">
        <v>118.42557084000001</v>
      </c>
      <c r="D381" s="90"/>
      <c r="E381" s="90"/>
      <c r="F381" s="90">
        <v>107.62907287</v>
      </c>
      <c r="G381" s="91">
        <v>100.83382951</v>
      </c>
      <c r="AB381" s="93">
        <v>48254</v>
      </c>
    </row>
    <row r="382" spans="1:28" x14ac:dyDescent="0.3">
      <c r="A382" s="89">
        <v>43984</v>
      </c>
      <c r="B382" s="90">
        <v>115.01664830999999</v>
      </c>
      <c r="C382" s="90">
        <v>119.28174735</v>
      </c>
      <c r="D382" s="90"/>
      <c r="E382" s="90"/>
      <c r="F382" s="90">
        <v>107.64128324000001</v>
      </c>
      <c r="G382" s="91">
        <v>103.59450236000001</v>
      </c>
      <c r="AB382" s="93">
        <v>48299</v>
      </c>
    </row>
    <row r="383" spans="1:28" x14ac:dyDescent="0.3">
      <c r="A383" s="89">
        <v>43985</v>
      </c>
      <c r="B383" s="90">
        <v>116.10995113</v>
      </c>
      <c r="C383" s="90">
        <v>120.03021968</v>
      </c>
      <c r="D383" s="90"/>
      <c r="E383" s="90"/>
      <c r="F383" s="90">
        <v>107.65349504</v>
      </c>
      <c r="G383" s="91">
        <v>105.81980756999999</v>
      </c>
      <c r="AB383" s="93">
        <v>48325</v>
      </c>
    </row>
    <row r="384" spans="1:28" x14ac:dyDescent="0.3">
      <c r="A384" s="89">
        <v>43986</v>
      </c>
      <c r="B384" s="90">
        <v>116.72102705</v>
      </c>
      <c r="C384" s="90">
        <v>120.02393925</v>
      </c>
      <c r="D384" s="90"/>
      <c r="E384" s="90"/>
      <c r="F384" s="90">
        <v>107.66570827</v>
      </c>
      <c r="G384" s="91">
        <v>106.76018267000001</v>
      </c>
      <c r="AB384" s="93">
        <v>48335</v>
      </c>
    </row>
    <row r="385" spans="1:28" x14ac:dyDescent="0.3">
      <c r="A385" s="89">
        <v>43987</v>
      </c>
      <c r="B385" s="90">
        <v>117.91298653</v>
      </c>
      <c r="C385" s="90">
        <v>120.28495529999999</v>
      </c>
      <c r="D385" s="90"/>
      <c r="E385" s="90"/>
      <c r="F385" s="90">
        <v>107.67792274999999</v>
      </c>
      <c r="G385" s="91">
        <v>107.68005423</v>
      </c>
      <c r="AB385" s="93">
        <v>48361</v>
      </c>
    </row>
    <row r="386" spans="1:28" x14ac:dyDescent="0.3">
      <c r="A386" s="89">
        <v>43990</v>
      </c>
      <c r="B386" s="90">
        <v>118.79281677</v>
      </c>
      <c r="C386" s="90">
        <v>120.55362013</v>
      </c>
      <c r="D386" s="90"/>
      <c r="E386" s="90"/>
      <c r="F386" s="90">
        <v>107.69013866</v>
      </c>
      <c r="G386" s="91">
        <v>111.10217668</v>
      </c>
      <c r="AB386" s="93">
        <v>48464</v>
      </c>
    </row>
    <row r="387" spans="1:28" x14ac:dyDescent="0.3">
      <c r="A387" s="89">
        <v>43991</v>
      </c>
      <c r="B387" s="90">
        <v>118.74731564</v>
      </c>
      <c r="C387" s="90">
        <v>120.37069842</v>
      </c>
      <c r="D387" s="90"/>
      <c r="E387" s="90"/>
      <c r="F387" s="90">
        <v>107.70235599</v>
      </c>
      <c r="G387" s="91">
        <v>110.0802767</v>
      </c>
      <c r="AB387" s="93">
        <v>48499</v>
      </c>
    </row>
    <row r="388" spans="1:28" x14ac:dyDescent="0.3">
      <c r="A388" s="89">
        <v>43992</v>
      </c>
      <c r="B388" s="90">
        <v>119.04200987</v>
      </c>
      <c r="C388" s="90">
        <v>120.63766004</v>
      </c>
      <c r="D388" s="90"/>
      <c r="E388" s="90"/>
      <c r="F388" s="90">
        <v>107.71457475</v>
      </c>
      <c r="G388" s="91">
        <v>107.73571644</v>
      </c>
      <c r="AB388" s="93">
        <v>48520</v>
      </c>
    </row>
    <row r="389" spans="1:28" x14ac:dyDescent="0.3">
      <c r="A389" s="89">
        <v>43993</v>
      </c>
      <c r="B389" s="90"/>
      <c r="C389" s="90"/>
      <c r="D389" s="90"/>
      <c r="E389" s="90"/>
      <c r="F389" s="90"/>
      <c r="G389" s="91"/>
      <c r="AB389" s="93">
        <v>48533</v>
      </c>
    </row>
    <row r="390" spans="1:28" x14ac:dyDescent="0.3">
      <c r="A390" s="89">
        <v>43994</v>
      </c>
      <c r="B390" s="90">
        <v>118.30378594</v>
      </c>
      <c r="C390" s="90">
        <v>120.51040783000001</v>
      </c>
      <c r="D390" s="90"/>
      <c r="E390" s="90"/>
      <c r="F390" s="90">
        <v>107.72679476</v>
      </c>
      <c r="G390" s="91">
        <v>105.58442650000001</v>
      </c>
      <c r="AB390" s="93">
        <v>48573</v>
      </c>
    </row>
    <row r="391" spans="1:28" x14ac:dyDescent="0.3">
      <c r="A391" s="89">
        <v>43997</v>
      </c>
      <c r="B391" s="90">
        <v>118.12518338</v>
      </c>
      <c r="C391" s="90">
        <v>120.30878561999999</v>
      </c>
      <c r="D391" s="90"/>
      <c r="E391" s="90"/>
      <c r="F391" s="90">
        <v>107.73901619999999</v>
      </c>
      <c r="G391" s="91">
        <v>105.10682605</v>
      </c>
      <c r="AB391" s="93">
        <v>48580</v>
      </c>
    </row>
    <row r="392" spans="1:28" x14ac:dyDescent="0.3">
      <c r="A392" s="89">
        <v>43998</v>
      </c>
      <c r="B392" s="90">
        <v>118.36629684</v>
      </c>
      <c r="C392" s="90">
        <v>119.91066017</v>
      </c>
      <c r="D392" s="90"/>
      <c r="E392" s="90"/>
      <c r="F392" s="90">
        <v>107.75123907</v>
      </c>
      <c r="G392" s="91">
        <v>106.42174912999999</v>
      </c>
      <c r="AB392" s="93">
        <v>48638</v>
      </c>
    </row>
    <row r="393" spans="1:28" x14ac:dyDescent="0.3">
      <c r="A393" s="89">
        <v>43999</v>
      </c>
      <c r="B393" s="90">
        <v>118.60358309999999</v>
      </c>
      <c r="C393" s="90">
        <v>120.51611149</v>
      </c>
      <c r="D393" s="90"/>
      <c r="E393" s="90"/>
      <c r="F393" s="90">
        <v>107.76346336</v>
      </c>
      <c r="G393" s="91">
        <v>108.71573323</v>
      </c>
      <c r="AB393" s="93">
        <v>48639</v>
      </c>
    </row>
    <row r="394" spans="1:28" x14ac:dyDescent="0.3">
      <c r="A394" s="89">
        <v>44000</v>
      </c>
      <c r="B394" s="90">
        <v>118.84171985</v>
      </c>
      <c r="C394" s="90">
        <v>119.97216482</v>
      </c>
      <c r="D394" s="90"/>
      <c r="E394" s="90"/>
      <c r="F394" s="90">
        <v>107.77256034</v>
      </c>
      <c r="G394" s="91">
        <v>109.37333700000001</v>
      </c>
      <c r="AB394" s="93">
        <v>48684</v>
      </c>
    </row>
    <row r="395" spans="1:28" x14ac:dyDescent="0.3">
      <c r="A395" s="89">
        <v>44001</v>
      </c>
      <c r="B395" s="90">
        <v>119.23889792999999</v>
      </c>
      <c r="C395" s="90">
        <v>119.98006458</v>
      </c>
      <c r="D395" s="90"/>
      <c r="E395" s="90"/>
      <c r="F395" s="90">
        <v>107.78165821</v>
      </c>
      <c r="G395" s="91">
        <v>109.88178379</v>
      </c>
      <c r="AB395" s="93">
        <v>48690</v>
      </c>
    </row>
    <row r="396" spans="1:28" x14ac:dyDescent="0.3">
      <c r="A396" s="89">
        <v>44004</v>
      </c>
      <c r="B396" s="90">
        <v>118.74603990999999</v>
      </c>
      <c r="C396" s="90">
        <v>119.30537074999999</v>
      </c>
      <c r="D396" s="90"/>
      <c r="E396" s="90"/>
      <c r="F396" s="90">
        <v>107.79075679</v>
      </c>
      <c r="G396" s="91">
        <v>108.47527746999999</v>
      </c>
      <c r="AB396" s="93">
        <v>48700</v>
      </c>
    </row>
    <row r="397" spans="1:28" x14ac:dyDescent="0.3">
      <c r="A397" s="89">
        <v>44005</v>
      </c>
      <c r="B397" s="90">
        <v>118.79239153</v>
      </c>
      <c r="C397" s="90">
        <v>119.81624664</v>
      </c>
      <c r="D397" s="90"/>
      <c r="E397" s="90"/>
      <c r="F397" s="90">
        <v>107.79985609000001</v>
      </c>
      <c r="G397" s="91">
        <v>109.20257279</v>
      </c>
      <c r="AB397" s="93">
        <v>48746</v>
      </c>
    </row>
    <row r="398" spans="1:28" x14ac:dyDescent="0.3">
      <c r="A398" s="89">
        <v>44006</v>
      </c>
      <c r="B398" s="90">
        <v>118.50365072</v>
      </c>
      <c r="C398" s="90">
        <v>119.39474016</v>
      </c>
      <c r="D398" s="90"/>
      <c r="E398" s="90"/>
      <c r="F398" s="90">
        <v>107.80895628</v>
      </c>
      <c r="G398" s="91">
        <v>107.38456205999999</v>
      </c>
      <c r="AB398" s="93">
        <v>48829</v>
      </c>
    </row>
    <row r="399" spans="1:28" x14ac:dyDescent="0.3">
      <c r="A399" s="89">
        <v>44007</v>
      </c>
      <c r="B399" s="90">
        <v>118.77283029</v>
      </c>
      <c r="C399" s="90">
        <v>120.29807024999999</v>
      </c>
      <c r="D399" s="90"/>
      <c r="E399" s="90"/>
      <c r="F399" s="90">
        <v>107.81805718</v>
      </c>
      <c r="G399" s="91">
        <v>109.21159571</v>
      </c>
      <c r="AB399" s="93">
        <v>48864</v>
      </c>
    </row>
    <row r="400" spans="1:28" x14ac:dyDescent="0.3">
      <c r="A400" s="89">
        <v>44008</v>
      </c>
      <c r="B400" s="90">
        <v>118.65929009</v>
      </c>
      <c r="C400" s="90">
        <v>119.96340519</v>
      </c>
      <c r="D400" s="90"/>
      <c r="E400" s="90"/>
      <c r="F400" s="90">
        <v>107.82715880000001</v>
      </c>
      <c r="G400" s="91">
        <v>106.76687305999999</v>
      </c>
      <c r="AB400" s="93">
        <v>48885</v>
      </c>
    </row>
    <row r="401" spans="1:28" x14ac:dyDescent="0.3">
      <c r="A401" s="89">
        <v>44011</v>
      </c>
      <c r="B401" s="90">
        <v>118.52576342</v>
      </c>
      <c r="C401" s="90">
        <v>120.61325088</v>
      </c>
      <c r="D401" s="90"/>
      <c r="E401" s="90"/>
      <c r="F401" s="90">
        <v>107.83626131</v>
      </c>
      <c r="G401" s="91">
        <v>108.92971188999999</v>
      </c>
      <c r="AB401" s="93">
        <v>48898</v>
      </c>
    </row>
    <row r="402" spans="1:28" x14ac:dyDescent="0.3">
      <c r="A402" s="89">
        <v>44012</v>
      </c>
      <c r="B402" s="90">
        <v>119.33542837</v>
      </c>
      <c r="C402" s="90">
        <v>120.93156473000001</v>
      </c>
      <c r="D402" s="90"/>
      <c r="E402" s="90"/>
      <c r="F402" s="90">
        <v>107.84536453</v>
      </c>
      <c r="G402" s="91">
        <v>108.15652824</v>
      </c>
      <c r="AB402" s="93">
        <v>48938</v>
      </c>
    </row>
    <row r="403" spans="1:28" x14ac:dyDescent="0.3">
      <c r="A403" s="89">
        <v>44013</v>
      </c>
      <c r="B403" s="90">
        <v>119.7504667</v>
      </c>
      <c r="C403" s="90">
        <v>121.88150369</v>
      </c>
      <c r="D403" s="90"/>
      <c r="E403" s="90"/>
      <c r="F403" s="90">
        <v>107.85446847</v>
      </c>
      <c r="G403" s="91">
        <v>109.46204154</v>
      </c>
      <c r="AB403" s="93">
        <v>48945</v>
      </c>
    </row>
    <row r="404" spans="1:28" x14ac:dyDescent="0.3">
      <c r="A404" s="89">
        <v>44014</v>
      </c>
      <c r="B404" s="90">
        <v>119.62757113000001</v>
      </c>
      <c r="C404" s="90">
        <v>121.93846679000001</v>
      </c>
      <c r="D404" s="90"/>
      <c r="E404" s="90"/>
      <c r="F404" s="90">
        <v>107.86357312</v>
      </c>
      <c r="G404" s="91">
        <v>109.49817874</v>
      </c>
      <c r="AB404" s="93">
        <v>48995</v>
      </c>
    </row>
    <row r="405" spans="1:28" x14ac:dyDescent="0.3">
      <c r="A405" s="89">
        <v>44015</v>
      </c>
      <c r="B405" s="90">
        <v>119.62799637000001</v>
      </c>
      <c r="C405" s="90">
        <v>122.56704592</v>
      </c>
      <c r="D405" s="90"/>
      <c r="E405" s="90"/>
      <c r="F405" s="90">
        <v>107.87267866000001</v>
      </c>
      <c r="G405" s="91">
        <v>110.10109882</v>
      </c>
      <c r="AB405" s="93">
        <v>48996</v>
      </c>
    </row>
    <row r="406" spans="1:28" x14ac:dyDescent="0.3">
      <c r="A406" s="89">
        <v>44018</v>
      </c>
      <c r="B406" s="90">
        <v>119.17085886</v>
      </c>
      <c r="C406" s="90">
        <v>122.85875743</v>
      </c>
      <c r="D406" s="90"/>
      <c r="E406" s="90"/>
      <c r="F406" s="90">
        <v>107.88178492</v>
      </c>
      <c r="G406" s="91">
        <v>112.57279921999999</v>
      </c>
      <c r="AB406" s="93">
        <v>49041</v>
      </c>
    </row>
    <row r="407" spans="1:28" x14ac:dyDescent="0.3">
      <c r="A407" s="89">
        <v>44019</v>
      </c>
      <c r="B407" s="90">
        <v>118.99735923</v>
      </c>
      <c r="C407" s="90">
        <v>122.52288303</v>
      </c>
      <c r="D407" s="90"/>
      <c r="E407" s="90"/>
      <c r="F407" s="90">
        <v>107.89089189000001</v>
      </c>
      <c r="G407" s="91">
        <v>111.23458494</v>
      </c>
      <c r="AB407" s="93">
        <v>49055</v>
      </c>
    </row>
    <row r="408" spans="1:28" x14ac:dyDescent="0.3">
      <c r="A408" s="89">
        <v>44020</v>
      </c>
      <c r="B408" s="90">
        <v>118.20002636</v>
      </c>
      <c r="C408" s="90">
        <v>122.62194207</v>
      </c>
      <c r="D408" s="90"/>
      <c r="E408" s="90"/>
      <c r="F408" s="90">
        <v>107.89999975000001</v>
      </c>
      <c r="G408" s="91">
        <v>113.5202857</v>
      </c>
      <c r="AB408" s="93">
        <v>49065</v>
      </c>
    </row>
    <row r="409" spans="1:28" x14ac:dyDescent="0.3">
      <c r="A409" s="89">
        <v>44021</v>
      </c>
      <c r="B409" s="90">
        <v>117.62679718</v>
      </c>
      <c r="C409" s="90">
        <v>123.13534273</v>
      </c>
      <c r="D409" s="90"/>
      <c r="E409" s="90"/>
      <c r="F409" s="90">
        <v>107.90910833</v>
      </c>
      <c r="G409" s="91">
        <v>112.82672678</v>
      </c>
      <c r="AB409" s="93">
        <v>49103</v>
      </c>
    </row>
    <row r="410" spans="1:28" x14ac:dyDescent="0.3">
      <c r="A410" s="89">
        <v>44022</v>
      </c>
      <c r="B410" s="90">
        <v>117.66124196</v>
      </c>
      <c r="C410" s="90">
        <v>123.73389138</v>
      </c>
      <c r="D410" s="90"/>
      <c r="E410" s="90"/>
      <c r="F410" s="90">
        <v>107.91821761999999</v>
      </c>
      <c r="G410" s="91">
        <v>113.81833795999999</v>
      </c>
      <c r="AB410" s="93">
        <v>49194</v>
      </c>
    </row>
    <row r="411" spans="1:28" x14ac:dyDescent="0.3">
      <c r="A411" s="89">
        <v>44025</v>
      </c>
      <c r="B411" s="90">
        <v>116.99233284</v>
      </c>
      <c r="C411" s="90">
        <v>123.559966</v>
      </c>
      <c r="D411" s="90"/>
      <c r="E411" s="90"/>
      <c r="F411" s="90">
        <v>107.9273278</v>
      </c>
      <c r="G411" s="91">
        <v>112.29960835</v>
      </c>
      <c r="AB411" s="93">
        <v>49229</v>
      </c>
    </row>
    <row r="412" spans="1:28" x14ac:dyDescent="0.3">
      <c r="A412" s="89">
        <v>44026</v>
      </c>
      <c r="B412" s="90">
        <v>116.63172575999999</v>
      </c>
      <c r="C412" s="90">
        <v>123.40593062000001</v>
      </c>
      <c r="D412" s="90"/>
      <c r="E412" s="90"/>
      <c r="F412" s="90">
        <v>107.9364387</v>
      </c>
      <c r="G412" s="91">
        <v>114.28302415</v>
      </c>
      <c r="AB412" s="93">
        <v>44189</v>
      </c>
    </row>
    <row r="413" spans="1:28" x14ac:dyDescent="0.3">
      <c r="A413" s="89">
        <v>44027</v>
      </c>
      <c r="B413" s="90">
        <v>116.78183697</v>
      </c>
      <c r="C413" s="90">
        <v>123.40750446</v>
      </c>
      <c r="D413" s="90"/>
      <c r="E413" s="90"/>
      <c r="F413" s="90">
        <v>107.94555031</v>
      </c>
      <c r="G413" s="91">
        <v>115.81943551000001</v>
      </c>
      <c r="AB413" s="93">
        <v>49263</v>
      </c>
    </row>
    <row r="414" spans="1:28" x14ac:dyDescent="0.3">
      <c r="A414" s="89">
        <v>44028</v>
      </c>
      <c r="B414" s="90">
        <v>116.66319383</v>
      </c>
      <c r="C414" s="90">
        <v>123.58664318</v>
      </c>
      <c r="D414" s="90"/>
      <c r="E414" s="90"/>
      <c r="F414" s="90">
        <v>107.95466281</v>
      </c>
      <c r="G414" s="91">
        <v>114.41164345999999</v>
      </c>
      <c r="AB414" s="93">
        <v>49303</v>
      </c>
    </row>
    <row r="415" spans="1:28" x14ac:dyDescent="0.3">
      <c r="A415" s="89">
        <v>44029</v>
      </c>
      <c r="B415" s="90">
        <v>116.58664988</v>
      </c>
      <c r="C415" s="90">
        <v>124.37588733</v>
      </c>
      <c r="D415" s="90"/>
      <c r="E415" s="90"/>
      <c r="F415" s="90">
        <v>107.96377603000001</v>
      </c>
      <c r="G415" s="91">
        <v>117.06843323</v>
      </c>
      <c r="AB415" s="93">
        <v>49310</v>
      </c>
    </row>
    <row r="416" spans="1:28" x14ac:dyDescent="0.3">
      <c r="A416" s="89">
        <v>44032</v>
      </c>
      <c r="B416" s="90">
        <v>115.85820656999999</v>
      </c>
      <c r="C416" s="90">
        <v>124.29525501000001</v>
      </c>
      <c r="D416" s="90"/>
      <c r="E416" s="90"/>
      <c r="F416" s="90">
        <v>107.97288996</v>
      </c>
      <c r="G416" s="91">
        <v>118.81853879000001</v>
      </c>
      <c r="AB416" s="93">
        <v>49345</v>
      </c>
    </row>
    <row r="417" spans="1:28" x14ac:dyDescent="0.3">
      <c r="A417" s="89">
        <v>44033</v>
      </c>
      <c r="B417" s="90">
        <v>116.18479411</v>
      </c>
      <c r="C417" s="90">
        <v>124.40203884</v>
      </c>
      <c r="D417" s="90"/>
      <c r="E417" s="90"/>
      <c r="F417" s="90">
        <v>107.9820046</v>
      </c>
      <c r="G417" s="91">
        <v>118.6858347</v>
      </c>
      <c r="AB417" s="93">
        <v>49346</v>
      </c>
    </row>
    <row r="418" spans="1:28" x14ac:dyDescent="0.3">
      <c r="A418" s="89">
        <v>44034</v>
      </c>
      <c r="B418" s="90">
        <v>116.33362957999999</v>
      </c>
      <c r="C418" s="90">
        <v>124.62888264999999</v>
      </c>
      <c r="D418" s="90"/>
      <c r="E418" s="90"/>
      <c r="F418" s="90">
        <v>107.99112013</v>
      </c>
      <c r="G418" s="91">
        <v>118.66288485</v>
      </c>
      <c r="AB418" s="93">
        <v>49391</v>
      </c>
    </row>
    <row r="419" spans="1:28" x14ac:dyDescent="0.3">
      <c r="A419" s="89">
        <v>44035</v>
      </c>
      <c r="B419" s="90">
        <v>116.21243499000001</v>
      </c>
      <c r="C419" s="90">
        <v>124.46800334</v>
      </c>
      <c r="D419" s="90"/>
      <c r="E419" s="90"/>
      <c r="F419" s="90">
        <v>108.00023638</v>
      </c>
      <c r="G419" s="91">
        <v>116.39149788</v>
      </c>
      <c r="AB419" s="93">
        <v>49420</v>
      </c>
    </row>
    <row r="420" spans="1:28" x14ac:dyDescent="0.3">
      <c r="A420" s="89">
        <v>44036</v>
      </c>
      <c r="B420" s="90">
        <v>116.1307881</v>
      </c>
      <c r="C420" s="90">
        <v>124.79347055</v>
      </c>
      <c r="D420" s="90"/>
      <c r="E420" s="90"/>
      <c r="F420" s="90">
        <v>108.00935335</v>
      </c>
      <c r="G420" s="91">
        <v>116.49193336</v>
      </c>
      <c r="AB420" s="93">
        <v>49430</v>
      </c>
    </row>
    <row r="421" spans="1:28" x14ac:dyDescent="0.3">
      <c r="A421" s="89">
        <v>44039</v>
      </c>
      <c r="B421" s="90">
        <v>115.78421408</v>
      </c>
      <c r="C421" s="90">
        <v>125.30149709</v>
      </c>
      <c r="D421" s="90"/>
      <c r="E421" s="90"/>
      <c r="F421" s="90">
        <v>108.01847119999999</v>
      </c>
      <c r="G421" s="91">
        <v>118.8762377</v>
      </c>
      <c r="AB421" s="93">
        <v>49453</v>
      </c>
    </row>
    <row r="422" spans="1:28" x14ac:dyDescent="0.3">
      <c r="A422" s="89">
        <v>44040</v>
      </c>
      <c r="B422" s="90">
        <v>115.78166262000001</v>
      </c>
      <c r="C422" s="90">
        <v>125.13892715999999</v>
      </c>
      <c r="D422" s="90"/>
      <c r="E422" s="90"/>
      <c r="F422" s="90">
        <v>108.02758977000001</v>
      </c>
      <c r="G422" s="91">
        <v>118.45750812</v>
      </c>
      <c r="AB422" s="93">
        <v>49559</v>
      </c>
    </row>
    <row r="423" spans="1:28" x14ac:dyDescent="0.3">
      <c r="A423" s="89">
        <v>44041</v>
      </c>
      <c r="B423" s="90">
        <v>115.80420056</v>
      </c>
      <c r="C423" s="90">
        <v>125.20443403</v>
      </c>
      <c r="D423" s="90"/>
      <c r="E423" s="90"/>
      <c r="F423" s="90">
        <v>108.03670905</v>
      </c>
      <c r="G423" s="91">
        <v>120.15980243</v>
      </c>
      <c r="AB423" s="93">
        <v>49594</v>
      </c>
    </row>
    <row r="424" spans="1:28" x14ac:dyDescent="0.3">
      <c r="A424" s="89">
        <v>44042</v>
      </c>
      <c r="B424" s="90">
        <v>116.24687977000001</v>
      </c>
      <c r="C424" s="90">
        <v>126.16087241</v>
      </c>
      <c r="D424" s="90"/>
      <c r="E424" s="90"/>
      <c r="F424" s="90">
        <v>108.04582923</v>
      </c>
      <c r="G424" s="91">
        <v>119.48112621999999</v>
      </c>
      <c r="AB424" s="93">
        <v>49615</v>
      </c>
    </row>
    <row r="425" spans="1:28" x14ac:dyDescent="0.3">
      <c r="A425" s="89">
        <v>44043</v>
      </c>
      <c r="B425" s="90">
        <v>116.22434182000001</v>
      </c>
      <c r="C425" s="90">
        <v>126.23571273</v>
      </c>
      <c r="D425" s="90"/>
      <c r="E425" s="90"/>
      <c r="F425" s="90">
        <v>108.05495012</v>
      </c>
      <c r="G425" s="91">
        <v>117.09572956</v>
      </c>
      <c r="AB425" s="93">
        <v>49628</v>
      </c>
    </row>
    <row r="426" spans="1:28" x14ac:dyDescent="0.3">
      <c r="A426" s="89">
        <v>44046</v>
      </c>
      <c r="B426" s="90">
        <v>115.42275651</v>
      </c>
      <c r="C426" s="90">
        <v>126.4745631</v>
      </c>
      <c r="D426" s="90"/>
      <c r="E426" s="90"/>
      <c r="F426" s="90">
        <v>108.06407172</v>
      </c>
      <c r="G426" s="91">
        <v>117.00210963000001</v>
      </c>
      <c r="AB426" s="93">
        <v>49668</v>
      </c>
    </row>
    <row r="427" spans="1:28" x14ac:dyDescent="0.3">
      <c r="A427" s="89">
        <v>44047</v>
      </c>
      <c r="B427" s="90">
        <v>115.423607</v>
      </c>
      <c r="C427" s="90">
        <v>126.08147314999999</v>
      </c>
      <c r="D427" s="90"/>
      <c r="E427" s="90"/>
      <c r="F427" s="90">
        <v>108.07319421</v>
      </c>
      <c r="G427" s="91">
        <v>115.16556378999999</v>
      </c>
      <c r="AB427" s="93">
        <v>49675</v>
      </c>
    </row>
    <row r="428" spans="1:28" x14ac:dyDescent="0.3">
      <c r="A428" s="89">
        <v>44048</v>
      </c>
      <c r="B428" s="90">
        <v>115.68853414</v>
      </c>
      <c r="C428" s="90">
        <v>125.62713418</v>
      </c>
      <c r="D428" s="90"/>
      <c r="E428" s="90"/>
      <c r="F428" s="90">
        <v>108.08231742</v>
      </c>
      <c r="G428" s="91">
        <v>116.97002307</v>
      </c>
      <c r="AB428" s="93">
        <v>49730</v>
      </c>
    </row>
    <row r="429" spans="1:28" x14ac:dyDescent="0.3">
      <c r="A429" s="89">
        <v>44049</v>
      </c>
      <c r="B429" s="90">
        <v>115.34536206999999</v>
      </c>
      <c r="C429" s="90">
        <v>126.12262071000001</v>
      </c>
      <c r="D429" s="90"/>
      <c r="E429" s="90"/>
      <c r="F429" s="90">
        <v>108.09039034</v>
      </c>
      <c r="G429" s="91">
        <v>118.47636181999999</v>
      </c>
      <c r="AB429" s="93">
        <v>49731</v>
      </c>
    </row>
    <row r="430" spans="1:28" x14ac:dyDescent="0.3">
      <c r="A430" s="89">
        <v>44050</v>
      </c>
      <c r="B430" s="90">
        <v>116.19542522</v>
      </c>
      <c r="C430" s="90">
        <v>125.42083641000001</v>
      </c>
      <c r="D430" s="90"/>
      <c r="E430" s="90"/>
      <c r="F430" s="90">
        <v>108.0984638</v>
      </c>
      <c r="G430" s="91">
        <v>116.94020078</v>
      </c>
      <c r="AB430" s="93">
        <v>49776</v>
      </c>
    </row>
    <row r="431" spans="1:28" x14ac:dyDescent="0.3">
      <c r="A431" s="89">
        <v>44053</v>
      </c>
      <c r="B431" s="90">
        <v>116.75802329</v>
      </c>
      <c r="C431" s="90">
        <v>124.88488423</v>
      </c>
      <c r="D431" s="90"/>
      <c r="E431" s="90"/>
      <c r="F431" s="90">
        <v>108.10653796</v>
      </c>
      <c r="G431" s="91">
        <v>117.70132352</v>
      </c>
      <c r="AB431" s="93">
        <v>49786</v>
      </c>
    </row>
    <row r="432" spans="1:28" x14ac:dyDescent="0.3">
      <c r="A432" s="89">
        <v>44054</v>
      </c>
      <c r="B432" s="90">
        <v>116.74569121</v>
      </c>
      <c r="C432" s="90">
        <v>124.66869832</v>
      </c>
      <c r="D432" s="90"/>
      <c r="E432" s="90"/>
      <c r="F432" s="90">
        <v>108.11461267</v>
      </c>
      <c r="G432" s="91">
        <v>116.25619956</v>
      </c>
      <c r="AB432" s="93">
        <v>49796</v>
      </c>
    </row>
    <row r="433" spans="1:28" x14ac:dyDescent="0.3">
      <c r="A433" s="89">
        <v>44055</v>
      </c>
      <c r="B433" s="90">
        <v>116.54965362999999</v>
      </c>
      <c r="C433" s="90">
        <v>124.17943413</v>
      </c>
      <c r="D433" s="90"/>
      <c r="E433" s="90"/>
      <c r="F433" s="90">
        <v>108.12268808</v>
      </c>
      <c r="G433" s="91">
        <v>116.1917875</v>
      </c>
      <c r="AB433" s="93">
        <v>49838</v>
      </c>
    </row>
    <row r="434" spans="1:28" x14ac:dyDescent="0.3">
      <c r="A434" s="89">
        <v>44056</v>
      </c>
      <c r="B434" s="90">
        <v>116.83839444</v>
      </c>
      <c r="C434" s="90">
        <v>123.70666765</v>
      </c>
      <c r="D434" s="90"/>
      <c r="E434" s="90"/>
      <c r="F434" s="90">
        <v>108.13076404</v>
      </c>
      <c r="G434" s="91">
        <v>114.30620156000001</v>
      </c>
      <c r="AB434" s="93">
        <v>49925</v>
      </c>
    </row>
    <row r="435" spans="1:28" x14ac:dyDescent="0.3">
      <c r="A435" s="89">
        <v>44057</v>
      </c>
      <c r="B435" s="90">
        <v>117.18326749000001</v>
      </c>
      <c r="C435" s="90">
        <v>123.77047535</v>
      </c>
      <c r="D435" s="90"/>
      <c r="E435" s="90"/>
      <c r="F435" s="90">
        <v>108.13884052</v>
      </c>
      <c r="G435" s="91">
        <v>115.32210523000001</v>
      </c>
      <c r="AB435" s="93">
        <v>49960</v>
      </c>
    </row>
    <row r="436" spans="1:28" x14ac:dyDescent="0.3">
      <c r="A436" s="89">
        <v>44060</v>
      </c>
      <c r="B436" s="90">
        <v>116.88261984</v>
      </c>
      <c r="C436" s="90">
        <v>123.76771848</v>
      </c>
      <c r="D436" s="90"/>
      <c r="E436" s="90"/>
      <c r="F436" s="90">
        <v>108.14691773</v>
      </c>
      <c r="G436" s="91">
        <v>113.32177003</v>
      </c>
      <c r="AB436" s="93">
        <v>49981</v>
      </c>
    </row>
    <row r="437" spans="1:28" x14ac:dyDescent="0.3">
      <c r="A437" s="89">
        <v>44061</v>
      </c>
      <c r="B437" s="90">
        <v>117.16540723</v>
      </c>
      <c r="C437" s="90">
        <v>125.01192008</v>
      </c>
      <c r="D437" s="90"/>
      <c r="E437" s="90"/>
      <c r="F437" s="90">
        <v>108.15499545999999</v>
      </c>
      <c r="G437" s="91">
        <v>116.13212015000001</v>
      </c>
      <c r="AB437" s="93">
        <v>49994</v>
      </c>
    </row>
    <row r="438" spans="1:28" x14ac:dyDescent="0.3">
      <c r="A438" s="89">
        <v>44062</v>
      </c>
      <c r="B438" s="90">
        <v>117.30191062</v>
      </c>
      <c r="C438" s="90">
        <v>124.47296771000001</v>
      </c>
      <c r="D438" s="90"/>
      <c r="E438" s="90"/>
      <c r="F438" s="90">
        <v>108.16307374</v>
      </c>
      <c r="G438" s="91">
        <v>114.75350184</v>
      </c>
      <c r="AB438" s="93">
        <v>50034</v>
      </c>
    </row>
    <row r="439" spans="1:28" x14ac:dyDescent="0.3">
      <c r="A439" s="89">
        <v>44063</v>
      </c>
      <c r="B439" s="90">
        <v>117.40056727</v>
      </c>
      <c r="C439" s="90">
        <v>124.79091858</v>
      </c>
      <c r="D439" s="90"/>
      <c r="E439" s="90"/>
      <c r="F439" s="90">
        <v>108.17115271999999</v>
      </c>
      <c r="G439" s="91">
        <v>115.45229474</v>
      </c>
      <c r="AB439" s="93">
        <v>50041</v>
      </c>
    </row>
    <row r="440" spans="1:28" x14ac:dyDescent="0.3">
      <c r="A440" s="89">
        <v>44064</v>
      </c>
      <c r="B440" s="90">
        <v>117.82070854</v>
      </c>
      <c r="C440" s="90">
        <v>124.83432431</v>
      </c>
      <c r="D440" s="90"/>
      <c r="E440" s="90"/>
      <c r="F440" s="90">
        <v>108.17923224</v>
      </c>
      <c r="G440" s="91">
        <v>115.51307715</v>
      </c>
      <c r="AB440" s="93">
        <v>50087</v>
      </c>
    </row>
    <row r="441" spans="1:28" x14ac:dyDescent="0.3">
      <c r="A441" s="89">
        <v>44067</v>
      </c>
      <c r="B441" s="90">
        <v>118.22554101</v>
      </c>
      <c r="C441" s="90">
        <v>124.92890004</v>
      </c>
      <c r="D441" s="90"/>
      <c r="E441" s="90"/>
      <c r="F441" s="90">
        <v>108.18731248</v>
      </c>
      <c r="G441" s="91">
        <v>116.39677737</v>
      </c>
      <c r="AB441" s="93">
        <v>50088</v>
      </c>
    </row>
    <row r="442" spans="1:28" x14ac:dyDescent="0.3">
      <c r="A442" s="89">
        <v>44068</v>
      </c>
      <c r="B442" s="90">
        <v>118.10732313</v>
      </c>
      <c r="C442" s="90">
        <v>124.83960086</v>
      </c>
      <c r="D442" s="90"/>
      <c r="E442" s="90"/>
      <c r="F442" s="90">
        <v>108.19539325</v>
      </c>
      <c r="G442" s="91">
        <v>116.19161681999999</v>
      </c>
      <c r="AB442" s="93">
        <v>50133</v>
      </c>
    </row>
    <row r="443" spans="1:28" x14ac:dyDescent="0.3">
      <c r="A443" s="89">
        <v>44069</v>
      </c>
      <c r="B443" s="90">
        <v>118.07628029999999</v>
      </c>
      <c r="C443" s="90">
        <v>124.02528748</v>
      </c>
      <c r="D443" s="90"/>
      <c r="E443" s="90"/>
      <c r="F443" s="90">
        <v>108.20347455</v>
      </c>
      <c r="G443" s="91">
        <v>114.49591049999999</v>
      </c>
      <c r="AB443" s="93">
        <v>50151</v>
      </c>
    </row>
    <row r="444" spans="1:28" x14ac:dyDescent="0.3">
      <c r="A444" s="89">
        <v>44070</v>
      </c>
      <c r="B444" s="90">
        <v>118.1273096</v>
      </c>
      <c r="C444" s="90">
        <v>124.05665104000001</v>
      </c>
      <c r="D444" s="90"/>
      <c r="E444" s="90"/>
      <c r="F444" s="90">
        <v>108.21155657</v>
      </c>
      <c r="G444" s="91">
        <v>114.49171194</v>
      </c>
      <c r="AB444" s="93">
        <v>50161</v>
      </c>
    </row>
    <row r="445" spans="1:28" x14ac:dyDescent="0.3">
      <c r="A445" s="89">
        <v>44071</v>
      </c>
      <c r="B445" s="90">
        <v>118.29613155</v>
      </c>
      <c r="C445" s="90">
        <v>124.48203065</v>
      </c>
      <c r="D445" s="90"/>
      <c r="E445" s="90"/>
      <c r="F445" s="90">
        <v>108.21963913</v>
      </c>
      <c r="G445" s="91">
        <v>116.22039232</v>
      </c>
      <c r="AB445" s="93">
        <v>50195</v>
      </c>
    </row>
    <row r="446" spans="1:28" x14ac:dyDescent="0.3">
      <c r="A446" s="89">
        <v>44074</v>
      </c>
      <c r="B446" s="90">
        <v>118.3071879</v>
      </c>
      <c r="C446" s="90">
        <v>123.96666559000001</v>
      </c>
      <c r="D446" s="90"/>
      <c r="E446" s="90"/>
      <c r="F446" s="90">
        <v>108.22772222</v>
      </c>
      <c r="G446" s="91">
        <v>113.0643266</v>
      </c>
      <c r="AB446" s="93">
        <v>50290</v>
      </c>
    </row>
    <row r="447" spans="1:28" x14ac:dyDescent="0.3">
      <c r="A447" s="89">
        <v>44075</v>
      </c>
      <c r="B447" s="90">
        <v>117.99080622</v>
      </c>
      <c r="C447" s="90">
        <v>124.26991439</v>
      </c>
      <c r="D447" s="90"/>
      <c r="E447" s="90"/>
      <c r="F447" s="90">
        <v>108.23580602</v>
      </c>
      <c r="G447" s="91">
        <v>116.24851925999999</v>
      </c>
      <c r="AB447" s="93">
        <v>50325</v>
      </c>
    </row>
    <row r="448" spans="1:28" x14ac:dyDescent="0.3">
      <c r="A448" s="89">
        <v>44076</v>
      </c>
      <c r="B448" s="90">
        <v>118.33227730999999</v>
      </c>
      <c r="C448" s="90">
        <v>124.2975079</v>
      </c>
      <c r="D448" s="90"/>
      <c r="E448" s="90"/>
      <c r="F448" s="90">
        <v>108.24389035999999</v>
      </c>
      <c r="G448" s="91">
        <v>115.95664537</v>
      </c>
      <c r="AB448" s="93">
        <v>50346</v>
      </c>
    </row>
    <row r="449" spans="1:28" x14ac:dyDescent="0.3">
      <c r="A449" s="89">
        <v>44077</v>
      </c>
      <c r="B449" s="90">
        <v>118.20172734000001</v>
      </c>
      <c r="C449" s="90">
        <v>124.62788399</v>
      </c>
      <c r="D449" s="90"/>
      <c r="E449" s="90"/>
      <c r="F449" s="90">
        <v>108.25197541</v>
      </c>
      <c r="G449" s="91">
        <v>114.60289982</v>
      </c>
      <c r="AB449" s="93">
        <v>50359</v>
      </c>
    </row>
    <row r="450" spans="1:28" x14ac:dyDescent="0.3">
      <c r="A450" s="89">
        <v>44078</v>
      </c>
      <c r="B450" s="90">
        <v>118.60145688</v>
      </c>
      <c r="C450" s="90">
        <v>124.77849094</v>
      </c>
      <c r="D450" s="90"/>
      <c r="E450" s="90"/>
      <c r="F450" s="90">
        <v>108.26006099999999</v>
      </c>
      <c r="G450" s="91">
        <v>115.19498785</v>
      </c>
      <c r="AB450" s="93">
        <v>50399</v>
      </c>
    </row>
    <row r="451" spans="1:28" x14ac:dyDescent="0.3">
      <c r="A451" s="89">
        <v>44081</v>
      </c>
      <c r="B451" s="90"/>
      <c r="C451" s="90"/>
      <c r="D451" s="90"/>
      <c r="E451" s="90"/>
      <c r="F451" s="90"/>
      <c r="G451" s="91"/>
      <c r="AB451" s="93">
        <v>50406</v>
      </c>
    </row>
    <row r="452" spans="1:28" x14ac:dyDescent="0.3">
      <c r="A452" s="89">
        <v>44082</v>
      </c>
      <c r="B452" s="90">
        <v>118.50790316</v>
      </c>
      <c r="C452" s="90">
        <v>124.41538279</v>
      </c>
      <c r="D452" s="90"/>
      <c r="E452" s="90"/>
      <c r="F452" s="90">
        <v>108.26814711999999</v>
      </c>
      <c r="G452" s="91">
        <v>113.83950144000001</v>
      </c>
      <c r="AB452" s="93">
        <v>50472</v>
      </c>
    </row>
    <row r="453" spans="1:28" x14ac:dyDescent="0.3">
      <c r="A453" s="89">
        <v>44083</v>
      </c>
      <c r="B453" s="90">
        <v>118.58061992</v>
      </c>
      <c r="C453" s="90">
        <v>124.74024163</v>
      </c>
      <c r="D453" s="90"/>
      <c r="E453" s="90"/>
      <c r="F453" s="90">
        <v>108.27623396</v>
      </c>
      <c r="G453" s="91">
        <v>115.25224301</v>
      </c>
      <c r="AB453" s="93">
        <v>50473</v>
      </c>
    </row>
    <row r="454" spans="1:28" x14ac:dyDescent="0.3">
      <c r="A454" s="89">
        <v>44084</v>
      </c>
      <c r="B454" s="90">
        <v>118.77112932</v>
      </c>
      <c r="C454" s="90">
        <v>124.19877150000001</v>
      </c>
      <c r="D454" s="90"/>
      <c r="E454" s="90"/>
      <c r="F454" s="90">
        <v>108.28432133</v>
      </c>
      <c r="G454" s="91">
        <v>112.4560929</v>
      </c>
      <c r="AB454" s="93">
        <v>50516</v>
      </c>
    </row>
    <row r="455" spans="1:28" x14ac:dyDescent="0.3">
      <c r="A455" s="89">
        <v>44085</v>
      </c>
      <c r="B455" s="90">
        <v>118.71967477</v>
      </c>
      <c r="C455" s="90">
        <v>124.13207294999999</v>
      </c>
      <c r="D455" s="90"/>
      <c r="E455" s="90"/>
      <c r="F455" s="90">
        <v>108.29240942</v>
      </c>
      <c r="G455" s="91">
        <v>111.91975811</v>
      </c>
      <c r="AB455" s="93">
        <v>50518</v>
      </c>
    </row>
    <row r="456" spans="1:28" x14ac:dyDescent="0.3">
      <c r="A456" s="89">
        <v>44088</v>
      </c>
      <c r="B456" s="90">
        <v>118.76049820999999</v>
      </c>
      <c r="C456" s="90">
        <v>124.37102055</v>
      </c>
      <c r="D456" s="90"/>
      <c r="E456" s="90"/>
      <c r="F456" s="90">
        <v>108.30049803999999</v>
      </c>
      <c r="G456" s="91">
        <v>114.09447579</v>
      </c>
      <c r="AB456" s="93">
        <v>50526</v>
      </c>
    </row>
    <row r="457" spans="1:28" x14ac:dyDescent="0.3">
      <c r="A457" s="89">
        <v>44089</v>
      </c>
      <c r="B457" s="90">
        <v>119.16150349</v>
      </c>
      <c r="C457" s="90">
        <v>124.03545269</v>
      </c>
      <c r="D457" s="90"/>
      <c r="E457" s="90"/>
      <c r="F457" s="90">
        <v>108.30858720000001</v>
      </c>
      <c r="G457" s="91">
        <v>114.12108943</v>
      </c>
      <c r="AB457" s="93">
        <v>50580</v>
      </c>
    </row>
    <row r="458" spans="1:28" x14ac:dyDescent="0.3">
      <c r="A458" s="89">
        <v>44090</v>
      </c>
      <c r="B458" s="90">
        <v>119.18574241</v>
      </c>
      <c r="C458" s="90">
        <v>123.69441809</v>
      </c>
      <c r="D458" s="90"/>
      <c r="E458" s="90"/>
      <c r="F458" s="90">
        <v>108.31667707</v>
      </c>
      <c r="G458" s="91">
        <v>113.41310294</v>
      </c>
      <c r="AB458" s="93">
        <v>50655</v>
      </c>
    </row>
    <row r="459" spans="1:28" x14ac:dyDescent="0.3">
      <c r="A459" s="89">
        <v>44091</v>
      </c>
      <c r="B459" s="90">
        <v>119.07007599000001</v>
      </c>
      <c r="C459" s="90">
        <v>123.64549475</v>
      </c>
      <c r="D459" s="90"/>
      <c r="E459" s="90"/>
      <c r="F459" s="90">
        <v>108.32476747</v>
      </c>
      <c r="G459" s="91">
        <v>113.89343416</v>
      </c>
      <c r="AB459" s="93">
        <v>50690</v>
      </c>
    </row>
    <row r="460" spans="1:28" x14ac:dyDescent="0.3">
      <c r="A460" s="89">
        <v>44092</v>
      </c>
      <c r="B460" s="90">
        <v>118.97567177000001</v>
      </c>
      <c r="C460" s="90">
        <v>122.05599539000001</v>
      </c>
      <c r="D460" s="90"/>
      <c r="E460" s="90"/>
      <c r="F460" s="90">
        <v>108.33285841</v>
      </c>
      <c r="G460" s="91">
        <v>111.83611688000001</v>
      </c>
      <c r="AB460" s="93">
        <v>50711</v>
      </c>
    </row>
    <row r="461" spans="1:28" x14ac:dyDescent="0.3">
      <c r="A461" s="89">
        <v>44095</v>
      </c>
      <c r="B461" s="90">
        <v>118.52703914999999</v>
      </c>
      <c r="C461" s="90">
        <v>121.79854607999999</v>
      </c>
      <c r="D461" s="90"/>
      <c r="E461" s="90"/>
      <c r="F461" s="90">
        <v>108.34095007000001</v>
      </c>
      <c r="G461" s="91">
        <v>110.3580985</v>
      </c>
      <c r="AB461" s="93">
        <v>50724</v>
      </c>
    </row>
    <row r="462" spans="1:28" x14ac:dyDescent="0.3">
      <c r="A462" s="89">
        <v>44096</v>
      </c>
      <c r="B462" s="90">
        <v>118.59252675</v>
      </c>
      <c r="C462" s="90">
        <v>122.65665378</v>
      </c>
      <c r="D462" s="90"/>
      <c r="E462" s="90"/>
      <c r="F462" s="90">
        <v>108.34904226</v>
      </c>
      <c r="G462" s="91">
        <v>110.70265352</v>
      </c>
      <c r="AB462" s="93">
        <v>50764</v>
      </c>
    </row>
    <row r="463" spans="1:28" x14ac:dyDescent="0.3">
      <c r="A463" s="89">
        <v>44097</v>
      </c>
      <c r="B463" s="90">
        <v>118.65121044999999</v>
      </c>
      <c r="C463" s="90">
        <v>122.00146518</v>
      </c>
      <c r="D463" s="90"/>
      <c r="E463" s="90"/>
      <c r="F463" s="90">
        <v>108.35713516</v>
      </c>
      <c r="G463" s="91">
        <v>108.92910884</v>
      </c>
      <c r="AB463" s="93">
        <v>50771</v>
      </c>
    </row>
    <row r="464" spans="1:28" x14ac:dyDescent="0.3">
      <c r="A464" s="89">
        <v>44098</v>
      </c>
      <c r="B464" s="90">
        <v>118.62484531</v>
      </c>
      <c r="C464" s="90">
        <v>123.10933128000001</v>
      </c>
      <c r="D464" s="90"/>
      <c r="E464" s="90"/>
      <c r="F464" s="90">
        <v>108.36522859999999</v>
      </c>
      <c r="G464" s="91">
        <v>110.38239098</v>
      </c>
      <c r="AB464" s="93">
        <v>50822</v>
      </c>
    </row>
    <row r="465" spans="1:28" x14ac:dyDescent="0.3">
      <c r="A465" s="89">
        <v>44099</v>
      </c>
      <c r="B465" s="90">
        <v>118.56275966</v>
      </c>
      <c r="C465" s="90">
        <v>122.90575751999999</v>
      </c>
      <c r="D465" s="90"/>
      <c r="E465" s="90"/>
      <c r="F465" s="90">
        <v>108.37332258000001</v>
      </c>
      <c r="G465" s="91">
        <v>110.36795203</v>
      </c>
      <c r="AB465" s="93">
        <v>50823</v>
      </c>
    </row>
    <row r="466" spans="1:28" x14ac:dyDescent="0.3">
      <c r="A466" s="89">
        <v>44102</v>
      </c>
      <c r="B466" s="90">
        <v>118.31058985</v>
      </c>
      <c r="C466" s="90">
        <v>121.25995884</v>
      </c>
      <c r="D466" s="90"/>
      <c r="E466" s="90"/>
      <c r="F466" s="90">
        <v>108.38141727</v>
      </c>
      <c r="G466" s="91">
        <v>107.71340377</v>
      </c>
      <c r="AB466" s="93">
        <v>50868</v>
      </c>
    </row>
    <row r="467" spans="1:28" x14ac:dyDescent="0.3">
      <c r="A467" s="89">
        <v>44103</v>
      </c>
      <c r="B467" s="90">
        <v>118.39648918</v>
      </c>
      <c r="C467" s="90">
        <v>121.42534481</v>
      </c>
      <c r="D467" s="90"/>
      <c r="E467" s="90"/>
      <c r="F467" s="90">
        <v>108.38951249</v>
      </c>
      <c r="G467" s="91">
        <v>106.47770718</v>
      </c>
      <c r="AB467" s="93">
        <v>50881</v>
      </c>
    </row>
    <row r="468" spans="1:28" x14ac:dyDescent="0.3">
      <c r="A468" s="89">
        <v>44104</v>
      </c>
      <c r="B468" s="90">
        <v>118.85064998</v>
      </c>
      <c r="C468" s="90">
        <v>122.09252938</v>
      </c>
      <c r="D468" s="90"/>
      <c r="E468" s="90"/>
      <c r="F468" s="91">
        <v>108.39760843000001</v>
      </c>
      <c r="G468" s="91">
        <v>107.64173241</v>
      </c>
      <c r="AB468" s="93"/>
    </row>
    <row r="469" spans="1:28" x14ac:dyDescent="0.3">
      <c r="A469" s="89">
        <v>44105</v>
      </c>
      <c r="B469" s="90">
        <v>118.60698506</v>
      </c>
      <c r="C469" s="90">
        <v>122.21592203</v>
      </c>
      <c r="D469" s="90"/>
      <c r="E469" s="90"/>
      <c r="F469" s="91">
        <v>108.4057049</v>
      </c>
      <c r="G469" s="91">
        <v>108.63748526000001</v>
      </c>
      <c r="AB469" s="93"/>
    </row>
    <row r="470" spans="1:28" x14ac:dyDescent="0.3">
      <c r="A470" s="89">
        <v>44106</v>
      </c>
      <c r="B470" s="90">
        <v>118.85192571</v>
      </c>
      <c r="C470" s="90">
        <v>121.25584797</v>
      </c>
      <c r="D470" s="90"/>
      <c r="E470" s="90"/>
      <c r="F470" s="91">
        <v>108.41380191</v>
      </c>
      <c r="G470" s="91">
        <v>106.97303488</v>
      </c>
      <c r="AB470" s="93"/>
    </row>
    <row r="471" spans="1:28" x14ac:dyDescent="0.3">
      <c r="A471" s="89">
        <v>44109</v>
      </c>
      <c r="B471" s="90">
        <v>118.5852976</v>
      </c>
      <c r="C471" s="90">
        <v>121.88317094</v>
      </c>
      <c r="D471" s="90"/>
      <c r="E471" s="90"/>
      <c r="F471" s="91">
        <v>108.42189963</v>
      </c>
      <c r="G471" s="91">
        <v>109.33231854</v>
      </c>
      <c r="AB471" s="93"/>
    </row>
    <row r="472" spans="1:28" x14ac:dyDescent="0.3">
      <c r="A472" s="89">
        <v>44110</v>
      </c>
      <c r="B472" s="90">
        <v>118.85787913</v>
      </c>
      <c r="C472" s="90">
        <v>121.69534968000001</v>
      </c>
      <c r="D472" s="90"/>
      <c r="E472" s="90"/>
      <c r="F472" s="91">
        <v>108.42999789</v>
      </c>
      <c r="G472" s="91">
        <v>108.79280924</v>
      </c>
      <c r="AB472" s="93"/>
    </row>
    <row r="473" spans="1:28" x14ac:dyDescent="0.3">
      <c r="A473" s="89">
        <v>44111</v>
      </c>
      <c r="B473" s="90">
        <v>119.03733218000001</v>
      </c>
      <c r="C473" s="90">
        <v>121.72053440000001</v>
      </c>
      <c r="D473" s="90"/>
      <c r="E473" s="90"/>
      <c r="F473" s="91">
        <v>108.43809686</v>
      </c>
      <c r="G473" s="91">
        <v>108.69180485</v>
      </c>
      <c r="AB473" s="93"/>
    </row>
    <row r="474" spans="1:28" x14ac:dyDescent="0.3">
      <c r="A474" s="89">
        <v>44112</v>
      </c>
      <c r="B474" s="90">
        <v>119.27164174000001</v>
      </c>
      <c r="C474" s="90">
        <v>122.20701063</v>
      </c>
      <c r="D474" s="90"/>
      <c r="E474" s="90"/>
      <c r="F474" s="91">
        <v>108.44619636</v>
      </c>
      <c r="G474" s="91">
        <v>111.41514578</v>
      </c>
      <c r="AB474" s="93"/>
    </row>
    <row r="475" spans="1:28" x14ac:dyDescent="0.3">
      <c r="A475" s="89">
        <v>44113</v>
      </c>
      <c r="B475" s="90">
        <v>119.39878975000001</v>
      </c>
      <c r="C475" s="90">
        <v>122.65876991</v>
      </c>
      <c r="D475" s="90"/>
      <c r="E475" s="90"/>
      <c r="F475" s="91">
        <v>108.45429641</v>
      </c>
      <c r="G475" s="91">
        <v>110.91857785000001</v>
      </c>
      <c r="AB475" s="93"/>
    </row>
    <row r="476" spans="1:28" x14ac:dyDescent="0.3">
      <c r="A476" s="89">
        <v>44116</v>
      </c>
      <c r="B476" s="90"/>
      <c r="C476" s="90"/>
      <c r="D476" s="90"/>
      <c r="E476" s="90"/>
      <c r="F476" s="91"/>
      <c r="G476" s="91"/>
      <c r="AB476" s="93"/>
    </row>
    <row r="477" spans="1:28" x14ac:dyDescent="0.3">
      <c r="A477" s="89">
        <v>44117</v>
      </c>
      <c r="B477" s="90">
        <v>119.42005196</v>
      </c>
      <c r="C477" s="90">
        <v>122.69045568</v>
      </c>
      <c r="D477" s="90"/>
      <c r="E477" s="90"/>
      <c r="F477" s="91">
        <v>108.46239715999999</v>
      </c>
      <c r="G477" s="91">
        <v>112.07859795</v>
      </c>
      <c r="AB477" s="93"/>
    </row>
    <row r="478" spans="1:28" x14ac:dyDescent="0.3">
      <c r="A478" s="89">
        <v>44118</v>
      </c>
      <c r="B478" s="90">
        <v>119.48256286</v>
      </c>
      <c r="C478" s="90">
        <v>122.81957152</v>
      </c>
      <c r="D478" s="90"/>
      <c r="E478" s="90"/>
      <c r="F478" s="91">
        <v>108.47049844999999</v>
      </c>
      <c r="G478" s="91">
        <v>113.02482145</v>
      </c>
      <c r="AB478" s="93"/>
    </row>
    <row r="479" spans="1:28" x14ac:dyDescent="0.3">
      <c r="A479" s="89">
        <v>44119</v>
      </c>
      <c r="B479" s="90">
        <v>119.60758465000001</v>
      </c>
      <c r="C479" s="90">
        <v>122.39951225</v>
      </c>
      <c r="D479" s="90"/>
      <c r="E479" s="90"/>
      <c r="F479" s="91">
        <v>108.47860027999999</v>
      </c>
      <c r="G479" s="91">
        <v>112.70581052</v>
      </c>
      <c r="AB479" s="93"/>
    </row>
    <row r="480" spans="1:28" x14ac:dyDescent="0.3">
      <c r="A480" s="89">
        <v>44120</v>
      </c>
      <c r="B480" s="90">
        <v>119.78406099</v>
      </c>
      <c r="C480" s="90">
        <v>122.49227705</v>
      </c>
      <c r="D480" s="90"/>
      <c r="E480" s="90"/>
      <c r="F480" s="91">
        <v>108.48670282</v>
      </c>
      <c r="G480" s="91">
        <v>111.85820199</v>
      </c>
      <c r="AB480" s="93"/>
    </row>
    <row r="481" spans="1:28" x14ac:dyDescent="0.3">
      <c r="A481" s="89">
        <v>44123</v>
      </c>
      <c r="B481" s="90">
        <v>119.83806701</v>
      </c>
      <c r="C481" s="90">
        <v>122.9456921</v>
      </c>
      <c r="D481" s="90"/>
      <c r="E481" s="90"/>
      <c r="F481" s="91">
        <v>108.49480588999999</v>
      </c>
      <c r="G481" s="91">
        <v>112.25476681000001</v>
      </c>
      <c r="AB481" s="93"/>
    </row>
    <row r="482" spans="1:28" x14ac:dyDescent="0.3">
      <c r="A482" s="89">
        <v>44124</v>
      </c>
      <c r="B482" s="90">
        <v>120.07832998000001</v>
      </c>
      <c r="C482" s="90">
        <v>123.28600427000001</v>
      </c>
      <c r="D482" s="90"/>
      <c r="E482" s="90"/>
      <c r="F482" s="91">
        <v>108.50290968</v>
      </c>
      <c r="G482" s="91">
        <v>114.39635113999999</v>
      </c>
      <c r="AB482" s="93"/>
    </row>
    <row r="483" spans="1:28" x14ac:dyDescent="0.3">
      <c r="A483" s="89">
        <v>44125</v>
      </c>
      <c r="B483" s="90">
        <v>120.29095207</v>
      </c>
      <c r="C483" s="90">
        <v>123.33341865</v>
      </c>
      <c r="D483" s="90"/>
      <c r="E483" s="90"/>
      <c r="F483" s="91">
        <v>108.51101401</v>
      </c>
      <c r="G483" s="91">
        <v>114.41069906</v>
      </c>
      <c r="AB483" s="93"/>
    </row>
    <row r="484" spans="1:28" x14ac:dyDescent="0.3">
      <c r="A484" s="89">
        <v>44126</v>
      </c>
      <c r="B484" s="90">
        <v>120.2161091</v>
      </c>
      <c r="C484" s="90">
        <v>122.99449916</v>
      </c>
      <c r="D484" s="90"/>
      <c r="E484" s="90"/>
      <c r="F484" s="91">
        <v>108.51911886000001</v>
      </c>
      <c r="G484" s="91">
        <v>115.96415499</v>
      </c>
      <c r="AB484" s="93"/>
    </row>
    <row r="485" spans="1:28" x14ac:dyDescent="0.3">
      <c r="A485" s="89">
        <v>44127</v>
      </c>
      <c r="B485" s="90">
        <v>119.93757415</v>
      </c>
      <c r="C485" s="90">
        <v>122.70614728</v>
      </c>
      <c r="D485" s="90"/>
      <c r="E485" s="90"/>
      <c r="F485" s="91">
        <v>108.52722444</v>
      </c>
      <c r="G485" s="91">
        <v>115.21549139</v>
      </c>
      <c r="AB485" s="93"/>
    </row>
    <row r="486" spans="1:28" x14ac:dyDescent="0.3">
      <c r="A486" s="89">
        <v>44130</v>
      </c>
      <c r="B486" s="90">
        <v>119.48766578999999</v>
      </c>
      <c r="C486" s="90">
        <v>122.68927925</v>
      </c>
      <c r="D486" s="90"/>
      <c r="E486" s="90"/>
      <c r="F486" s="91">
        <v>108.53533055</v>
      </c>
      <c r="G486" s="91">
        <v>114.93923977</v>
      </c>
      <c r="AB486" s="93"/>
    </row>
    <row r="487" spans="1:28" x14ac:dyDescent="0.3">
      <c r="A487" s="89">
        <v>44131</v>
      </c>
      <c r="B487" s="90">
        <v>119.19637351</v>
      </c>
      <c r="C487" s="90">
        <v>122.45424367</v>
      </c>
      <c r="D487" s="90"/>
      <c r="E487" s="90"/>
      <c r="F487" s="91">
        <v>108.54343737000001</v>
      </c>
      <c r="G487" s="91">
        <v>113.33329616</v>
      </c>
      <c r="AB487" s="93"/>
    </row>
    <row r="488" spans="1:28" x14ac:dyDescent="0.3">
      <c r="A488" s="89">
        <v>44132</v>
      </c>
      <c r="B488" s="90">
        <v>117.91681373</v>
      </c>
      <c r="C488" s="90">
        <v>122.44593978</v>
      </c>
      <c r="D488" s="90"/>
      <c r="E488" s="90"/>
      <c r="F488" s="91">
        <v>108.55154473</v>
      </c>
      <c r="G488" s="91">
        <v>108.51259801</v>
      </c>
      <c r="AB488" s="93"/>
    </row>
    <row r="489" spans="1:28" x14ac:dyDescent="0.3">
      <c r="A489" s="89">
        <v>44133</v>
      </c>
      <c r="B489" s="90">
        <v>117.98740426000001</v>
      </c>
      <c r="C489" s="90">
        <v>122.5456322</v>
      </c>
      <c r="D489" s="90"/>
      <c r="E489" s="90"/>
      <c r="F489" s="91">
        <v>108.55965261999999</v>
      </c>
      <c r="G489" s="91">
        <v>109.89323027</v>
      </c>
      <c r="AB489" s="93"/>
    </row>
    <row r="490" spans="1:28" x14ac:dyDescent="0.3">
      <c r="A490" s="89">
        <v>44134</v>
      </c>
      <c r="B490" s="90">
        <v>117.6548633</v>
      </c>
      <c r="C490" s="90">
        <v>122.35130965</v>
      </c>
      <c r="D490" s="90"/>
      <c r="E490" s="90"/>
      <c r="F490" s="91">
        <v>108.56776123</v>
      </c>
      <c r="G490" s="91">
        <v>106.90103356</v>
      </c>
      <c r="AB490" s="93"/>
    </row>
    <row r="491" spans="1:28" x14ac:dyDescent="0.3">
      <c r="A491" s="89">
        <v>44137</v>
      </c>
      <c r="B491" s="90"/>
      <c r="C491" s="90"/>
      <c r="D491" s="90"/>
      <c r="E491" s="90"/>
      <c r="F491" s="91"/>
      <c r="G491" s="91"/>
      <c r="AB491" s="93"/>
    </row>
    <row r="492" spans="1:28" x14ac:dyDescent="0.3">
      <c r="A492" s="89">
        <v>44138</v>
      </c>
      <c r="B492" s="90">
        <v>117.64593317000001</v>
      </c>
      <c r="C492" s="90">
        <v>122.32710234</v>
      </c>
      <c r="D492" s="90"/>
      <c r="E492" s="90"/>
      <c r="F492" s="91">
        <v>108.57587037</v>
      </c>
      <c r="G492" s="91">
        <v>109.20774987999999</v>
      </c>
      <c r="AB492" s="93"/>
    </row>
    <row r="493" spans="1:28" x14ac:dyDescent="0.3">
      <c r="A493" s="89">
        <v>44139</v>
      </c>
      <c r="B493" s="90">
        <v>117.89852823</v>
      </c>
      <c r="C493" s="90">
        <v>122.70687009</v>
      </c>
      <c r="D493" s="90"/>
      <c r="E493" s="90"/>
      <c r="F493" s="91">
        <v>108.58398022</v>
      </c>
      <c r="G493" s="91">
        <v>111.35493228999999</v>
      </c>
      <c r="AB493" s="93"/>
    </row>
    <row r="494" spans="1:28" x14ac:dyDescent="0.3">
      <c r="A494" s="89">
        <v>44140</v>
      </c>
      <c r="B494" s="90">
        <v>118.47260789000001</v>
      </c>
      <c r="C494" s="90">
        <v>123.31798194</v>
      </c>
      <c r="D494" s="90"/>
      <c r="E494" s="90"/>
      <c r="F494" s="91">
        <v>108.59209061</v>
      </c>
      <c r="G494" s="91">
        <v>114.63707997</v>
      </c>
      <c r="AB494" s="93"/>
    </row>
    <row r="495" spans="1:28" x14ac:dyDescent="0.3">
      <c r="A495" s="89">
        <v>44141</v>
      </c>
      <c r="B495" s="90">
        <v>118.85702864</v>
      </c>
      <c r="C495" s="90">
        <v>124.05623067000001</v>
      </c>
      <c r="D495" s="90"/>
      <c r="E495" s="90"/>
      <c r="F495" s="91">
        <v>108.60020154</v>
      </c>
      <c r="G495" s="91">
        <v>114.8347309</v>
      </c>
      <c r="AB495" s="93"/>
    </row>
    <row r="496" spans="1:28" x14ac:dyDescent="0.3">
      <c r="A496" s="89">
        <v>44144</v>
      </c>
      <c r="B496" s="90">
        <v>119.19382204999999</v>
      </c>
      <c r="C496" s="90">
        <v>124.54194553000001</v>
      </c>
      <c r="D496" s="90"/>
      <c r="E496" s="90"/>
      <c r="F496" s="91">
        <v>108.60831318</v>
      </c>
      <c r="G496" s="91">
        <v>117.78174472000001</v>
      </c>
      <c r="AB496" s="93"/>
    </row>
    <row r="497" spans="1:28" x14ac:dyDescent="0.3">
      <c r="A497" s="89">
        <v>44145</v>
      </c>
      <c r="B497" s="90">
        <v>119.37242461</v>
      </c>
      <c r="C497" s="90">
        <v>124.11182522</v>
      </c>
      <c r="D497" s="90"/>
      <c r="E497" s="90"/>
      <c r="F497" s="91">
        <v>108.61642535999999</v>
      </c>
      <c r="G497" s="91">
        <v>119.54741568</v>
      </c>
      <c r="AB497" s="93"/>
    </row>
    <row r="498" spans="1:28" x14ac:dyDescent="0.3">
      <c r="A498" s="89">
        <v>44146</v>
      </c>
      <c r="B498" s="90">
        <v>119.35158764000001</v>
      </c>
      <c r="C498" s="90">
        <v>123.64387013</v>
      </c>
      <c r="D498" s="90"/>
      <c r="E498" s="90"/>
      <c r="F498" s="91">
        <v>108.62453825</v>
      </c>
      <c r="G498" s="91">
        <v>119.25370989</v>
      </c>
      <c r="AB498" s="93"/>
    </row>
    <row r="499" spans="1:28" x14ac:dyDescent="0.3">
      <c r="A499" s="89">
        <v>44147</v>
      </c>
      <c r="B499" s="90">
        <v>119.12195577999999</v>
      </c>
      <c r="C499" s="90">
        <v>123.29148729000001</v>
      </c>
      <c r="D499" s="90"/>
      <c r="E499" s="90"/>
      <c r="F499" s="91">
        <v>108.63265167</v>
      </c>
      <c r="G499" s="91">
        <v>116.63465026999999</v>
      </c>
      <c r="AB499" s="93"/>
    </row>
    <row r="500" spans="1:28" x14ac:dyDescent="0.3">
      <c r="A500" s="89">
        <v>44148</v>
      </c>
      <c r="B500" s="90">
        <v>119.21295804</v>
      </c>
      <c r="C500" s="90">
        <v>123.67569243</v>
      </c>
      <c r="D500" s="90"/>
      <c r="E500" s="90"/>
      <c r="F500" s="91">
        <v>108.64076563</v>
      </c>
      <c r="G500" s="91">
        <v>119.15605069999999</v>
      </c>
      <c r="AB500" s="93"/>
    </row>
    <row r="501" spans="1:28" x14ac:dyDescent="0.3">
      <c r="A501" s="89">
        <v>44151</v>
      </c>
      <c r="B501" s="90">
        <v>119.19127057999999</v>
      </c>
      <c r="C501" s="90">
        <v>123.70943215</v>
      </c>
      <c r="D501" s="90"/>
      <c r="E501" s="90"/>
      <c r="F501" s="91">
        <v>108.6488803</v>
      </c>
      <c r="G501" s="91">
        <v>121.09822047999999</v>
      </c>
      <c r="AB501" s="93"/>
    </row>
    <row r="502" spans="1:28" x14ac:dyDescent="0.3">
      <c r="A502" s="89">
        <v>44152</v>
      </c>
      <c r="B502" s="90">
        <v>119.18786863</v>
      </c>
      <c r="C502" s="90">
        <v>123.85148452999999</v>
      </c>
      <c r="D502" s="90"/>
      <c r="E502" s="90"/>
      <c r="F502" s="91">
        <v>108.65699551</v>
      </c>
      <c r="G502" s="91">
        <v>122.02976608</v>
      </c>
      <c r="AB502" s="93"/>
    </row>
    <row r="503" spans="1:28" x14ac:dyDescent="0.3">
      <c r="A503" s="89">
        <v>44153</v>
      </c>
      <c r="B503" s="90">
        <v>119.10622174</v>
      </c>
      <c r="C503" s="90">
        <v>123.55485208</v>
      </c>
      <c r="D503" s="90"/>
      <c r="E503" s="90"/>
      <c r="F503" s="91">
        <v>108.66511143</v>
      </c>
      <c r="G503" s="91">
        <v>120.74455150999999</v>
      </c>
      <c r="AB503" s="93"/>
    </row>
    <row r="504" spans="1:28" x14ac:dyDescent="0.3">
      <c r="A504" s="89">
        <v>44154</v>
      </c>
      <c r="B504" s="90">
        <v>118.84682278</v>
      </c>
      <c r="C504" s="90">
        <v>123.58806592000001</v>
      </c>
      <c r="D504" s="90"/>
      <c r="E504" s="90"/>
      <c r="F504" s="91">
        <v>108.67322789000001</v>
      </c>
      <c r="G504" s="91">
        <v>121.37127481</v>
      </c>
      <c r="AB504" s="93"/>
    </row>
    <row r="505" spans="1:28" x14ac:dyDescent="0.3">
      <c r="A505" s="89">
        <v>44155</v>
      </c>
      <c r="B505" s="90">
        <v>118.89997830999999</v>
      </c>
      <c r="C505" s="90">
        <v>123.16330582000001</v>
      </c>
      <c r="D505" s="90"/>
      <c r="E505" s="90"/>
      <c r="F505" s="91">
        <v>108.68134489000001</v>
      </c>
      <c r="G505" s="91">
        <v>120.65738303000001</v>
      </c>
      <c r="AB505" s="93"/>
    </row>
    <row r="506" spans="1:28" x14ac:dyDescent="0.3">
      <c r="A506" s="89">
        <v>44158</v>
      </c>
      <c r="B506" s="90">
        <v>118.93782504000001</v>
      </c>
      <c r="C506" s="90">
        <v>123.02474183</v>
      </c>
      <c r="D506" s="90"/>
      <c r="E506" s="90"/>
      <c r="F506" s="91">
        <v>108.68946259000001</v>
      </c>
      <c r="G506" s="91">
        <v>122.17801281</v>
      </c>
      <c r="AB506" s="93"/>
    </row>
    <row r="507" spans="1:28" x14ac:dyDescent="0.3">
      <c r="A507" s="89">
        <v>44159</v>
      </c>
      <c r="B507" s="90">
        <v>118.91996478999999</v>
      </c>
      <c r="C507" s="90">
        <v>123.33487312</v>
      </c>
      <c r="D507" s="90"/>
      <c r="E507" s="90"/>
      <c r="F507" s="91">
        <v>108.69758083000001</v>
      </c>
      <c r="G507" s="91">
        <v>124.91718083000001</v>
      </c>
      <c r="AB507" s="93"/>
    </row>
    <row r="508" spans="1:28" x14ac:dyDescent="0.3">
      <c r="A508" s="89">
        <v>44160</v>
      </c>
      <c r="B508" s="90">
        <v>119.04711279999999</v>
      </c>
      <c r="C508" s="90">
        <v>123.68167102</v>
      </c>
      <c r="D508" s="90"/>
      <c r="E508" s="90"/>
      <c r="F508" s="91">
        <v>108.70569979</v>
      </c>
      <c r="G508" s="91">
        <v>125.31112867</v>
      </c>
      <c r="AB508" s="93"/>
    </row>
    <row r="509" spans="1:28" x14ac:dyDescent="0.3">
      <c r="A509" s="89">
        <v>44161</v>
      </c>
      <c r="B509" s="90">
        <v>119.08453428999999</v>
      </c>
      <c r="C509" s="90">
        <v>124.07993449999999</v>
      </c>
      <c r="D509" s="90"/>
      <c r="E509" s="90"/>
      <c r="F509" s="91">
        <v>108.71381928</v>
      </c>
      <c r="G509" s="91">
        <v>125.41872105</v>
      </c>
      <c r="AB509" s="93"/>
    </row>
    <row r="510" spans="1:28" x14ac:dyDescent="0.3">
      <c r="A510" s="89">
        <v>44162</v>
      </c>
      <c r="B510" s="90">
        <v>119.55868157</v>
      </c>
      <c r="C510" s="90">
        <v>124.70484952</v>
      </c>
      <c r="D510" s="90"/>
      <c r="E510" s="90"/>
      <c r="F510" s="91">
        <v>108.72193931</v>
      </c>
      <c r="G510" s="91">
        <v>125.81511519999999</v>
      </c>
      <c r="AB510" s="93"/>
    </row>
    <row r="511" spans="1:28" x14ac:dyDescent="0.3">
      <c r="A511" s="89">
        <v>44165</v>
      </c>
      <c r="B511" s="90">
        <v>119.43238404</v>
      </c>
      <c r="C511" s="90">
        <v>124.79802504</v>
      </c>
      <c r="D511" s="90"/>
      <c r="E511" s="90"/>
      <c r="F511" s="91">
        <v>108.73006005000001</v>
      </c>
      <c r="G511" s="91">
        <v>123.90112925</v>
      </c>
      <c r="AB511" s="93"/>
    </row>
    <row r="512" spans="1:28" x14ac:dyDescent="0.3">
      <c r="A512" s="89">
        <v>44166</v>
      </c>
      <c r="B512" s="90">
        <v>119.21763572</v>
      </c>
      <c r="C512" s="90">
        <v>125.73333993</v>
      </c>
      <c r="D512" s="90"/>
      <c r="E512" s="90"/>
      <c r="F512" s="91">
        <v>108.73818132</v>
      </c>
      <c r="G512" s="91">
        <v>126.75318052</v>
      </c>
      <c r="AB512" s="93"/>
    </row>
    <row r="513" spans="1:28" x14ac:dyDescent="0.3">
      <c r="A513" s="89">
        <v>44167</v>
      </c>
      <c r="B513" s="90">
        <v>118.97184458</v>
      </c>
      <c r="C513" s="90">
        <v>126.11550013</v>
      </c>
      <c r="D513" s="90"/>
      <c r="E513" s="90"/>
      <c r="F513" s="91">
        <v>108.74630331</v>
      </c>
      <c r="G513" s="91">
        <v>127.29776450999999</v>
      </c>
      <c r="AB513" s="93"/>
    </row>
    <row r="514" spans="1:28" x14ac:dyDescent="0.3">
      <c r="A514" s="89">
        <v>44168</v>
      </c>
      <c r="B514" s="90">
        <v>119.09474015000001</v>
      </c>
      <c r="C514" s="90">
        <v>127.23252246</v>
      </c>
      <c r="D514" s="90"/>
      <c r="E514" s="90"/>
      <c r="F514" s="91">
        <v>108.75442584</v>
      </c>
      <c r="G514" s="91">
        <v>127.76775293999999</v>
      </c>
      <c r="AB514" s="93"/>
    </row>
    <row r="515" spans="1:28" x14ac:dyDescent="0.3">
      <c r="A515" s="89">
        <v>44169</v>
      </c>
      <c r="B515" s="90">
        <v>118.82088288999999</v>
      </c>
      <c r="C515" s="90">
        <v>127.29382452999999</v>
      </c>
      <c r="D515" s="90"/>
      <c r="E515" s="90"/>
      <c r="F515" s="91">
        <v>108.7625489</v>
      </c>
      <c r="G515" s="91">
        <v>129.42741308999999</v>
      </c>
      <c r="AB515" s="93"/>
    </row>
    <row r="516" spans="1:28" x14ac:dyDescent="0.3">
      <c r="A516" s="89">
        <v>44172</v>
      </c>
      <c r="B516" s="90">
        <v>118.35566574000001</v>
      </c>
      <c r="C516" s="90">
        <v>127.16514453000001</v>
      </c>
      <c r="D516" s="90"/>
      <c r="E516" s="90"/>
      <c r="F516" s="91">
        <v>108.77067267</v>
      </c>
      <c r="G516" s="91">
        <v>129.24484967999999</v>
      </c>
      <c r="AB516" s="93"/>
    </row>
    <row r="517" spans="1:28" x14ac:dyDescent="0.3">
      <c r="A517" s="89">
        <v>44173</v>
      </c>
      <c r="B517" s="90">
        <v>118.21788662</v>
      </c>
      <c r="C517" s="90">
        <v>127.48087848999999</v>
      </c>
      <c r="D517" s="90"/>
      <c r="E517" s="90"/>
      <c r="F517" s="91">
        <v>108.77879698</v>
      </c>
      <c r="G517" s="91">
        <v>129.47615734999999</v>
      </c>
      <c r="AB517" s="93"/>
    </row>
    <row r="518" spans="1:28" x14ac:dyDescent="0.3">
      <c r="A518" s="89">
        <v>44174</v>
      </c>
      <c r="B518" s="90">
        <v>117.82070854</v>
      </c>
      <c r="C518" s="90">
        <v>127.53553958000001</v>
      </c>
      <c r="D518" s="90"/>
      <c r="E518" s="90"/>
      <c r="F518" s="91">
        <v>108.78692201</v>
      </c>
      <c r="G518" s="91">
        <v>128.57511674</v>
      </c>
      <c r="AB518" s="93"/>
    </row>
    <row r="519" spans="1:28" x14ac:dyDescent="0.3">
      <c r="A519" s="89">
        <v>44175</v>
      </c>
      <c r="B519" s="90">
        <v>117.68973332</v>
      </c>
      <c r="C519" s="90">
        <v>128.19716903</v>
      </c>
      <c r="D519" s="90"/>
      <c r="E519" s="90"/>
      <c r="F519" s="91">
        <v>108.79504756</v>
      </c>
      <c r="G519" s="91">
        <v>130.99579722999999</v>
      </c>
      <c r="AB519" s="93"/>
    </row>
    <row r="520" spans="1:28" x14ac:dyDescent="0.3">
      <c r="A520" s="89">
        <v>44176</v>
      </c>
      <c r="B520" s="90">
        <v>117.73608494</v>
      </c>
      <c r="C520" s="90">
        <v>128.76769716000001</v>
      </c>
      <c r="D520" s="90"/>
      <c r="E520" s="90"/>
      <c r="F520" s="91">
        <v>108.80317366</v>
      </c>
      <c r="G520" s="91">
        <v>130.99508040000001</v>
      </c>
      <c r="AB520" s="93"/>
    </row>
    <row r="521" spans="1:28" x14ac:dyDescent="0.3">
      <c r="A521" s="89">
        <v>44179</v>
      </c>
      <c r="B521" s="90">
        <v>117.42735766</v>
      </c>
      <c r="C521" s="90">
        <v>128.74335891999999</v>
      </c>
      <c r="D521" s="90"/>
      <c r="E521" s="90"/>
      <c r="F521" s="91">
        <v>108.81130046</v>
      </c>
      <c r="G521" s="91">
        <v>130.40696337</v>
      </c>
      <c r="AB521" s="93"/>
    </row>
    <row r="522" spans="1:28" x14ac:dyDescent="0.3">
      <c r="A522" s="89">
        <v>44180</v>
      </c>
      <c r="B522" s="90">
        <v>117.68335466000001</v>
      </c>
      <c r="C522" s="90">
        <v>129.12092204999999</v>
      </c>
      <c r="D522" s="90"/>
      <c r="E522" s="90"/>
      <c r="F522" s="91">
        <v>108.81942780999999</v>
      </c>
      <c r="G522" s="91">
        <v>132.15637487000001</v>
      </c>
      <c r="AB522" s="93"/>
    </row>
    <row r="523" spans="1:28" x14ac:dyDescent="0.3">
      <c r="A523" s="89">
        <v>44181</v>
      </c>
      <c r="B523" s="90">
        <v>117.81985804999999</v>
      </c>
      <c r="C523" s="90">
        <v>129.05893164</v>
      </c>
      <c r="D523" s="90"/>
      <c r="E523" s="90"/>
      <c r="F523" s="91">
        <v>108.82755586</v>
      </c>
      <c r="G523" s="91">
        <v>134.10059272999999</v>
      </c>
      <c r="AB523" s="93"/>
    </row>
    <row r="524" spans="1:28" x14ac:dyDescent="0.3">
      <c r="A524" s="89">
        <v>44182</v>
      </c>
      <c r="B524" s="90">
        <v>118.03843357</v>
      </c>
      <c r="C524" s="90">
        <v>129.19594999</v>
      </c>
      <c r="D524" s="90"/>
      <c r="E524" s="90"/>
      <c r="F524" s="91">
        <v>108.83568446</v>
      </c>
      <c r="G524" s="91">
        <v>134.71867996</v>
      </c>
      <c r="AB524" s="93"/>
    </row>
    <row r="525" spans="1:28" x14ac:dyDescent="0.3">
      <c r="A525" s="89">
        <v>44183</v>
      </c>
      <c r="B525" s="90">
        <v>118.83151399</v>
      </c>
      <c r="C525" s="90">
        <v>129.37000122000001</v>
      </c>
      <c r="D525" s="90"/>
      <c r="E525" s="90"/>
      <c r="F525" s="91">
        <v>108.84381358</v>
      </c>
      <c r="G525" s="91">
        <v>134.28983514999999</v>
      </c>
      <c r="AB525" s="93"/>
    </row>
    <row r="526" spans="1:28" x14ac:dyDescent="0.3">
      <c r="A526" s="89">
        <v>44186</v>
      </c>
      <c r="B526" s="90">
        <v>118.83704217</v>
      </c>
      <c r="C526" s="90">
        <v>129.37385064</v>
      </c>
      <c r="D526" s="90"/>
      <c r="E526" s="90"/>
      <c r="F526" s="91">
        <v>108.85194342</v>
      </c>
      <c r="G526" s="91">
        <v>131.78537688</v>
      </c>
      <c r="AB526" s="93"/>
    </row>
    <row r="527" spans="1:28" x14ac:dyDescent="0.3">
      <c r="A527" s="89">
        <v>44187</v>
      </c>
      <c r="B527" s="90">
        <v>119.37242461</v>
      </c>
      <c r="C527" s="90">
        <v>129.30801951000001</v>
      </c>
      <c r="D527" s="90"/>
      <c r="E527" s="90"/>
      <c r="F527" s="91">
        <v>108.8600738</v>
      </c>
      <c r="G527" s="91">
        <v>132.71111959999999</v>
      </c>
      <c r="AB527" s="93"/>
    </row>
    <row r="528" spans="1:28" x14ac:dyDescent="0.3">
      <c r="A528" s="89">
        <v>44188</v>
      </c>
      <c r="B528" s="90">
        <v>120.27776950000001</v>
      </c>
      <c r="C528" s="90">
        <v>129.75440891</v>
      </c>
      <c r="D528" s="90"/>
      <c r="E528" s="90"/>
      <c r="F528" s="91">
        <v>108.86820489</v>
      </c>
      <c r="G528" s="91">
        <v>134.04313275000001</v>
      </c>
      <c r="AB528" s="93"/>
    </row>
    <row r="529" spans="1:28" x14ac:dyDescent="0.3">
      <c r="A529" s="89">
        <v>44189</v>
      </c>
      <c r="B529" s="90"/>
      <c r="C529" s="90">
        <v>129.83929157</v>
      </c>
      <c r="D529" s="90"/>
      <c r="E529" s="90"/>
      <c r="F529" s="91">
        <v>108.87633651</v>
      </c>
      <c r="G529" s="91"/>
      <c r="AB529" s="93"/>
    </row>
    <row r="530" spans="1:28" x14ac:dyDescent="0.3">
      <c r="A530" s="89">
        <v>44190</v>
      </c>
      <c r="B530" s="90"/>
      <c r="C530" s="90"/>
      <c r="D530" s="90"/>
      <c r="E530" s="90"/>
      <c r="F530" s="91"/>
      <c r="G530" s="91"/>
      <c r="AB530" s="93"/>
    </row>
    <row r="531" spans="1:28" x14ac:dyDescent="0.3">
      <c r="A531" s="89">
        <v>44193</v>
      </c>
      <c r="B531" s="90">
        <v>120.54142091</v>
      </c>
      <c r="C531" s="90">
        <v>129.84622160000001</v>
      </c>
      <c r="D531" s="90"/>
      <c r="E531" s="90"/>
      <c r="F531" s="91">
        <v>108.88446867</v>
      </c>
      <c r="G531" s="91">
        <v>135.54147262000001</v>
      </c>
      <c r="AB531" s="93"/>
    </row>
    <row r="532" spans="1:28" x14ac:dyDescent="0.3">
      <c r="A532" s="89">
        <v>44194</v>
      </c>
      <c r="B532" s="90">
        <v>121.40891907</v>
      </c>
      <c r="C532" s="90">
        <v>130.54828610000001</v>
      </c>
      <c r="D532" s="90"/>
      <c r="E532" s="90"/>
      <c r="F532" s="91">
        <v>108.89260154999999</v>
      </c>
      <c r="G532" s="91">
        <v>135.86626368</v>
      </c>
      <c r="AB532" s="93"/>
    </row>
    <row r="533" spans="1:28" x14ac:dyDescent="0.3">
      <c r="A533" s="89">
        <v>44195</v>
      </c>
      <c r="B533" s="90">
        <v>122.05146305</v>
      </c>
      <c r="C533" s="90">
        <v>130.76942958000001</v>
      </c>
      <c r="D533" s="90"/>
      <c r="E533" s="90"/>
      <c r="F533" s="91">
        <v>108.90073495999999</v>
      </c>
      <c r="G533" s="91">
        <v>135.42034017</v>
      </c>
      <c r="AB533" s="93"/>
    </row>
    <row r="534" spans="1:28" x14ac:dyDescent="0.3">
      <c r="A534" s="89">
        <v>44196</v>
      </c>
      <c r="B534" s="90"/>
      <c r="C534" s="90">
        <v>130.85486478000001</v>
      </c>
      <c r="D534" s="90"/>
      <c r="E534" s="90"/>
      <c r="F534" s="91">
        <v>108.90886908</v>
      </c>
      <c r="G534" s="91"/>
      <c r="AB534" s="93"/>
    </row>
    <row r="535" spans="1:28" x14ac:dyDescent="0.3">
      <c r="A535" s="89">
        <v>44197</v>
      </c>
      <c r="B535" s="90"/>
      <c r="C535" s="90"/>
      <c r="D535" s="90"/>
      <c r="E535" s="90"/>
      <c r="F535" s="91"/>
      <c r="G535" s="91"/>
      <c r="AB535" s="93"/>
    </row>
    <row r="536" spans="1:28" x14ac:dyDescent="0.3">
      <c r="A536" s="89">
        <v>44200</v>
      </c>
      <c r="B536" s="90">
        <v>121.9374976</v>
      </c>
      <c r="C536" s="90">
        <v>130.91085451000001</v>
      </c>
      <c r="D536" s="90"/>
      <c r="E536" s="90"/>
      <c r="F536" s="91">
        <v>108.91700374</v>
      </c>
      <c r="G536" s="91">
        <v>135.23541008999999</v>
      </c>
      <c r="AB536" s="93"/>
    </row>
    <row r="537" spans="1:28" x14ac:dyDescent="0.3">
      <c r="A537" s="89">
        <v>44201</v>
      </c>
      <c r="B537" s="90">
        <v>121.94004907</v>
      </c>
      <c r="C537" s="90">
        <v>130.69198700999999</v>
      </c>
      <c r="D537" s="90"/>
      <c r="E537" s="90"/>
      <c r="F537" s="91">
        <v>108.92513893</v>
      </c>
      <c r="G537" s="91">
        <v>135.82878385000001</v>
      </c>
      <c r="AB537" s="93"/>
    </row>
    <row r="538" spans="1:28" x14ac:dyDescent="0.3">
      <c r="A538" s="89">
        <v>44202</v>
      </c>
      <c r="B538" s="90">
        <v>122.03402804</v>
      </c>
      <c r="C538" s="90">
        <v>130.30831481999999</v>
      </c>
      <c r="D538" s="90"/>
      <c r="E538" s="90"/>
      <c r="F538" s="91">
        <v>108.93327484</v>
      </c>
      <c r="G538" s="91">
        <v>135.51459728</v>
      </c>
      <c r="AB538" s="93"/>
    </row>
    <row r="539" spans="1:28" x14ac:dyDescent="0.3">
      <c r="A539" s="89">
        <v>44203</v>
      </c>
      <c r="B539" s="90">
        <v>121.7691009</v>
      </c>
      <c r="C539" s="90">
        <v>129.64731732999999</v>
      </c>
      <c r="D539" s="90"/>
      <c r="E539" s="90"/>
      <c r="F539" s="91">
        <v>108.94141129</v>
      </c>
      <c r="G539" s="91">
        <v>139.25329572999999</v>
      </c>
      <c r="AB539" s="93"/>
    </row>
    <row r="540" spans="1:28" x14ac:dyDescent="0.3">
      <c r="A540" s="89">
        <v>44204</v>
      </c>
      <c r="B540" s="90">
        <v>121.93452089</v>
      </c>
      <c r="C540" s="90">
        <v>129.66134742</v>
      </c>
      <c r="D540" s="90"/>
      <c r="E540" s="90"/>
      <c r="F540" s="91">
        <v>108.94954844</v>
      </c>
      <c r="G540" s="91">
        <v>142.31484263999999</v>
      </c>
      <c r="AB540" s="93"/>
    </row>
    <row r="541" spans="1:28" x14ac:dyDescent="0.3">
      <c r="A541" s="89">
        <v>44207</v>
      </c>
      <c r="B541" s="90">
        <v>121.78143298000001</v>
      </c>
      <c r="C541" s="90">
        <v>128.79215775</v>
      </c>
      <c r="D541" s="90"/>
      <c r="E541" s="90"/>
      <c r="F541" s="91">
        <v>108.95768613</v>
      </c>
      <c r="G541" s="91">
        <v>140.24230130000001</v>
      </c>
      <c r="AB541" s="93"/>
    </row>
    <row r="542" spans="1:28" x14ac:dyDescent="0.3">
      <c r="A542" s="89">
        <v>44208</v>
      </c>
      <c r="B542" s="90">
        <v>121.42720457</v>
      </c>
      <c r="C542" s="90">
        <v>129.62079464000001</v>
      </c>
      <c r="D542" s="90"/>
      <c r="E542" s="90"/>
      <c r="F542" s="91">
        <v>108.96582436</v>
      </c>
      <c r="G542" s="91">
        <v>141.08755454999999</v>
      </c>
      <c r="AB542" s="93"/>
    </row>
    <row r="543" spans="1:28" x14ac:dyDescent="0.3">
      <c r="A543" s="89">
        <v>44209</v>
      </c>
      <c r="B543" s="90">
        <v>121.27369141</v>
      </c>
      <c r="C543" s="90">
        <v>129.26840202</v>
      </c>
      <c r="D543" s="90"/>
      <c r="E543" s="90"/>
      <c r="F543" s="91">
        <v>108.97396329999999</v>
      </c>
      <c r="G543" s="91">
        <v>138.73804476999999</v>
      </c>
      <c r="AB543" s="93"/>
    </row>
    <row r="544" spans="1:28" x14ac:dyDescent="0.3">
      <c r="A544" s="89">
        <v>44210</v>
      </c>
      <c r="B544" s="90">
        <v>121.40679285</v>
      </c>
      <c r="C544" s="90">
        <v>129.82533131</v>
      </c>
      <c r="D544" s="90"/>
      <c r="E544" s="90"/>
      <c r="F544" s="91">
        <v>108.98210278000001</v>
      </c>
      <c r="G544" s="91">
        <v>140.49875483</v>
      </c>
      <c r="AB544" s="93"/>
    </row>
    <row r="545" spans="1:28" x14ac:dyDescent="0.3">
      <c r="A545" s="89">
        <v>44211</v>
      </c>
      <c r="B545" s="90">
        <v>121.53223988000001</v>
      </c>
      <c r="C545" s="90">
        <v>129.52895133000001</v>
      </c>
      <c r="D545" s="90"/>
      <c r="E545" s="90"/>
      <c r="F545" s="91">
        <v>108.99024297</v>
      </c>
      <c r="G545" s="91">
        <v>136.93541737999999</v>
      </c>
      <c r="AB545" s="93"/>
    </row>
    <row r="546" spans="1:28" x14ac:dyDescent="0.3">
      <c r="A546" s="89">
        <v>44214</v>
      </c>
      <c r="B546" s="90">
        <v>121.62877032</v>
      </c>
      <c r="C546" s="90">
        <v>129.45066180000001</v>
      </c>
      <c r="D546" s="90"/>
      <c r="E546" s="90"/>
      <c r="F546" s="91">
        <v>108.99838370000001</v>
      </c>
      <c r="G546" s="91">
        <v>137.95129829000001</v>
      </c>
      <c r="AB546" s="93"/>
    </row>
    <row r="547" spans="1:28" x14ac:dyDescent="0.3">
      <c r="A547" s="89">
        <v>44215</v>
      </c>
      <c r="B547" s="90">
        <v>121.88774402999999</v>
      </c>
      <c r="C547" s="90">
        <v>129.09713422999999</v>
      </c>
      <c r="D547" s="90"/>
      <c r="E547" s="90"/>
      <c r="F547" s="91">
        <v>109.00652495999999</v>
      </c>
      <c r="G547" s="91">
        <v>137.26264337999999</v>
      </c>
      <c r="AB547" s="93"/>
    </row>
    <row r="548" spans="1:28" x14ac:dyDescent="0.3">
      <c r="A548" s="89">
        <v>44216</v>
      </c>
      <c r="B548" s="90">
        <v>122.05401451</v>
      </c>
      <c r="C548" s="90">
        <v>128.97440642000001</v>
      </c>
      <c r="D548" s="90"/>
      <c r="E548" s="90"/>
      <c r="F548" s="91">
        <v>109.01466693</v>
      </c>
      <c r="G548" s="91">
        <v>136.13621176000001</v>
      </c>
      <c r="AB548" s="93"/>
    </row>
    <row r="549" spans="1:28" x14ac:dyDescent="0.3">
      <c r="A549" s="89">
        <v>44217</v>
      </c>
      <c r="B549" s="90">
        <v>122.07059904</v>
      </c>
      <c r="C549" s="90">
        <v>128.58238889</v>
      </c>
      <c r="D549" s="90"/>
      <c r="E549" s="90"/>
      <c r="F549" s="91">
        <v>109.02280944</v>
      </c>
      <c r="G549" s="91">
        <v>134.63723472000001</v>
      </c>
      <c r="AB549" s="93"/>
    </row>
    <row r="550" spans="1:28" x14ac:dyDescent="0.3">
      <c r="A550" s="89">
        <v>44218</v>
      </c>
      <c r="B550" s="90">
        <v>121.74613771</v>
      </c>
      <c r="C550" s="90">
        <v>128.13027452</v>
      </c>
      <c r="D550" s="90"/>
      <c r="E550" s="90"/>
      <c r="F550" s="91">
        <v>109.03095266</v>
      </c>
      <c r="G550" s="91">
        <v>133.5580113</v>
      </c>
      <c r="AB550" s="93"/>
    </row>
    <row r="551" spans="1:28" x14ac:dyDescent="0.3">
      <c r="A551" s="89">
        <v>44221</v>
      </c>
      <c r="B551" s="90"/>
      <c r="C551" s="90">
        <v>128.15896079000001</v>
      </c>
      <c r="D551" s="90"/>
      <c r="E551" s="90"/>
      <c r="F551" s="91">
        <v>109.03909642000001</v>
      </c>
      <c r="G551" s="91"/>
      <c r="AB551" s="93"/>
    </row>
    <row r="552" spans="1:28" x14ac:dyDescent="0.3">
      <c r="A552" s="89">
        <v>44222</v>
      </c>
      <c r="B552" s="90">
        <v>121.69383268</v>
      </c>
      <c r="C552" s="90">
        <v>128.46054436</v>
      </c>
      <c r="D552" s="90"/>
      <c r="E552" s="90"/>
      <c r="F552" s="91">
        <v>109.04724072</v>
      </c>
      <c r="G552" s="91">
        <v>132.51527780999999</v>
      </c>
      <c r="AB552" s="93"/>
    </row>
    <row r="553" spans="1:28" x14ac:dyDescent="0.3">
      <c r="A553" s="89">
        <v>44223</v>
      </c>
      <c r="B553" s="90">
        <v>121.670019</v>
      </c>
      <c r="C553" s="90">
        <v>128.75936884000001</v>
      </c>
      <c r="D553" s="90"/>
      <c r="E553" s="90"/>
      <c r="F553" s="91">
        <v>109.05538573</v>
      </c>
      <c r="G553" s="91">
        <v>131.85333893999999</v>
      </c>
      <c r="AB553" s="93"/>
    </row>
    <row r="554" spans="1:28" x14ac:dyDescent="0.3">
      <c r="A554" s="89">
        <v>44224</v>
      </c>
      <c r="B554" s="90">
        <v>122.13693713000001</v>
      </c>
      <c r="C554" s="90">
        <v>129.24064688999999</v>
      </c>
      <c r="D554" s="90"/>
      <c r="E554" s="90"/>
      <c r="F554" s="91">
        <v>109.06353127</v>
      </c>
      <c r="G554" s="91">
        <v>135.26788350999999</v>
      </c>
      <c r="AB554" s="93"/>
    </row>
    <row r="555" spans="1:28" x14ac:dyDescent="0.3">
      <c r="A555" s="89">
        <v>44225</v>
      </c>
      <c r="B555" s="90">
        <v>122.44694015</v>
      </c>
      <c r="C555" s="90">
        <v>129.74070558</v>
      </c>
      <c r="D555" s="90"/>
      <c r="E555" s="90"/>
      <c r="F555" s="91">
        <v>109.07167753</v>
      </c>
      <c r="G555" s="91">
        <v>130.92629911</v>
      </c>
      <c r="AB555" s="93"/>
    </row>
    <row r="556" spans="1:28" x14ac:dyDescent="0.3">
      <c r="A556" s="89">
        <v>44228</v>
      </c>
      <c r="B556" s="90">
        <v>122.25387929</v>
      </c>
      <c r="C556" s="90">
        <v>129.61941479000001</v>
      </c>
      <c r="D556" s="90"/>
      <c r="E556" s="90"/>
      <c r="F556" s="91">
        <v>109.07982432</v>
      </c>
      <c r="G556" s="91">
        <v>133.71398382999999</v>
      </c>
      <c r="AB556" s="93"/>
    </row>
    <row r="557" spans="1:28" x14ac:dyDescent="0.3">
      <c r="A557" s="89">
        <v>44229</v>
      </c>
      <c r="B557" s="90">
        <v>122.50009568</v>
      </c>
      <c r="C557" s="90">
        <v>130.59082996000001</v>
      </c>
      <c r="D557" s="90"/>
      <c r="E557" s="90"/>
      <c r="F557" s="91">
        <v>109.08797182000001</v>
      </c>
      <c r="G557" s="91">
        <v>134.52893689999999</v>
      </c>
      <c r="AB557" s="93"/>
    </row>
    <row r="558" spans="1:28" x14ac:dyDescent="0.3">
      <c r="A558" s="89">
        <v>44230</v>
      </c>
      <c r="B558" s="90">
        <v>122.54857351</v>
      </c>
      <c r="C558" s="90">
        <v>130.87467766</v>
      </c>
      <c r="D558" s="90"/>
      <c r="E558" s="90"/>
      <c r="F558" s="91">
        <v>109.09611987</v>
      </c>
      <c r="G558" s="91">
        <v>136.22532591999999</v>
      </c>
      <c r="AB558" s="93"/>
    </row>
    <row r="559" spans="1:28" x14ac:dyDescent="0.3">
      <c r="A559" s="89">
        <v>44231</v>
      </c>
      <c r="B559" s="90">
        <v>122.60725721</v>
      </c>
      <c r="C559" s="90">
        <v>130.55906243000001</v>
      </c>
      <c r="D559" s="90"/>
      <c r="E559" s="90"/>
      <c r="F559" s="91">
        <v>109.10426844</v>
      </c>
      <c r="G559" s="91">
        <v>135.69749066</v>
      </c>
      <c r="AB559" s="93"/>
    </row>
    <row r="560" spans="1:28" x14ac:dyDescent="0.3">
      <c r="A560" s="89">
        <v>44232</v>
      </c>
      <c r="B560" s="90">
        <v>123.09926475</v>
      </c>
      <c r="C560" s="90">
        <v>130.66343247</v>
      </c>
      <c r="D560" s="90"/>
      <c r="E560" s="90"/>
      <c r="F560" s="91">
        <v>109.11241773</v>
      </c>
      <c r="G560" s="91">
        <v>136.81191827000001</v>
      </c>
      <c r="AB560" s="93"/>
    </row>
    <row r="561" spans="1:28" x14ac:dyDescent="0.3">
      <c r="A561" s="89">
        <v>44235</v>
      </c>
      <c r="B561" s="90">
        <v>122.98870126</v>
      </c>
      <c r="C561" s="90">
        <v>130.61913000999999</v>
      </c>
      <c r="D561" s="90"/>
      <c r="E561" s="90"/>
      <c r="F561" s="91">
        <v>109.12056756</v>
      </c>
      <c r="G561" s="91">
        <v>136.19305731</v>
      </c>
      <c r="AB561" s="93"/>
    </row>
    <row r="562" spans="1:28" x14ac:dyDescent="0.3">
      <c r="A562" s="89">
        <v>44236</v>
      </c>
      <c r="B562" s="90">
        <v>122.98487406</v>
      </c>
      <c r="C562" s="90">
        <v>130.21227317</v>
      </c>
      <c r="D562" s="90"/>
      <c r="E562" s="90"/>
      <c r="F562" s="91">
        <v>109.1287181</v>
      </c>
      <c r="G562" s="91">
        <v>135.93734337000001</v>
      </c>
      <c r="AB562" s="93"/>
    </row>
    <row r="563" spans="1:28" x14ac:dyDescent="0.3">
      <c r="A563" s="89">
        <v>44237</v>
      </c>
      <c r="B563" s="90">
        <v>122.98742552</v>
      </c>
      <c r="C563" s="90">
        <v>130.50000087000001</v>
      </c>
      <c r="D563" s="90"/>
      <c r="E563" s="90"/>
      <c r="F563" s="91">
        <v>109.13686917</v>
      </c>
      <c r="G563" s="91">
        <v>134.75823063000001</v>
      </c>
      <c r="AB563" s="93"/>
    </row>
    <row r="564" spans="1:28" x14ac:dyDescent="0.3">
      <c r="A564" s="89">
        <v>44238</v>
      </c>
      <c r="B564" s="90">
        <v>123.06481997</v>
      </c>
      <c r="C564" s="90">
        <v>130.50452493</v>
      </c>
      <c r="D564" s="90"/>
      <c r="E564" s="90"/>
      <c r="F564" s="91">
        <v>109.14502078</v>
      </c>
      <c r="G564" s="91">
        <v>135.74187706999999</v>
      </c>
      <c r="AB564" s="93"/>
    </row>
    <row r="565" spans="1:28" x14ac:dyDescent="0.3">
      <c r="A565" s="89">
        <v>44239</v>
      </c>
      <c r="B565" s="90">
        <v>123.20344958</v>
      </c>
      <c r="C565" s="90">
        <v>130.43090699999999</v>
      </c>
      <c r="D565" s="90"/>
      <c r="E565" s="90"/>
      <c r="F565" s="91">
        <v>109.15317311</v>
      </c>
      <c r="G565" s="91">
        <v>135.88853083999999</v>
      </c>
      <c r="AB565" s="93"/>
    </row>
    <row r="566" spans="1:28" x14ac:dyDescent="0.3">
      <c r="A566" s="89">
        <v>44242</v>
      </c>
      <c r="B566" s="90"/>
      <c r="C566" s="90"/>
      <c r="D566" s="90"/>
      <c r="E566" s="90"/>
      <c r="F566" s="91"/>
      <c r="G566" s="91"/>
      <c r="AB566" s="93"/>
    </row>
    <row r="567" spans="1:28" x14ac:dyDescent="0.3">
      <c r="A567" s="89">
        <v>44243</v>
      </c>
      <c r="B567" s="90"/>
      <c r="C567" s="90"/>
      <c r="D567" s="90"/>
      <c r="E567" s="90"/>
      <c r="F567" s="91"/>
      <c r="G567" s="91"/>
      <c r="AB567" s="93"/>
    </row>
    <row r="568" spans="1:28" x14ac:dyDescent="0.3">
      <c r="A568" s="89">
        <v>44244</v>
      </c>
      <c r="B568" s="90">
        <v>123.12520464000001</v>
      </c>
      <c r="C568" s="90">
        <v>130.08833196</v>
      </c>
      <c r="D568" s="90"/>
      <c r="E568" s="90"/>
      <c r="F568" s="91">
        <v>109.16132596999999</v>
      </c>
      <c r="G568" s="91">
        <v>136.94337075000001</v>
      </c>
      <c r="AB568" s="93"/>
    </row>
    <row r="569" spans="1:28" x14ac:dyDescent="0.3">
      <c r="A569" s="89">
        <v>44245</v>
      </c>
      <c r="B569" s="90">
        <v>122.92831658</v>
      </c>
      <c r="C569" s="90">
        <v>130.20074724</v>
      </c>
      <c r="D569" s="90"/>
      <c r="E569" s="90"/>
      <c r="F569" s="91">
        <v>109.16947954</v>
      </c>
      <c r="G569" s="91">
        <v>135.62711641999999</v>
      </c>
      <c r="AB569" s="93"/>
    </row>
    <row r="570" spans="1:28" x14ac:dyDescent="0.3">
      <c r="A570" s="89">
        <v>44246</v>
      </c>
      <c r="B570" s="90">
        <v>123.06439472</v>
      </c>
      <c r="C570" s="90">
        <v>129.95489967</v>
      </c>
      <c r="D570" s="90"/>
      <c r="E570" s="90"/>
      <c r="F570" s="91">
        <v>109.17763365</v>
      </c>
      <c r="G570" s="91">
        <v>134.75276908999999</v>
      </c>
      <c r="AB570" s="93"/>
    </row>
    <row r="571" spans="1:28" x14ac:dyDescent="0.3">
      <c r="A571" s="89">
        <v>44249</v>
      </c>
      <c r="B571" s="90">
        <v>122.25430453</v>
      </c>
      <c r="C571" s="90">
        <v>128.99498577</v>
      </c>
      <c r="D571" s="90"/>
      <c r="E571" s="90"/>
      <c r="F571" s="91">
        <v>109.18578829</v>
      </c>
      <c r="G571" s="91">
        <v>128.19569888000001</v>
      </c>
      <c r="AB571" s="93"/>
    </row>
    <row r="572" spans="1:28" x14ac:dyDescent="0.3">
      <c r="A572" s="89">
        <v>44250</v>
      </c>
      <c r="B572" s="90">
        <v>122.91385828</v>
      </c>
      <c r="C572" s="90">
        <v>128.84197247</v>
      </c>
      <c r="D572" s="90"/>
      <c r="E572" s="90"/>
      <c r="F572" s="91">
        <v>109.19394364999999</v>
      </c>
      <c r="G572" s="91">
        <v>131.1082481</v>
      </c>
      <c r="AB572" s="93"/>
    </row>
    <row r="573" spans="1:28" x14ac:dyDescent="0.3">
      <c r="A573" s="89">
        <v>44251</v>
      </c>
      <c r="B573" s="90">
        <v>122.98062161999999</v>
      </c>
      <c r="C573" s="90">
        <v>128.45451269</v>
      </c>
      <c r="D573" s="90"/>
      <c r="E573" s="90"/>
      <c r="F573" s="91">
        <v>109.20209954000001</v>
      </c>
      <c r="G573" s="91">
        <v>131.60925354</v>
      </c>
      <c r="AB573" s="93"/>
    </row>
    <row r="574" spans="1:28" x14ac:dyDescent="0.3">
      <c r="A574" s="89">
        <v>44252</v>
      </c>
      <c r="B574" s="90">
        <v>123.05716557</v>
      </c>
      <c r="C574" s="90">
        <v>128.03662699</v>
      </c>
      <c r="D574" s="90"/>
      <c r="E574" s="90"/>
      <c r="F574" s="91">
        <v>109.21025615000001</v>
      </c>
      <c r="G574" s="91">
        <v>127.7276675</v>
      </c>
      <c r="AB574" s="93"/>
    </row>
    <row r="575" spans="1:28" x14ac:dyDescent="0.3">
      <c r="A575" s="89">
        <v>44253</v>
      </c>
      <c r="B575" s="90">
        <v>122.74801304</v>
      </c>
      <c r="C575" s="90">
        <v>127.77281029</v>
      </c>
      <c r="D575" s="90"/>
      <c r="E575" s="90"/>
      <c r="F575" s="91">
        <v>109.21841329</v>
      </c>
      <c r="G575" s="91">
        <v>125.2003504</v>
      </c>
      <c r="AB575" s="93"/>
    </row>
    <row r="576" spans="1:28" x14ac:dyDescent="0.3">
      <c r="A576" s="89">
        <v>44256</v>
      </c>
      <c r="B576" s="90">
        <v>122.3521107</v>
      </c>
      <c r="C576" s="90">
        <v>127.25848752</v>
      </c>
      <c r="D576" s="90"/>
      <c r="E576" s="90"/>
      <c r="F576" s="91">
        <v>109.22657115</v>
      </c>
      <c r="G576" s="91">
        <v>125.5413099</v>
      </c>
      <c r="AB576" s="93"/>
    </row>
    <row r="577" spans="1:28" x14ac:dyDescent="0.3">
      <c r="A577" s="89">
        <v>44257</v>
      </c>
      <c r="B577" s="90">
        <v>121.56923612999999</v>
      </c>
      <c r="C577" s="90">
        <v>126.95026659</v>
      </c>
      <c r="D577" s="90"/>
      <c r="E577" s="90"/>
      <c r="F577" s="91">
        <v>109.23472954</v>
      </c>
      <c r="G577" s="91">
        <v>126.91235033</v>
      </c>
      <c r="AB577" s="93"/>
    </row>
    <row r="578" spans="1:28" x14ac:dyDescent="0.3">
      <c r="A578" s="89">
        <v>44258</v>
      </c>
      <c r="B578" s="90">
        <v>121.14144047000001</v>
      </c>
      <c r="C578" s="90">
        <v>127.16565041</v>
      </c>
      <c r="D578" s="90"/>
      <c r="E578" s="90"/>
      <c r="F578" s="91">
        <v>109.24288847</v>
      </c>
      <c r="G578" s="91">
        <v>126.50745664999999</v>
      </c>
      <c r="AB578" s="93"/>
    </row>
    <row r="579" spans="1:28" x14ac:dyDescent="0.3">
      <c r="A579" s="89">
        <v>44259</v>
      </c>
      <c r="B579" s="90">
        <v>121.09636458</v>
      </c>
      <c r="C579" s="90">
        <v>128.35275648999999</v>
      </c>
      <c r="D579" s="90"/>
      <c r="E579" s="90"/>
      <c r="F579" s="91">
        <v>109.25104811</v>
      </c>
      <c r="G579" s="91">
        <v>128.22126571999999</v>
      </c>
      <c r="AB579" s="93"/>
    </row>
    <row r="580" spans="1:28" x14ac:dyDescent="0.3">
      <c r="A580" s="89">
        <v>44260</v>
      </c>
      <c r="B580" s="90">
        <v>121.30856144000001</v>
      </c>
      <c r="C580" s="90">
        <v>129.51597957000001</v>
      </c>
      <c r="D580" s="90"/>
      <c r="E580" s="90"/>
      <c r="F580" s="91">
        <v>109.25920828</v>
      </c>
      <c r="G580" s="91">
        <v>131.07954086999999</v>
      </c>
      <c r="AB580" s="93"/>
    </row>
    <row r="581" spans="1:28" x14ac:dyDescent="0.3">
      <c r="A581" s="89">
        <v>44263</v>
      </c>
      <c r="B581" s="90">
        <v>120.99983415</v>
      </c>
      <c r="C581" s="90">
        <v>128.74180102</v>
      </c>
      <c r="D581" s="90"/>
      <c r="E581" s="90"/>
      <c r="F581" s="91">
        <v>109.26736916999999</v>
      </c>
      <c r="G581" s="91">
        <v>125.85620192</v>
      </c>
      <c r="AB581" s="93"/>
    </row>
    <row r="582" spans="1:28" x14ac:dyDescent="0.3">
      <c r="A582" s="89">
        <v>44264</v>
      </c>
      <c r="B582" s="90">
        <v>120.88629395</v>
      </c>
      <c r="C582" s="90">
        <v>128.32791958999999</v>
      </c>
      <c r="D582" s="90"/>
      <c r="E582" s="90"/>
      <c r="F582" s="91">
        <v>109.27553059</v>
      </c>
      <c r="G582" s="91">
        <v>126.67434089</v>
      </c>
      <c r="AB582" s="93"/>
    </row>
    <row r="583" spans="1:28" x14ac:dyDescent="0.3">
      <c r="A583" s="89">
        <v>44265</v>
      </c>
      <c r="B583" s="90">
        <v>120.49847124</v>
      </c>
      <c r="C583" s="90">
        <v>128.53422305999999</v>
      </c>
      <c r="D583" s="90"/>
      <c r="E583" s="90"/>
      <c r="F583" s="91">
        <v>109.28369255</v>
      </c>
      <c r="G583" s="91">
        <v>128.31948245000001</v>
      </c>
      <c r="AB583" s="93"/>
    </row>
    <row r="584" spans="1:28" x14ac:dyDescent="0.3">
      <c r="A584" s="89">
        <v>44266</v>
      </c>
      <c r="B584" s="90">
        <v>120.64390476</v>
      </c>
      <c r="C584" s="90">
        <v>128.84358316999999</v>
      </c>
      <c r="D584" s="90"/>
      <c r="E584" s="90"/>
      <c r="F584" s="91">
        <v>109.29185523</v>
      </c>
      <c r="G584" s="91">
        <v>130.83096107</v>
      </c>
      <c r="AB584" s="93"/>
    </row>
    <row r="585" spans="1:28" x14ac:dyDescent="0.3">
      <c r="A585" s="89">
        <v>44267</v>
      </c>
      <c r="B585" s="90">
        <v>120.69535931</v>
      </c>
      <c r="C585" s="90">
        <v>128.48695892999999</v>
      </c>
      <c r="D585" s="90"/>
      <c r="E585" s="90"/>
      <c r="F585" s="91">
        <v>109.30001844</v>
      </c>
      <c r="G585" s="91">
        <v>129.8941246</v>
      </c>
      <c r="AB585" s="93"/>
    </row>
    <row r="586" spans="1:28" x14ac:dyDescent="0.3">
      <c r="A586" s="89">
        <v>44270</v>
      </c>
      <c r="B586" s="90">
        <v>120.38365530999999</v>
      </c>
      <c r="C586" s="90">
        <v>128.56625893</v>
      </c>
      <c r="D586" s="90"/>
      <c r="E586" s="90"/>
      <c r="F586" s="91">
        <v>109.30818236</v>
      </c>
      <c r="G586" s="91">
        <v>130.67960808999999</v>
      </c>
      <c r="AB586" s="93"/>
    </row>
    <row r="587" spans="1:28" x14ac:dyDescent="0.3">
      <c r="A587" s="89">
        <v>44271</v>
      </c>
      <c r="B587" s="90">
        <v>120.04431044</v>
      </c>
      <c r="C587" s="90">
        <v>128.7060864</v>
      </c>
      <c r="D587" s="90"/>
      <c r="E587" s="90"/>
      <c r="F587" s="91">
        <v>109.31634682000001</v>
      </c>
      <c r="G587" s="91">
        <v>129.73298636000001</v>
      </c>
      <c r="AB587" s="93"/>
    </row>
    <row r="588" spans="1:28" x14ac:dyDescent="0.3">
      <c r="A588" s="89">
        <v>44272</v>
      </c>
      <c r="B588" s="90">
        <v>119.79979503</v>
      </c>
      <c r="C588" s="90">
        <v>128.81007861000001</v>
      </c>
      <c r="D588" s="90"/>
      <c r="E588" s="90"/>
      <c r="F588" s="91">
        <v>109.32451199</v>
      </c>
      <c r="G588" s="91">
        <v>132.61242498999999</v>
      </c>
      <c r="AB588" s="93"/>
    </row>
    <row r="589" spans="1:28" x14ac:dyDescent="0.3">
      <c r="A589" s="89">
        <v>44273</v>
      </c>
      <c r="B589" s="90">
        <v>119.4387627</v>
      </c>
      <c r="C589" s="90">
        <v>128.44414864999999</v>
      </c>
      <c r="D589" s="90"/>
      <c r="E589" s="90"/>
      <c r="F589" s="91">
        <v>109.33585926000001</v>
      </c>
      <c r="G589" s="91">
        <v>130.66218805</v>
      </c>
      <c r="AB589" s="93"/>
    </row>
    <row r="590" spans="1:28" x14ac:dyDescent="0.3">
      <c r="A590" s="89">
        <v>44274</v>
      </c>
      <c r="B590" s="90">
        <v>119.8822924</v>
      </c>
      <c r="C590" s="90">
        <v>127.4301823</v>
      </c>
      <c r="D590" s="90"/>
      <c r="E590" s="90"/>
      <c r="F590" s="91">
        <v>109.34720777</v>
      </c>
      <c r="G590" s="91">
        <v>132.23937892000001</v>
      </c>
      <c r="AB590" s="93"/>
    </row>
    <row r="591" spans="1:28" x14ac:dyDescent="0.3">
      <c r="A591" s="89">
        <v>44277</v>
      </c>
      <c r="B591" s="90">
        <v>119.72920449</v>
      </c>
      <c r="C591" s="90">
        <v>126.96183859</v>
      </c>
      <c r="D591" s="90"/>
      <c r="E591" s="90"/>
      <c r="F591" s="91">
        <v>109.35855754000001</v>
      </c>
      <c r="G591" s="91">
        <v>130.82538575000001</v>
      </c>
      <c r="AB591" s="93"/>
    </row>
    <row r="592" spans="1:28" x14ac:dyDescent="0.3">
      <c r="A592" s="89">
        <v>44278</v>
      </c>
      <c r="B592" s="90">
        <v>119.66201590999999</v>
      </c>
      <c r="C592" s="90">
        <v>126.50316381</v>
      </c>
      <c r="D592" s="90"/>
      <c r="E592" s="90"/>
      <c r="F592" s="91">
        <v>109.36990837</v>
      </c>
      <c r="G592" s="91">
        <v>128.87167846</v>
      </c>
      <c r="AB592" s="93"/>
    </row>
    <row r="593" spans="1:28" x14ac:dyDescent="0.3">
      <c r="A593" s="89">
        <v>44279</v>
      </c>
      <c r="B593" s="90">
        <v>119.68965678000001</v>
      </c>
      <c r="C593" s="90">
        <v>126.18282926000001</v>
      </c>
      <c r="D593" s="90"/>
      <c r="E593" s="90"/>
      <c r="F593" s="91">
        <v>109.38126045999999</v>
      </c>
      <c r="G593" s="91">
        <v>127.50901239</v>
      </c>
      <c r="AB593" s="93"/>
    </row>
    <row r="594" spans="1:28" x14ac:dyDescent="0.3">
      <c r="A594" s="89">
        <v>44280</v>
      </c>
      <c r="B594" s="90">
        <v>119.65521200000001</v>
      </c>
      <c r="C594" s="90">
        <v>126.45450846</v>
      </c>
      <c r="D594" s="90"/>
      <c r="E594" s="90"/>
      <c r="F594" s="91">
        <v>109.39261361</v>
      </c>
      <c r="G594" s="91">
        <v>129.42704899</v>
      </c>
      <c r="AB594" s="93"/>
    </row>
    <row r="595" spans="1:28" x14ac:dyDescent="0.3">
      <c r="A595" s="89">
        <v>44281</v>
      </c>
      <c r="B595" s="90">
        <v>119.82105724</v>
      </c>
      <c r="C595" s="90">
        <v>126.77416903</v>
      </c>
      <c r="D595" s="90"/>
      <c r="E595" s="90"/>
      <c r="F595" s="91">
        <v>109.40396801999999</v>
      </c>
      <c r="G595" s="91">
        <v>130.59982407000001</v>
      </c>
      <c r="AB595" s="93"/>
    </row>
    <row r="596" spans="1:28" x14ac:dyDescent="0.3">
      <c r="A596" s="89">
        <v>44284</v>
      </c>
      <c r="B596" s="90">
        <v>119.87208654</v>
      </c>
      <c r="C596" s="90">
        <v>126.63834239000001</v>
      </c>
      <c r="D596" s="90"/>
      <c r="E596" s="90"/>
      <c r="F596" s="91">
        <v>109.41532367000001</v>
      </c>
      <c r="G596" s="91">
        <v>131.32586778000001</v>
      </c>
      <c r="AB596" s="93"/>
    </row>
    <row r="597" spans="1:28" x14ac:dyDescent="0.3">
      <c r="A597" s="89">
        <v>44285</v>
      </c>
      <c r="B597" s="90">
        <v>120.42107679999999</v>
      </c>
      <c r="C597" s="90">
        <v>126.88012936</v>
      </c>
      <c r="D597" s="90"/>
      <c r="E597" s="90"/>
      <c r="F597" s="91">
        <v>109.4266804</v>
      </c>
      <c r="G597" s="91">
        <v>132.95403304999999</v>
      </c>
      <c r="AB597" s="93"/>
    </row>
    <row r="598" spans="1:28" x14ac:dyDescent="0.3">
      <c r="A598" s="89">
        <v>44286</v>
      </c>
      <c r="B598" s="90">
        <v>121.05724212</v>
      </c>
      <c r="C598" s="90">
        <v>127.18377614000001</v>
      </c>
      <c r="D598" s="90"/>
      <c r="E598" s="90"/>
      <c r="F598" s="91">
        <v>109.43803837</v>
      </c>
      <c r="G598" s="91">
        <v>132.70832056</v>
      </c>
      <c r="AB598" s="93"/>
    </row>
    <row r="599" spans="1:28" x14ac:dyDescent="0.3">
      <c r="A599" s="89">
        <v>44287</v>
      </c>
      <c r="B599" s="90">
        <v>121.19502124</v>
      </c>
      <c r="C599" s="90">
        <v>127.15096894</v>
      </c>
      <c r="D599" s="90"/>
      <c r="E599" s="90"/>
      <c r="F599" s="91">
        <v>109.44939741</v>
      </c>
      <c r="G599" s="91">
        <v>131.13766078</v>
      </c>
      <c r="AB599" s="93"/>
    </row>
    <row r="600" spans="1:28" x14ac:dyDescent="0.3">
      <c r="A600" s="89">
        <v>44288</v>
      </c>
      <c r="B600" s="90"/>
      <c r="C600" s="90"/>
      <c r="D600" s="90"/>
      <c r="E600" s="90"/>
      <c r="F600" s="91"/>
      <c r="G600" s="91"/>
      <c r="AB600" s="93"/>
    </row>
    <row r="601" spans="1:28" x14ac:dyDescent="0.3">
      <c r="A601" s="89">
        <v>44291</v>
      </c>
      <c r="B601" s="90">
        <v>121.09423836000001</v>
      </c>
      <c r="C601" s="90">
        <v>126.99229486999999</v>
      </c>
      <c r="D601" s="90"/>
      <c r="E601" s="90"/>
      <c r="F601" s="91">
        <v>109.46075771</v>
      </c>
      <c r="G601" s="91">
        <v>133.71497374</v>
      </c>
      <c r="AB601" s="93"/>
    </row>
    <row r="602" spans="1:28" x14ac:dyDescent="0.3">
      <c r="A602" s="89">
        <v>44292</v>
      </c>
      <c r="B602" s="90">
        <v>120.93859899</v>
      </c>
      <c r="C602" s="90">
        <v>126.78524895</v>
      </c>
      <c r="D602" s="90"/>
      <c r="E602" s="90"/>
      <c r="F602" s="91">
        <v>109.47211925000001</v>
      </c>
      <c r="G602" s="91">
        <v>133.69270657999999</v>
      </c>
      <c r="AB602" s="93"/>
    </row>
    <row r="603" spans="1:28" x14ac:dyDescent="0.3">
      <c r="A603" s="89">
        <v>44293</v>
      </c>
      <c r="B603" s="90">
        <v>120.90968238000001</v>
      </c>
      <c r="C603" s="90">
        <v>126.68464082</v>
      </c>
      <c r="D603" s="90"/>
      <c r="E603" s="90"/>
      <c r="F603" s="91">
        <v>109.48348186</v>
      </c>
      <c r="G603" s="91">
        <v>133.83460425999999</v>
      </c>
      <c r="AB603" s="93"/>
    </row>
    <row r="604" spans="1:28" x14ac:dyDescent="0.3">
      <c r="A604" s="89">
        <v>44294</v>
      </c>
      <c r="B604" s="90">
        <v>120.87949003999999</v>
      </c>
      <c r="C604" s="90">
        <v>127.58229545</v>
      </c>
      <c r="D604" s="90"/>
      <c r="E604" s="90"/>
      <c r="F604" s="91">
        <v>109.49484572</v>
      </c>
      <c r="G604" s="91">
        <v>134.61930265999999</v>
      </c>
      <c r="AB604" s="93"/>
    </row>
    <row r="605" spans="1:28" x14ac:dyDescent="0.3">
      <c r="A605" s="89">
        <v>44295</v>
      </c>
      <c r="B605" s="90">
        <v>121.16440365</v>
      </c>
      <c r="C605" s="90">
        <v>126.935596</v>
      </c>
      <c r="D605" s="90"/>
      <c r="E605" s="90"/>
      <c r="F605" s="91">
        <v>109.50621065999999</v>
      </c>
      <c r="G605" s="91">
        <v>133.88730813999999</v>
      </c>
      <c r="AB605" s="93"/>
    </row>
    <row r="606" spans="1:28" x14ac:dyDescent="0.3">
      <c r="A606" s="89">
        <v>44298</v>
      </c>
      <c r="B606" s="90">
        <v>120.98239914</v>
      </c>
      <c r="C606" s="90">
        <v>126.98661512</v>
      </c>
      <c r="D606" s="90"/>
      <c r="E606" s="90"/>
      <c r="F606" s="91">
        <v>109.51757684</v>
      </c>
      <c r="G606" s="91">
        <v>135.18651790999999</v>
      </c>
      <c r="AB606" s="93"/>
    </row>
    <row r="607" spans="1:28" x14ac:dyDescent="0.3">
      <c r="A607" s="89">
        <v>44299</v>
      </c>
      <c r="B607" s="90">
        <v>120.91265909000001</v>
      </c>
      <c r="C607" s="90">
        <v>126.44904588999999</v>
      </c>
      <c r="D607" s="90"/>
      <c r="E607" s="90"/>
      <c r="F607" s="91">
        <v>109.52894427</v>
      </c>
      <c r="G607" s="91">
        <v>135.73880495</v>
      </c>
      <c r="AB607" s="93"/>
    </row>
    <row r="608" spans="1:28" x14ac:dyDescent="0.3">
      <c r="A608" s="89">
        <v>44300</v>
      </c>
      <c r="B608" s="90">
        <v>120.79231498</v>
      </c>
      <c r="C608" s="90">
        <v>126.71087913</v>
      </c>
      <c r="D608" s="90"/>
      <c r="E608" s="90"/>
      <c r="F608" s="91">
        <v>109.54031277</v>
      </c>
      <c r="G608" s="91">
        <v>136.87383850000001</v>
      </c>
      <c r="AB608" s="93"/>
    </row>
    <row r="609" spans="1:28" x14ac:dyDescent="0.3">
      <c r="A609" s="89">
        <v>44301</v>
      </c>
      <c r="B609" s="90">
        <v>120.91861251</v>
      </c>
      <c r="C609" s="90">
        <v>127.02114184</v>
      </c>
      <c r="D609" s="90"/>
      <c r="E609" s="90"/>
      <c r="F609" s="91">
        <v>109.55168252</v>
      </c>
      <c r="G609" s="91">
        <v>137.33578252999999</v>
      </c>
      <c r="AB609" s="93"/>
    </row>
    <row r="610" spans="1:28" x14ac:dyDescent="0.3">
      <c r="A610" s="89">
        <v>44302</v>
      </c>
      <c r="B610" s="90">
        <v>121.08530823</v>
      </c>
      <c r="C610" s="90">
        <v>127.54715828</v>
      </c>
      <c r="D610" s="90"/>
      <c r="E610" s="90"/>
      <c r="F610" s="91">
        <v>109.56305334</v>
      </c>
      <c r="G610" s="91">
        <v>137.80599853000001</v>
      </c>
      <c r="AB610" s="93"/>
    </row>
    <row r="611" spans="1:28" x14ac:dyDescent="0.3">
      <c r="A611" s="89">
        <v>44305</v>
      </c>
      <c r="B611" s="90">
        <v>120.80337133</v>
      </c>
      <c r="C611" s="90">
        <v>127.73309402</v>
      </c>
      <c r="D611" s="90"/>
      <c r="E611" s="90"/>
      <c r="F611" s="91">
        <v>109.57442541</v>
      </c>
      <c r="G611" s="91">
        <v>137.60102003</v>
      </c>
      <c r="AB611" s="93"/>
    </row>
    <row r="612" spans="1:28" x14ac:dyDescent="0.3">
      <c r="A612" s="89">
        <v>44306</v>
      </c>
      <c r="B612" s="90">
        <v>120.85099868</v>
      </c>
      <c r="C612" s="90">
        <v>127.14161896</v>
      </c>
      <c r="D612" s="90"/>
      <c r="E612" s="90"/>
      <c r="F612" s="91">
        <v>109.58579872999999</v>
      </c>
      <c r="G612" s="91">
        <v>136.60907888</v>
      </c>
      <c r="AB612" s="93"/>
    </row>
    <row r="613" spans="1:28" x14ac:dyDescent="0.3">
      <c r="A613" s="89">
        <v>44307</v>
      </c>
      <c r="B613" s="90"/>
      <c r="C613" s="90"/>
      <c r="D613" s="90"/>
      <c r="E613" s="90"/>
      <c r="F613" s="91"/>
      <c r="G613" s="91"/>
      <c r="AB613" s="93">
        <v>55305</v>
      </c>
    </row>
    <row r="614" spans="1:28" x14ac:dyDescent="0.3">
      <c r="A614" s="89">
        <v>44308</v>
      </c>
      <c r="B614" s="90">
        <v>120.73788372999999</v>
      </c>
      <c r="C614" s="90">
        <v>127.95428504</v>
      </c>
      <c r="D614" s="90"/>
      <c r="E614" s="90"/>
      <c r="F614" s="91">
        <v>109.59717311999999</v>
      </c>
      <c r="G614" s="91">
        <v>135.82340196000001</v>
      </c>
      <c r="AB614" s="93">
        <v>55403</v>
      </c>
    </row>
    <row r="615" spans="1:28" x14ac:dyDescent="0.3">
      <c r="A615" s="89">
        <v>44309</v>
      </c>
      <c r="B615" s="90">
        <v>120.96623986</v>
      </c>
      <c r="C615" s="90">
        <v>128.19739654</v>
      </c>
      <c r="D615" s="90"/>
      <c r="E615" s="90"/>
      <c r="F615" s="91">
        <v>109.60854876000001</v>
      </c>
      <c r="G615" s="91">
        <v>137.14165885</v>
      </c>
      <c r="AB615" s="93">
        <v>55438</v>
      </c>
    </row>
    <row r="616" spans="1:28" x14ac:dyDescent="0.3">
      <c r="A616" s="89">
        <v>44312</v>
      </c>
      <c r="B616" s="90">
        <v>120.95986120000001</v>
      </c>
      <c r="C616" s="90">
        <v>128.33420705</v>
      </c>
      <c r="D616" s="90"/>
      <c r="E616" s="90"/>
      <c r="F616" s="91">
        <v>109.61992565</v>
      </c>
      <c r="G616" s="91">
        <v>137.21510520999999</v>
      </c>
      <c r="AB616" s="93">
        <v>55459</v>
      </c>
    </row>
    <row r="617" spans="1:28" x14ac:dyDescent="0.3">
      <c r="A617" s="89">
        <v>44313</v>
      </c>
      <c r="B617" s="90">
        <v>120.99728269000001</v>
      </c>
      <c r="C617" s="90">
        <v>128.29017203000001</v>
      </c>
      <c r="D617" s="90"/>
      <c r="E617" s="90"/>
      <c r="F617" s="91">
        <v>109.63130361</v>
      </c>
      <c r="G617" s="91">
        <v>135.84261975999999</v>
      </c>
      <c r="AB617" s="93">
        <v>55472</v>
      </c>
    </row>
    <row r="618" spans="1:28" x14ac:dyDescent="0.3">
      <c r="A618" s="89">
        <v>44314</v>
      </c>
      <c r="B618" s="90">
        <v>120.87098516</v>
      </c>
      <c r="C618" s="90">
        <v>128.52898092999999</v>
      </c>
      <c r="D618" s="90"/>
      <c r="E618" s="90"/>
      <c r="F618" s="91">
        <v>109.64268281</v>
      </c>
      <c r="G618" s="91">
        <v>137.73612492000001</v>
      </c>
      <c r="AB618" s="93">
        <v>55512</v>
      </c>
    </row>
    <row r="619" spans="1:28" x14ac:dyDescent="0.3">
      <c r="A619" s="89">
        <v>44315</v>
      </c>
      <c r="B619" s="90">
        <v>121.15249682</v>
      </c>
      <c r="C619" s="90">
        <v>128.56186066999999</v>
      </c>
      <c r="D619" s="90"/>
      <c r="E619" s="90"/>
      <c r="F619" s="91">
        <v>109.65406308999999</v>
      </c>
      <c r="G619" s="91">
        <v>136.61335708999999</v>
      </c>
      <c r="AB619" s="93">
        <v>55519</v>
      </c>
    </row>
    <row r="620" spans="1:28" x14ac:dyDescent="0.3">
      <c r="A620" s="89">
        <v>44316</v>
      </c>
      <c r="B620" s="90">
        <v>121.66874326999999</v>
      </c>
      <c r="C620" s="90">
        <v>128.01184078</v>
      </c>
      <c r="D620" s="90"/>
      <c r="E620" s="90"/>
      <c r="F620" s="91">
        <v>109.66544462</v>
      </c>
      <c r="G620" s="91">
        <v>135.27993303</v>
      </c>
      <c r="AB620" s="93">
        <v>55582</v>
      </c>
    </row>
    <row r="621" spans="1:28" x14ac:dyDescent="0.3">
      <c r="A621" s="89">
        <v>44319</v>
      </c>
      <c r="B621" s="90">
        <v>121.72317452999999</v>
      </c>
      <c r="C621" s="90">
        <v>127.88331673</v>
      </c>
      <c r="D621" s="90"/>
      <c r="E621" s="90"/>
      <c r="F621" s="91">
        <v>109.67682739</v>
      </c>
      <c r="G621" s="91">
        <v>135.63907492000001</v>
      </c>
      <c r="AB621" s="93">
        <v>55583</v>
      </c>
    </row>
    <row r="622" spans="1:28" x14ac:dyDescent="0.3">
      <c r="A622" s="89">
        <v>44320</v>
      </c>
      <c r="B622" s="90">
        <v>121.45909788</v>
      </c>
      <c r="C622" s="90">
        <v>127.13160796</v>
      </c>
      <c r="D622" s="90"/>
      <c r="E622" s="90"/>
      <c r="F622" s="91">
        <v>109.68821124</v>
      </c>
      <c r="G622" s="91">
        <v>133.93521041</v>
      </c>
      <c r="AB622" s="93">
        <v>55628</v>
      </c>
    </row>
    <row r="623" spans="1:28" x14ac:dyDescent="0.3">
      <c r="A623" s="89">
        <v>44321</v>
      </c>
      <c r="B623" s="90">
        <v>121.40934430999999</v>
      </c>
      <c r="C623" s="90">
        <v>127.18846578</v>
      </c>
      <c r="D623" s="90"/>
      <c r="E623" s="90"/>
      <c r="F623" s="91">
        <v>109.69959634</v>
      </c>
      <c r="G623" s="91">
        <v>136.04295594000001</v>
      </c>
      <c r="AB623" s="93">
        <v>55630</v>
      </c>
    </row>
    <row r="624" spans="1:28" x14ac:dyDescent="0.3">
      <c r="A624" s="89">
        <v>44322</v>
      </c>
      <c r="B624" s="90">
        <v>121.41912493</v>
      </c>
      <c r="C624" s="90">
        <v>127.35308528</v>
      </c>
      <c r="D624" s="90"/>
      <c r="E624" s="90"/>
      <c r="F624" s="91">
        <v>109.71415193</v>
      </c>
      <c r="G624" s="91">
        <v>136.44821372000001</v>
      </c>
      <c r="AB624" s="93">
        <v>55640</v>
      </c>
    </row>
    <row r="625" spans="1:28" x14ac:dyDescent="0.3">
      <c r="A625" s="89">
        <v>44323</v>
      </c>
      <c r="B625" s="90">
        <v>121.47653289</v>
      </c>
      <c r="C625" s="90">
        <v>127.86965582000001</v>
      </c>
      <c r="D625" s="90"/>
      <c r="E625" s="90"/>
      <c r="F625" s="91">
        <v>109.72870949</v>
      </c>
      <c r="G625" s="91">
        <v>138.85755012999999</v>
      </c>
      <c r="AB625" s="93">
        <v>55690</v>
      </c>
    </row>
    <row r="626" spans="1:28" x14ac:dyDescent="0.3">
      <c r="A626" s="89">
        <v>44326</v>
      </c>
      <c r="B626" s="90">
        <v>121.03640514999999</v>
      </c>
      <c r="C626" s="90">
        <v>127.98146909</v>
      </c>
      <c r="D626" s="90"/>
      <c r="E626" s="90"/>
      <c r="F626" s="91">
        <v>109.74326901000001</v>
      </c>
      <c r="G626" s="91">
        <v>138.71068016999999</v>
      </c>
      <c r="AB626" s="93">
        <v>55769</v>
      </c>
    </row>
    <row r="627" spans="1:28" x14ac:dyDescent="0.3">
      <c r="A627" s="89">
        <v>44327</v>
      </c>
      <c r="B627" s="90">
        <v>120.74383714</v>
      </c>
      <c r="C627" s="90">
        <v>128.53669830999999</v>
      </c>
      <c r="D627" s="90"/>
      <c r="E627" s="90"/>
      <c r="F627" s="91">
        <v>109.75783049</v>
      </c>
      <c r="G627" s="91">
        <v>139.91105879</v>
      </c>
      <c r="AB627" s="93">
        <v>55804</v>
      </c>
    </row>
    <row r="628" spans="1:28" x14ac:dyDescent="0.3">
      <c r="A628" s="89">
        <v>44328</v>
      </c>
      <c r="B628" s="90">
        <v>120.39045922</v>
      </c>
      <c r="C628" s="90">
        <v>128.11676252999999</v>
      </c>
      <c r="D628" s="90"/>
      <c r="E628" s="90"/>
      <c r="F628" s="91">
        <v>109.77239393000001</v>
      </c>
      <c r="G628" s="91">
        <v>136.20861133</v>
      </c>
      <c r="AB628" s="93">
        <v>55825</v>
      </c>
    </row>
    <row r="629" spans="1:28" x14ac:dyDescent="0.3">
      <c r="A629" s="89">
        <v>44329</v>
      </c>
      <c r="B629" s="90">
        <v>120.24204899</v>
      </c>
      <c r="C629" s="90">
        <v>128.2777528</v>
      </c>
      <c r="D629" s="90"/>
      <c r="E629" s="90"/>
      <c r="F629" s="91">
        <v>109.78695915999999</v>
      </c>
      <c r="G629" s="91">
        <v>137.34174471</v>
      </c>
      <c r="AB629" s="93">
        <v>55838</v>
      </c>
    </row>
    <row r="630" spans="1:28" x14ac:dyDescent="0.3">
      <c r="A630" s="89">
        <v>44330</v>
      </c>
      <c r="B630" s="90">
        <v>120.17826236000001</v>
      </c>
      <c r="C630" s="90">
        <v>128.32518094</v>
      </c>
      <c r="D630" s="90"/>
      <c r="E630" s="90"/>
      <c r="F630" s="91">
        <v>109.80152635</v>
      </c>
      <c r="G630" s="91">
        <v>138.67858222999999</v>
      </c>
      <c r="AB630" s="93">
        <v>55878</v>
      </c>
    </row>
    <row r="631" spans="1:28" x14ac:dyDescent="0.3">
      <c r="A631" s="89">
        <v>44333</v>
      </c>
      <c r="B631" s="90">
        <v>119.54039607</v>
      </c>
      <c r="C631" s="90">
        <v>128.93341126000001</v>
      </c>
      <c r="D631" s="90"/>
      <c r="E631" s="90"/>
      <c r="F631" s="91">
        <v>109.81609551</v>
      </c>
      <c r="G631" s="91">
        <v>139.88131615</v>
      </c>
      <c r="AB631" s="93">
        <v>55885</v>
      </c>
    </row>
    <row r="632" spans="1:28" x14ac:dyDescent="0.3">
      <c r="A632" s="89">
        <v>44334</v>
      </c>
      <c r="B632" s="90">
        <v>119.41409854</v>
      </c>
      <c r="C632" s="90">
        <v>128.04804540000001</v>
      </c>
      <c r="D632" s="90"/>
      <c r="E632" s="90"/>
      <c r="F632" s="91">
        <v>109.83066662</v>
      </c>
      <c r="G632" s="91">
        <v>139.92920703999999</v>
      </c>
      <c r="AB632" s="93">
        <v>55932</v>
      </c>
    </row>
    <row r="633" spans="1:28" x14ac:dyDescent="0.3">
      <c r="A633" s="89">
        <v>44335</v>
      </c>
      <c r="B633" s="90">
        <v>119.12450724</v>
      </c>
      <c r="C633" s="90">
        <v>128.07316212000001</v>
      </c>
      <c r="D633" s="90"/>
      <c r="E633" s="90"/>
      <c r="F633" s="91">
        <v>109.84523969999999</v>
      </c>
      <c r="G633" s="91">
        <v>139.53818340000001</v>
      </c>
      <c r="AB633" s="93">
        <v>55933</v>
      </c>
    </row>
    <row r="634" spans="1:28" x14ac:dyDescent="0.3">
      <c r="A634" s="89">
        <v>44336</v>
      </c>
      <c r="B634" s="90">
        <v>119.343508</v>
      </c>
      <c r="C634" s="90">
        <v>128.55901014</v>
      </c>
      <c r="D634" s="90"/>
      <c r="E634" s="90"/>
      <c r="F634" s="91">
        <v>109.85981475</v>
      </c>
      <c r="G634" s="91">
        <v>139.61156149000001</v>
      </c>
      <c r="AB634" s="93">
        <v>55978</v>
      </c>
    </row>
    <row r="635" spans="1:28" x14ac:dyDescent="0.3">
      <c r="A635" s="89">
        <v>44337</v>
      </c>
      <c r="B635" s="90">
        <v>119.24059891</v>
      </c>
      <c r="C635" s="90">
        <v>128.67313236000001</v>
      </c>
      <c r="D635" s="90"/>
      <c r="E635" s="90"/>
      <c r="F635" s="91">
        <v>109.87439157</v>
      </c>
      <c r="G635" s="91">
        <v>139.48831269999999</v>
      </c>
      <c r="AB635" s="93">
        <v>55995</v>
      </c>
    </row>
    <row r="636" spans="1:28" x14ac:dyDescent="0.3">
      <c r="A636" s="89">
        <v>44340</v>
      </c>
      <c r="B636" s="90">
        <v>119.18829387</v>
      </c>
      <c r="C636" s="90">
        <v>128.43402137999999</v>
      </c>
      <c r="D636" s="90"/>
      <c r="E636" s="90"/>
      <c r="F636" s="91">
        <v>109.88897036</v>
      </c>
      <c r="G636" s="91">
        <v>141.12580808999999</v>
      </c>
      <c r="AB636" s="93">
        <v>56005</v>
      </c>
    </row>
    <row r="637" spans="1:28" x14ac:dyDescent="0.3">
      <c r="A637" s="89">
        <v>44341</v>
      </c>
      <c r="B637" s="90">
        <v>119.03350499</v>
      </c>
      <c r="C637" s="90">
        <v>128.36850249</v>
      </c>
      <c r="D637" s="90"/>
      <c r="E637" s="90"/>
      <c r="F637" s="91">
        <v>109.90355112</v>
      </c>
      <c r="G637" s="91">
        <v>139.93802514999999</v>
      </c>
      <c r="AB637" s="93">
        <v>56040</v>
      </c>
    </row>
    <row r="638" spans="1:28" x14ac:dyDescent="0.3">
      <c r="A638" s="89">
        <v>44342</v>
      </c>
      <c r="B638" s="90">
        <v>118.57296552</v>
      </c>
      <c r="C638" s="90">
        <v>128.57894544999999</v>
      </c>
      <c r="D638" s="90"/>
      <c r="E638" s="90"/>
      <c r="F638" s="91">
        <v>109.91813383</v>
      </c>
      <c r="G638" s="91">
        <v>141.07750758</v>
      </c>
      <c r="AB638" s="93">
        <v>56134</v>
      </c>
    </row>
    <row r="639" spans="1:28" x14ac:dyDescent="0.3">
      <c r="A639" s="89">
        <v>44343</v>
      </c>
      <c r="B639" s="90">
        <v>118.75667101000001</v>
      </c>
      <c r="C639" s="90">
        <v>129.07067942</v>
      </c>
      <c r="D639" s="90"/>
      <c r="E639" s="90"/>
      <c r="F639" s="91">
        <v>109.93271851</v>
      </c>
      <c r="G639" s="91">
        <v>141.50692131</v>
      </c>
      <c r="AB639" s="93">
        <v>56169</v>
      </c>
    </row>
    <row r="640" spans="1:28" x14ac:dyDescent="0.3">
      <c r="A640" s="89">
        <v>44344</v>
      </c>
      <c r="B640" s="90">
        <v>119.56250876999999</v>
      </c>
      <c r="C640" s="90">
        <v>129.53229837000001</v>
      </c>
      <c r="D640" s="90"/>
      <c r="E640" s="90"/>
      <c r="F640" s="91">
        <v>109.94730515000001</v>
      </c>
      <c r="G640" s="91">
        <v>142.86639009000001</v>
      </c>
      <c r="AB640" s="93">
        <v>56190</v>
      </c>
    </row>
    <row r="641" spans="1:28" x14ac:dyDescent="0.3">
      <c r="A641" s="89">
        <v>44347</v>
      </c>
      <c r="B641" s="90">
        <v>119.76832696</v>
      </c>
      <c r="C641" s="90">
        <v>129.36625801</v>
      </c>
      <c r="D641" s="90"/>
      <c r="E641" s="90"/>
      <c r="F641" s="91">
        <v>109.96189376</v>
      </c>
      <c r="G641" s="91">
        <v>143.61093478000001</v>
      </c>
      <c r="AB641" s="93">
        <v>56203</v>
      </c>
    </row>
    <row r="642" spans="1:28" x14ac:dyDescent="0.3">
      <c r="A642" s="89">
        <v>44348</v>
      </c>
      <c r="B642" s="90">
        <v>119.55995729999999</v>
      </c>
      <c r="C642" s="90">
        <v>129.78416702000001</v>
      </c>
      <c r="D642" s="90"/>
      <c r="E642" s="90"/>
      <c r="F642" s="91">
        <v>109.97648414</v>
      </c>
      <c r="G642" s="91">
        <v>145.94497018999999</v>
      </c>
      <c r="AB642" s="93">
        <v>56243</v>
      </c>
    </row>
    <row r="643" spans="1:28" x14ac:dyDescent="0.3">
      <c r="A643" s="89">
        <v>44349</v>
      </c>
      <c r="B643" s="90">
        <v>120.00178602</v>
      </c>
      <c r="C643" s="90">
        <v>130.49126167</v>
      </c>
      <c r="D643" s="90"/>
      <c r="E643" s="90"/>
      <c r="F643" s="91">
        <v>109.99107650000001</v>
      </c>
      <c r="G643" s="91">
        <v>147.46326743</v>
      </c>
      <c r="AB643" s="93">
        <v>56250</v>
      </c>
    </row>
    <row r="644" spans="1:28" x14ac:dyDescent="0.3">
      <c r="A644" s="89">
        <v>44350</v>
      </c>
      <c r="B644" s="90"/>
      <c r="C644" s="90"/>
      <c r="D644" s="90"/>
      <c r="E644" s="90"/>
      <c r="F644" s="91"/>
      <c r="G644" s="91"/>
      <c r="AB644" s="93">
        <v>56289</v>
      </c>
    </row>
    <row r="645" spans="1:28" x14ac:dyDescent="0.3">
      <c r="A645" s="89">
        <v>44351</v>
      </c>
      <c r="B645" s="90">
        <v>120.2488529</v>
      </c>
      <c r="C645" s="90">
        <v>131.06271656999999</v>
      </c>
      <c r="D645" s="90"/>
      <c r="E645" s="90"/>
      <c r="F645" s="91">
        <v>110.00567081</v>
      </c>
      <c r="G645" s="91">
        <v>148.05987261000001</v>
      </c>
      <c r="AB645" s="93">
        <v>56290</v>
      </c>
    </row>
    <row r="646" spans="1:28" x14ac:dyDescent="0.3">
      <c r="A646" s="89">
        <v>44354</v>
      </c>
      <c r="B646" s="90">
        <v>120.23822179</v>
      </c>
      <c r="C646" s="90">
        <v>130.77289338</v>
      </c>
      <c r="D646" s="90"/>
      <c r="E646" s="90"/>
      <c r="F646" s="91">
        <v>110.02026709</v>
      </c>
      <c r="G646" s="91">
        <v>148.80001393000001</v>
      </c>
      <c r="AB646" s="93">
        <v>56335</v>
      </c>
    </row>
    <row r="647" spans="1:28" x14ac:dyDescent="0.3">
      <c r="A647" s="89">
        <v>44355</v>
      </c>
      <c r="B647" s="90">
        <v>120.32922404999999</v>
      </c>
      <c r="C647" s="90">
        <v>130.97250550000001</v>
      </c>
      <c r="D647" s="90"/>
      <c r="E647" s="90"/>
      <c r="F647" s="91">
        <v>110.03486533</v>
      </c>
      <c r="G647" s="91">
        <v>147.6745267</v>
      </c>
      <c r="AB647" s="93">
        <v>56360</v>
      </c>
    </row>
    <row r="648" spans="1:28" x14ac:dyDescent="0.3">
      <c r="A648" s="89">
        <v>44356</v>
      </c>
      <c r="B648" s="90">
        <v>120.42788071</v>
      </c>
      <c r="C648" s="90">
        <v>131.01136586000001</v>
      </c>
      <c r="D648" s="90"/>
      <c r="E648" s="90"/>
      <c r="F648" s="91">
        <v>110.04946553000001</v>
      </c>
      <c r="G648" s="91">
        <v>147.81071252000001</v>
      </c>
      <c r="AB648" s="93">
        <v>56370</v>
      </c>
    </row>
    <row r="649" spans="1:28" x14ac:dyDescent="0.3">
      <c r="A649" s="89">
        <v>44357</v>
      </c>
      <c r="B649" s="90">
        <v>120.39938934</v>
      </c>
      <c r="C649" s="90">
        <v>130.67177036999999</v>
      </c>
      <c r="D649" s="90"/>
      <c r="E649" s="90"/>
      <c r="F649" s="91">
        <v>110.06406769</v>
      </c>
      <c r="G649" s="91">
        <v>148.0034253</v>
      </c>
      <c r="AB649" s="93">
        <v>56397</v>
      </c>
    </row>
    <row r="650" spans="1:28" x14ac:dyDescent="0.3">
      <c r="A650" s="89">
        <v>44358</v>
      </c>
      <c r="B650" s="90">
        <v>120.29137732</v>
      </c>
      <c r="C650" s="90">
        <v>130.34442448999999</v>
      </c>
      <c r="D650" s="90"/>
      <c r="E650" s="90"/>
      <c r="F650" s="91">
        <v>110.07867164</v>
      </c>
      <c r="G650" s="91">
        <v>147.28074953000001</v>
      </c>
      <c r="AB650" s="93">
        <v>56499</v>
      </c>
    </row>
    <row r="651" spans="1:28" x14ac:dyDescent="0.3">
      <c r="A651" s="89">
        <v>44361</v>
      </c>
      <c r="B651" s="90">
        <v>120.00221127</v>
      </c>
      <c r="C651" s="90">
        <v>130.59881813000001</v>
      </c>
      <c r="D651" s="90"/>
      <c r="E651" s="90"/>
      <c r="F651" s="91">
        <v>110.09327756</v>
      </c>
      <c r="G651" s="91">
        <v>148.15337875</v>
      </c>
      <c r="AB651" s="93">
        <v>56534</v>
      </c>
    </row>
    <row r="652" spans="1:28" x14ac:dyDescent="0.3">
      <c r="A652" s="89">
        <v>44362</v>
      </c>
      <c r="B652" s="90">
        <v>119.89207302</v>
      </c>
      <c r="C652" s="90">
        <v>130.42562705</v>
      </c>
      <c r="D652" s="90"/>
      <c r="E652" s="90"/>
      <c r="F652" s="91">
        <v>110.10788543</v>
      </c>
      <c r="G652" s="91">
        <v>148.02039020999999</v>
      </c>
      <c r="AB652" s="93">
        <v>56555</v>
      </c>
    </row>
    <row r="653" spans="1:28" x14ac:dyDescent="0.3">
      <c r="A653" s="89">
        <v>44363</v>
      </c>
      <c r="B653" s="90">
        <v>119.72877925</v>
      </c>
      <c r="C653" s="90">
        <v>130.43618108000001</v>
      </c>
      <c r="D653" s="90"/>
      <c r="E653" s="90"/>
      <c r="F653" s="91">
        <v>110.12249527</v>
      </c>
      <c r="G653" s="91">
        <v>147.07418946999999</v>
      </c>
      <c r="AB653" s="93">
        <v>56568</v>
      </c>
    </row>
    <row r="654" spans="1:28" x14ac:dyDescent="0.3">
      <c r="A654" s="89">
        <v>44364</v>
      </c>
      <c r="B654" s="90">
        <v>119.61438855999999</v>
      </c>
      <c r="C654" s="90">
        <v>129.49491037000001</v>
      </c>
      <c r="D654" s="90"/>
      <c r="E654" s="90"/>
      <c r="F654" s="91">
        <v>110.14026579</v>
      </c>
      <c r="G654" s="91">
        <v>145.70622116000001</v>
      </c>
      <c r="AB654" s="93">
        <v>56608</v>
      </c>
    </row>
    <row r="655" spans="1:28" x14ac:dyDescent="0.3">
      <c r="A655" s="89">
        <v>44365</v>
      </c>
      <c r="B655" s="90">
        <v>119.63437503999999</v>
      </c>
      <c r="C655" s="90">
        <v>128.90895954999999</v>
      </c>
      <c r="D655" s="90"/>
      <c r="E655" s="90"/>
      <c r="F655" s="91">
        <v>110.15803917</v>
      </c>
      <c r="G655" s="91">
        <v>146.10233086</v>
      </c>
      <c r="AB655" s="93">
        <v>56615</v>
      </c>
    </row>
    <row r="656" spans="1:28" x14ac:dyDescent="0.3">
      <c r="A656" s="89">
        <v>44368</v>
      </c>
      <c r="B656" s="90">
        <v>119.54337278</v>
      </c>
      <c r="C656" s="90">
        <v>129.41191967</v>
      </c>
      <c r="D656" s="90"/>
      <c r="E656" s="90"/>
      <c r="F656" s="91">
        <v>110.1758154</v>
      </c>
      <c r="G656" s="91">
        <v>147.08041334999999</v>
      </c>
      <c r="AB656" s="93">
        <v>56674</v>
      </c>
    </row>
    <row r="657" spans="1:28" x14ac:dyDescent="0.3">
      <c r="A657" s="89">
        <v>44369</v>
      </c>
      <c r="B657" s="90">
        <v>118.96504066999999</v>
      </c>
      <c r="C657" s="90">
        <v>129.00604157000001</v>
      </c>
      <c r="D657" s="90"/>
      <c r="E657" s="90"/>
      <c r="F657" s="91">
        <v>110.19359449</v>
      </c>
      <c r="G657" s="91">
        <v>146.51433592000001</v>
      </c>
      <c r="AB657" s="93">
        <v>56675</v>
      </c>
    </row>
    <row r="658" spans="1:28" x14ac:dyDescent="0.3">
      <c r="A658" s="89">
        <v>44370</v>
      </c>
      <c r="B658" s="90">
        <v>118.23872358</v>
      </c>
      <c r="C658" s="90">
        <v>129.28869452000001</v>
      </c>
      <c r="D658" s="90"/>
      <c r="E658" s="90"/>
      <c r="F658" s="91">
        <v>110.21137643</v>
      </c>
      <c r="G658" s="91">
        <v>146.12807975000001</v>
      </c>
      <c r="AB658" s="93">
        <v>56720</v>
      </c>
    </row>
    <row r="659" spans="1:28" x14ac:dyDescent="0.3">
      <c r="A659" s="89">
        <v>44371</v>
      </c>
      <c r="B659" s="90">
        <v>118.27104214000001</v>
      </c>
      <c r="C659" s="90">
        <v>129.73266426000001</v>
      </c>
      <c r="D659" s="90"/>
      <c r="E659" s="90"/>
      <c r="F659" s="91">
        <v>110.22916121999999</v>
      </c>
      <c r="G659" s="91">
        <v>147.36334396999999</v>
      </c>
      <c r="AB659" s="93">
        <v>56725</v>
      </c>
    </row>
    <row r="660" spans="1:28" x14ac:dyDescent="0.3">
      <c r="A660" s="89">
        <v>44372</v>
      </c>
      <c r="B660" s="90">
        <v>115.88244548999999</v>
      </c>
      <c r="C660" s="90">
        <v>129.60762271999999</v>
      </c>
      <c r="D660" s="90"/>
      <c r="E660" s="90"/>
      <c r="F660" s="91">
        <v>110.24694887</v>
      </c>
      <c r="G660" s="91">
        <v>144.7941323</v>
      </c>
      <c r="AB660" s="93">
        <v>56735</v>
      </c>
    </row>
    <row r="661" spans="1:28" x14ac:dyDescent="0.3">
      <c r="A661" s="89">
        <v>44375</v>
      </c>
      <c r="B661" s="90">
        <v>115.06427566000001</v>
      </c>
      <c r="C661" s="90">
        <v>130.00101189</v>
      </c>
      <c r="D661" s="90"/>
      <c r="E661" s="90"/>
      <c r="F661" s="91">
        <v>110.26473937999999</v>
      </c>
      <c r="G661" s="91">
        <v>144.99161255000001</v>
      </c>
      <c r="AB661" s="93">
        <v>56782</v>
      </c>
    </row>
    <row r="662" spans="1:28" x14ac:dyDescent="0.3">
      <c r="A662" s="89">
        <v>44376</v>
      </c>
      <c r="B662" s="90">
        <v>116.77630879</v>
      </c>
      <c r="C662" s="90">
        <v>129.99532384</v>
      </c>
      <c r="D662" s="90"/>
      <c r="E662" s="90"/>
      <c r="F662" s="91">
        <v>110.28253273999999</v>
      </c>
      <c r="G662" s="91">
        <v>144.87586200000001</v>
      </c>
      <c r="AB662" s="93">
        <v>56864</v>
      </c>
    </row>
    <row r="663" spans="1:28" x14ac:dyDescent="0.3">
      <c r="A663" s="89">
        <v>44377</v>
      </c>
      <c r="B663" s="90">
        <v>117.15009843999999</v>
      </c>
      <c r="C663" s="90">
        <v>129.91002576</v>
      </c>
      <c r="D663" s="90"/>
      <c r="E663" s="90"/>
      <c r="F663" s="91">
        <v>110.30032896</v>
      </c>
      <c r="G663" s="91">
        <v>144.27761835999999</v>
      </c>
      <c r="AB663" s="93">
        <v>56899</v>
      </c>
    </row>
    <row r="664" spans="1:28" x14ac:dyDescent="0.3">
      <c r="A664" s="89">
        <v>44378</v>
      </c>
      <c r="B664" s="90">
        <v>117.11352744</v>
      </c>
      <c r="C664" s="90">
        <v>129.88994618999999</v>
      </c>
      <c r="D664" s="90"/>
      <c r="E664" s="90"/>
      <c r="F664" s="91">
        <v>110.31812821</v>
      </c>
      <c r="G664" s="91">
        <v>142.98565651000001</v>
      </c>
      <c r="AB664" s="93">
        <v>56920</v>
      </c>
    </row>
    <row r="665" spans="1:28" x14ac:dyDescent="0.3">
      <c r="A665" s="89">
        <v>44379</v>
      </c>
      <c r="B665" s="90">
        <v>117.37462738000001</v>
      </c>
      <c r="C665" s="90">
        <v>130.32931672999999</v>
      </c>
      <c r="D665" s="90"/>
      <c r="E665" s="90"/>
      <c r="F665" s="91">
        <v>110.33593030999999</v>
      </c>
      <c r="G665" s="91">
        <v>145.21062037999999</v>
      </c>
      <c r="AB665" s="93">
        <v>56933</v>
      </c>
    </row>
    <row r="666" spans="1:28" x14ac:dyDescent="0.3">
      <c r="A666" s="89">
        <v>44382</v>
      </c>
      <c r="B666" s="90">
        <v>117.17986553</v>
      </c>
      <c r="C666" s="90">
        <v>130.23550451</v>
      </c>
      <c r="D666" s="90"/>
      <c r="E666" s="90"/>
      <c r="F666" s="91">
        <v>110.35373527</v>
      </c>
      <c r="G666" s="91">
        <v>144.41232502</v>
      </c>
      <c r="AB666" s="93">
        <v>56973</v>
      </c>
    </row>
    <row r="667" spans="1:28" x14ac:dyDescent="0.3">
      <c r="A667" s="89">
        <v>44383</v>
      </c>
      <c r="B667" s="90">
        <v>117.43075961</v>
      </c>
      <c r="C667" s="90">
        <v>129.96854087</v>
      </c>
      <c r="D667" s="90"/>
      <c r="E667" s="90"/>
      <c r="F667" s="91">
        <v>110.37154309</v>
      </c>
      <c r="G667" s="91">
        <v>142.33560788</v>
      </c>
      <c r="AB667" s="93">
        <v>56980</v>
      </c>
    </row>
    <row r="668" spans="1:28" x14ac:dyDescent="0.3">
      <c r="A668" s="89">
        <v>44384</v>
      </c>
      <c r="B668" s="90">
        <v>117.46733061</v>
      </c>
      <c r="C668" s="90">
        <v>130.38917314</v>
      </c>
      <c r="D668" s="90"/>
      <c r="E668" s="90"/>
      <c r="F668" s="91">
        <v>110.38935376000001</v>
      </c>
      <c r="G668" s="91">
        <v>144.52458246</v>
      </c>
      <c r="AB668" s="93">
        <v>57024</v>
      </c>
    </row>
    <row r="669" spans="1:28" x14ac:dyDescent="0.3">
      <c r="A669" s="89">
        <v>44385</v>
      </c>
      <c r="B669" s="90">
        <v>117.45372279999999</v>
      </c>
      <c r="C669" s="90">
        <v>130.22427070000001</v>
      </c>
      <c r="D669" s="90"/>
      <c r="E669" s="90"/>
      <c r="F669" s="91">
        <v>110.40716728</v>
      </c>
      <c r="G669" s="91">
        <v>142.71437718000001</v>
      </c>
      <c r="AB669" s="93">
        <v>57025</v>
      </c>
    </row>
    <row r="670" spans="1:28" x14ac:dyDescent="0.3">
      <c r="A670" s="89">
        <v>44386</v>
      </c>
      <c r="B670" s="90"/>
      <c r="C670" s="90">
        <v>130.27353051</v>
      </c>
      <c r="D670" s="90"/>
      <c r="E670" s="90"/>
      <c r="F670" s="91">
        <v>110.42498366</v>
      </c>
      <c r="G670" s="91"/>
      <c r="AB670" s="93">
        <v>57070</v>
      </c>
    </row>
    <row r="671" spans="1:28" x14ac:dyDescent="0.3">
      <c r="A671" s="89">
        <v>44389</v>
      </c>
      <c r="B671" s="90">
        <v>118.97907373</v>
      </c>
      <c r="C671" s="90">
        <v>129.96985082</v>
      </c>
      <c r="D671" s="90"/>
      <c r="E671" s="90"/>
      <c r="F671" s="91">
        <v>110.4428029</v>
      </c>
      <c r="G671" s="91">
        <v>145.17896619000001</v>
      </c>
      <c r="AB671" s="93">
        <v>57091</v>
      </c>
    </row>
    <row r="672" spans="1:28" x14ac:dyDescent="0.3">
      <c r="A672" s="89">
        <v>44390</v>
      </c>
      <c r="B672" s="90">
        <v>120.08088144</v>
      </c>
      <c r="C672" s="90">
        <v>129.86593303000001</v>
      </c>
      <c r="D672" s="90"/>
      <c r="E672" s="90"/>
      <c r="F672" s="91">
        <v>110.46062499</v>
      </c>
      <c r="G672" s="91">
        <v>145.83197315999999</v>
      </c>
      <c r="AB672" s="93">
        <v>57101</v>
      </c>
    </row>
    <row r="673" spans="1:28" x14ac:dyDescent="0.3">
      <c r="A673" s="89">
        <v>44391</v>
      </c>
      <c r="B673" s="90">
        <v>120.38025336</v>
      </c>
      <c r="C673" s="90">
        <v>130.4093963</v>
      </c>
      <c r="D673" s="90"/>
      <c r="E673" s="90"/>
      <c r="F673" s="91">
        <v>110.47845011</v>
      </c>
      <c r="G673" s="91">
        <v>146.10365073</v>
      </c>
      <c r="AB673" s="93">
        <v>57132</v>
      </c>
    </row>
    <row r="674" spans="1:28" x14ac:dyDescent="0.3">
      <c r="A674" s="89">
        <v>44392</v>
      </c>
      <c r="B674" s="90">
        <v>120.71534578000001</v>
      </c>
      <c r="C674" s="90">
        <v>130.64425847999999</v>
      </c>
      <c r="D674" s="90"/>
      <c r="E674" s="90"/>
      <c r="F674" s="91">
        <v>110.49627809</v>
      </c>
      <c r="G674" s="91">
        <v>145.03565760999999</v>
      </c>
      <c r="AB674" s="93">
        <v>57230</v>
      </c>
    </row>
    <row r="675" spans="1:28" x14ac:dyDescent="0.3">
      <c r="A675" s="89">
        <v>44393</v>
      </c>
      <c r="B675" s="90">
        <v>120.82675976</v>
      </c>
      <c r="C675" s="90">
        <v>131.02989614000001</v>
      </c>
      <c r="D675" s="90"/>
      <c r="E675" s="90"/>
      <c r="F675" s="91">
        <v>110.51410892</v>
      </c>
      <c r="G675" s="91">
        <v>143.3202556</v>
      </c>
      <c r="AB675" s="93">
        <v>57265</v>
      </c>
    </row>
    <row r="676" spans="1:28" x14ac:dyDescent="0.3">
      <c r="A676" s="89">
        <v>44396</v>
      </c>
      <c r="B676" s="90">
        <v>120.60690851</v>
      </c>
      <c r="C676" s="90">
        <v>131.06254609999999</v>
      </c>
      <c r="D676" s="90"/>
      <c r="E676" s="90"/>
      <c r="F676" s="91">
        <v>110.53194261</v>
      </c>
      <c r="G676" s="91">
        <v>141.53878030000001</v>
      </c>
      <c r="AB676" s="93">
        <v>57286</v>
      </c>
    </row>
    <row r="677" spans="1:28" x14ac:dyDescent="0.3">
      <c r="A677" s="89">
        <v>44397</v>
      </c>
      <c r="B677" s="90">
        <v>120.75489349</v>
      </c>
      <c r="C677" s="90">
        <v>131.45144955000001</v>
      </c>
      <c r="D677" s="90"/>
      <c r="E677" s="90"/>
      <c r="F677" s="91">
        <v>110.54977915000001</v>
      </c>
      <c r="G677" s="91">
        <v>142.68432731999999</v>
      </c>
      <c r="AB677" s="93">
        <v>57299</v>
      </c>
    </row>
    <row r="678" spans="1:28" x14ac:dyDescent="0.3">
      <c r="A678" s="89">
        <v>44398</v>
      </c>
      <c r="B678" s="90">
        <v>120.67282136</v>
      </c>
      <c r="C678" s="90">
        <v>131.46577657</v>
      </c>
      <c r="D678" s="90"/>
      <c r="E678" s="90"/>
      <c r="F678" s="91">
        <v>110.56761855000001</v>
      </c>
      <c r="G678" s="91">
        <v>143.28497175999999</v>
      </c>
      <c r="AB678" s="93">
        <v>57339</v>
      </c>
    </row>
    <row r="679" spans="1:28" x14ac:dyDescent="0.3">
      <c r="A679" s="89">
        <v>44399</v>
      </c>
      <c r="B679" s="90">
        <v>120.51973345</v>
      </c>
      <c r="C679" s="90">
        <v>131.54779177</v>
      </c>
      <c r="D679" s="90"/>
      <c r="E679" s="90"/>
      <c r="F679" s="91">
        <v>110.58546081</v>
      </c>
      <c r="G679" s="91">
        <v>143.53234547</v>
      </c>
      <c r="AB679" s="93">
        <v>57346</v>
      </c>
    </row>
    <row r="680" spans="1:28" x14ac:dyDescent="0.3">
      <c r="A680" s="89">
        <v>44400</v>
      </c>
      <c r="B680" s="90">
        <v>120.26883938</v>
      </c>
      <c r="C680" s="90">
        <v>131.00756591000001</v>
      </c>
      <c r="D680" s="90"/>
      <c r="E680" s="90"/>
      <c r="F680" s="91">
        <v>110.60330592</v>
      </c>
      <c r="G680" s="91">
        <v>142.28770560000001</v>
      </c>
      <c r="AB680" s="93">
        <v>57409</v>
      </c>
    </row>
    <row r="681" spans="1:28" x14ac:dyDescent="0.3">
      <c r="A681" s="89">
        <v>44403</v>
      </c>
      <c r="B681" s="90">
        <v>120.14721953999999</v>
      </c>
      <c r="C681" s="90">
        <v>130.64142878999999</v>
      </c>
      <c r="D681" s="90"/>
      <c r="E681" s="90"/>
      <c r="F681" s="91">
        <v>110.62115405999999</v>
      </c>
      <c r="G681" s="91">
        <v>143.3698646</v>
      </c>
      <c r="AB681" s="93">
        <v>57410</v>
      </c>
    </row>
    <row r="682" spans="1:28" x14ac:dyDescent="0.3">
      <c r="A682" s="89">
        <v>44404</v>
      </c>
      <c r="B682" s="90">
        <v>119.8129776</v>
      </c>
      <c r="C682" s="90">
        <v>130.14526311</v>
      </c>
      <c r="D682" s="90"/>
      <c r="E682" s="90"/>
      <c r="F682" s="91">
        <v>110.63900504999999</v>
      </c>
      <c r="G682" s="91">
        <v>141.78621089999999</v>
      </c>
      <c r="AB682" s="93">
        <v>57455</v>
      </c>
    </row>
    <row r="683" spans="1:28" x14ac:dyDescent="0.3">
      <c r="A683" s="89">
        <v>44405</v>
      </c>
      <c r="B683" s="90">
        <v>119.78746295000001</v>
      </c>
      <c r="C683" s="90">
        <v>130.10208906</v>
      </c>
      <c r="D683" s="90"/>
      <c r="E683" s="90"/>
      <c r="F683" s="91">
        <v>110.65685891</v>
      </c>
      <c r="G683" s="91">
        <v>143.69042296999999</v>
      </c>
      <c r="AB683" s="93">
        <v>57456</v>
      </c>
    </row>
    <row r="684" spans="1:28" x14ac:dyDescent="0.3">
      <c r="A684" s="89">
        <v>44406</v>
      </c>
      <c r="B684" s="90">
        <v>119.87251179</v>
      </c>
      <c r="C684" s="90">
        <v>130.26889506000001</v>
      </c>
      <c r="D684" s="90"/>
      <c r="E684" s="90"/>
      <c r="F684" s="91">
        <v>110.67471561000001</v>
      </c>
      <c r="G684" s="91">
        <v>142.9960562</v>
      </c>
      <c r="AB684" s="93">
        <v>57466</v>
      </c>
    </row>
    <row r="685" spans="1:28" x14ac:dyDescent="0.3">
      <c r="A685" s="89">
        <v>44407</v>
      </c>
      <c r="B685" s="90">
        <v>120.09406401</v>
      </c>
      <c r="C685" s="90">
        <v>129.42497008999999</v>
      </c>
      <c r="D685" s="90"/>
      <c r="E685" s="90"/>
      <c r="F685" s="91">
        <v>110.69257518000001</v>
      </c>
      <c r="G685" s="91">
        <v>138.58752240000001</v>
      </c>
      <c r="AB685" s="93">
        <v>57517</v>
      </c>
    </row>
    <row r="686" spans="1:28" x14ac:dyDescent="0.3">
      <c r="A686" s="89">
        <v>44410</v>
      </c>
      <c r="B686" s="90">
        <v>119.60673416</v>
      </c>
      <c r="C686" s="90">
        <v>129.48433481000001</v>
      </c>
      <c r="D686" s="90"/>
      <c r="E686" s="90"/>
      <c r="F686" s="91">
        <v>110.71043759</v>
      </c>
      <c r="G686" s="91">
        <v>139.40100767999999</v>
      </c>
      <c r="AB686" s="93">
        <v>57595</v>
      </c>
    </row>
    <row r="687" spans="1:28" x14ac:dyDescent="0.3">
      <c r="A687" s="89">
        <v>44411</v>
      </c>
      <c r="B687" s="90">
        <v>119.09431490999999</v>
      </c>
      <c r="C687" s="90">
        <v>129.90239414000001</v>
      </c>
      <c r="D687" s="90"/>
      <c r="E687" s="90"/>
      <c r="F687" s="91">
        <v>110.72830286</v>
      </c>
      <c r="G687" s="91">
        <v>140.60803117</v>
      </c>
      <c r="AB687" s="93">
        <v>57630</v>
      </c>
    </row>
    <row r="688" spans="1:28" x14ac:dyDescent="0.3">
      <c r="A688" s="89">
        <v>44412</v>
      </c>
      <c r="B688" s="90">
        <v>118.75624577000001</v>
      </c>
      <c r="C688" s="90">
        <v>129.79169400000001</v>
      </c>
      <c r="D688" s="90"/>
      <c r="E688" s="90"/>
      <c r="F688" s="91">
        <v>110.74617117</v>
      </c>
      <c r="G688" s="91">
        <v>138.58800029</v>
      </c>
      <c r="AB688" s="93">
        <v>57651</v>
      </c>
    </row>
    <row r="689" spans="1:28" x14ac:dyDescent="0.3">
      <c r="A689" s="89">
        <v>44413</v>
      </c>
      <c r="B689" s="90">
        <v>118.26126152000001</v>
      </c>
      <c r="C689" s="90">
        <v>128.94180707999999</v>
      </c>
      <c r="D689" s="90"/>
      <c r="E689" s="90"/>
      <c r="F689" s="91">
        <v>110.76824242000001</v>
      </c>
      <c r="G689" s="91">
        <v>138.39651635999999</v>
      </c>
      <c r="AB689" s="93">
        <v>57664</v>
      </c>
    </row>
    <row r="690" spans="1:28" x14ac:dyDescent="0.3">
      <c r="A690" s="89">
        <v>44414</v>
      </c>
      <c r="B690" s="90">
        <v>118.15665145</v>
      </c>
      <c r="C690" s="90">
        <v>129.03339091000001</v>
      </c>
      <c r="D690" s="90"/>
      <c r="E690" s="90"/>
      <c r="F690" s="91">
        <v>110.79031813</v>
      </c>
      <c r="G690" s="91">
        <v>139.73623255999999</v>
      </c>
      <c r="AB690" s="93">
        <v>57704</v>
      </c>
    </row>
    <row r="691" spans="1:28" x14ac:dyDescent="0.3">
      <c r="A691" s="89">
        <v>44417</v>
      </c>
      <c r="B691" s="90">
        <v>117.77265594000001</v>
      </c>
      <c r="C691" s="90">
        <v>128.43675350999999</v>
      </c>
      <c r="D691" s="90"/>
      <c r="E691" s="90"/>
      <c r="F691" s="91">
        <v>110.8123983</v>
      </c>
      <c r="G691" s="91">
        <v>139.97405995</v>
      </c>
      <c r="AB691" s="93">
        <v>57711</v>
      </c>
    </row>
    <row r="692" spans="1:28" x14ac:dyDescent="0.3">
      <c r="A692" s="89">
        <v>44418</v>
      </c>
      <c r="B692" s="90">
        <v>117.17561309</v>
      </c>
      <c r="C692" s="90">
        <v>128.54468953</v>
      </c>
      <c r="D692" s="90"/>
      <c r="E692" s="90"/>
      <c r="F692" s="91">
        <v>110.83448275000001</v>
      </c>
      <c r="G692" s="91">
        <v>139.04456243000001</v>
      </c>
      <c r="AB692" s="93">
        <v>57766</v>
      </c>
    </row>
    <row r="693" spans="1:28" x14ac:dyDescent="0.3">
      <c r="A693" s="89">
        <v>44419</v>
      </c>
      <c r="B693" s="90">
        <v>116.51308263</v>
      </c>
      <c r="C693" s="90">
        <v>128.33080974999999</v>
      </c>
      <c r="D693" s="90"/>
      <c r="E693" s="90"/>
      <c r="F693" s="91">
        <v>110.85657166</v>
      </c>
      <c r="G693" s="91">
        <v>138.87829260999999</v>
      </c>
      <c r="AB693" s="93">
        <v>57767</v>
      </c>
    </row>
    <row r="694" spans="1:28" x14ac:dyDescent="0.3">
      <c r="A694" s="89">
        <v>44420</v>
      </c>
      <c r="B694" s="90">
        <v>115.76507809</v>
      </c>
      <c r="C694" s="90">
        <v>127.7454235</v>
      </c>
      <c r="D694" s="90"/>
      <c r="E694" s="90"/>
      <c r="F694" s="91">
        <v>110.87866504</v>
      </c>
      <c r="G694" s="91">
        <v>137.33613525999999</v>
      </c>
      <c r="AB694" s="93">
        <v>57812</v>
      </c>
    </row>
    <row r="695" spans="1:28" x14ac:dyDescent="0.3">
      <c r="A695" s="89">
        <v>44421</v>
      </c>
      <c r="B695" s="90">
        <v>116.56411194</v>
      </c>
      <c r="C695" s="90">
        <v>126.90606355</v>
      </c>
      <c r="D695" s="90"/>
      <c r="E695" s="90"/>
      <c r="F695" s="91">
        <v>110.9007627</v>
      </c>
      <c r="G695" s="91">
        <v>137.89681941000001</v>
      </c>
      <c r="AB695" s="93">
        <v>57821</v>
      </c>
    </row>
    <row r="696" spans="1:28" x14ac:dyDescent="0.3">
      <c r="A696" s="89">
        <v>44424</v>
      </c>
      <c r="B696" s="90">
        <v>115.88329598</v>
      </c>
      <c r="C696" s="90">
        <v>126.49268235</v>
      </c>
      <c r="D696" s="90"/>
      <c r="E696" s="90"/>
      <c r="F696" s="91">
        <v>110.92286480999999</v>
      </c>
      <c r="G696" s="91">
        <v>135.60556607999999</v>
      </c>
      <c r="AB696" s="93">
        <v>57831</v>
      </c>
    </row>
    <row r="697" spans="1:28" x14ac:dyDescent="0.3">
      <c r="A697" s="89">
        <v>44425</v>
      </c>
      <c r="B697" s="90">
        <v>115.16888573</v>
      </c>
      <c r="C697" s="90">
        <v>126.7400628</v>
      </c>
      <c r="D697" s="90"/>
      <c r="E697" s="90"/>
      <c r="F697" s="91">
        <v>110.94497139000001</v>
      </c>
      <c r="G697" s="91">
        <v>134.15345590000001</v>
      </c>
      <c r="AB697" s="93">
        <v>57874</v>
      </c>
    </row>
    <row r="698" spans="1:28" x14ac:dyDescent="0.3">
      <c r="A698" s="89">
        <v>44426</v>
      </c>
      <c r="B698" s="90">
        <v>114.96051607</v>
      </c>
      <c r="C698" s="90">
        <v>125.70653731</v>
      </c>
      <c r="D698" s="90"/>
      <c r="E698" s="90"/>
      <c r="F698" s="91">
        <v>110.96708225</v>
      </c>
      <c r="G698" s="91">
        <v>132.71844716999999</v>
      </c>
      <c r="AB698" s="93">
        <v>57960</v>
      </c>
    </row>
    <row r="699" spans="1:28" x14ac:dyDescent="0.3">
      <c r="A699" s="89">
        <v>44427</v>
      </c>
      <c r="B699" s="90">
        <v>114.41747923</v>
      </c>
      <c r="C699" s="90">
        <v>126.16815361</v>
      </c>
      <c r="D699" s="90"/>
      <c r="E699" s="90"/>
      <c r="F699" s="91">
        <v>110.98919758</v>
      </c>
      <c r="G699" s="91">
        <v>133.31246949000001</v>
      </c>
      <c r="AB699" s="93">
        <v>57995</v>
      </c>
    </row>
    <row r="700" spans="1:28" x14ac:dyDescent="0.3">
      <c r="A700" s="89">
        <v>44428</v>
      </c>
      <c r="B700" s="90">
        <v>115.04301345</v>
      </c>
      <c r="C700" s="90">
        <v>126.81893669</v>
      </c>
      <c r="D700" s="90"/>
      <c r="E700" s="90"/>
      <c r="F700" s="91">
        <v>111.01131736000001</v>
      </c>
      <c r="G700" s="91">
        <v>134.32294575</v>
      </c>
      <c r="AB700" s="93">
        <v>58016</v>
      </c>
    </row>
    <row r="701" spans="1:28" x14ac:dyDescent="0.3">
      <c r="A701" s="89">
        <v>44431</v>
      </c>
      <c r="B701" s="90">
        <v>115.64218252000001</v>
      </c>
      <c r="C701" s="90">
        <v>126.30254019</v>
      </c>
      <c r="D701" s="90"/>
      <c r="E701" s="90"/>
      <c r="F701" s="91">
        <v>111.0334416</v>
      </c>
      <c r="G701" s="91">
        <v>133.66175784000001</v>
      </c>
      <c r="AB701" s="93">
        <v>58029</v>
      </c>
    </row>
    <row r="702" spans="1:28" x14ac:dyDescent="0.3">
      <c r="A702" s="89">
        <v>44432</v>
      </c>
      <c r="B702" s="90">
        <v>115.69193609</v>
      </c>
      <c r="C702" s="90">
        <v>127.25552269000001</v>
      </c>
      <c r="D702" s="90"/>
      <c r="E702" s="90"/>
      <c r="F702" s="91">
        <v>111.05557013000001</v>
      </c>
      <c r="G702" s="91">
        <v>136.77834116</v>
      </c>
      <c r="AB702" s="93">
        <v>58069</v>
      </c>
    </row>
    <row r="703" spans="1:28" x14ac:dyDescent="0.3">
      <c r="A703" s="89">
        <v>44433</v>
      </c>
      <c r="B703" s="90">
        <v>115.70681964000001</v>
      </c>
      <c r="C703" s="90">
        <v>128.26595044000001</v>
      </c>
      <c r="D703" s="90"/>
      <c r="E703" s="90"/>
      <c r="F703" s="91">
        <v>111.07770312</v>
      </c>
      <c r="G703" s="91">
        <v>137.46895312999999</v>
      </c>
      <c r="AB703" s="93">
        <v>58076</v>
      </c>
    </row>
    <row r="704" spans="1:28" x14ac:dyDescent="0.3">
      <c r="A704" s="89">
        <v>44434</v>
      </c>
      <c r="B704" s="90">
        <v>115.81738313</v>
      </c>
      <c r="C704" s="90">
        <v>128.19655592000001</v>
      </c>
      <c r="D704" s="90"/>
      <c r="E704" s="90"/>
      <c r="F704" s="91">
        <v>111.09984057</v>
      </c>
      <c r="G704" s="91">
        <v>135.08665134</v>
      </c>
      <c r="AB704" s="93">
        <v>58116</v>
      </c>
    </row>
    <row r="705" spans="1:28" x14ac:dyDescent="0.3">
      <c r="A705" s="89">
        <v>44435</v>
      </c>
      <c r="B705" s="90">
        <v>116.14312018</v>
      </c>
      <c r="C705" s="90">
        <v>128.71648689</v>
      </c>
      <c r="D705" s="90"/>
      <c r="E705" s="90"/>
      <c r="F705" s="91">
        <v>111.1219823</v>
      </c>
      <c r="G705" s="91">
        <v>137.30953299999999</v>
      </c>
      <c r="AB705" s="93">
        <v>58117</v>
      </c>
    </row>
    <row r="706" spans="1:28" x14ac:dyDescent="0.3">
      <c r="A706" s="89">
        <v>44438</v>
      </c>
      <c r="B706" s="90">
        <v>116.56751389</v>
      </c>
      <c r="C706" s="90">
        <v>128.54773652</v>
      </c>
      <c r="D706" s="90"/>
      <c r="E706" s="90"/>
      <c r="F706" s="91">
        <v>111.14412849</v>
      </c>
      <c r="G706" s="91">
        <v>136.24266632000001</v>
      </c>
      <c r="AB706" s="93">
        <v>58162</v>
      </c>
    </row>
    <row r="707" spans="1:28" x14ac:dyDescent="0.3">
      <c r="A707" s="89">
        <v>44439</v>
      </c>
      <c r="B707" s="90">
        <v>116.93535012</v>
      </c>
      <c r="C707" s="90">
        <v>128.01474214999999</v>
      </c>
      <c r="D707" s="90"/>
      <c r="E707" s="90"/>
      <c r="F707" s="91">
        <v>111.16627914999999</v>
      </c>
      <c r="G707" s="91">
        <v>135.15157542</v>
      </c>
      <c r="AB707" s="93">
        <v>58186</v>
      </c>
    </row>
    <row r="708" spans="1:28" x14ac:dyDescent="0.3">
      <c r="A708" s="89">
        <v>44440</v>
      </c>
      <c r="B708" s="90">
        <v>116.9736221</v>
      </c>
      <c r="C708" s="90">
        <v>128.1966936</v>
      </c>
      <c r="D708" s="90"/>
      <c r="E708" s="90"/>
      <c r="F708" s="91">
        <v>111.18843425999999</v>
      </c>
      <c r="G708" s="91">
        <v>135.85084620000001</v>
      </c>
      <c r="AB708" s="93">
        <v>58196</v>
      </c>
    </row>
    <row r="709" spans="1:28" x14ac:dyDescent="0.3">
      <c r="A709" s="89">
        <v>44441</v>
      </c>
      <c r="B709" s="90">
        <v>116.74739219</v>
      </c>
      <c r="C709" s="90">
        <v>127.67160075</v>
      </c>
      <c r="D709" s="90"/>
      <c r="E709" s="90"/>
      <c r="F709" s="91">
        <v>111.21059366</v>
      </c>
      <c r="G709" s="91">
        <v>132.75765648000001</v>
      </c>
      <c r="AB709" s="93">
        <v>58224</v>
      </c>
    </row>
    <row r="710" spans="1:28" x14ac:dyDescent="0.3">
      <c r="A710" s="89">
        <v>44442</v>
      </c>
      <c r="B710" s="90">
        <v>116.22944475</v>
      </c>
      <c r="C710" s="90">
        <v>127.53211496</v>
      </c>
      <c r="D710" s="90"/>
      <c r="E710" s="90"/>
      <c r="F710" s="91">
        <v>111.23275751</v>
      </c>
      <c r="G710" s="91">
        <v>133.04912077</v>
      </c>
      <c r="AB710" s="93">
        <v>58325</v>
      </c>
    </row>
    <row r="711" spans="1:28" x14ac:dyDescent="0.3">
      <c r="A711" s="89">
        <v>44445</v>
      </c>
      <c r="B711" s="90">
        <v>116.21711267000001</v>
      </c>
      <c r="C711" s="90">
        <v>127.61735892999999</v>
      </c>
      <c r="D711" s="90"/>
      <c r="E711" s="90"/>
      <c r="F711" s="91">
        <v>111.25492583</v>
      </c>
      <c r="G711" s="91">
        <v>134.11342734999999</v>
      </c>
      <c r="AB711" s="93">
        <v>58360</v>
      </c>
    </row>
    <row r="712" spans="1:28" x14ac:dyDescent="0.3">
      <c r="A712" s="89">
        <v>44446</v>
      </c>
      <c r="B712" s="90"/>
      <c r="C712" s="90"/>
      <c r="D712" s="90"/>
      <c r="E712" s="90"/>
      <c r="F712" s="91"/>
      <c r="G712" s="91"/>
      <c r="AB712" s="93">
        <v>58381</v>
      </c>
    </row>
    <row r="713" spans="1:28" x14ac:dyDescent="0.3">
      <c r="A713" s="89">
        <v>44447</v>
      </c>
      <c r="B713" s="90">
        <v>115.45762654000001</v>
      </c>
      <c r="C713" s="90">
        <v>126.90386169</v>
      </c>
      <c r="D713" s="90"/>
      <c r="E713" s="90"/>
      <c r="F713" s="91">
        <v>111.27709861</v>
      </c>
      <c r="G713" s="91">
        <v>129.04353497</v>
      </c>
      <c r="AB713" s="93">
        <v>58394</v>
      </c>
    </row>
    <row r="714" spans="1:28" x14ac:dyDescent="0.3">
      <c r="A714" s="89">
        <v>44448</v>
      </c>
      <c r="B714" s="90">
        <v>115.67237486000001</v>
      </c>
      <c r="C714" s="90">
        <v>127.93748035</v>
      </c>
      <c r="D714" s="90"/>
      <c r="E714" s="90"/>
      <c r="F714" s="91">
        <v>111.29927567999999</v>
      </c>
      <c r="G714" s="91">
        <v>131.26003345000001</v>
      </c>
      <c r="AB714" s="93">
        <v>58434</v>
      </c>
    </row>
    <row r="715" spans="1:28" x14ac:dyDescent="0.3">
      <c r="A715" s="89">
        <v>44449</v>
      </c>
      <c r="B715" s="90">
        <v>116.0027896</v>
      </c>
      <c r="C715" s="90">
        <v>128.06443669000001</v>
      </c>
      <c r="D715" s="90"/>
      <c r="E715" s="90"/>
      <c r="F715" s="91">
        <v>111.3214572</v>
      </c>
      <c r="G715" s="91">
        <v>130.03695529999999</v>
      </c>
      <c r="AB715" s="93">
        <v>58441</v>
      </c>
    </row>
    <row r="716" spans="1:28" x14ac:dyDescent="0.3">
      <c r="A716" s="89">
        <v>44452</v>
      </c>
      <c r="B716" s="90">
        <v>115.98535459</v>
      </c>
      <c r="C716" s="90">
        <v>128.33109123</v>
      </c>
      <c r="D716" s="90"/>
      <c r="E716" s="90"/>
      <c r="F716" s="91">
        <v>111.34364318</v>
      </c>
      <c r="G716" s="91">
        <v>132.44662167999999</v>
      </c>
      <c r="AB716" s="93">
        <v>58501</v>
      </c>
    </row>
    <row r="717" spans="1:28" x14ac:dyDescent="0.3">
      <c r="A717" s="89">
        <v>44453</v>
      </c>
      <c r="B717" s="90">
        <v>116.01979937</v>
      </c>
      <c r="C717" s="90">
        <v>128.60777956000001</v>
      </c>
      <c r="D717" s="90"/>
      <c r="E717" s="90"/>
      <c r="F717" s="91">
        <v>111.36583363</v>
      </c>
      <c r="G717" s="91">
        <v>132.19269412</v>
      </c>
      <c r="AB717" s="93">
        <v>58502</v>
      </c>
    </row>
    <row r="718" spans="1:28" x14ac:dyDescent="0.3">
      <c r="A718" s="89">
        <v>44454</v>
      </c>
      <c r="B718" s="90">
        <v>116.13121334</v>
      </c>
      <c r="C718" s="90">
        <v>128.76111924</v>
      </c>
      <c r="D718" s="90"/>
      <c r="E718" s="90"/>
      <c r="F718" s="91">
        <v>111.38802853</v>
      </c>
      <c r="G718" s="91">
        <v>130.92059863</v>
      </c>
      <c r="AB718" s="93">
        <v>58547</v>
      </c>
    </row>
    <row r="719" spans="1:28" x14ac:dyDescent="0.3">
      <c r="A719" s="89">
        <v>44455</v>
      </c>
      <c r="B719" s="90">
        <v>115.99300898</v>
      </c>
      <c r="C719" s="90">
        <v>128.52974416000001</v>
      </c>
      <c r="D719" s="90"/>
      <c r="E719" s="90"/>
      <c r="F719" s="91">
        <v>111.41022771999999</v>
      </c>
      <c r="G719" s="91">
        <v>129.47754549999999</v>
      </c>
      <c r="AB719" s="93">
        <v>58552</v>
      </c>
    </row>
    <row r="720" spans="1:28" x14ac:dyDescent="0.3">
      <c r="A720" s="89">
        <v>44456</v>
      </c>
      <c r="B720" s="90">
        <v>116.08443647999999</v>
      </c>
      <c r="C720" s="90">
        <v>128.27071882000001</v>
      </c>
      <c r="D720" s="90"/>
      <c r="E720" s="90"/>
      <c r="F720" s="91">
        <v>111.43243137</v>
      </c>
      <c r="G720" s="91">
        <v>126.79807894</v>
      </c>
      <c r="AB720" s="93">
        <v>58562</v>
      </c>
    </row>
    <row r="721" spans="1:28" x14ac:dyDescent="0.3">
      <c r="A721" s="89">
        <v>44459</v>
      </c>
      <c r="B721" s="90">
        <v>114.84102245</v>
      </c>
      <c r="C721" s="90">
        <v>128.34033590999999</v>
      </c>
      <c r="D721" s="90"/>
      <c r="E721" s="90"/>
      <c r="F721" s="91">
        <v>111.45463948</v>
      </c>
      <c r="G721" s="91">
        <v>123.84471607</v>
      </c>
      <c r="AB721" s="93">
        <v>58609</v>
      </c>
    </row>
    <row r="722" spans="1:28" x14ac:dyDescent="0.3">
      <c r="A722" s="89">
        <v>44460</v>
      </c>
      <c r="B722" s="90">
        <v>114.78914266</v>
      </c>
      <c r="C722" s="90">
        <v>128.66899956</v>
      </c>
      <c r="D722" s="90"/>
      <c r="E722" s="90"/>
      <c r="F722" s="91">
        <v>111.47685205000001</v>
      </c>
      <c r="G722" s="91">
        <v>125.44448131999999</v>
      </c>
      <c r="AB722" s="93">
        <v>58691</v>
      </c>
    </row>
    <row r="723" spans="1:28" x14ac:dyDescent="0.3">
      <c r="A723" s="89">
        <v>44461</v>
      </c>
      <c r="B723" s="90">
        <v>114.92224409000001</v>
      </c>
      <c r="C723" s="90">
        <v>128.67380847999999</v>
      </c>
      <c r="D723" s="90"/>
      <c r="E723" s="90"/>
      <c r="F723" s="91">
        <v>111.49906909000001</v>
      </c>
      <c r="G723" s="91">
        <v>127.75715982</v>
      </c>
      <c r="AB723" s="93">
        <v>58726</v>
      </c>
    </row>
    <row r="724" spans="1:28" x14ac:dyDescent="0.3">
      <c r="A724" s="89">
        <v>44462</v>
      </c>
      <c r="B724" s="90">
        <v>115.04471442000001</v>
      </c>
      <c r="C724" s="90">
        <v>128.26399957999999</v>
      </c>
      <c r="D724" s="90"/>
      <c r="E724" s="90"/>
      <c r="F724" s="91">
        <v>111.52547943</v>
      </c>
      <c r="G724" s="91">
        <v>129.78484825000001</v>
      </c>
      <c r="AB724" s="93">
        <v>58747</v>
      </c>
    </row>
    <row r="725" spans="1:28" x14ac:dyDescent="0.3">
      <c r="A725" s="89">
        <v>44463</v>
      </c>
      <c r="B725" s="90">
        <v>115.21566258999999</v>
      </c>
      <c r="C725" s="90">
        <v>128.25374926999999</v>
      </c>
      <c r="D725" s="90"/>
      <c r="E725" s="90"/>
      <c r="F725" s="91">
        <v>111.55189600999999</v>
      </c>
      <c r="G725" s="91">
        <v>128.89542478999999</v>
      </c>
      <c r="AB725" s="93">
        <v>58760</v>
      </c>
    </row>
    <row r="726" spans="1:28" x14ac:dyDescent="0.3">
      <c r="A726" s="89">
        <v>44466</v>
      </c>
      <c r="B726" s="90">
        <v>115.31602022</v>
      </c>
      <c r="C726" s="90">
        <v>128.26527874999999</v>
      </c>
      <c r="D726" s="90"/>
      <c r="E726" s="90"/>
      <c r="F726" s="91">
        <v>111.57831883999999</v>
      </c>
      <c r="G726" s="91">
        <v>129.23715801</v>
      </c>
      <c r="AB726" s="93">
        <v>58800</v>
      </c>
    </row>
    <row r="727" spans="1:28" x14ac:dyDescent="0.3">
      <c r="A727" s="89">
        <v>44467</v>
      </c>
      <c r="B727" s="90">
        <v>114.82954085999999</v>
      </c>
      <c r="C727" s="90">
        <v>128.13399351000001</v>
      </c>
      <c r="D727" s="90"/>
      <c r="E727" s="90"/>
      <c r="F727" s="91">
        <v>111.60474791999999</v>
      </c>
      <c r="G727" s="91">
        <v>125.30125237999999</v>
      </c>
      <c r="AB727" s="93">
        <v>58807</v>
      </c>
    </row>
    <row r="728" spans="1:28" x14ac:dyDescent="0.3">
      <c r="A728" s="89">
        <v>44468</v>
      </c>
      <c r="B728" s="90">
        <v>114.83124184</v>
      </c>
      <c r="C728" s="90">
        <v>128.24427567999999</v>
      </c>
      <c r="D728" s="90"/>
      <c r="E728" s="90"/>
      <c r="F728" s="91">
        <v>111.63118324</v>
      </c>
      <c r="G728" s="91">
        <v>126.41970788</v>
      </c>
      <c r="AB728" s="93">
        <v>58858</v>
      </c>
    </row>
    <row r="729" spans="1:28" x14ac:dyDescent="0.3">
      <c r="A729" s="89">
        <v>44469</v>
      </c>
      <c r="B729" s="90">
        <v>115.48229069999999</v>
      </c>
      <c r="C729" s="90">
        <v>127.84441231</v>
      </c>
      <c r="D729" s="90"/>
      <c r="E729" s="90"/>
      <c r="F729" s="91">
        <v>111.65762479999999</v>
      </c>
      <c r="G729" s="91">
        <v>126.27437397</v>
      </c>
      <c r="AB729" s="93">
        <v>58859</v>
      </c>
    </row>
    <row r="730" spans="1:28" x14ac:dyDescent="0.3">
      <c r="A730" s="89">
        <v>44470</v>
      </c>
      <c r="B730" s="90">
        <v>115.43764006000001</v>
      </c>
      <c r="C730" s="90">
        <v>128.38773283</v>
      </c>
      <c r="D730" s="90"/>
      <c r="E730" s="90"/>
      <c r="F730" s="91">
        <v>111.68407261999999</v>
      </c>
      <c r="G730" s="91">
        <v>128.45960513</v>
      </c>
      <c r="AB730" s="93">
        <v>58904</v>
      </c>
    </row>
    <row r="731" spans="1:28" x14ac:dyDescent="0.3">
      <c r="A731" s="89">
        <v>44473</v>
      </c>
      <c r="B731" s="90">
        <v>115.13018851</v>
      </c>
      <c r="C731" s="90">
        <v>128.17318215</v>
      </c>
      <c r="D731" s="90"/>
      <c r="E731" s="90"/>
      <c r="F731" s="91">
        <v>111.71052666999999</v>
      </c>
      <c r="G731" s="91">
        <v>125.60759937</v>
      </c>
      <c r="AB731" s="93">
        <v>58917</v>
      </c>
    </row>
    <row r="732" spans="1:28" x14ac:dyDescent="0.3">
      <c r="A732" s="89">
        <v>44474</v>
      </c>
      <c r="B732" s="90">
        <v>115.15357693999999</v>
      </c>
      <c r="C732" s="90">
        <v>127.95259741</v>
      </c>
      <c r="D732" s="90"/>
      <c r="E732" s="90"/>
      <c r="F732" s="91">
        <v>111.73698697</v>
      </c>
      <c r="G732" s="91">
        <v>125.68104572999999</v>
      </c>
      <c r="AB732" s="93">
        <v>58927</v>
      </c>
    </row>
    <row r="733" spans="1:28" x14ac:dyDescent="0.3">
      <c r="A733" s="89">
        <v>44475</v>
      </c>
      <c r="B733" s="90">
        <v>115.28370166000001</v>
      </c>
      <c r="C733" s="90">
        <v>128.28242101999999</v>
      </c>
      <c r="D733" s="90"/>
      <c r="E733" s="90"/>
      <c r="F733" s="91">
        <v>111.76345352</v>
      </c>
      <c r="G733" s="91">
        <v>125.79702383999999</v>
      </c>
      <c r="AB733" s="93">
        <v>58966</v>
      </c>
    </row>
    <row r="734" spans="1:28" x14ac:dyDescent="0.3">
      <c r="A734" s="89">
        <v>44476</v>
      </c>
      <c r="B734" s="90">
        <v>115.27774823999999</v>
      </c>
      <c r="C734" s="90">
        <v>128.08507209999999</v>
      </c>
      <c r="D734" s="90"/>
      <c r="E734" s="90"/>
      <c r="F734" s="91">
        <v>111.78992649</v>
      </c>
      <c r="G734" s="91">
        <v>125.82644790000001</v>
      </c>
      <c r="AB734" s="93">
        <v>59056</v>
      </c>
    </row>
    <row r="735" spans="1:28" x14ac:dyDescent="0.3">
      <c r="A735" s="89">
        <v>44477</v>
      </c>
      <c r="B735" s="90">
        <v>115.51631024</v>
      </c>
      <c r="C735" s="90">
        <v>128.42830888</v>
      </c>
      <c r="D735" s="90"/>
      <c r="E735" s="90"/>
      <c r="F735" s="91">
        <v>111.81640571</v>
      </c>
      <c r="G735" s="91">
        <v>128.38400829</v>
      </c>
      <c r="AB735" s="93">
        <v>59091</v>
      </c>
    </row>
    <row r="736" spans="1:28" x14ac:dyDescent="0.3">
      <c r="A736" s="89">
        <v>44480</v>
      </c>
      <c r="B736" s="90">
        <v>115.96664384</v>
      </c>
      <c r="C736" s="90">
        <v>128.13976869000001</v>
      </c>
      <c r="D736" s="90"/>
      <c r="E736" s="90"/>
      <c r="F736" s="91">
        <v>111.84289117</v>
      </c>
      <c r="G736" s="91">
        <v>127.64132961999999</v>
      </c>
      <c r="AB736" s="93">
        <v>59112</v>
      </c>
    </row>
    <row r="737" spans="1:28" x14ac:dyDescent="0.3">
      <c r="A737" s="89">
        <v>44481</v>
      </c>
      <c r="B737" s="90"/>
      <c r="C737" s="90"/>
      <c r="D737" s="90"/>
      <c r="E737" s="90"/>
      <c r="F737" s="91"/>
      <c r="G737" s="91"/>
      <c r="AB737" s="93">
        <v>59125</v>
      </c>
    </row>
    <row r="738" spans="1:28" x14ac:dyDescent="0.3">
      <c r="A738" s="89">
        <v>44482</v>
      </c>
      <c r="B738" s="90">
        <v>116.00066338000001</v>
      </c>
      <c r="C738" s="90">
        <v>128.20017293999999</v>
      </c>
      <c r="D738" s="90"/>
      <c r="E738" s="90"/>
      <c r="F738" s="91">
        <v>111.86938288</v>
      </c>
      <c r="G738" s="91">
        <v>129.09255231</v>
      </c>
      <c r="AB738" s="93">
        <v>59165</v>
      </c>
    </row>
    <row r="739" spans="1:28" x14ac:dyDescent="0.3">
      <c r="A739" s="89">
        <v>44483</v>
      </c>
      <c r="B739" s="90">
        <v>116.20520583</v>
      </c>
      <c r="C739" s="90">
        <v>128.05659527</v>
      </c>
      <c r="D739" s="90"/>
      <c r="E739" s="90"/>
      <c r="F739" s="91">
        <v>111.89588083</v>
      </c>
      <c r="G739" s="91">
        <v>128.78483994000001</v>
      </c>
      <c r="AB739" s="93">
        <v>59172</v>
      </c>
    </row>
    <row r="740" spans="1:28" x14ac:dyDescent="0.3">
      <c r="A740" s="89">
        <v>44484</v>
      </c>
      <c r="B740" s="90">
        <v>116.6840308</v>
      </c>
      <c r="C740" s="90">
        <v>127.68238057000001</v>
      </c>
      <c r="D740" s="90"/>
      <c r="E740" s="90"/>
      <c r="F740" s="91">
        <v>111.92238503</v>
      </c>
      <c r="G740" s="91">
        <v>130.44891483999999</v>
      </c>
      <c r="AB740" s="93">
        <v>59208</v>
      </c>
    </row>
    <row r="741" spans="1:28" x14ac:dyDescent="0.3">
      <c r="A741" s="89">
        <v>44487</v>
      </c>
      <c r="B741" s="90">
        <v>116.8379692</v>
      </c>
      <c r="C741" s="90">
        <v>127.44207299999999</v>
      </c>
      <c r="D741" s="90"/>
      <c r="E741" s="90"/>
      <c r="F741" s="91">
        <v>111.94889565</v>
      </c>
      <c r="G741" s="91">
        <v>130.19881036000001</v>
      </c>
      <c r="AB741" s="93">
        <v>59209</v>
      </c>
    </row>
    <row r="742" spans="1:28" x14ac:dyDescent="0.3">
      <c r="A742" s="89">
        <v>44488</v>
      </c>
      <c r="B742" s="90">
        <v>116.5194613</v>
      </c>
      <c r="C742" s="90">
        <v>126.6796708</v>
      </c>
      <c r="D742" s="90"/>
      <c r="E742" s="90"/>
      <c r="F742" s="91">
        <v>111.97541252000001</v>
      </c>
      <c r="G742" s="91">
        <v>125.92581383</v>
      </c>
      <c r="AB742" s="93">
        <v>59254</v>
      </c>
    </row>
    <row r="743" spans="1:28" x14ac:dyDescent="0.3">
      <c r="A743" s="89">
        <v>44489</v>
      </c>
      <c r="B743" s="90">
        <v>116.44844552000001</v>
      </c>
      <c r="C743" s="90">
        <v>126.35182688</v>
      </c>
      <c r="D743" s="90"/>
      <c r="E743" s="90"/>
      <c r="F743" s="91">
        <v>112.00193563000001</v>
      </c>
      <c r="G743" s="91">
        <v>126.05514995999999</v>
      </c>
      <c r="AB743" s="93">
        <v>59282</v>
      </c>
    </row>
    <row r="744" spans="1:28" x14ac:dyDescent="0.3">
      <c r="A744" s="89">
        <v>44490</v>
      </c>
      <c r="B744" s="90">
        <v>115.87649207</v>
      </c>
      <c r="C744" s="90">
        <v>125.62718008</v>
      </c>
      <c r="D744" s="90"/>
      <c r="E744" s="90"/>
      <c r="F744" s="91">
        <v>112.02846499</v>
      </c>
      <c r="G744" s="91">
        <v>122.58317956</v>
      </c>
      <c r="AB744" s="93">
        <v>59292</v>
      </c>
    </row>
    <row r="745" spans="1:28" x14ac:dyDescent="0.3">
      <c r="A745" s="89">
        <v>44491</v>
      </c>
      <c r="B745" s="90">
        <v>115.34238535999999</v>
      </c>
      <c r="C745" s="90">
        <v>125.37916942</v>
      </c>
      <c r="D745" s="90"/>
      <c r="E745" s="90"/>
      <c r="F745" s="91">
        <v>112.05500059000001</v>
      </c>
      <c r="G745" s="91">
        <v>120.94604827000001</v>
      </c>
      <c r="AB745" s="93">
        <v>59316</v>
      </c>
    </row>
    <row r="746" spans="1:28" x14ac:dyDescent="0.3">
      <c r="A746" s="89">
        <v>44494</v>
      </c>
      <c r="B746" s="90">
        <v>115.1561284</v>
      </c>
      <c r="C746" s="90">
        <v>124.65486242999999</v>
      </c>
      <c r="D746" s="90"/>
      <c r="E746" s="90"/>
      <c r="F746" s="91">
        <v>112.08154261999999</v>
      </c>
      <c r="G746" s="91">
        <v>123.69772095</v>
      </c>
      <c r="AB746" s="93">
        <v>59421</v>
      </c>
    </row>
    <row r="747" spans="1:28" x14ac:dyDescent="0.3">
      <c r="A747" s="89">
        <v>44495</v>
      </c>
      <c r="B747" s="90">
        <v>114.54547774</v>
      </c>
      <c r="C747" s="90">
        <v>124.20961229</v>
      </c>
      <c r="D747" s="90"/>
      <c r="E747" s="90"/>
      <c r="F747" s="91">
        <v>112.10809089</v>
      </c>
      <c r="G747" s="91">
        <v>121.08639851</v>
      </c>
      <c r="AB747" s="93">
        <v>59456</v>
      </c>
    </row>
    <row r="748" spans="1:28" x14ac:dyDescent="0.3">
      <c r="A748" s="89">
        <v>44496</v>
      </c>
      <c r="B748" s="90">
        <v>113.99861370000001</v>
      </c>
      <c r="C748" s="90">
        <v>124.58808913</v>
      </c>
      <c r="D748" s="90"/>
      <c r="E748" s="90"/>
      <c r="F748" s="91">
        <v>112.13464541</v>
      </c>
      <c r="G748" s="91">
        <v>121.02219126</v>
      </c>
      <c r="AB748" s="93">
        <v>59477</v>
      </c>
    </row>
    <row r="749" spans="1:28" x14ac:dyDescent="0.3">
      <c r="A749" s="89">
        <v>44497</v>
      </c>
      <c r="B749" s="90">
        <v>113.70732142</v>
      </c>
      <c r="C749" s="90">
        <v>123.16669438</v>
      </c>
      <c r="D749" s="90"/>
      <c r="E749" s="90"/>
      <c r="F749" s="91">
        <v>112.16745188</v>
      </c>
      <c r="G749" s="91">
        <v>120.27334561000001</v>
      </c>
      <c r="AB749" s="93">
        <v>59490</v>
      </c>
    </row>
    <row r="750" spans="1:28" x14ac:dyDescent="0.3">
      <c r="A750" s="89">
        <v>44498</v>
      </c>
      <c r="B750" s="90">
        <v>113.78173916</v>
      </c>
      <c r="C750" s="90">
        <v>124.59181592</v>
      </c>
      <c r="D750" s="90"/>
      <c r="E750" s="90"/>
      <c r="F750" s="91">
        <v>112.20026799</v>
      </c>
      <c r="G750" s="91">
        <v>117.76530321</v>
      </c>
      <c r="AB750" s="93">
        <v>59530</v>
      </c>
    </row>
    <row r="751" spans="1:28" x14ac:dyDescent="0.3">
      <c r="A751" s="89">
        <v>44501</v>
      </c>
      <c r="B751" s="90">
        <v>113.67755433000001</v>
      </c>
      <c r="C751" s="90">
        <v>124.31032573</v>
      </c>
      <c r="D751" s="90"/>
      <c r="E751" s="90"/>
      <c r="F751" s="91">
        <v>112.23309355000001</v>
      </c>
      <c r="G751" s="91">
        <v>120.09800736</v>
      </c>
      <c r="AB751" s="93">
        <v>59537</v>
      </c>
    </row>
    <row r="752" spans="1:28" x14ac:dyDescent="0.3">
      <c r="A752" s="89">
        <v>44502</v>
      </c>
      <c r="B752" s="90"/>
      <c r="C752" s="90"/>
      <c r="D752" s="90"/>
      <c r="E752" s="90"/>
      <c r="F752" s="91"/>
      <c r="G752" s="91"/>
      <c r="AB752" s="93">
        <v>59593</v>
      </c>
    </row>
    <row r="753" spans="1:28" x14ac:dyDescent="0.3">
      <c r="A753" s="89">
        <v>44503</v>
      </c>
      <c r="B753" s="90">
        <v>113.32630262000001</v>
      </c>
      <c r="C753" s="90">
        <v>126.64914505</v>
      </c>
      <c r="D753" s="90"/>
      <c r="E753" s="90"/>
      <c r="F753" s="91">
        <v>112.26592875</v>
      </c>
      <c r="G753" s="91">
        <v>120.17312631999999</v>
      </c>
      <c r="AB753" s="93">
        <v>59594</v>
      </c>
    </row>
    <row r="754" spans="1:28" x14ac:dyDescent="0.3">
      <c r="A754" s="89">
        <v>44504</v>
      </c>
      <c r="B754" s="90">
        <v>112.91934393</v>
      </c>
      <c r="C754" s="90">
        <v>126.08176605</v>
      </c>
      <c r="D754" s="90"/>
      <c r="E754" s="90"/>
      <c r="F754" s="91">
        <v>112.29877359</v>
      </c>
      <c r="G754" s="91">
        <v>117.66446949</v>
      </c>
      <c r="AB754" s="93">
        <v>59639</v>
      </c>
    </row>
    <row r="755" spans="1:28" x14ac:dyDescent="0.3">
      <c r="A755" s="89">
        <v>44505</v>
      </c>
      <c r="B755" s="90">
        <v>112.89765647</v>
      </c>
      <c r="C755" s="90">
        <v>125.94438296</v>
      </c>
      <c r="D755" s="90"/>
      <c r="E755" s="90"/>
      <c r="F755" s="91">
        <v>112.33162806</v>
      </c>
      <c r="G755" s="91">
        <v>119.27123234</v>
      </c>
      <c r="AB755" s="93">
        <v>59647</v>
      </c>
    </row>
    <row r="756" spans="1:28" x14ac:dyDescent="0.3">
      <c r="A756" s="89">
        <v>44508</v>
      </c>
      <c r="B756" s="90">
        <v>112.28317860999999</v>
      </c>
      <c r="C756" s="90">
        <v>126.10624514</v>
      </c>
      <c r="D756" s="90"/>
      <c r="E756" s="90"/>
      <c r="F756" s="91">
        <v>112.36449217000001</v>
      </c>
      <c r="G756" s="91">
        <v>119.22219224</v>
      </c>
      <c r="AB756" s="93">
        <v>59657</v>
      </c>
    </row>
    <row r="757" spans="1:28" x14ac:dyDescent="0.3">
      <c r="A757" s="89">
        <v>44509</v>
      </c>
      <c r="B757" s="90">
        <v>111.71973005</v>
      </c>
      <c r="C757" s="90">
        <v>126.71177152999999</v>
      </c>
      <c r="D757" s="90"/>
      <c r="E757" s="90"/>
      <c r="F757" s="91">
        <v>112.39736591</v>
      </c>
      <c r="G757" s="91">
        <v>120.08005254</v>
      </c>
      <c r="AB757" s="93">
        <v>59701</v>
      </c>
    </row>
    <row r="758" spans="1:28" x14ac:dyDescent="0.3">
      <c r="A758" s="89">
        <v>44510</v>
      </c>
      <c r="B758" s="90">
        <v>111.72015528999999</v>
      </c>
      <c r="C758" s="90">
        <v>126.77147651999999</v>
      </c>
      <c r="D758" s="90"/>
      <c r="E758" s="90"/>
      <c r="F758" s="91">
        <v>112.43024911000001</v>
      </c>
      <c r="G758" s="91">
        <v>120.57208057</v>
      </c>
      <c r="AB758" s="93">
        <v>59786</v>
      </c>
    </row>
    <row r="759" spans="1:28" x14ac:dyDescent="0.3">
      <c r="A759" s="89">
        <v>44511</v>
      </c>
      <c r="B759" s="90">
        <v>111.49392537999999</v>
      </c>
      <c r="C759" s="90">
        <v>127.07253987999999</v>
      </c>
      <c r="D759" s="90"/>
      <c r="E759" s="90"/>
      <c r="F759" s="91">
        <v>112.46314194</v>
      </c>
      <c r="G759" s="91">
        <v>122.42349772999999</v>
      </c>
      <c r="AB759" s="93">
        <v>59821</v>
      </c>
    </row>
    <row r="760" spans="1:28" x14ac:dyDescent="0.3">
      <c r="A760" s="89">
        <v>44512</v>
      </c>
      <c r="B760" s="90">
        <v>111.31872477</v>
      </c>
      <c r="C760" s="90">
        <v>127.66434175000001</v>
      </c>
      <c r="D760" s="90"/>
      <c r="E760" s="90"/>
      <c r="F760" s="91">
        <v>112.49604441</v>
      </c>
      <c r="G760" s="91">
        <v>120.98969509</v>
      </c>
      <c r="AB760" s="93">
        <v>59842</v>
      </c>
    </row>
    <row r="761" spans="1:28" x14ac:dyDescent="0.3">
      <c r="A761" s="89">
        <v>44515</v>
      </c>
      <c r="B761" s="90"/>
      <c r="C761" s="90"/>
      <c r="D761" s="90"/>
      <c r="E761" s="90"/>
      <c r="F761" s="91"/>
      <c r="G761" s="91"/>
      <c r="AB761" s="93">
        <v>59855</v>
      </c>
    </row>
    <row r="762" spans="1:28" x14ac:dyDescent="0.3">
      <c r="A762" s="89">
        <v>44516</v>
      </c>
      <c r="B762" s="90">
        <v>111.10227548</v>
      </c>
      <c r="C762" s="90">
        <v>127.32993636</v>
      </c>
      <c r="D762" s="90"/>
      <c r="E762" s="90"/>
      <c r="F762" s="91">
        <v>112.52895651999999</v>
      </c>
      <c r="G762" s="91">
        <v>118.79269887</v>
      </c>
      <c r="AB762" s="93">
        <v>59895</v>
      </c>
    </row>
    <row r="763" spans="1:28" x14ac:dyDescent="0.3">
      <c r="A763" s="89">
        <v>44517</v>
      </c>
      <c r="B763" s="90">
        <v>110.71742948000001</v>
      </c>
      <c r="C763" s="90">
        <v>127.28947785</v>
      </c>
      <c r="D763" s="90"/>
      <c r="E763" s="90"/>
      <c r="F763" s="91">
        <v>112.56187826</v>
      </c>
      <c r="G763" s="91">
        <v>117.13693007000001</v>
      </c>
      <c r="AB763" s="93">
        <v>59902</v>
      </c>
    </row>
    <row r="764" spans="1:28" x14ac:dyDescent="0.3">
      <c r="A764" s="89">
        <v>44518</v>
      </c>
      <c r="B764" s="90">
        <v>110.18162178999999</v>
      </c>
      <c r="C764" s="90">
        <v>127.35891633999999</v>
      </c>
      <c r="D764" s="90"/>
      <c r="E764" s="90"/>
      <c r="F764" s="91">
        <v>112.59480963999999</v>
      </c>
      <c r="G764" s="91">
        <v>116.54247537000001</v>
      </c>
      <c r="AB764" s="93">
        <v>59950</v>
      </c>
    </row>
    <row r="765" spans="1:28" x14ac:dyDescent="0.3">
      <c r="A765" s="89">
        <v>44519</v>
      </c>
      <c r="B765" s="90">
        <v>110.31387273999999</v>
      </c>
      <c r="C765" s="90">
        <v>127.82189121</v>
      </c>
      <c r="D765" s="90"/>
      <c r="E765" s="90"/>
      <c r="F765" s="91">
        <v>112.62775065</v>
      </c>
      <c r="G765" s="91">
        <v>117.23543125</v>
      </c>
      <c r="AB765" s="93">
        <v>59951</v>
      </c>
    </row>
    <row r="766" spans="1:28" x14ac:dyDescent="0.3">
      <c r="A766" s="89">
        <v>44522</v>
      </c>
      <c r="B766" s="90">
        <v>109.77381260999999</v>
      </c>
      <c r="C766" s="90">
        <v>127.42346974</v>
      </c>
      <c r="D766" s="90"/>
      <c r="E766" s="90"/>
      <c r="F766" s="91">
        <v>112.6607013</v>
      </c>
      <c r="G766" s="91">
        <v>116.19699872</v>
      </c>
      <c r="AB766" s="93">
        <v>59996</v>
      </c>
    </row>
    <row r="767" spans="1:28" x14ac:dyDescent="0.3">
      <c r="A767" s="89">
        <v>44523</v>
      </c>
      <c r="B767" s="90">
        <v>109.01602745</v>
      </c>
      <c r="C767" s="90">
        <v>127.69820056</v>
      </c>
      <c r="D767" s="90"/>
      <c r="E767" s="90"/>
      <c r="F767" s="91">
        <v>112.69366159</v>
      </c>
      <c r="G767" s="91">
        <v>117.93951500999999</v>
      </c>
      <c r="AB767" s="93">
        <v>60013</v>
      </c>
    </row>
    <row r="768" spans="1:28" x14ac:dyDescent="0.3">
      <c r="A768" s="89">
        <v>44524</v>
      </c>
      <c r="B768" s="90">
        <v>108.30416866</v>
      </c>
      <c r="C768" s="90">
        <v>128.01519906999999</v>
      </c>
      <c r="D768" s="90"/>
      <c r="E768" s="90"/>
      <c r="F768" s="91">
        <v>112.72663151</v>
      </c>
      <c r="G768" s="91">
        <v>118.91846225</v>
      </c>
      <c r="AB768" s="93">
        <v>60023</v>
      </c>
    </row>
    <row r="769" spans="1:28" x14ac:dyDescent="0.3">
      <c r="A769" s="89">
        <v>44525</v>
      </c>
      <c r="B769" s="90">
        <v>108.26632193</v>
      </c>
      <c r="C769" s="90">
        <v>127.93839939999999</v>
      </c>
      <c r="D769" s="90"/>
      <c r="E769" s="90"/>
      <c r="F769" s="91">
        <v>112.75961106</v>
      </c>
      <c r="G769" s="91">
        <v>120.39428463</v>
      </c>
      <c r="AB769" s="93">
        <v>60058</v>
      </c>
    </row>
    <row r="770" spans="1:28" x14ac:dyDescent="0.3">
      <c r="A770" s="89">
        <v>44526</v>
      </c>
      <c r="B770" s="90">
        <v>108.07666302</v>
      </c>
      <c r="C770" s="90">
        <v>128.12626259999999</v>
      </c>
      <c r="D770" s="90"/>
      <c r="E770" s="90"/>
      <c r="F770" s="91">
        <v>112.79260026</v>
      </c>
      <c r="G770" s="91">
        <v>116.31293132</v>
      </c>
      <c r="AB770" s="93">
        <v>60152</v>
      </c>
    </row>
    <row r="771" spans="1:28" x14ac:dyDescent="0.3">
      <c r="A771" s="89">
        <v>44529</v>
      </c>
      <c r="B771" s="90">
        <v>109.02240611000001</v>
      </c>
      <c r="C771" s="90">
        <v>128.49231119000001</v>
      </c>
      <c r="D771" s="90"/>
      <c r="E771" s="90"/>
      <c r="F771" s="91">
        <v>112.82559908</v>
      </c>
      <c r="G771" s="91">
        <v>116.98398414</v>
      </c>
      <c r="AB771" s="93">
        <v>60187</v>
      </c>
    </row>
    <row r="772" spans="1:28" x14ac:dyDescent="0.3">
      <c r="A772" s="89">
        <v>44530</v>
      </c>
      <c r="B772" s="90">
        <v>109.64496362</v>
      </c>
      <c r="C772" s="90">
        <v>128.91077873</v>
      </c>
      <c r="D772" s="90"/>
      <c r="E772" s="90"/>
      <c r="F772" s="91">
        <v>112.85860773</v>
      </c>
      <c r="G772" s="91">
        <v>115.96156075</v>
      </c>
      <c r="AB772" s="93">
        <v>60208</v>
      </c>
    </row>
    <row r="773" spans="1:28" x14ac:dyDescent="0.3">
      <c r="A773" s="89">
        <v>44531</v>
      </c>
      <c r="B773" s="90">
        <v>109.76785919</v>
      </c>
      <c r="C773" s="90">
        <v>128.48326205000001</v>
      </c>
      <c r="D773" s="90"/>
      <c r="E773" s="90"/>
      <c r="F773" s="91">
        <v>112.891626</v>
      </c>
      <c r="G773" s="91">
        <v>114.66344329</v>
      </c>
      <c r="AB773" s="93">
        <v>60221</v>
      </c>
    </row>
    <row r="774" spans="1:28" x14ac:dyDescent="0.3">
      <c r="A774" s="89">
        <v>44532</v>
      </c>
      <c r="B774" s="90">
        <v>109.83504777</v>
      </c>
      <c r="C774" s="90">
        <v>128.87987318</v>
      </c>
      <c r="D774" s="90"/>
      <c r="E774" s="90"/>
      <c r="F774" s="91">
        <v>112.92465392</v>
      </c>
      <c r="G774" s="91">
        <v>118.86390372</v>
      </c>
      <c r="AB774" s="93">
        <v>60261</v>
      </c>
    </row>
    <row r="775" spans="1:28" x14ac:dyDescent="0.3">
      <c r="A775" s="89">
        <v>44533</v>
      </c>
      <c r="B775" s="90">
        <v>111.01722664</v>
      </c>
      <c r="C775" s="90">
        <v>129.71624156999999</v>
      </c>
      <c r="D775" s="90"/>
      <c r="E775" s="90"/>
      <c r="F775" s="91">
        <v>112.95769147</v>
      </c>
      <c r="G775" s="91">
        <v>119.55052193</v>
      </c>
      <c r="AB775" s="93">
        <v>60268</v>
      </c>
    </row>
    <row r="776" spans="1:28" x14ac:dyDescent="0.3">
      <c r="A776" s="89">
        <v>44536</v>
      </c>
      <c r="B776" s="90">
        <v>112.39629357</v>
      </c>
      <c r="C776" s="90">
        <v>129.55781042999999</v>
      </c>
      <c r="D776" s="90"/>
      <c r="E776" s="90"/>
      <c r="F776" s="91">
        <v>112.99073865</v>
      </c>
      <c r="G776" s="91">
        <v>121.58628889000001</v>
      </c>
      <c r="AB776" s="93">
        <v>60307</v>
      </c>
    </row>
    <row r="777" spans="1:28" x14ac:dyDescent="0.3">
      <c r="A777" s="89">
        <v>44537</v>
      </c>
      <c r="B777" s="90">
        <v>113.15280299</v>
      </c>
      <c r="C777" s="90">
        <v>129.77874191000001</v>
      </c>
      <c r="D777" s="90"/>
      <c r="E777" s="90"/>
      <c r="F777" s="91">
        <v>113.02379547</v>
      </c>
      <c r="G777" s="91">
        <v>122.38139835</v>
      </c>
      <c r="AB777" s="93">
        <v>60308</v>
      </c>
    </row>
    <row r="778" spans="1:28" x14ac:dyDescent="0.3">
      <c r="A778" s="89">
        <v>44538</v>
      </c>
      <c r="B778" s="90">
        <v>113.67670384</v>
      </c>
      <c r="C778" s="90">
        <v>130.25054775999999</v>
      </c>
      <c r="D778" s="90"/>
      <c r="E778" s="90"/>
      <c r="F778" s="91">
        <v>113.05686211</v>
      </c>
      <c r="G778" s="91">
        <v>122.99338686</v>
      </c>
      <c r="AB778" s="93">
        <v>60353</v>
      </c>
    </row>
    <row r="779" spans="1:28" x14ac:dyDescent="0.3">
      <c r="A779" s="89">
        <v>44539</v>
      </c>
      <c r="B779" s="90">
        <v>113.50022749999999</v>
      </c>
      <c r="C779" s="90">
        <v>130.24968404000001</v>
      </c>
      <c r="D779" s="90"/>
      <c r="E779" s="90"/>
      <c r="F779" s="91">
        <v>113.09614857</v>
      </c>
      <c r="G779" s="91">
        <v>120.94042743</v>
      </c>
      <c r="AB779" s="93">
        <v>60378</v>
      </c>
    </row>
    <row r="780" spans="1:28" x14ac:dyDescent="0.3">
      <c r="A780" s="89">
        <v>44540</v>
      </c>
      <c r="B780" s="90">
        <v>113.70774667000001</v>
      </c>
      <c r="C780" s="90">
        <v>130.86671655000001</v>
      </c>
      <c r="D780" s="90"/>
      <c r="E780" s="90"/>
      <c r="F780" s="91">
        <v>113.1354486</v>
      </c>
      <c r="G780" s="91">
        <v>122.60972493</v>
      </c>
      <c r="AB780" s="93">
        <v>60388</v>
      </c>
    </row>
    <row r="781" spans="1:28" x14ac:dyDescent="0.3">
      <c r="A781" s="89">
        <v>44543</v>
      </c>
      <c r="B781" s="90">
        <v>113.70689618</v>
      </c>
      <c r="C781" s="90">
        <v>130.40203559</v>
      </c>
      <c r="D781" s="90"/>
      <c r="E781" s="90"/>
      <c r="F781" s="91">
        <v>113.17476237</v>
      </c>
      <c r="G781" s="91">
        <v>122.18301922000001</v>
      </c>
      <c r="AB781" s="93">
        <v>60415</v>
      </c>
    </row>
    <row r="782" spans="1:28" x14ac:dyDescent="0.3">
      <c r="A782" s="89">
        <v>44544</v>
      </c>
      <c r="B782" s="90">
        <v>113.48619444000001</v>
      </c>
      <c r="C782" s="90">
        <v>130.29914289000001</v>
      </c>
      <c r="D782" s="90"/>
      <c r="E782" s="90"/>
      <c r="F782" s="91">
        <v>113.2140897</v>
      </c>
      <c r="G782" s="91">
        <v>121.47370148</v>
      </c>
      <c r="AB782" s="93">
        <v>60517</v>
      </c>
    </row>
    <row r="783" spans="1:28" x14ac:dyDescent="0.3">
      <c r="A783" s="89">
        <v>44545</v>
      </c>
      <c r="B783" s="90">
        <v>113.80130038999999</v>
      </c>
      <c r="C783" s="90">
        <v>130.09179331000001</v>
      </c>
      <c r="D783" s="90"/>
      <c r="E783" s="90"/>
      <c r="F783" s="91">
        <v>113.25343076999999</v>
      </c>
      <c r="G783" s="91">
        <v>122.23747534</v>
      </c>
      <c r="AB783" s="93">
        <v>60552</v>
      </c>
    </row>
    <row r="784" spans="1:28" x14ac:dyDescent="0.3">
      <c r="A784" s="89">
        <v>44546</v>
      </c>
      <c r="B784" s="90">
        <v>114.02285261999999</v>
      </c>
      <c r="C784" s="90">
        <v>129.47254169000001</v>
      </c>
      <c r="D784" s="90"/>
      <c r="E784" s="90"/>
      <c r="F784" s="91">
        <v>113.29278540999999</v>
      </c>
      <c r="G784" s="91">
        <v>123.255996</v>
      </c>
      <c r="AB784" s="93">
        <v>60573</v>
      </c>
    </row>
    <row r="785" spans="1:28" x14ac:dyDescent="0.3">
      <c r="A785" s="89">
        <v>44547</v>
      </c>
      <c r="B785" s="90">
        <v>114.59182935</v>
      </c>
      <c r="C785" s="90">
        <v>129.11099716000001</v>
      </c>
      <c r="D785" s="90"/>
      <c r="E785" s="90"/>
      <c r="F785" s="91">
        <v>113.33215378</v>
      </c>
      <c r="G785" s="91">
        <v>121.97507102</v>
      </c>
      <c r="AB785" s="93">
        <v>60586</v>
      </c>
    </row>
    <row r="786" spans="1:28" x14ac:dyDescent="0.3">
      <c r="A786" s="89">
        <v>44550</v>
      </c>
      <c r="B786" s="90">
        <v>114.60543717</v>
      </c>
      <c r="C786" s="90">
        <v>129.28095895000001</v>
      </c>
      <c r="D786" s="90"/>
      <c r="E786" s="90"/>
      <c r="F786" s="91">
        <v>113.37153589</v>
      </c>
      <c r="G786" s="91">
        <v>119.49373327000001</v>
      </c>
      <c r="AB786" s="93">
        <v>60626</v>
      </c>
    </row>
    <row r="787" spans="1:28" x14ac:dyDescent="0.3">
      <c r="A787" s="89">
        <v>44551</v>
      </c>
      <c r="B787" s="90">
        <v>114.95371215999999</v>
      </c>
      <c r="C787" s="90">
        <v>129.50713343999999</v>
      </c>
      <c r="D787" s="90"/>
      <c r="E787" s="90"/>
      <c r="F787" s="91">
        <v>113.41093155999999</v>
      </c>
      <c r="G787" s="91">
        <v>120.04000124</v>
      </c>
      <c r="AB787" s="93">
        <v>60633</v>
      </c>
    </row>
    <row r="788" spans="1:28" x14ac:dyDescent="0.3">
      <c r="A788" s="89">
        <v>44552</v>
      </c>
      <c r="B788" s="90">
        <v>115.09829519</v>
      </c>
      <c r="C788" s="90">
        <v>129.61553647</v>
      </c>
      <c r="D788" s="90"/>
      <c r="E788" s="90"/>
      <c r="F788" s="91">
        <v>113.45034097999999</v>
      </c>
      <c r="G788" s="91">
        <v>119.74853696</v>
      </c>
      <c r="AB788" s="93">
        <v>60685</v>
      </c>
    </row>
    <row r="789" spans="1:28" x14ac:dyDescent="0.3">
      <c r="A789" s="89">
        <v>44553</v>
      </c>
      <c r="B789" s="90">
        <v>115.86203377</v>
      </c>
      <c r="C789" s="90">
        <v>129.45058090000001</v>
      </c>
      <c r="D789" s="90"/>
      <c r="E789" s="90"/>
      <c r="F789" s="91">
        <v>113.48976413</v>
      </c>
      <c r="G789" s="91">
        <v>119.34756876</v>
      </c>
      <c r="AB789" s="93">
        <v>60686</v>
      </c>
    </row>
    <row r="790" spans="1:28" x14ac:dyDescent="0.3">
      <c r="A790" s="89">
        <v>44554</v>
      </c>
      <c r="B790" s="90"/>
      <c r="C790" s="90">
        <v>129.48873565</v>
      </c>
      <c r="D790" s="90"/>
      <c r="E790" s="90"/>
      <c r="F790" s="91">
        <v>113.52920102</v>
      </c>
      <c r="G790" s="91"/>
      <c r="AB790" s="93">
        <v>60731</v>
      </c>
    </row>
    <row r="791" spans="1:28" x14ac:dyDescent="0.3">
      <c r="A791" s="89">
        <v>44557</v>
      </c>
      <c r="B791" s="90">
        <v>116.6733997</v>
      </c>
      <c r="C791" s="90">
        <v>129.44718814999999</v>
      </c>
      <c r="D791" s="90"/>
      <c r="E791" s="90"/>
      <c r="F791" s="91">
        <v>113.56865165000001</v>
      </c>
      <c r="G791" s="91">
        <v>120.10203525</v>
      </c>
      <c r="AB791" s="93">
        <v>60743</v>
      </c>
    </row>
    <row r="792" spans="1:28" x14ac:dyDescent="0.3">
      <c r="A792" s="89">
        <v>44558</v>
      </c>
      <c r="B792" s="90">
        <v>117.70844407</v>
      </c>
      <c r="C792" s="90">
        <v>129.42612170000001</v>
      </c>
      <c r="D792" s="90"/>
      <c r="E792" s="90"/>
      <c r="F792" s="91">
        <v>113.60811585</v>
      </c>
      <c r="G792" s="91">
        <v>119.31667692000001</v>
      </c>
      <c r="AB792" s="93">
        <v>60753</v>
      </c>
    </row>
    <row r="793" spans="1:28" x14ac:dyDescent="0.3">
      <c r="A793" s="89">
        <v>44559</v>
      </c>
      <c r="B793" s="90">
        <v>118.61421421</v>
      </c>
      <c r="C793" s="90">
        <v>128.87901299999999</v>
      </c>
      <c r="D793" s="90"/>
      <c r="E793" s="90"/>
      <c r="F793" s="91">
        <v>113.64759377999999</v>
      </c>
      <c r="G793" s="91">
        <v>118.45542591</v>
      </c>
      <c r="AB793" s="93">
        <v>60793</v>
      </c>
    </row>
    <row r="794" spans="1:28" x14ac:dyDescent="0.3">
      <c r="A794" s="89">
        <v>44560</v>
      </c>
      <c r="B794" s="90">
        <v>119.27206698000001</v>
      </c>
      <c r="C794" s="90">
        <v>129.13898377999999</v>
      </c>
      <c r="D794" s="90"/>
      <c r="E794" s="90"/>
      <c r="F794" s="91">
        <v>113.68708545</v>
      </c>
      <c r="G794" s="91">
        <v>119.26919564000001</v>
      </c>
      <c r="AB794" s="93">
        <v>60882</v>
      </c>
    </row>
    <row r="795" spans="1:28" x14ac:dyDescent="0.3">
      <c r="A795" s="89">
        <v>44561</v>
      </c>
      <c r="B795" s="90"/>
      <c r="C795" s="90">
        <v>129.20053446</v>
      </c>
      <c r="D795" s="90"/>
      <c r="E795" s="90"/>
      <c r="F795" s="91">
        <v>113.72659086</v>
      </c>
      <c r="G795" s="91"/>
      <c r="AB795" s="93">
        <v>60917</v>
      </c>
    </row>
    <row r="796" spans="1:28" x14ac:dyDescent="0.3">
      <c r="A796" s="89">
        <v>44564</v>
      </c>
      <c r="B796" s="90">
        <v>118.60655980999999</v>
      </c>
      <c r="C796" s="90">
        <v>129.11236803</v>
      </c>
      <c r="D796" s="90"/>
      <c r="E796" s="90"/>
      <c r="F796" s="91">
        <v>113.76611002</v>
      </c>
      <c r="G796" s="91">
        <v>118.2441894</v>
      </c>
      <c r="AB796" s="93">
        <v>60938</v>
      </c>
    </row>
    <row r="797" spans="1:28" x14ac:dyDescent="0.3">
      <c r="A797" s="89">
        <v>44565</v>
      </c>
      <c r="B797" s="90">
        <v>118.5266139</v>
      </c>
      <c r="C797" s="90">
        <v>128.79174266000001</v>
      </c>
      <c r="D797" s="90"/>
      <c r="E797" s="90"/>
      <c r="F797" s="91">
        <v>113.80564291</v>
      </c>
      <c r="G797" s="91">
        <v>117.78001524</v>
      </c>
      <c r="AB797" s="93">
        <v>60951</v>
      </c>
    </row>
    <row r="798" spans="1:28" x14ac:dyDescent="0.3">
      <c r="A798" s="89">
        <v>44566</v>
      </c>
      <c r="B798" s="90">
        <v>117.37335164</v>
      </c>
      <c r="C798" s="90">
        <v>128.33932633000001</v>
      </c>
      <c r="D798" s="90"/>
      <c r="E798" s="90"/>
      <c r="F798" s="91">
        <v>113.84518954000001</v>
      </c>
      <c r="G798" s="91">
        <v>114.92635964</v>
      </c>
      <c r="AB798" s="93">
        <v>60991</v>
      </c>
    </row>
    <row r="799" spans="1:28" x14ac:dyDescent="0.3">
      <c r="A799" s="89">
        <v>44567</v>
      </c>
      <c r="B799" s="90">
        <v>117.25215704999999</v>
      </c>
      <c r="C799" s="90">
        <v>127.8984827</v>
      </c>
      <c r="D799" s="90"/>
      <c r="E799" s="90"/>
      <c r="F799" s="91">
        <v>113.88474991</v>
      </c>
      <c r="G799" s="91">
        <v>115.55831692</v>
      </c>
      <c r="AB799" s="93">
        <v>60998</v>
      </c>
    </row>
    <row r="800" spans="1:28" x14ac:dyDescent="0.3">
      <c r="A800" s="89">
        <v>44568</v>
      </c>
      <c r="B800" s="90">
        <v>117.34911271999999</v>
      </c>
      <c r="C800" s="90">
        <v>127.45413544</v>
      </c>
      <c r="D800" s="90"/>
      <c r="E800" s="90"/>
      <c r="F800" s="91">
        <v>113.92432402</v>
      </c>
      <c r="G800" s="91">
        <v>116.87639176</v>
      </c>
      <c r="AB800" s="93">
        <v>61042</v>
      </c>
    </row>
    <row r="801" spans="1:28" x14ac:dyDescent="0.3">
      <c r="A801" s="89">
        <v>44571</v>
      </c>
      <c r="B801" s="90">
        <v>117.03315628999999</v>
      </c>
      <c r="C801" s="90">
        <v>127.29956226</v>
      </c>
      <c r="D801" s="90"/>
      <c r="E801" s="90"/>
      <c r="F801" s="91">
        <v>113.96391187</v>
      </c>
      <c r="G801" s="91">
        <v>115.99541094</v>
      </c>
      <c r="AB801" s="93">
        <v>61043</v>
      </c>
    </row>
    <row r="802" spans="1:28" x14ac:dyDescent="0.3">
      <c r="A802" s="89">
        <v>44572</v>
      </c>
      <c r="B802" s="90">
        <v>117.12968672</v>
      </c>
      <c r="C802" s="90">
        <v>126.94630836</v>
      </c>
      <c r="D802" s="90"/>
      <c r="E802" s="90"/>
      <c r="F802" s="91">
        <v>114.00351347</v>
      </c>
      <c r="G802" s="91">
        <v>118.08192472</v>
      </c>
      <c r="AB802" s="93">
        <v>61088</v>
      </c>
    </row>
    <row r="803" spans="1:28" x14ac:dyDescent="0.3">
      <c r="A803" s="89">
        <v>44573</v>
      </c>
      <c r="B803" s="90">
        <v>117.54940274</v>
      </c>
      <c r="C803" s="90">
        <v>127.50102502</v>
      </c>
      <c r="D803" s="90"/>
      <c r="E803" s="90"/>
      <c r="F803" s="91">
        <v>114.04312880000001</v>
      </c>
      <c r="G803" s="91">
        <v>120.25138566</v>
      </c>
      <c r="AB803" s="93">
        <v>61108</v>
      </c>
    </row>
    <row r="804" spans="1:28" x14ac:dyDescent="0.3">
      <c r="A804" s="89">
        <v>44574</v>
      </c>
      <c r="B804" s="90">
        <v>117.56301055</v>
      </c>
      <c r="C804" s="90">
        <v>127.62228543000001</v>
      </c>
      <c r="D804" s="90"/>
      <c r="E804" s="90"/>
      <c r="F804" s="91">
        <v>114.08275786999999</v>
      </c>
      <c r="G804" s="91">
        <v>120.07370349999999</v>
      </c>
      <c r="AB804" s="93">
        <v>61118</v>
      </c>
    </row>
    <row r="805" spans="1:28" x14ac:dyDescent="0.3">
      <c r="A805" s="89">
        <v>44575</v>
      </c>
      <c r="B805" s="90">
        <v>118.34120743</v>
      </c>
      <c r="C805" s="90">
        <v>127.76040478</v>
      </c>
      <c r="D805" s="90"/>
      <c r="E805" s="90"/>
      <c r="F805" s="91">
        <v>114.12240086</v>
      </c>
      <c r="G805" s="91">
        <v>121.66470751999999</v>
      </c>
      <c r="AB805" s="93">
        <v>61150</v>
      </c>
    </row>
    <row r="806" spans="1:28" x14ac:dyDescent="0.3">
      <c r="A806" s="89">
        <v>44578</v>
      </c>
      <c r="B806" s="90">
        <v>118.89189867</v>
      </c>
      <c r="C806" s="90">
        <v>127.21914781</v>
      </c>
      <c r="D806" s="90"/>
      <c r="E806" s="90"/>
      <c r="F806" s="91">
        <v>114.16205758</v>
      </c>
      <c r="G806" s="91">
        <v>121.0344456</v>
      </c>
      <c r="AB806" s="93">
        <v>61247</v>
      </c>
    </row>
    <row r="807" spans="1:28" x14ac:dyDescent="0.3">
      <c r="A807" s="89">
        <v>44579</v>
      </c>
      <c r="B807" s="90">
        <v>119.15427434</v>
      </c>
      <c r="C807" s="90">
        <v>127.20992749</v>
      </c>
      <c r="D807" s="90"/>
      <c r="E807" s="90"/>
      <c r="F807" s="91">
        <v>114.20172805</v>
      </c>
      <c r="G807" s="91">
        <v>121.36872609</v>
      </c>
      <c r="AB807" s="93">
        <v>61282</v>
      </c>
    </row>
    <row r="808" spans="1:28" x14ac:dyDescent="0.3">
      <c r="A808" s="89">
        <v>44580</v>
      </c>
      <c r="B808" s="90">
        <v>119.36859741000001</v>
      </c>
      <c r="C808" s="90">
        <v>127.85491358</v>
      </c>
      <c r="D808" s="90"/>
      <c r="E808" s="90"/>
      <c r="F808" s="91">
        <v>114.24141226</v>
      </c>
      <c r="G808" s="91">
        <v>122.90001726</v>
      </c>
      <c r="AB808" s="93">
        <v>61303</v>
      </c>
    </row>
    <row r="809" spans="1:28" x14ac:dyDescent="0.3">
      <c r="A809" s="89">
        <v>44581</v>
      </c>
      <c r="B809" s="90">
        <v>119.26228636</v>
      </c>
      <c r="C809" s="90">
        <v>128.35860235999999</v>
      </c>
      <c r="D809" s="90"/>
      <c r="E809" s="90"/>
      <c r="F809" s="91">
        <v>114.28111020999999</v>
      </c>
      <c r="G809" s="91">
        <v>124.13855839999999</v>
      </c>
      <c r="AB809" s="93">
        <v>61316</v>
      </c>
    </row>
    <row r="810" spans="1:28" x14ac:dyDescent="0.3">
      <c r="A810" s="89">
        <v>44582</v>
      </c>
      <c r="B810" s="90">
        <v>119.50425031</v>
      </c>
      <c r="C810" s="90">
        <v>128.15538956</v>
      </c>
      <c r="D810" s="90"/>
      <c r="E810" s="90"/>
      <c r="F810" s="91">
        <v>114.32082207000001</v>
      </c>
      <c r="G810" s="91">
        <v>123.95615428000001</v>
      </c>
      <c r="AB810" s="93">
        <v>61356</v>
      </c>
    </row>
    <row r="811" spans="1:28" x14ac:dyDescent="0.3">
      <c r="A811" s="89">
        <v>44585</v>
      </c>
      <c r="B811" s="90">
        <v>119.05901964</v>
      </c>
      <c r="C811" s="90">
        <v>128.36162289000001</v>
      </c>
      <c r="D811" s="90"/>
      <c r="E811" s="90"/>
      <c r="F811" s="91">
        <v>114.36054768</v>
      </c>
      <c r="G811" s="91">
        <v>122.81313323000001</v>
      </c>
      <c r="AB811" s="93">
        <v>61363</v>
      </c>
    </row>
    <row r="812" spans="1:28" x14ac:dyDescent="0.3">
      <c r="A812" s="89">
        <v>44586</v>
      </c>
      <c r="B812" s="90">
        <v>118.75411955</v>
      </c>
      <c r="C812" s="90">
        <v>128.26987217999999</v>
      </c>
      <c r="D812" s="90"/>
      <c r="E812" s="90"/>
      <c r="F812" s="91">
        <v>114.40028703</v>
      </c>
      <c r="G812" s="91">
        <v>125.39218706</v>
      </c>
      <c r="AB812" s="93">
        <v>61427</v>
      </c>
    </row>
    <row r="813" spans="1:28" x14ac:dyDescent="0.3">
      <c r="A813" s="89">
        <v>44587</v>
      </c>
      <c r="B813" s="90">
        <v>117.91766421</v>
      </c>
      <c r="C813" s="90">
        <v>128.12291972</v>
      </c>
      <c r="D813" s="90"/>
      <c r="E813" s="90"/>
      <c r="F813" s="91">
        <v>114.44004029</v>
      </c>
      <c r="G813" s="91">
        <v>126.62718958000001</v>
      </c>
      <c r="AB813" s="93">
        <v>61428</v>
      </c>
    </row>
    <row r="814" spans="1:28" x14ac:dyDescent="0.3">
      <c r="A814" s="89">
        <v>44588</v>
      </c>
      <c r="B814" s="90">
        <v>117.66591965000001</v>
      </c>
      <c r="C814" s="90">
        <v>127.94224507</v>
      </c>
      <c r="D814" s="90"/>
      <c r="E814" s="90"/>
      <c r="F814" s="91">
        <v>114.47980729</v>
      </c>
      <c r="G814" s="91">
        <v>128.131924</v>
      </c>
      <c r="AB814" s="93">
        <v>61473</v>
      </c>
    </row>
    <row r="815" spans="1:28" x14ac:dyDescent="0.3">
      <c r="A815" s="89">
        <v>44589</v>
      </c>
      <c r="B815" s="90">
        <v>117.78838998000001</v>
      </c>
      <c r="C815" s="90">
        <v>128.12307272000001</v>
      </c>
      <c r="D815" s="90"/>
      <c r="E815" s="90"/>
      <c r="F815" s="91">
        <v>114.51958822</v>
      </c>
      <c r="G815" s="91">
        <v>127.33368552</v>
      </c>
      <c r="AB815" s="93">
        <v>61474</v>
      </c>
    </row>
    <row r="816" spans="1:28" x14ac:dyDescent="0.3">
      <c r="A816" s="89">
        <v>44592</v>
      </c>
      <c r="B816" s="90">
        <v>118.08691140000001</v>
      </c>
      <c r="C816" s="90">
        <v>128.25208663000001</v>
      </c>
      <c r="D816" s="90"/>
      <c r="E816" s="90"/>
      <c r="F816" s="91">
        <v>114.55938288</v>
      </c>
      <c r="G816" s="91">
        <v>127.59926437</v>
      </c>
      <c r="AB816" s="93">
        <v>61484</v>
      </c>
    </row>
    <row r="817" spans="1:28" x14ac:dyDescent="0.3">
      <c r="A817" s="89">
        <v>44593</v>
      </c>
      <c r="B817" s="90">
        <v>118.07372882999999</v>
      </c>
      <c r="C817" s="90">
        <v>128.61170688000001</v>
      </c>
      <c r="D817" s="90"/>
      <c r="E817" s="90"/>
      <c r="F817" s="91">
        <v>114.59919146</v>
      </c>
      <c r="G817" s="91">
        <v>128.83357283000001</v>
      </c>
      <c r="AB817" s="93">
        <v>61535</v>
      </c>
    </row>
    <row r="818" spans="1:28" x14ac:dyDescent="0.3">
      <c r="A818" s="89">
        <v>44594</v>
      </c>
      <c r="B818" s="90">
        <v>117.83559208</v>
      </c>
      <c r="C818" s="90">
        <v>129.15274994000001</v>
      </c>
      <c r="D818" s="90"/>
      <c r="E818" s="90"/>
      <c r="F818" s="91">
        <v>114.63901378</v>
      </c>
      <c r="G818" s="91">
        <v>127.31577622</v>
      </c>
      <c r="AB818" s="93">
        <v>61613</v>
      </c>
    </row>
    <row r="819" spans="1:28" x14ac:dyDescent="0.3">
      <c r="A819" s="89">
        <v>44595</v>
      </c>
      <c r="B819" s="90">
        <v>117.69015856999999</v>
      </c>
      <c r="C819" s="90">
        <v>129.66707915999999</v>
      </c>
      <c r="D819" s="90"/>
      <c r="E819" s="90"/>
      <c r="F819" s="91">
        <v>114.68506146</v>
      </c>
      <c r="G819" s="91">
        <v>127.09000973000001</v>
      </c>
      <c r="AB819" s="93">
        <v>61648</v>
      </c>
    </row>
    <row r="820" spans="1:28" x14ac:dyDescent="0.3">
      <c r="A820" s="89">
        <v>44596</v>
      </c>
      <c r="B820" s="90">
        <v>117.87386406</v>
      </c>
      <c r="C820" s="90">
        <v>129.26969362</v>
      </c>
      <c r="D820" s="90"/>
      <c r="E820" s="90"/>
      <c r="F820" s="91">
        <v>114.7311277</v>
      </c>
      <c r="G820" s="91">
        <v>127.71467358</v>
      </c>
      <c r="AB820" s="93">
        <v>61669</v>
      </c>
    </row>
    <row r="821" spans="1:28" x14ac:dyDescent="0.3">
      <c r="A821" s="89">
        <v>44599</v>
      </c>
      <c r="B821" s="90">
        <v>117.60723595</v>
      </c>
      <c r="C821" s="90">
        <v>129.46201094</v>
      </c>
      <c r="D821" s="90"/>
      <c r="E821" s="90"/>
      <c r="F821" s="91">
        <v>114.77721233</v>
      </c>
      <c r="G821" s="91">
        <v>127.43187949</v>
      </c>
      <c r="AB821" s="93">
        <v>61682</v>
      </c>
    </row>
    <row r="822" spans="1:28" x14ac:dyDescent="0.3">
      <c r="A822" s="89">
        <v>44600</v>
      </c>
      <c r="B822" s="90">
        <v>117.47668598</v>
      </c>
      <c r="C822" s="90">
        <v>129.03044105000001</v>
      </c>
      <c r="D822" s="90"/>
      <c r="E822" s="90"/>
      <c r="F822" s="91">
        <v>114.82331551</v>
      </c>
      <c r="G822" s="91">
        <v>127.70274920999999</v>
      </c>
      <c r="AB822" s="93">
        <v>61722</v>
      </c>
    </row>
    <row r="823" spans="1:28" x14ac:dyDescent="0.3">
      <c r="A823" s="89">
        <v>44601</v>
      </c>
      <c r="B823" s="90">
        <v>117.52729004</v>
      </c>
      <c r="C823" s="90">
        <v>128.66226293</v>
      </c>
      <c r="D823" s="90"/>
      <c r="E823" s="90"/>
      <c r="F823" s="91">
        <v>114.86943724</v>
      </c>
      <c r="G823" s="91">
        <v>127.96095498</v>
      </c>
      <c r="AB823" s="93">
        <v>61729</v>
      </c>
    </row>
    <row r="824" spans="1:28" x14ac:dyDescent="0.3">
      <c r="A824" s="89">
        <v>44602</v>
      </c>
      <c r="B824" s="90">
        <v>117.41119838</v>
      </c>
      <c r="C824" s="90">
        <v>128.5194721</v>
      </c>
      <c r="D824" s="90"/>
      <c r="E824" s="90"/>
      <c r="F824" s="91">
        <v>114.91557754</v>
      </c>
      <c r="G824" s="91">
        <v>128.99225336999999</v>
      </c>
      <c r="AB824" s="93">
        <v>61784</v>
      </c>
    </row>
    <row r="825" spans="1:28" x14ac:dyDescent="0.3">
      <c r="A825" s="89">
        <v>44603</v>
      </c>
      <c r="B825" s="90">
        <v>117.48221416</v>
      </c>
      <c r="C825" s="90">
        <v>128.43593827999999</v>
      </c>
      <c r="D825" s="90"/>
      <c r="E825" s="90"/>
      <c r="F825" s="91">
        <v>114.96173621</v>
      </c>
      <c r="G825" s="91">
        <v>129.22502883999999</v>
      </c>
      <c r="AB825" s="93">
        <v>61785</v>
      </c>
    </row>
    <row r="826" spans="1:28" x14ac:dyDescent="0.3">
      <c r="A826" s="89">
        <v>44606</v>
      </c>
      <c r="B826" s="90">
        <v>117.07653119</v>
      </c>
      <c r="C826" s="90">
        <v>128.65987067</v>
      </c>
      <c r="D826" s="90"/>
      <c r="E826" s="90"/>
      <c r="F826" s="91">
        <v>115.00791344</v>
      </c>
      <c r="G826" s="91">
        <v>129.59691432</v>
      </c>
      <c r="AB826" s="93">
        <v>61830</v>
      </c>
    </row>
    <row r="827" spans="1:28" x14ac:dyDescent="0.3">
      <c r="A827" s="89">
        <v>44607</v>
      </c>
      <c r="B827" s="90">
        <v>116.98340270999999</v>
      </c>
      <c r="C827" s="90">
        <v>129.00506838000001</v>
      </c>
      <c r="D827" s="90"/>
      <c r="E827" s="90"/>
      <c r="F827" s="91">
        <v>115.05410922999999</v>
      </c>
      <c r="G827" s="91">
        <v>130.65393885</v>
      </c>
      <c r="AB827" s="93">
        <v>61839</v>
      </c>
    </row>
    <row r="828" spans="1:28" x14ac:dyDescent="0.3">
      <c r="A828" s="89">
        <v>44608</v>
      </c>
      <c r="B828" s="90">
        <v>116.83711871</v>
      </c>
      <c r="C828" s="90">
        <v>129.09917578</v>
      </c>
      <c r="D828" s="90"/>
      <c r="E828" s="90"/>
      <c r="F828" s="91">
        <v>115.10032357999999</v>
      </c>
      <c r="G828" s="91">
        <v>131.05532804000001</v>
      </c>
      <c r="AB828" s="93">
        <v>61849</v>
      </c>
    </row>
    <row r="829" spans="1:28" x14ac:dyDescent="0.3">
      <c r="A829" s="89">
        <v>44609</v>
      </c>
      <c r="B829" s="90">
        <v>116.79544478</v>
      </c>
      <c r="C829" s="90">
        <v>128.79142794000001</v>
      </c>
      <c r="D829" s="90"/>
      <c r="E829" s="90"/>
      <c r="F829" s="91">
        <v>115.14655648</v>
      </c>
      <c r="G829" s="91">
        <v>129.17511261999999</v>
      </c>
      <c r="AB829" s="93">
        <v>61892</v>
      </c>
    </row>
    <row r="830" spans="1:28" x14ac:dyDescent="0.3">
      <c r="A830" s="89">
        <v>44610</v>
      </c>
      <c r="B830" s="90">
        <v>117.00849212</v>
      </c>
      <c r="C830" s="90">
        <v>128.71506969000001</v>
      </c>
      <c r="D830" s="90"/>
      <c r="E830" s="90"/>
      <c r="F830" s="91">
        <v>115.19280795</v>
      </c>
      <c r="G830" s="91">
        <v>128.43708765</v>
      </c>
      <c r="AB830" s="93">
        <v>61978</v>
      </c>
    </row>
    <row r="831" spans="1:28" x14ac:dyDescent="0.3">
      <c r="A831" s="89">
        <v>44613</v>
      </c>
      <c r="B831" s="90">
        <v>116.58452366</v>
      </c>
      <c r="C831" s="90">
        <v>128.80554451</v>
      </c>
      <c r="D831" s="90"/>
      <c r="E831" s="90"/>
      <c r="F831" s="91">
        <v>115.23907814</v>
      </c>
      <c r="G831" s="91">
        <v>127.12341616</v>
      </c>
      <c r="AB831" s="93">
        <v>62013</v>
      </c>
    </row>
    <row r="832" spans="1:28" x14ac:dyDescent="0.3">
      <c r="A832" s="89">
        <v>44614</v>
      </c>
      <c r="B832" s="90">
        <v>116.23412243999999</v>
      </c>
      <c r="C832" s="90">
        <v>128.57042075999999</v>
      </c>
      <c r="D832" s="90"/>
      <c r="E832" s="90"/>
      <c r="F832" s="91">
        <v>115.2853669</v>
      </c>
      <c r="G832" s="91">
        <v>128.45068461</v>
      </c>
      <c r="AB832" s="93">
        <v>62034</v>
      </c>
    </row>
    <row r="833" spans="1:28" x14ac:dyDescent="0.3">
      <c r="A833" s="89">
        <v>44615</v>
      </c>
      <c r="B833" s="90">
        <v>116.06317427</v>
      </c>
      <c r="C833" s="90">
        <v>128.83414526999999</v>
      </c>
      <c r="D833" s="90"/>
      <c r="E833" s="90"/>
      <c r="F833" s="91">
        <v>115.33167421</v>
      </c>
      <c r="G833" s="91">
        <v>127.44463447</v>
      </c>
      <c r="AB833" s="93">
        <v>62047</v>
      </c>
    </row>
    <row r="834" spans="1:28" x14ac:dyDescent="0.3">
      <c r="A834" s="89">
        <v>44616</v>
      </c>
      <c r="B834" s="90">
        <v>115.23054614</v>
      </c>
      <c r="C834" s="90">
        <v>128.80683653</v>
      </c>
      <c r="D834" s="90"/>
      <c r="E834" s="90"/>
      <c r="F834" s="91">
        <v>115.37800009</v>
      </c>
      <c r="G834" s="91">
        <v>126.97159668</v>
      </c>
      <c r="AB834" s="93">
        <v>62087</v>
      </c>
    </row>
    <row r="835" spans="1:28" x14ac:dyDescent="0.3">
      <c r="A835" s="89">
        <v>44617</v>
      </c>
      <c r="B835" s="90">
        <v>116.56581291000001</v>
      </c>
      <c r="C835" s="90">
        <v>128.95045755000001</v>
      </c>
      <c r="D835" s="90"/>
      <c r="E835" s="90"/>
      <c r="F835" s="91">
        <v>115.42434451</v>
      </c>
      <c r="G835" s="91">
        <v>128.73529920999999</v>
      </c>
      <c r="AB835" s="93">
        <v>62094</v>
      </c>
    </row>
    <row r="836" spans="1:28" x14ac:dyDescent="0.3">
      <c r="A836" s="89">
        <v>44620</v>
      </c>
      <c r="B836" s="90"/>
      <c r="C836" s="90"/>
      <c r="D836" s="90"/>
      <c r="E836" s="90"/>
      <c r="F836" s="91"/>
      <c r="G836" s="91"/>
      <c r="AB836" s="93">
        <v>62134</v>
      </c>
    </row>
    <row r="837" spans="1:28" x14ac:dyDescent="0.3">
      <c r="A837" s="89">
        <v>44621</v>
      </c>
      <c r="B837" s="90"/>
      <c r="C837" s="90"/>
      <c r="D837" s="90"/>
      <c r="E837" s="90"/>
      <c r="F837" s="91"/>
      <c r="G837" s="91"/>
      <c r="AB837" s="93">
        <v>62135</v>
      </c>
    </row>
    <row r="838" spans="1:28" x14ac:dyDescent="0.3">
      <c r="A838" s="89">
        <v>44622</v>
      </c>
      <c r="B838" s="90">
        <v>116.37147632</v>
      </c>
      <c r="C838" s="90">
        <v>128.94488240000001</v>
      </c>
      <c r="D838" s="90"/>
      <c r="E838" s="90"/>
      <c r="F838" s="91">
        <v>115.47070768</v>
      </c>
      <c r="G838" s="91">
        <v>131.04697643</v>
      </c>
      <c r="AB838" s="93">
        <v>62180</v>
      </c>
    </row>
    <row r="839" spans="1:28" x14ac:dyDescent="0.3">
      <c r="A839" s="89">
        <v>44623</v>
      </c>
      <c r="B839" s="90">
        <v>116.60280916000001</v>
      </c>
      <c r="C839" s="90">
        <v>128.91752987000001</v>
      </c>
      <c r="D839" s="90"/>
      <c r="E839" s="90"/>
      <c r="F839" s="91">
        <v>115.5170894</v>
      </c>
      <c r="G839" s="91">
        <v>131.03780559</v>
      </c>
      <c r="AB839" s="93">
        <v>62204</v>
      </c>
    </row>
    <row r="840" spans="1:28" x14ac:dyDescent="0.3">
      <c r="A840" s="89">
        <v>44624</v>
      </c>
      <c r="B840" s="90">
        <v>116.59005182999999</v>
      </c>
      <c r="C840" s="90">
        <v>128.64097036000001</v>
      </c>
      <c r="D840" s="90"/>
      <c r="E840" s="90"/>
      <c r="F840" s="91">
        <v>115.56348986</v>
      </c>
      <c r="G840" s="91">
        <v>130.25069500999999</v>
      </c>
      <c r="AB840" s="93">
        <v>62214</v>
      </c>
    </row>
    <row r="841" spans="1:28" x14ac:dyDescent="0.3">
      <c r="A841" s="89">
        <v>44627</v>
      </c>
      <c r="B841" s="90">
        <v>116.12823664</v>
      </c>
      <c r="C841" s="90">
        <v>128.30827434</v>
      </c>
      <c r="D841" s="90"/>
      <c r="E841" s="90"/>
      <c r="F841" s="91">
        <v>115.60990887</v>
      </c>
      <c r="G841" s="91">
        <v>126.97340581</v>
      </c>
      <c r="AB841" s="93">
        <v>62242</v>
      </c>
    </row>
    <row r="842" spans="1:28" x14ac:dyDescent="0.3">
      <c r="A842" s="89">
        <v>44628</v>
      </c>
      <c r="B842" s="90">
        <v>115.90923587</v>
      </c>
      <c r="C842" s="90">
        <v>128.15151895</v>
      </c>
      <c r="D842" s="90"/>
      <c r="E842" s="90"/>
      <c r="F842" s="91">
        <v>115.65634645</v>
      </c>
      <c r="G842" s="91">
        <v>126.52964416</v>
      </c>
      <c r="AB842" s="93">
        <v>62343</v>
      </c>
    </row>
    <row r="843" spans="1:28" x14ac:dyDescent="0.3">
      <c r="A843" s="89">
        <v>44629</v>
      </c>
      <c r="B843" s="90">
        <v>115.87053865</v>
      </c>
      <c r="C843" s="90">
        <v>128.68123782000001</v>
      </c>
      <c r="D843" s="90"/>
      <c r="E843" s="90"/>
      <c r="F843" s="91">
        <v>115.70280276</v>
      </c>
      <c r="G843" s="91">
        <v>129.59822281000001</v>
      </c>
      <c r="AB843" s="93">
        <v>62378</v>
      </c>
    </row>
    <row r="844" spans="1:28" x14ac:dyDescent="0.3">
      <c r="A844" s="89">
        <v>44630</v>
      </c>
      <c r="B844" s="90">
        <v>115.85437937</v>
      </c>
      <c r="C844" s="90">
        <v>128.80062491999999</v>
      </c>
      <c r="D844" s="90"/>
      <c r="E844" s="90"/>
      <c r="F844" s="91">
        <v>115.7492778</v>
      </c>
      <c r="G844" s="91">
        <v>129.32832024000001</v>
      </c>
      <c r="AB844" s="93">
        <v>62399</v>
      </c>
    </row>
    <row r="845" spans="1:28" x14ac:dyDescent="0.3">
      <c r="A845" s="89">
        <v>44631</v>
      </c>
      <c r="B845" s="90">
        <v>115.65706607</v>
      </c>
      <c r="C845" s="90">
        <v>128.85461846000001</v>
      </c>
      <c r="D845" s="90"/>
      <c r="E845" s="90"/>
      <c r="F845" s="91">
        <v>115.79577141</v>
      </c>
      <c r="G845" s="91">
        <v>127.10950061</v>
      </c>
      <c r="AB845" s="93">
        <v>62412</v>
      </c>
    </row>
    <row r="846" spans="1:28" x14ac:dyDescent="0.3">
      <c r="A846" s="89">
        <v>44634</v>
      </c>
      <c r="B846" s="90">
        <v>115.01026964</v>
      </c>
      <c r="C846" s="90">
        <v>128.5206039</v>
      </c>
      <c r="D846" s="90"/>
      <c r="E846" s="90"/>
      <c r="F846" s="91">
        <v>115.84228375000001</v>
      </c>
      <c r="G846" s="91">
        <v>125.07797773</v>
      </c>
      <c r="AB846" s="93">
        <v>62452</v>
      </c>
    </row>
    <row r="847" spans="1:28" x14ac:dyDescent="0.3">
      <c r="A847" s="89">
        <v>44635</v>
      </c>
      <c r="B847" s="90">
        <v>115.14592254</v>
      </c>
      <c r="C847" s="90">
        <v>128.808907</v>
      </c>
      <c r="D847" s="90"/>
      <c r="E847" s="90"/>
      <c r="F847" s="91">
        <v>115.88881481999999</v>
      </c>
      <c r="G847" s="91">
        <v>123.97620268999999</v>
      </c>
      <c r="AB847" s="93">
        <v>62459</v>
      </c>
    </row>
    <row r="848" spans="1:28" x14ac:dyDescent="0.3">
      <c r="A848" s="89">
        <v>44636</v>
      </c>
      <c r="B848" s="90">
        <v>115.25435981</v>
      </c>
      <c r="C848" s="90">
        <v>128.84082402999999</v>
      </c>
      <c r="D848" s="90"/>
      <c r="E848" s="90"/>
      <c r="F848" s="91">
        <v>115.93536444999999</v>
      </c>
      <c r="G848" s="91">
        <v>126.42607968</v>
      </c>
      <c r="AB848" s="93">
        <v>62519</v>
      </c>
    </row>
    <row r="849" spans="1:28" x14ac:dyDescent="0.3">
      <c r="A849" s="89">
        <v>44637</v>
      </c>
      <c r="B849" s="90">
        <v>115.17781586</v>
      </c>
      <c r="C849" s="90">
        <v>129.37775904</v>
      </c>
      <c r="D849" s="90"/>
      <c r="E849" s="90"/>
      <c r="F849" s="91">
        <v>115.98607367</v>
      </c>
      <c r="G849" s="91">
        <v>128.66064675999999</v>
      </c>
      <c r="AB849" s="93">
        <v>62520</v>
      </c>
    </row>
    <row r="850" spans="1:28" x14ac:dyDescent="0.3">
      <c r="A850" s="89">
        <v>44638</v>
      </c>
      <c r="B850" s="90">
        <v>115.63112617</v>
      </c>
      <c r="C850" s="90">
        <v>130.03337202</v>
      </c>
      <c r="D850" s="90"/>
      <c r="E850" s="90"/>
      <c r="F850" s="91">
        <v>116.03680500999999</v>
      </c>
      <c r="G850" s="91">
        <v>131.20319928000001</v>
      </c>
      <c r="AB850" s="93">
        <v>62565</v>
      </c>
    </row>
    <row r="851" spans="1:28" x14ac:dyDescent="0.3">
      <c r="A851" s="89">
        <v>44641</v>
      </c>
      <c r="B851" s="90">
        <v>115.6728001</v>
      </c>
      <c r="C851" s="90">
        <v>130.15402925000001</v>
      </c>
      <c r="D851" s="90"/>
      <c r="E851" s="90"/>
      <c r="F851" s="91">
        <v>116.08755866</v>
      </c>
      <c r="G851" s="91">
        <v>132.16308801</v>
      </c>
      <c r="AB851" s="93">
        <v>62569</v>
      </c>
    </row>
    <row r="852" spans="1:28" x14ac:dyDescent="0.3">
      <c r="A852" s="89">
        <v>44642</v>
      </c>
      <c r="B852" s="90">
        <v>116.11377833</v>
      </c>
      <c r="C852" s="90">
        <v>130.67353439999999</v>
      </c>
      <c r="D852" s="90"/>
      <c r="E852" s="90"/>
      <c r="F852" s="91">
        <v>116.13833443</v>
      </c>
      <c r="G852" s="91">
        <v>133.43506972</v>
      </c>
      <c r="AB852" s="93">
        <v>62579</v>
      </c>
    </row>
    <row r="853" spans="1:28" x14ac:dyDescent="0.3">
      <c r="A853" s="89">
        <v>44643</v>
      </c>
      <c r="B853" s="90">
        <v>116.28685272</v>
      </c>
      <c r="C853" s="90">
        <v>131.14094589999999</v>
      </c>
      <c r="D853" s="90"/>
      <c r="E853" s="90"/>
      <c r="F853" s="91">
        <v>116.18913250999999</v>
      </c>
      <c r="G853" s="91">
        <v>133.64545286000001</v>
      </c>
      <c r="AB853" s="93">
        <v>62627</v>
      </c>
    </row>
    <row r="854" spans="1:28" x14ac:dyDescent="0.3">
      <c r="A854" s="89">
        <v>44644</v>
      </c>
      <c r="B854" s="90">
        <v>116.20563108</v>
      </c>
      <c r="C854" s="90">
        <v>132.73493843</v>
      </c>
      <c r="D854" s="90"/>
      <c r="E854" s="90"/>
      <c r="F854" s="91">
        <v>116.23995271</v>
      </c>
      <c r="G854" s="91">
        <v>135.46092625</v>
      </c>
      <c r="AB854" s="93">
        <v>62708</v>
      </c>
    </row>
    <row r="855" spans="1:28" x14ac:dyDescent="0.3">
      <c r="A855" s="89">
        <v>44645</v>
      </c>
      <c r="B855" s="90">
        <v>116.86858678</v>
      </c>
      <c r="C855" s="90">
        <v>133.48368574</v>
      </c>
      <c r="D855" s="90"/>
      <c r="E855" s="90"/>
      <c r="F855" s="91">
        <v>116.29079522000001</v>
      </c>
      <c r="G855" s="91">
        <v>135.49303556999999</v>
      </c>
      <c r="AB855" s="93">
        <v>62743</v>
      </c>
    </row>
    <row r="856" spans="1:28" x14ac:dyDescent="0.3">
      <c r="A856" s="89">
        <v>44648</v>
      </c>
      <c r="B856" s="90">
        <v>116.86816154</v>
      </c>
      <c r="C856" s="90">
        <v>133.39104598</v>
      </c>
      <c r="D856" s="90"/>
      <c r="E856" s="90"/>
      <c r="F856" s="91">
        <v>116.34165985999999</v>
      </c>
      <c r="G856" s="91">
        <v>135.10236465</v>
      </c>
      <c r="AB856" s="93">
        <v>62764</v>
      </c>
    </row>
    <row r="857" spans="1:28" x14ac:dyDescent="0.3">
      <c r="A857" s="89">
        <v>44649</v>
      </c>
      <c r="B857" s="90">
        <v>117.45457328000001</v>
      </c>
      <c r="C857" s="90">
        <v>133.19082698</v>
      </c>
      <c r="D857" s="90"/>
      <c r="E857" s="90"/>
      <c r="F857" s="91">
        <v>116.39254680000001</v>
      </c>
      <c r="G857" s="91">
        <v>136.55466827000001</v>
      </c>
      <c r="AB857" s="93">
        <v>62777</v>
      </c>
    </row>
    <row r="858" spans="1:28" x14ac:dyDescent="0.3">
      <c r="A858" s="89">
        <v>44650</v>
      </c>
      <c r="B858" s="90">
        <v>117.88492041000001</v>
      </c>
      <c r="C858" s="90">
        <v>132.84998193999999</v>
      </c>
      <c r="D858" s="90"/>
      <c r="E858" s="90"/>
      <c r="F858" s="91">
        <v>116.44345604</v>
      </c>
      <c r="G858" s="91">
        <v>136.83410577999999</v>
      </c>
      <c r="AB858" s="93">
        <v>62817</v>
      </c>
    </row>
    <row r="859" spans="1:28" x14ac:dyDescent="0.3">
      <c r="A859" s="89">
        <v>44651</v>
      </c>
      <c r="B859" s="90">
        <v>118.21661088</v>
      </c>
      <c r="C859" s="90">
        <v>132.91043177</v>
      </c>
      <c r="D859" s="90"/>
      <c r="E859" s="90"/>
      <c r="F859" s="91">
        <v>116.49438759</v>
      </c>
      <c r="G859" s="91">
        <v>136.53766922</v>
      </c>
      <c r="AB859" s="93">
        <v>62824</v>
      </c>
    </row>
    <row r="860" spans="1:28" x14ac:dyDescent="0.3">
      <c r="A860" s="89">
        <v>44652</v>
      </c>
      <c r="B860" s="90">
        <v>119.01351851</v>
      </c>
      <c r="C860" s="90">
        <v>133.86847406999999</v>
      </c>
      <c r="D860" s="90"/>
      <c r="E860" s="90"/>
      <c r="F860" s="91">
        <v>116.54534126999999</v>
      </c>
      <c r="G860" s="91">
        <v>138.32509532</v>
      </c>
      <c r="AB860" s="93">
        <v>62876</v>
      </c>
    </row>
    <row r="861" spans="1:28" x14ac:dyDescent="0.3">
      <c r="A861" s="89">
        <v>44655</v>
      </c>
      <c r="B861" s="90">
        <v>119.37412559000001</v>
      </c>
      <c r="C861" s="90">
        <v>134.11697017</v>
      </c>
      <c r="D861" s="90"/>
      <c r="E861" s="90"/>
      <c r="F861" s="91">
        <v>116.59631725</v>
      </c>
      <c r="G861" s="91">
        <v>137.99439896000001</v>
      </c>
      <c r="AB861" s="93">
        <v>62877</v>
      </c>
    </row>
    <row r="862" spans="1:28" x14ac:dyDescent="0.3">
      <c r="A862" s="89">
        <v>44656</v>
      </c>
      <c r="B862" s="90">
        <v>119.30651176000001</v>
      </c>
      <c r="C862" s="90">
        <v>133.64646984999999</v>
      </c>
      <c r="D862" s="90"/>
      <c r="E862" s="90"/>
      <c r="F862" s="91">
        <v>116.64731553</v>
      </c>
      <c r="G862" s="91">
        <v>135.27004536999999</v>
      </c>
      <c r="AB862" s="93">
        <v>62922</v>
      </c>
    </row>
    <row r="863" spans="1:28" x14ac:dyDescent="0.3">
      <c r="A863" s="89">
        <v>44657</v>
      </c>
      <c r="B863" s="90">
        <v>119.233795</v>
      </c>
      <c r="C863" s="90">
        <v>133.74543713</v>
      </c>
      <c r="D863" s="90"/>
      <c r="E863" s="90"/>
      <c r="F863" s="91">
        <v>116.69833611999999</v>
      </c>
      <c r="G863" s="91">
        <v>134.52204169999999</v>
      </c>
      <c r="AB863" s="93">
        <v>62935</v>
      </c>
    </row>
    <row r="864" spans="1:28" x14ac:dyDescent="0.3">
      <c r="A864" s="89">
        <v>44658</v>
      </c>
      <c r="B864" s="90">
        <v>119.29588065</v>
      </c>
      <c r="C864" s="90">
        <v>133.98285824999999</v>
      </c>
      <c r="D864" s="90"/>
      <c r="E864" s="90"/>
      <c r="F864" s="91">
        <v>116.74937902000001</v>
      </c>
      <c r="G864" s="91">
        <v>135.24384133999999</v>
      </c>
      <c r="AB864" s="93">
        <v>62945</v>
      </c>
    </row>
    <row r="865" spans="1:28" x14ac:dyDescent="0.3">
      <c r="A865" s="89">
        <v>44659</v>
      </c>
      <c r="B865" s="90">
        <v>119.44386564</v>
      </c>
      <c r="C865" s="90">
        <v>133.75727984</v>
      </c>
      <c r="D865" s="90"/>
      <c r="E865" s="90"/>
      <c r="F865" s="91">
        <v>116.8004444</v>
      </c>
      <c r="G865" s="91">
        <v>134.62957718000001</v>
      </c>
      <c r="AB865" s="93">
        <v>62984</v>
      </c>
    </row>
    <row r="866" spans="1:28" x14ac:dyDescent="0.3">
      <c r="A866" s="89">
        <v>44662</v>
      </c>
      <c r="B866" s="90">
        <v>119.39071011</v>
      </c>
      <c r="C866" s="90">
        <v>132.85281964000001</v>
      </c>
      <c r="D866" s="90"/>
      <c r="E866" s="90"/>
      <c r="F866" s="91">
        <v>116.85153208</v>
      </c>
      <c r="G866" s="91">
        <v>133.07143343999999</v>
      </c>
      <c r="AB866" s="93">
        <v>63074</v>
      </c>
    </row>
    <row r="867" spans="1:28" x14ac:dyDescent="0.3">
      <c r="A867" s="89">
        <v>44663</v>
      </c>
      <c r="B867" s="90">
        <v>119.44981905</v>
      </c>
      <c r="C867" s="90">
        <v>133.00013946000001</v>
      </c>
      <c r="D867" s="90"/>
      <c r="E867" s="90"/>
      <c r="F867" s="91">
        <v>116.90264207</v>
      </c>
      <c r="G867" s="91">
        <v>132.15436091999999</v>
      </c>
      <c r="AB867" s="93">
        <v>63109</v>
      </c>
    </row>
    <row r="868" spans="1:28" x14ac:dyDescent="0.3">
      <c r="A868" s="89">
        <v>44664</v>
      </c>
      <c r="B868" s="90">
        <v>119.22103767999999</v>
      </c>
      <c r="C868" s="90">
        <v>133.32525233000001</v>
      </c>
      <c r="D868" s="90"/>
      <c r="E868" s="90"/>
      <c r="F868" s="91">
        <v>116.95377436</v>
      </c>
      <c r="G868" s="91">
        <v>132.87699117</v>
      </c>
      <c r="AB868" s="93">
        <v>63130</v>
      </c>
    </row>
    <row r="869" spans="1:28" x14ac:dyDescent="0.3">
      <c r="A869" s="89">
        <v>44665</v>
      </c>
      <c r="B869" s="90">
        <v>119.43408502</v>
      </c>
      <c r="C869" s="90">
        <v>133.31514412000001</v>
      </c>
      <c r="D869" s="90"/>
      <c r="E869" s="90"/>
      <c r="F869" s="91">
        <v>117.00492914</v>
      </c>
      <c r="G869" s="91">
        <v>132.19390021000001</v>
      </c>
      <c r="AB869" s="93">
        <v>63143</v>
      </c>
    </row>
    <row r="870" spans="1:28" x14ac:dyDescent="0.3">
      <c r="A870" s="89">
        <v>44666</v>
      </c>
      <c r="B870" s="90"/>
      <c r="C870" s="90"/>
      <c r="D870" s="90"/>
      <c r="E870" s="90"/>
      <c r="F870" s="91"/>
      <c r="G870" s="91"/>
      <c r="AB870" s="93">
        <v>63183</v>
      </c>
    </row>
    <row r="871" spans="1:28" x14ac:dyDescent="0.3">
      <c r="A871" s="89">
        <v>44669</v>
      </c>
      <c r="B871" s="90">
        <v>119.14959665000001</v>
      </c>
      <c r="C871" s="90">
        <v>133.75145533</v>
      </c>
      <c r="D871" s="90"/>
      <c r="E871" s="90"/>
      <c r="F871" s="91">
        <v>117.05610622</v>
      </c>
      <c r="G871" s="91">
        <v>131.63140691000001</v>
      </c>
      <c r="AB871" s="93">
        <v>63190</v>
      </c>
    </row>
    <row r="872" spans="1:28" x14ac:dyDescent="0.3">
      <c r="A872" s="89">
        <v>44670</v>
      </c>
      <c r="B872" s="90">
        <v>119.29715639</v>
      </c>
      <c r="C872" s="90">
        <v>133.65558866999999</v>
      </c>
      <c r="D872" s="90"/>
      <c r="E872" s="90"/>
      <c r="F872" s="91">
        <v>117.1073056</v>
      </c>
      <c r="G872" s="91">
        <v>130.91390824000001</v>
      </c>
      <c r="AB872" s="93">
        <v>63226</v>
      </c>
    </row>
    <row r="873" spans="1:28" x14ac:dyDescent="0.3">
      <c r="A873" s="89">
        <v>44671</v>
      </c>
      <c r="B873" s="90">
        <v>119.4175005</v>
      </c>
      <c r="C873" s="90">
        <v>133.80028107999999</v>
      </c>
      <c r="D873" s="90"/>
      <c r="E873" s="90"/>
      <c r="F873" s="91">
        <v>117.15852747</v>
      </c>
      <c r="G873" s="91">
        <v>130.10277825</v>
      </c>
      <c r="AB873" s="93">
        <v>63227</v>
      </c>
    </row>
    <row r="874" spans="1:28" x14ac:dyDescent="0.3">
      <c r="A874" s="89">
        <v>44672</v>
      </c>
      <c r="B874" s="90"/>
      <c r="C874" s="90"/>
      <c r="D874" s="90"/>
      <c r="E874" s="90"/>
      <c r="F874" s="91"/>
      <c r="G874" s="91"/>
      <c r="AB874" s="93">
        <v>63272</v>
      </c>
    </row>
    <row r="875" spans="1:28" x14ac:dyDescent="0.3">
      <c r="A875" s="89">
        <v>44673</v>
      </c>
      <c r="B875" s="90">
        <v>119.50595129</v>
      </c>
      <c r="C875" s="90">
        <v>133.53590356000001</v>
      </c>
      <c r="D875" s="90"/>
      <c r="E875" s="90"/>
      <c r="F875" s="91">
        <v>117.20977164999999</v>
      </c>
      <c r="G875" s="91">
        <v>126.38634696</v>
      </c>
      <c r="AB875" s="93">
        <v>63300</v>
      </c>
    </row>
    <row r="876" spans="1:28" x14ac:dyDescent="0.3">
      <c r="A876" s="89">
        <v>44676</v>
      </c>
      <c r="B876" s="90">
        <v>119.29417968</v>
      </c>
      <c r="C876" s="90">
        <v>133.77953416</v>
      </c>
      <c r="D876" s="90"/>
      <c r="E876" s="90"/>
      <c r="F876" s="91">
        <v>117.2610383</v>
      </c>
      <c r="G876" s="91">
        <v>125.93968387</v>
      </c>
      <c r="AB876" s="93">
        <v>63310</v>
      </c>
    </row>
    <row r="877" spans="1:28" x14ac:dyDescent="0.3">
      <c r="A877" s="89">
        <v>44677</v>
      </c>
      <c r="B877" s="90">
        <v>119.1529986</v>
      </c>
      <c r="C877" s="90">
        <v>133.44945971999999</v>
      </c>
      <c r="D877" s="90"/>
      <c r="E877" s="90"/>
      <c r="F877" s="91">
        <v>117.31232744</v>
      </c>
      <c r="G877" s="91">
        <v>123.12688743</v>
      </c>
      <c r="AB877" s="93">
        <v>63334</v>
      </c>
    </row>
    <row r="878" spans="1:28" x14ac:dyDescent="0.3">
      <c r="A878" s="89">
        <v>44678</v>
      </c>
      <c r="B878" s="90">
        <v>119.11940430999999</v>
      </c>
      <c r="C878" s="90">
        <v>133.74788597</v>
      </c>
      <c r="D878" s="90"/>
      <c r="E878" s="90"/>
      <c r="F878" s="91">
        <v>117.36363889</v>
      </c>
      <c r="G878" s="91">
        <v>124.42003261000001</v>
      </c>
      <c r="AB878" s="93">
        <v>63439</v>
      </c>
    </row>
    <row r="879" spans="1:28" x14ac:dyDescent="0.3">
      <c r="A879" s="89">
        <v>44679</v>
      </c>
      <c r="B879" s="90">
        <v>119.27376796</v>
      </c>
      <c r="C879" s="90">
        <v>134.04514990000001</v>
      </c>
      <c r="D879" s="90"/>
      <c r="E879" s="90"/>
      <c r="F879" s="91">
        <v>117.41497282</v>
      </c>
      <c r="G879" s="91">
        <v>125.06813557</v>
      </c>
      <c r="AB879" s="93">
        <v>63474</v>
      </c>
    </row>
    <row r="880" spans="1:28" x14ac:dyDescent="0.3">
      <c r="A880" s="89">
        <v>44680</v>
      </c>
      <c r="B880" s="90">
        <v>119.62374393</v>
      </c>
      <c r="C880" s="90">
        <v>134.01498978000001</v>
      </c>
      <c r="D880" s="90"/>
      <c r="E880" s="90"/>
      <c r="F880" s="91">
        <v>117.46632923</v>
      </c>
      <c r="G880" s="91">
        <v>122.74378303</v>
      </c>
      <c r="AB880" s="93">
        <v>63495</v>
      </c>
    </row>
    <row r="881" spans="1:28" x14ac:dyDescent="0.3">
      <c r="A881" s="89">
        <v>44683</v>
      </c>
      <c r="B881" s="90">
        <v>118.99013008</v>
      </c>
      <c r="C881" s="90">
        <v>133.87446893000001</v>
      </c>
      <c r="D881" s="90"/>
      <c r="E881" s="90"/>
      <c r="F881" s="91">
        <v>117.51770813</v>
      </c>
      <c r="G881" s="91">
        <v>121.33570652</v>
      </c>
      <c r="AB881" s="93">
        <v>63508</v>
      </c>
    </row>
    <row r="882" spans="1:28" x14ac:dyDescent="0.3">
      <c r="A882" s="89">
        <v>44684</v>
      </c>
      <c r="B882" s="90">
        <v>118.85107523000001</v>
      </c>
      <c r="C882" s="90">
        <v>133.93165558000001</v>
      </c>
      <c r="D882" s="90"/>
      <c r="E882" s="90"/>
      <c r="F882" s="91">
        <v>117.5691095</v>
      </c>
      <c r="G882" s="91">
        <v>121.20992038999999</v>
      </c>
      <c r="AB882" s="93">
        <v>63548</v>
      </c>
    </row>
    <row r="883" spans="1:28" x14ac:dyDescent="0.3">
      <c r="A883" s="89">
        <v>44685</v>
      </c>
      <c r="B883" s="90">
        <v>118.55425477999999</v>
      </c>
      <c r="C883" s="90">
        <v>134.72657093000001</v>
      </c>
      <c r="D883" s="90"/>
      <c r="E883" s="90"/>
      <c r="F883" s="91">
        <v>117.62053337</v>
      </c>
      <c r="G883" s="91">
        <v>123.27580546999999</v>
      </c>
      <c r="AB883" s="93">
        <v>63555</v>
      </c>
    </row>
    <row r="884" spans="1:28" x14ac:dyDescent="0.3">
      <c r="A884" s="89">
        <v>44686</v>
      </c>
      <c r="B884" s="90">
        <v>118.32249668999999</v>
      </c>
      <c r="C884" s="90">
        <v>134.31206847000001</v>
      </c>
      <c r="D884" s="90"/>
      <c r="E884" s="90"/>
      <c r="F884" s="91">
        <v>117.6761434</v>
      </c>
      <c r="G884" s="91">
        <v>119.81734101000001</v>
      </c>
      <c r="AB884" s="93">
        <v>63611</v>
      </c>
    </row>
    <row r="885" spans="1:28" x14ac:dyDescent="0.3">
      <c r="A885" s="89">
        <v>44687</v>
      </c>
      <c r="B885" s="90">
        <v>118.19067099</v>
      </c>
      <c r="C885" s="90">
        <v>134.04344975000001</v>
      </c>
      <c r="D885" s="90"/>
      <c r="E885" s="90"/>
      <c r="F885" s="91">
        <v>117.73177984</v>
      </c>
      <c r="G885" s="91">
        <v>119.62452582</v>
      </c>
      <c r="AB885" s="93">
        <v>63612</v>
      </c>
    </row>
    <row r="886" spans="1:28" x14ac:dyDescent="0.3">
      <c r="A886" s="89">
        <v>44690</v>
      </c>
      <c r="B886" s="90">
        <v>117.78413754</v>
      </c>
      <c r="C886" s="90">
        <v>134.1145186</v>
      </c>
      <c r="D886" s="90"/>
      <c r="E886" s="90"/>
      <c r="F886" s="91">
        <v>117.78744251000001</v>
      </c>
      <c r="G886" s="91">
        <v>117.48006281000001</v>
      </c>
      <c r="AB886" s="93">
        <v>63657</v>
      </c>
    </row>
    <row r="887" spans="1:28" x14ac:dyDescent="0.3">
      <c r="A887" s="89">
        <v>44691</v>
      </c>
      <c r="B887" s="90">
        <v>117.71269651</v>
      </c>
      <c r="C887" s="90">
        <v>133.78539248999999</v>
      </c>
      <c r="D887" s="90"/>
      <c r="E887" s="90"/>
      <c r="F887" s="91">
        <v>117.84313141</v>
      </c>
      <c r="G887" s="91">
        <v>117.32067680999999</v>
      </c>
      <c r="AB887" s="93">
        <v>63665</v>
      </c>
    </row>
    <row r="888" spans="1:28" x14ac:dyDescent="0.3">
      <c r="A888" s="89">
        <v>44692</v>
      </c>
      <c r="B888" s="90">
        <v>117.53154248</v>
      </c>
      <c r="C888" s="90">
        <v>133.97405312999999</v>
      </c>
      <c r="D888" s="90"/>
      <c r="E888" s="90"/>
      <c r="F888" s="91">
        <v>117.89884671999999</v>
      </c>
      <c r="G888" s="91">
        <v>118.7850072</v>
      </c>
      <c r="AB888" s="93">
        <v>63675</v>
      </c>
    </row>
    <row r="889" spans="1:28" x14ac:dyDescent="0.3">
      <c r="A889" s="89">
        <v>44693</v>
      </c>
      <c r="B889" s="90">
        <v>117.18837042</v>
      </c>
      <c r="C889" s="90">
        <v>134.41657742000001</v>
      </c>
      <c r="D889" s="90"/>
      <c r="E889" s="90"/>
      <c r="F889" s="91">
        <v>117.95458843999999</v>
      </c>
      <c r="G889" s="91">
        <v>120.25363855000001</v>
      </c>
      <c r="AB889" s="93">
        <v>63719</v>
      </c>
    </row>
    <row r="890" spans="1:28" x14ac:dyDescent="0.3">
      <c r="A890" s="89">
        <v>44694</v>
      </c>
      <c r="B890" s="90">
        <v>117.87216309</v>
      </c>
      <c r="C890" s="90">
        <v>134.89945624000001</v>
      </c>
      <c r="D890" s="90"/>
      <c r="E890" s="90"/>
      <c r="F890" s="91">
        <v>118.01035639</v>
      </c>
      <c r="G890" s="91">
        <v>121.66059998999999</v>
      </c>
      <c r="AB890" s="93">
        <v>63804</v>
      </c>
    </row>
    <row r="891" spans="1:28" x14ac:dyDescent="0.3">
      <c r="A891" s="89">
        <v>44697</v>
      </c>
      <c r="B891" s="90">
        <v>117.73438397</v>
      </c>
      <c r="C891" s="90">
        <v>135.58306746</v>
      </c>
      <c r="D891" s="90"/>
      <c r="E891" s="90"/>
      <c r="F891" s="91">
        <v>118.06615074</v>
      </c>
      <c r="G891" s="91">
        <v>123.14950731</v>
      </c>
      <c r="AB891" s="93">
        <v>63839</v>
      </c>
    </row>
    <row r="892" spans="1:28" x14ac:dyDescent="0.3">
      <c r="A892" s="89">
        <v>44698</v>
      </c>
      <c r="B892" s="90">
        <v>118.07415408</v>
      </c>
      <c r="C892" s="90">
        <v>135.46944396000001</v>
      </c>
      <c r="D892" s="90"/>
      <c r="E892" s="90"/>
      <c r="F892" s="91">
        <v>118.12197150999999</v>
      </c>
      <c r="G892" s="91">
        <v>123.78280722</v>
      </c>
      <c r="AB892" s="93">
        <v>63860</v>
      </c>
    </row>
    <row r="893" spans="1:28" x14ac:dyDescent="0.3">
      <c r="A893" s="89">
        <v>44699</v>
      </c>
      <c r="B893" s="90">
        <v>118.10987459</v>
      </c>
      <c r="C893" s="90">
        <v>135.43335866999999</v>
      </c>
      <c r="D893" s="90"/>
      <c r="E893" s="90"/>
      <c r="F893" s="91">
        <v>118.17781869</v>
      </c>
      <c r="G893" s="91">
        <v>120.89026088999999</v>
      </c>
      <c r="AB893" s="93">
        <v>63873</v>
      </c>
    </row>
    <row r="894" spans="1:28" x14ac:dyDescent="0.3">
      <c r="A894" s="89">
        <v>44700</v>
      </c>
      <c r="B894" s="90">
        <v>118.1821661</v>
      </c>
      <c r="C894" s="90">
        <v>135.44039022999999</v>
      </c>
      <c r="D894" s="90"/>
      <c r="E894" s="90"/>
      <c r="F894" s="91">
        <v>118.23369227000001</v>
      </c>
      <c r="G894" s="91">
        <v>121.75280902</v>
      </c>
      <c r="AB894" s="93">
        <v>63913</v>
      </c>
    </row>
    <row r="895" spans="1:28" x14ac:dyDescent="0.3">
      <c r="A895" s="89">
        <v>44701</v>
      </c>
      <c r="B895" s="90">
        <v>118.41222320999999</v>
      </c>
      <c r="C895" s="90">
        <v>135.51397205999999</v>
      </c>
      <c r="D895" s="90"/>
      <c r="E895" s="90"/>
      <c r="F895" s="91">
        <v>118.28959227</v>
      </c>
      <c r="G895" s="91">
        <v>123.43981101999999</v>
      </c>
      <c r="AB895" s="93">
        <v>63920</v>
      </c>
    </row>
    <row r="896" spans="1:28" x14ac:dyDescent="0.3">
      <c r="A896" s="89">
        <v>44704</v>
      </c>
      <c r="B896" s="90">
        <v>118.61634042999999</v>
      </c>
      <c r="C896" s="90">
        <v>135.46304774999999</v>
      </c>
      <c r="D896" s="90"/>
      <c r="E896" s="90"/>
      <c r="F896" s="91">
        <v>118.34551867</v>
      </c>
      <c r="G896" s="91">
        <v>125.55381456000001</v>
      </c>
      <c r="AB896" s="93">
        <v>63968</v>
      </c>
    </row>
    <row r="897" spans="1:28" x14ac:dyDescent="0.3">
      <c r="A897" s="89">
        <v>44705</v>
      </c>
      <c r="B897" s="90">
        <v>118.68990768</v>
      </c>
      <c r="C897" s="90">
        <v>134.81008489999999</v>
      </c>
      <c r="D897" s="90"/>
      <c r="E897" s="90"/>
      <c r="F897" s="91">
        <v>118.40147148</v>
      </c>
      <c r="G897" s="91">
        <v>125.82116841</v>
      </c>
      <c r="AB897" s="93">
        <v>63969</v>
      </c>
    </row>
    <row r="898" spans="1:28" x14ac:dyDescent="0.3">
      <c r="A898" s="89">
        <v>44706</v>
      </c>
      <c r="B898" s="90">
        <v>118.77835847</v>
      </c>
      <c r="C898" s="90">
        <v>134.96536549999999</v>
      </c>
      <c r="D898" s="90"/>
      <c r="E898" s="90"/>
      <c r="F898" s="91">
        <v>118.4574507</v>
      </c>
      <c r="G898" s="91">
        <v>125.82005334</v>
      </c>
      <c r="AB898" s="93">
        <v>64014</v>
      </c>
    </row>
    <row r="899" spans="1:28" x14ac:dyDescent="0.3">
      <c r="A899" s="89">
        <v>44707</v>
      </c>
      <c r="B899" s="90">
        <v>118.88509476</v>
      </c>
      <c r="C899" s="90">
        <v>135.32473958</v>
      </c>
      <c r="D899" s="90"/>
      <c r="E899" s="90"/>
      <c r="F899" s="91">
        <v>118.51345651</v>
      </c>
      <c r="G899" s="91">
        <v>127.31067878</v>
      </c>
      <c r="AB899" s="93">
        <v>64030</v>
      </c>
    </row>
    <row r="900" spans="1:28" x14ac:dyDescent="0.3">
      <c r="A900" s="89">
        <v>44708</v>
      </c>
      <c r="B900" s="90">
        <v>119.34563423</v>
      </c>
      <c r="C900" s="90">
        <v>135.2256251</v>
      </c>
      <c r="D900" s="90"/>
      <c r="E900" s="90"/>
      <c r="F900" s="91">
        <v>118.56948873</v>
      </c>
      <c r="G900" s="91">
        <v>127.36961792</v>
      </c>
      <c r="AB900" s="93">
        <v>64040</v>
      </c>
    </row>
    <row r="901" spans="1:28" x14ac:dyDescent="0.3">
      <c r="A901" s="89">
        <v>44711</v>
      </c>
      <c r="B901" s="90">
        <v>119.60503319</v>
      </c>
      <c r="C901" s="90">
        <v>134.68351412999999</v>
      </c>
      <c r="D901" s="90"/>
      <c r="E901" s="90"/>
      <c r="F901" s="91">
        <v>118.62554753000001</v>
      </c>
      <c r="G901" s="91">
        <v>126.33468988</v>
      </c>
      <c r="AB901" s="93">
        <v>64076</v>
      </c>
    </row>
    <row r="902" spans="1:28" x14ac:dyDescent="0.3">
      <c r="A902" s="89">
        <v>44712</v>
      </c>
      <c r="B902" s="90">
        <v>119.93799939</v>
      </c>
      <c r="C902" s="90">
        <v>135.30815326999999</v>
      </c>
      <c r="D902" s="90"/>
      <c r="E902" s="90"/>
      <c r="F902" s="91">
        <v>118.68163274</v>
      </c>
      <c r="G902" s="91">
        <v>126.69697214999999</v>
      </c>
      <c r="AB902" s="93">
        <v>64169</v>
      </c>
    </row>
    <row r="903" spans="1:28" x14ac:dyDescent="0.3">
      <c r="A903" s="89">
        <v>44713</v>
      </c>
      <c r="B903" s="90">
        <v>120.04983862</v>
      </c>
      <c r="C903" s="90">
        <v>135.18798336</v>
      </c>
      <c r="D903" s="90"/>
      <c r="E903" s="90"/>
      <c r="F903" s="91">
        <v>118.73774453999999</v>
      </c>
      <c r="G903" s="91">
        <v>126.7077018</v>
      </c>
      <c r="AB903" s="93">
        <v>64204</v>
      </c>
    </row>
    <row r="904" spans="1:28" x14ac:dyDescent="0.3">
      <c r="A904" s="89">
        <v>44714</v>
      </c>
      <c r="B904" s="90">
        <v>120.18464102999999</v>
      </c>
      <c r="C904" s="90">
        <v>135.20946416999999</v>
      </c>
      <c r="D904" s="90"/>
      <c r="E904" s="90"/>
      <c r="F904" s="91">
        <v>118.79388274999999</v>
      </c>
      <c r="G904" s="91">
        <v>127.88303698</v>
      </c>
      <c r="AB904" s="93">
        <v>64225</v>
      </c>
    </row>
    <row r="905" spans="1:28" x14ac:dyDescent="0.3">
      <c r="A905" s="89">
        <v>44715</v>
      </c>
      <c r="B905" s="90">
        <v>120.35516395000001</v>
      </c>
      <c r="C905" s="90">
        <v>135.4875423</v>
      </c>
      <c r="D905" s="90"/>
      <c r="E905" s="90"/>
      <c r="F905" s="91">
        <v>118.85004755</v>
      </c>
      <c r="G905" s="91">
        <v>126.41457629999999</v>
      </c>
      <c r="AB905" s="93">
        <v>64238</v>
      </c>
    </row>
    <row r="906" spans="1:28" x14ac:dyDescent="0.3">
      <c r="A906" s="89">
        <v>44718</v>
      </c>
      <c r="B906" s="90">
        <v>120.31391526</v>
      </c>
      <c r="C906" s="90">
        <v>135.53456143</v>
      </c>
      <c r="D906" s="90"/>
      <c r="E906" s="90"/>
      <c r="F906" s="91">
        <v>118.90623893</v>
      </c>
      <c r="G906" s="91">
        <v>125.37186557</v>
      </c>
      <c r="AB906" s="93">
        <v>64278</v>
      </c>
    </row>
    <row r="907" spans="1:28" x14ac:dyDescent="0.3">
      <c r="A907" s="89">
        <v>44719</v>
      </c>
      <c r="B907" s="90">
        <v>120.12595733000001</v>
      </c>
      <c r="C907" s="90">
        <v>135.10071697999999</v>
      </c>
      <c r="D907" s="90"/>
      <c r="E907" s="90"/>
      <c r="F907" s="91">
        <v>118.96245690000001</v>
      </c>
      <c r="G907" s="91">
        <v>125.23970763</v>
      </c>
      <c r="AB907" s="93">
        <v>64285</v>
      </c>
    </row>
    <row r="908" spans="1:28" x14ac:dyDescent="0.3">
      <c r="A908" s="89">
        <v>44720</v>
      </c>
      <c r="B908" s="90">
        <v>120.03793177999999</v>
      </c>
      <c r="C908" s="90">
        <v>135.21426169</v>
      </c>
      <c r="D908" s="90"/>
      <c r="E908" s="90"/>
      <c r="F908" s="91">
        <v>119.01870146</v>
      </c>
      <c r="G908" s="91">
        <v>123.30303352999999</v>
      </c>
      <c r="AB908" s="93">
        <v>64346</v>
      </c>
    </row>
    <row r="909" spans="1:28" x14ac:dyDescent="0.3">
      <c r="A909" s="89">
        <v>44721</v>
      </c>
      <c r="B909" s="90">
        <v>119.82488444000001</v>
      </c>
      <c r="C909" s="90">
        <v>135.39098847</v>
      </c>
      <c r="D909" s="90"/>
      <c r="E909" s="90"/>
      <c r="F909" s="91">
        <v>119.07497261</v>
      </c>
      <c r="G909" s="91">
        <v>121.85349481999999</v>
      </c>
      <c r="AB909" s="93">
        <v>64347</v>
      </c>
    </row>
    <row r="910" spans="1:28" x14ac:dyDescent="0.3">
      <c r="A910" s="89">
        <v>44722</v>
      </c>
      <c r="B910" s="90">
        <v>119.64840809</v>
      </c>
      <c r="C910" s="90">
        <v>135.45600444999999</v>
      </c>
      <c r="D910" s="90"/>
      <c r="E910" s="90"/>
      <c r="F910" s="91">
        <v>119.13127034</v>
      </c>
      <c r="G910" s="91">
        <v>120.01878087</v>
      </c>
      <c r="AB910" s="93">
        <v>64392</v>
      </c>
    </row>
    <row r="911" spans="1:28" x14ac:dyDescent="0.3">
      <c r="A911" s="89">
        <v>44725</v>
      </c>
      <c r="B911" s="90">
        <v>119.17638703999999</v>
      </c>
      <c r="C911" s="90">
        <v>135.06673635999999</v>
      </c>
      <c r="D911" s="90"/>
      <c r="E911" s="90"/>
      <c r="F911" s="91">
        <v>119.18759466</v>
      </c>
      <c r="G911" s="91">
        <v>116.73838542999999</v>
      </c>
      <c r="AB911" s="93">
        <v>64396</v>
      </c>
    </row>
    <row r="912" spans="1:28" x14ac:dyDescent="0.3">
      <c r="A912" s="89">
        <v>44726</v>
      </c>
      <c r="B912" s="90">
        <v>119.12238102000001</v>
      </c>
      <c r="C912" s="90">
        <v>134.82969714999999</v>
      </c>
      <c r="D912" s="90"/>
      <c r="E912" s="90"/>
      <c r="F912" s="91">
        <v>119.24394556999999</v>
      </c>
      <c r="G912" s="91">
        <v>116.12973073000001</v>
      </c>
      <c r="AB912" s="93">
        <v>64406</v>
      </c>
    </row>
    <row r="913" spans="1:28" x14ac:dyDescent="0.3">
      <c r="A913" s="89">
        <v>44727</v>
      </c>
      <c r="B913" s="90">
        <v>119.25463197000001</v>
      </c>
      <c r="C913" s="90">
        <v>135.85396706</v>
      </c>
      <c r="D913" s="90"/>
      <c r="E913" s="90"/>
      <c r="F913" s="91">
        <v>119.30032325000001</v>
      </c>
      <c r="G913" s="91">
        <v>116.97578045</v>
      </c>
      <c r="AB913" s="93">
        <v>64454</v>
      </c>
    </row>
    <row r="914" spans="1:28" x14ac:dyDescent="0.3">
      <c r="A914" s="89">
        <v>44728</v>
      </c>
      <c r="B914" s="90"/>
      <c r="C914" s="90"/>
      <c r="D914" s="90"/>
      <c r="E914" s="90"/>
      <c r="F914" s="91"/>
      <c r="G914" s="91"/>
      <c r="AB914" s="93">
        <v>64535</v>
      </c>
    </row>
    <row r="915" spans="1:28" x14ac:dyDescent="0.3">
      <c r="A915" s="89">
        <v>44729</v>
      </c>
      <c r="B915" s="90">
        <v>119.15427434</v>
      </c>
      <c r="C915" s="90">
        <v>136.10799087999999</v>
      </c>
      <c r="D915" s="90"/>
      <c r="E915" s="90"/>
      <c r="F915" s="91">
        <v>119.35882504999999</v>
      </c>
      <c r="G915" s="91">
        <v>113.58293413</v>
      </c>
      <c r="AB915" s="93">
        <v>64570</v>
      </c>
    </row>
    <row r="916" spans="1:28" x14ac:dyDescent="0.3">
      <c r="A916" s="89">
        <v>44732</v>
      </c>
      <c r="B916" s="90">
        <v>119.54677473</v>
      </c>
      <c r="C916" s="90">
        <v>135.71048471</v>
      </c>
      <c r="D916" s="90"/>
      <c r="E916" s="90"/>
      <c r="F916" s="91">
        <v>119.41735559</v>
      </c>
      <c r="G916" s="91">
        <v>113.61448592000001</v>
      </c>
      <c r="AB916" s="93">
        <v>64591</v>
      </c>
    </row>
    <row r="917" spans="1:28" x14ac:dyDescent="0.3">
      <c r="A917" s="89">
        <v>44733</v>
      </c>
      <c r="B917" s="90">
        <v>119.62459441999999</v>
      </c>
      <c r="C917" s="90">
        <v>135.30898730000001</v>
      </c>
      <c r="D917" s="90"/>
      <c r="E917" s="90"/>
      <c r="F917" s="91">
        <v>119.47591485</v>
      </c>
      <c r="G917" s="91">
        <v>113.42313851999999</v>
      </c>
      <c r="AB917" s="93">
        <v>64604</v>
      </c>
    </row>
    <row r="918" spans="1:28" x14ac:dyDescent="0.3">
      <c r="A918" s="89">
        <v>44734</v>
      </c>
      <c r="B918" s="90">
        <v>119.42643062</v>
      </c>
      <c r="C918" s="90">
        <v>135.30477407000001</v>
      </c>
      <c r="D918" s="90"/>
      <c r="E918" s="90"/>
      <c r="F918" s="91">
        <v>119.53450284</v>
      </c>
      <c r="G918" s="91">
        <v>113.23860668</v>
      </c>
      <c r="AB918" s="93">
        <v>64644</v>
      </c>
    </row>
    <row r="919" spans="1:28" x14ac:dyDescent="0.3">
      <c r="A919" s="89">
        <v>44735</v>
      </c>
      <c r="B919" s="90">
        <v>119.18148997</v>
      </c>
      <c r="C919" s="90">
        <v>135.57124112</v>
      </c>
      <c r="D919" s="90"/>
      <c r="E919" s="90"/>
      <c r="F919" s="91">
        <v>119.59311957</v>
      </c>
      <c r="G919" s="91">
        <v>111.59789125</v>
      </c>
      <c r="AB919" s="93">
        <v>64651</v>
      </c>
    </row>
    <row r="920" spans="1:28" x14ac:dyDescent="0.3">
      <c r="A920" s="89">
        <v>44736</v>
      </c>
      <c r="B920" s="90">
        <v>119.16915788</v>
      </c>
      <c r="C920" s="90">
        <v>135.32138297</v>
      </c>
      <c r="D920" s="90"/>
      <c r="E920" s="90"/>
      <c r="F920" s="91">
        <v>119.65176502</v>
      </c>
      <c r="G920" s="91">
        <v>112.27139038</v>
      </c>
      <c r="AB920" s="93">
        <v>64703</v>
      </c>
    </row>
    <row r="921" spans="1:28" x14ac:dyDescent="0.3">
      <c r="A921" s="89">
        <v>44739</v>
      </c>
      <c r="B921" s="90">
        <v>119.09176343999999</v>
      </c>
      <c r="C921" s="90">
        <v>135.19491557000001</v>
      </c>
      <c r="D921" s="90"/>
      <c r="E921" s="90"/>
      <c r="F921" s="91">
        <v>119.71043919</v>
      </c>
      <c r="G921" s="91">
        <v>114.65096139000001</v>
      </c>
      <c r="AB921" s="93">
        <v>64704</v>
      </c>
    </row>
    <row r="922" spans="1:28" x14ac:dyDescent="0.3">
      <c r="A922" s="89">
        <v>44740</v>
      </c>
      <c r="B922" s="90">
        <v>118.80089641000001</v>
      </c>
      <c r="C922" s="90">
        <v>134.5452531</v>
      </c>
      <c r="D922" s="90"/>
      <c r="E922" s="90"/>
      <c r="F922" s="91">
        <v>119.7691421</v>
      </c>
      <c r="G922" s="91">
        <v>114.45503995999999</v>
      </c>
      <c r="AB922" s="93">
        <v>64749</v>
      </c>
    </row>
    <row r="923" spans="1:28" x14ac:dyDescent="0.3">
      <c r="A923" s="89">
        <v>44741</v>
      </c>
      <c r="B923" s="90">
        <v>118.74476418</v>
      </c>
      <c r="C923" s="90">
        <v>134.44999465000001</v>
      </c>
      <c r="D923" s="90"/>
      <c r="E923" s="90"/>
      <c r="F923" s="91">
        <v>119.82787392</v>
      </c>
      <c r="G923" s="91">
        <v>113.35154681</v>
      </c>
      <c r="AB923" s="93">
        <v>64761</v>
      </c>
    </row>
    <row r="924" spans="1:28" x14ac:dyDescent="0.3">
      <c r="A924" s="89">
        <v>44742</v>
      </c>
      <c r="B924" s="90">
        <v>118.88211805</v>
      </c>
      <c r="C924" s="90">
        <v>134.81597414999999</v>
      </c>
      <c r="D924" s="90"/>
      <c r="E924" s="90"/>
      <c r="F924" s="91">
        <v>119.88663446</v>
      </c>
      <c r="G924" s="91">
        <v>112.1231209</v>
      </c>
      <c r="AB924" s="93">
        <v>64771</v>
      </c>
    </row>
    <row r="925" spans="1:28" x14ac:dyDescent="0.3">
      <c r="A925" s="89">
        <v>44743</v>
      </c>
      <c r="B925" s="90">
        <v>118.73328257999999</v>
      </c>
      <c r="C925" s="90">
        <v>134.50644489000001</v>
      </c>
      <c r="D925" s="90"/>
      <c r="E925" s="90"/>
      <c r="F925" s="91">
        <v>119.94542391</v>
      </c>
      <c r="G925" s="91">
        <v>112.59184635</v>
      </c>
      <c r="AB925" s="93">
        <v>64811</v>
      </c>
    </row>
    <row r="926" spans="1:28" x14ac:dyDescent="0.3">
      <c r="A926" s="89">
        <v>44746</v>
      </c>
      <c r="B926" s="90">
        <v>118.78771384</v>
      </c>
      <c r="C926" s="90">
        <v>134.23083233</v>
      </c>
      <c r="D926" s="90"/>
      <c r="E926" s="90"/>
      <c r="F926" s="91">
        <v>120.00424209000001</v>
      </c>
      <c r="G926" s="91">
        <v>112.19913873</v>
      </c>
      <c r="AB926" s="93">
        <v>64900</v>
      </c>
    </row>
    <row r="927" spans="1:28" x14ac:dyDescent="0.3">
      <c r="A927" s="89">
        <v>44747</v>
      </c>
      <c r="B927" s="90">
        <v>118.37947941</v>
      </c>
      <c r="C927" s="90">
        <v>133.95666349999999</v>
      </c>
      <c r="D927" s="90"/>
      <c r="E927" s="90"/>
      <c r="F927" s="91">
        <v>120.06308917</v>
      </c>
      <c r="G927" s="91">
        <v>111.84172633</v>
      </c>
      <c r="AB927" s="93">
        <v>64935</v>
      </c>
    </row>
    <row r="928" spans="1:28" x14ac:dyDescent="0.3">
      <c r="A928" s="89">
        <v>44748</v>
      </c>
      <c r="B928" s="90">
        <v>118.58487236000001</v>
      </c>
      <c r="C928" s="90">
        <v>133.63156566000001</v>
      </c>
      <c r="D928" s="90"/>
      <c r="E928" s="90"/>
      <c r="F928" s="91">
        <v>120.12196517</v>
      </c>
      <c r="G928" s="91">
        <v>112.32454939</v>
      </c>
      <c r="AB928" s="93">
        <v>64956</v>
      </c>
    </row>
    <row r="929" spans="1:28" x14ac:dyDescent="0.3">
      <c r="A929" s="89">
        <v>44749</v>
      </c>
      <c r="B929" s="90">
        <v>118.75326905999999</v>
      </c>
      <c r="C929" s="90">
        <v>133.59570982</v>
      </c>
      <c r="D929" s="90"/>
      <c r="E929" s="90"/>
      <c r="F929" s="91">
        <v>120.18086989</v>
      </c>
      <c r="G929" s="91">
        <v>114.61241201</v>
      </c>
      <c r="AB929" s="93">
        <v>64969</v>
      </c>
    </row>
    <row r="930" spans="1:28" x14ac:dyDescent="0.3">
      <c r="A930" s="89">
        <v>44750</v>
      </c>
      <c r="B930" s="90">
        <v>118.72860489999999</v>
      </c>
      <c r="C930" s="90">
        <v>132.78789805</v>
      </c>
      <c r="D930" s="90"/>
      <c r="E930" s="90"/>
      <c r="F930" s="91">
        <v>120.23980352</v>
      </c>
      <c r="G930" s="91">
        <v>114.11088318</v>
      </c>
      <c r="AB930" s="93">
        <v>65009</v>
      </c>
    </row>
    <row r="931" spans="1:28" x14ac:dyDescent="0.3">
      <c r="A931" s="89">
        <v>44753</v>
      </c>
      <c r="B931" s="90">
        <v>118.50747791000001</v>
      </c>
      <c r="C931" s="90">
        <v>132.37081112000001</v>
      </c>
      <c r="D931" s="90"/>
      <c r="E931" s="90"/>
      <c r="F931" s="91">
        <v>120.29876605</v>
      </c>
      <c r="G931" s="91">
        <v>111.74822019</v>
      </c>
      <c r="AB931" s="93">
        <v>65016</v>
      </c>
    </row>
    <row r="932" spans="1:28" x14ac:dyDescent="0.3">
      <c r="A932" s="89">
        <v>44754</v>
      </c>
      <c r="B932" s="90">
        <v>118.23064393999999</v>
      </c>
      <c r="C932" s="90">
        <v>132.58376150000001</v>
      </c>
      <c r="D932" s="90"/>
      <c r="E932" s="90"/>
      <c r="F932" s="91">
        <v>120.35775749</v>
      </c>
      <c r="G932" s="91">
        <v>111.81506718</v>
      </c>
      <c r="AB932" s="93">
        <v>65060</v>
      </c>
    </row>
    <row r="933" spans="1:28" x14ac:dyDescent="0.3">
      <c r="A933" s="89">
        <v>44755</v>
      </c>
      <c r="B933" s="90">
        <v>117.9261691</v>
      </c>
      <c r="C933" s="90">
        <v>132.85934445000001</v>
      </c>
      <c r="D933" s="90"/>
      <c r="E933" s="90"/>
      <c r="F933" s="91">
        <v>120.41677783999999</v>
      </c>
      <c r="G933" s="91">
        <v>111.37126001999999</v>
      </c>
      <c r="AB933" s="93">
        <v>65061</v>
      </c>
    </row>
    <row r="934" spans="1:28" x14ac:dyDescent="0.3">
      <c r="A934" s="89">
        <v>44756</v>
      </c>
      <c r="B934" s="90">
        <v>118.04268601</v>
      </c>
      <c r="C934" s="90">
        <v>133.10218710000001</v>
      </c>
      <c r="D934" s="90"/>
      <c r="E934" s="90"/>
      <c r="F934" s="91">
        <v>120.47582728</v>
      </c>
      <c r="G934" s="91">
        <v>109.36834196</v>
      </c>
      <c r="AB934" s="93">
        <v>65106</v>
      </c>
    </row>
    <row r="935" spans="1:28" x14ac:dyDescent="0.3">
      <c r="A935" s="89">
        <v>44757</v>
      </c>
      <c r="B935" s="90">
        <v>118.1387912</v>
      </c>
      <c r="C935" s="90">
        <v>133.62065078000001</v>
      </c>
      <c r="D935" s="90"/>
      <c r="E935" s="90"/>
      <c r="F935" s="91">
        <v>120.53490562</v>
      </c>
      <c r="G935" s="91">
        <v>109.85777576</v>
      </c>
      <c r="AB935" s="93">
        <v>65126</v>
      </c>
    </row>
    <row r="936" spans="1:28" x14ac:dyDescent="0.3">
      <c r="A936" s="89">
        <v>44760</v>
      </c>
      <c r="B936" s="90">
        <v>118.208106</v>
      </c>
      <c r="C936" s="90">
        <v>132.61769760000001</v>
      </c>
      <c r="D936" s="90"/>
      <c r="E936" s="90"/>
      <c r="F936" s="91">
        <v>120.59401287</v>
      </c>
      <c r="G936" s="91">
        <v>110.27322842</v>
      </c>
      <c r="AB936" s="93">
        <v>65136</v>
      </c>
    </row>
    <row r="937" spans="1:28" x14ac:dyDescent="0.3">
      <c r="A937" s="89">
        <v>44761</v>
      </c>
      <c r="B937" s="90">
        <v>118.39351247</v>
      </c>
      <c r="C937" s="90">
        <v>132.17573214999999</v>
      </c>
      <c r="D937" s="90"/>
      <c r="E937" s="90"/>
      <c r="F937" s="91">
        <v>120.6531492</v>
      </c>
      <c r="G937" s="91">
        <v>111.78501733</v>
      </c>
      <c r="AB937" s="93">
        <v>65168</v>
      </c>
    </row>
    <row r="938" spans="1:28" x14ac:dyDescent="0.3">
      <c r="A938" s="89">
        <v>44762</v>
      </c>
      <c r="B938" s="90">
        <v>118.62271909</v>
      </c>
      <c r="C938" s="90">
        <v>132.64291420999999</v>
      </c>
      <c r="D938" s="90"/>
      <c r="E938" s="90"/>
      <c r="F938" s="91">
        <v>120.71231444999999</v>
      </c>
      <c r="G938" s="91">
        <v>111.83283994999999</v>
      </c>
      <c r="AB938" s="93">
        <v>65265</v>
      </c>
    </row>
    <row r="939" spans="1:28" x14ac:dyDescent="0.3">
      <c r="A939" s="89">
        <v>44763</v>
      </c>
      <c r="B939" s="90">
        <v>118.68693097000001</v>
      </c>
      <c r="C939" s="90">
        <v>132.64065581</v>
      </c>
      <c r="D939" s="90"/>
      <c r="E939" s="90"/>
      <c r="F939" s="91">
        <v>120.77150877</v>
      </c>
      <c r="G939" s="91">
        <v>112.68204143</v>
      </c>
      <c r="AB939" s="93">
        <v>65300</v>
      </c>
    </row>
    <row r="940" spans="1:28" x14ac:dyDescent="0.3">
      <c r="A940" s="89">
        <v>44764</v>
      </c>
      <c r="B940" s="90">
        <v>118.78516236999999</v>
      </c>
      <c r="C940" s="90">
        <v>132.94352043999999</v>
      </c>
      <c r="D940" s="90"/>
      <c r="E940" s="90"/>
      <c r="F940" s="91">
        <v>120.83073201000001</v>
      </c>
      <c r="G940" s="91">
        <v>112.55875851</v>
      </c>
      <c r="AB940" s="93">
        <v>65321</v>
      </c>
    </row>
    <row r="941" spans="1:28" x14ac:dyDescent="0.3">
      <c r="A941" s="89">
        <v>44767</v>
      </c>
      <c r="B941" s="90">
        <v>118.76900310000001</v>
      </c>
      <c r="C941" s="90">
        <v>132.85280097</v>
      </c>
      <c r="D941" s="90"/>
      <c r="E941" s="90"/>
      <c r="F941" s="91">
        <v>120.88998433</v>
      </c>
      <c r="G941" s="91">
        <v>114.08916216999999</v>
      </c>
      <c r="AB941" s="93">
        <v>65334</v>
      </c>
    </row>
    <row r="942" spans="1:28" x14ac:dyDescent="0.3">
      <c r="A942" s="89">
        <v>44768</v>
      </c>
      <c r="B942" s="90">
        <v>118.81322849</v>
      </c>
      <c r="C942" s="90">
        <v>132.47267801999999</v>
      </c>
      <c r="D942" s="90"/>
      <c r="E942" s="90"/>
      <c r="F942" s="91">
        <v>120.94926572999999</v>
      </c>
      <c r="G942" s="91">
        <v>113.52234515000001</v>
      </c>
      <c r="AB942" s="93"/>
    </row>
    <row r="943" spans="1:28" x14ac:dyDescent="0.3">
      <c r="A943" s="89">
        <v>44769</v>
      </c>
      <c r="B943" s="90">
        <v>118.83959363</v>
      </c>
      <c r="C943" s="90">
        <v>132.72513229</v>
      </c>
      <c r="D943" s="90"/>
      <c r="E943" s="90"/>
      <c r="F943" s="91">
        <v>121.00857621999999</v>
      </c>
      <c r="G943" s="91">
        <v>115.4182625</v>
      </c>
      <c r="AB943" s="93"/>
    </row>
    <row r="944" spans="1:28" x14ac:dyDescent="0.3">
      <c r="A944" s="89">
        <v>44770</v>
      </c>
      <c r="B944" s="90">
        <v>119.13981603000001</v>
      </c>
      <c r="C944" s="90">
        <v>133.18213251</v>
      </c>
      <c r="D944" s="90"/>
      <c r="E944" s="90"/>
      <c r="F944" s="91">
        <v>121.06791579999999</v>
      </c>
      <c r="G944" s="91">
        <v>116.73665594000001</v>
      </c>
    </row>
    <row r="945" spans="1:7" x14ac:dyDescent="0.3">
      <c r="A945" s="89">
        <v>44771</v>
      </c>
      <c r="B945" s="90">
        <v>119.66796933000001</v>
      </c>
      <c r="C945" s="90">
        <v>133.6332543</v>
      </c>
      <c r="D945" s="90"/>
      <c r="E945" s="90"/>
      <c r="F945" s="91">
        <v>121.12728446</v>
      </c>
      <c r="G945" s="91">
        <v>117.38297252</v>
      </c>
    </row>
    <row r="946" spans="1:7" x14ac:dyDescent="0.3">
      <c r="A946" s="89">
        <v>44774</v>
      </c>
      <c r="B946" s="90">
        <v>119.20955608</v>
      </c>
      <c r="C946" s="90">
        <v>133.69598614</v>
      </c>
      <c r="D946" s="90"/>
      <c r="E946" s="90"/>
      <c r="F946" s="91">
        <v>121.18668221</v>
      </c>
      <c r="G946" s="91">
        <v>116.31386433999999</v>
      </c>
    </row>
    <row r="947" spans="1:7" x14ac:dyDescent="0.3">
      <c r="A947" s="89">
        <v>44775</v>
      </c>
      <c r="B947" s="90">
        <v>119.43621124000001</v>
      </c>
      <c r="C947" s="90">
        <v>133.36288468999999</v>
      </c>
      <c r="D947" s="90"/>
      <c r="E947" s="90"/>
      <c r="F947" s="91">
        <v>121.24610903999999</v>
      </c>
      <c r="G947" s="91">
        <v>117.60713468</v>
      </c>
    </row>
    <row r="948" spans="1:7" x14ac:dyDescent="0.3">
      <c r="A948" s="89">
        <v>44776</v>
      </c>
      <c r="B948" s="90">
        <v>119.33415263000001</v>
      </c>
      <c r="C948" s="90">
        <v>133.69242661999999</v>
      </c>
      <c r="D948" s="90"/>
      <c r="E948" s="90"/>
      <c r="F948" s="91">
        <v>121.30556514</v>
      </c>
      <c r="G948" s="91">
        <v>118.07703208</v>
      </c>
    </row>
    <row r="949" spans="1:7" x14ac:dyDescent="0.3">
      <c r="A949" s="89">
        <v>44777</v>
      </c>
      <c r="B949" s="90">
        <v>119.54464851</v>
      </c>
      <c r="C949" s="90">
        <v>135.34890920000001</v>
      </c>
      <c r="D949" s="90"/>
      <c r="E949" s="90"/>
      <c r="F949" s="91">
        <v>121.36717392</v>
      </c>
      <c r="G949" s="91">
        <v>120.48641401</v>
      </c>
    </row>
    <row r="950" spans="1:7" x14ac:dyDescent="0.3">
      <c r="A950" s="89">
        <v>44778</v>
      </c>
      <c r="B950" s="90">
        <v>119.80915039999999</v>
      </c>
      <c r="C950" s="90">
        <v>135.67483357</v>
      </c>
      <c r="D950" s="90"/>
      <c r="E950" s="90"/>
      <c r="F950" s="91">
        <v>121.42881392</v>
      </c>
      <c r="G950" s="91">
        <v>121.14600897</v>
      </c>
    </row>
    <row r="951" spans="1:7" x14ac:dyDescent="0.3">
      <c r="A951" s="89">
        <v>44781</v>
      </c>
      <c r="B951" s="90">
        <v>119.96819173</v>
      </c>
      <c r="C951" s="90">
        <v>136.37184318000001</v>
      </c>
      <c r="D951" s="90"/>
      <c r="E951" s="90"/>
      <c r="F951" s="91">
        <v>121.49048516000001</v>
      </c>
      <c r="G951" s="91">
        <v>123.34240214</v>
      </c>
    </row>
    <row r="952" spans="1:7" x14ac:dyDescent="0.3">
      <c r="A952" s="89">
        <v>44782</v>
      </c>
      <c r="B952" s="90">
        <v>120.16295357</v>
      </c>
      <c r="C952" s="90">
        <v>135.87386961999999</v>
      </c>
      <c r="D952" s="90"/>
      <c r="E952" s="90"/>
      <c r="F952" s="91">
        <v>121.55218779</v>
      </c>
      <c r="G952" s="91">
        <v>123.62546930000001</v>
      </c>
    </row>
    <row r="953" spans="1:7" x14ac:dyDescent="0.3">
      <c r="A953" s="89">
        <v>44783</v>
      </c>
      <c r="B953" s="90">
        <v>120.46912939000001</v>
      </c>
      <c r="C953" s="90">
        <v>135.87541393999999</v>
      </c>
      <c r="D953" s="90"/>
      <c r="E953" s="90"/>
      <c r="F953" s="91">
        <v>121.61392184</v>
      </c>
      <c r="G953" s="91">
        <v>125.42858596000001</v>
      </c>
    </row>
    <row r="954" spans="1:7" x14ac:dyDescent="0.3">
      <c r="A954" s="89">
        <v>44784</v>
      </c>
      <c r="B954" s="90">
        <v>121.26178458</v>
      </c>
      <c r="C954" s="90">
        <v>135.49460536999999</v>
      </c>
      <c r="D954" s="90"/>
      <c r="E954" s="90"/>
      <c r="F954" s="91">
        <v>121.67568711</v>
      </c>
      <c r="G954" s="91">
        <v>124.83939938</v>
      </c>
    </row>
    <row r="955" spans="1:7" x14ac:dyDescent="0.3">
      <c r="A955" s="89">
        <v>44785</v>
      </c>
      <c r="B955" s="90">
        <v>122.08548258</v>
      </c>
      <c r="C955" s="90">
        <v>136.35210552000001</v>
      </c>
      <c r="D955" s="90"/>
      <c r="E955" s="90"/>
      <c r="F955" s="91">
        <v>121.73748378000001</v>
      </c>
      <c r="G955" s="91">
        <v>128.30556688999999</v>
      </c>
    </row>
    <row r="956" spans="1:7" x14ac:dyDescent="0.3">
      <c r="A956" s="89">
        <v>44788</v>
      </c>
      <c r="B956" s="90">
        <v>123.40841727999999</v>
      </c>
      <c r="C956" s="90">
        <v>137.10791336</v>
      </c>
      <c r="D956" s="90"/>
      <c r="E956" s="90"/>
      <c r="F956" s="91">
        <v>121.79931186</v>
      </c>
      <c r="G956" s="91">
        <v>128.61018439</v>
      </c>
    </row>
    <row r="957" spans="1:7" x14ac:dyDescent="0.3">
      <c r="A957" s="89">
        <v>44789</v>
      </c>
      <c r="B957" s="90">
        <v>123.67334441</v>
      </c>
      <c r="C957" s="90">
        <v>136.33766448</v>
      </c>
      <c r="D957" s="90"/>
      <c r="E957" s="90"/>
      <c r="F957" s="91">
        <v>121.86117135000001</v>
      </c>
      <c r="G957" s="91">
        <v>129.15679370000001</v>
      </c>
    </row>
    <row r="958" spans="1:7" x14ac:dyDescent="0.3">
      <c r="A958" s="89">
        <v>44790</v>
      </c>
      <c r="B958" s="90">
        <v>124.04330686</v>
      </c>
      <c r="C958" s="90">
        <v>136.16658978999999</v>
      </c>
      <c r="D958" s="90"/>
      <c r="E958" s="90"/>
      <c r="F958" s="91">
        <v>121.92306223999999</v>
      </c>
      <c r="G958" s="91">
        <v>129.37910120999999</v>
      </c>
    </row>
    <row r="959" spans="1:7" x14ac:dyDescent="0.3">
      <c r="A959" s="89">
        <v>44791</v>
      </c>
      <c r="B959" s="90">
        <v>124.21042783</v>
      </c>
      <c r="C959" s="90">
        <v>136.15365654999999</v>
      </c>
      <c r="D959" s="90"/>
      <c r="E959" s="90"/>
      <c r="F959" s="91">
        <v>121.98498454</v>
      </c>
      <c r="G959" s="91">
        <v>129.49869759000001</v>
      </c>
    </row>
    <row r="960" spans="1:7" x14ac:dyDescent="0.3">
      <c r="A960" s="89">
        <v>44792</v>
      </c>
      <c r="B960" s="90">
        <v>124.30568253</v>
      </c>
      <c r="C960" s="90">
        <v>135.86324625</v>
      </c>
      <c r="D960" s="90"/>
      <c r="E960" s="90"/>
      <c r="F960" s="91">
        <v>122.04693824</v>
      </c>
      <c r="G960" s="91">
        <v>126.8627527</v>
      </c>
    </row>
    <row r="961" spans="1:7" x14ac:dyDescent="0.3">
      <c r="A961" s="89">
        <v>44795</v>
      </c>
      <c r="B961" s="90">
        <v>124.58719419000001</v>
      </c>
      <c r="C961" s="90">
        <v>135.58422480999999</v>
      </c>
      <c r="D961" s="90"/>
      <c r="E961" s="90"/>
      <c r="F961" s="91">
        <v>122.10892352</v>
      </c>
      <c r="G961" s="91">
        <v>125.72984688</v>
      </c>
    </row>
    <row r="962" spans="1:7" x14ac:dyDescent="0.3">
      <c r="A962" s="89">
        <v>44796</v>
      </c>
      <c r="B962" s="90">
        <v>124.65863521999999</v>
      </c>
      <c r="C962" s="90">
        <v>136.17197917999999</v>
      </c>
      <c r="D962" s="90"/>
      <c r="E962" s="90"/>
      <c r="F962" s="91">
        <v>122.17094021</v>
      </c>
      <c r="G962" s="91">
        <v>128.41120221</v>
      </c>
    </row>
    <row r="963" spans="1:7" x14ac:dyDescent="0.3">
      <c r="A963" s="89">
        <v>44797</v>
      </c>
      <c r="B963" s="90">
        <v>124.55870283</v>
      </c>
      <c r="C963" s="90">
        <v>136.04268662999999</v>
      </c>
      <c r="D963" s="90"/>
      <c r="E963" s="90"/>
      <c r="F963" s="91">
        <v>122.23298849</v>
      </c>
      <c r="G963" s="91">
        <v>128.45755704999999</v>
      </c>
    </row>
    <row r="964" spans="1:7" x14ac:dyDescent="0.3">
      <c r="A964" s="89">
        <v>44798</v>
      </c>
      <c r="B964" s="90">
        <v>124.73517916999999</v>
      </c>
      <c r="C964" s="90">
        <v>135.38600327</v>
      </c>
      <c r="D964" s="90"/>
      <c r="E964" s="90"/>
      <c r="F964" s="91">
        <v>122.29506816999999</v>
      </c>
      <c r="G964" s="91">
        <v>129.17879916000001</v>
      </c>
    </row>
    <row r="965" spans="1:7" x14ac:dyDescent="0.3">
      <c r="A965" s="89">
        <v>44799</v>
      </c>
      <c r="B965" s="90">
        <v>125.05198609999999</v>
      </c>
      <c r="C965" s="90">
        <v>135.57066115000001</v>
      </c>
      <c r="D965" s="90"/>
      <c r="E965" s="90"/>
      <c r="F965" s="91">
        <v>122.35717943</v>
      </c>
      <c r="G965" s="91">
        <v>127.7760249</v>
      </c>
    </row>
    <row r="966" spans="1:7" x14ac:dyDescent="0.3">
      <c r="A966" s="89">
        <v>44802</v>
      </c>
      <c r="B966" s="90">
        <v>125.55122279</v>
      </c>
      <c r="C966" s="90">
        <v>134.91863495000001</v>
      </c>
      <c r="D966" s="90"/>
      <c r="E966" s="90"/>
      <c r="F966" s="91">
        <v>122.41932228</v>
      </c>
      <c r="G966" s="91">
        <v>127.80362844</v>
      </c>
    </row>
    <row r="967" spans="1:7" x14ac:dyDescent="0.3">
      <c r="A967" s="89">
        <v>44803</v>
      </c>
      <c r="B967" s="90">
        <v>125.75491476000001</v>
      </c>
      <c r="C967" s="90">
        <v>134.99793625000001</v>
      </c>
      <c r="D967" s="90"/>
      <c r="E967" s="90"/>
      <c r="F967" s="91">
        <v>122.48149671</v>
      </c>
      <c r="G967" s="91">
        <v>125.65032454999999</v>
      </c>
    </row>
    <row r="968" spans="1:7" x14ac:dyDescent="0.3">
      <c r="A968" s="89">
        <v>44804</v>
      </c>
      <c r="B968" s="90">
        <v>126.56245348</v>
      </c>
      <c r="C968" s="90">
        <v>135.10980294999999</v>
      </c>
      <c r="D968" s="90"/>
      <c r="E968" s="90"/>
      <c r="F968" s="91">
        <v>122.54370272</v>
      </c>
      <c r="G968" s="91">
        <v>124.61745596999999</v>
      </c>
    </row>
    <row r="969" spans="1:7" x14ac:dyDescent="0.3">
      <c r="A969" s="89">
        <v>44805</v>
      </c>
      <c r="B969" s="90">
        <v>126.2537262</v>
      </c>
      <c r="C969" s="90">
        <v>136.01757810999999</v>
      </c>
      <c r="D969" s="90"/>
      <c r="E969" s="90"/>
      <c r="F969" s="91">
        <v>122.60594032</v>
      </c>
      <c r="G969" s="91">
        <v>125.62149216</v>
      </c>
    </row>
    <row r="970" spans="1:7" x14ac:dyDescent="0.3">
      <c r="A970" s="89">
        <v>44806</v>
      </c>
      <c r="B970" s="90">
        <v>126.5318359</v>
      </c>
      <c r="C970" s="90">
        <v>136.26553662000001</v>
      </c>
      <c r="D970" s="90"/>
      <c r="E970" s="90"/>
      <c r="F970" s="91">
        <v>122.6682095</v>
      </c>
      <c r="G970" s="91">
        <v>126.14368383</v>
      </c>
    </row>
    <row r="971" spans="1:7" x14ac:dyDescent="0.3">
      <c r="A971" s="89">
        <v>44809</v>
      </c>
      <c r="B971" s="90">
        <v>126.75721532999999</v>
      </c>
      <c r="C971" s="90">
        <v>136.12596117000001</v>
      </c>
      <c r="D971" s="90"/>
      <c r="E971" s="90"/>
      <c r="F971" s="91">
        <v>122.73051026</v>
      </c>
      <c r="G971" s="91">
        <v>127.66735159</v>
      </c>
    </row>
    <row r="972" spans="1:7" x14ac:dyDescent="0.3">
      <c r="A972" s="89">
        <v>44810</v>
      </c>
      <c r="B972" s="90">
        <v>126.598174</v>
      </c>
      <c r="C972" s="90">
        <v>135.58103976999999</v>
      </c>
      <c r="D972" s="90"/>
      <c r="E972" s="90"/>
      <c r="F972" s="91">
        <v>122.79284260999999</v>
      </c>
      <c r="G972" s="91">
        <v>124.89154572</v>
      </c>
    </row>
    <row r="973" spans="1:7" x14ac:dyDescent="0.3">
      <c r="A973" s="89">
        <v>44811</v>
      </c>
      <c r="B973" s="90"/>
      <c r="C973" s="90"/>
      <c r="D973" s="90"/>
      <c r="E973" s="90"/>
      <c r="F973" s="91"/>
      <c r="G973" s="91"/>
    </row>
    <row r="974" spans="1:7" x14ac:dyDescent="0.3">
      <c r="A974" s="89">
        <v>44812</v>
      </c>
      <c r="B974" s="90">
        <v>126.48590953</v>
      </c>
      <c r="C974" s="90">
        <v>136.04341962000001</v>
      </c>
      <c r="D974" s="90"/>
      <c r="E974" s="90"/>
      <c r="F974" s="91">
        <v>122.85520672</v>
      </c>
      <c r="G974" s="91">
        <v>125.06434663</v>
      </c>
    </row>
    <row r="975" spans="1:7" x14ac:dyDescent="0.3">
      <c r="A975" s="89">
        <v>44813</v>
      </c>
      <c r="B975" s="90">
        <v>126.72532201</v>
      </c>
      <c r="C975" s="90">
        <v>136.08135406</v>
      </c>
      <c r="D975" s="90"/>
      <c r="E975" s="90"/>
      <c r="F975" s="91">
        <v>122.91760241999999</v>
      </c>
      <c r="G975" s="91">
        <v>127.77778852</v>
      </c>
    </row>
    <row r="976" spans="1:7" x14ac:dyDescent="0.3">
      <c r="A976" s="89">
        <v>44816</v>
      </c>
      <c r="B976" s="90">
        <v>126.45401621000001</v>
      </c>
      <c r="C976" s="90">
        <v>135.74716855</v>
      </c>
      <c r="D976" s="90"/>
      <c r="E976" s="90"/>
      <c r="F976" s="91">
        <v>122.98002987</v>
      </c>
      <c r="G976" s="91">
        <v>129.03637807999999</v>
      </c>
    </row>
    <row r="977" spans="1:7" x14ac:dyDescent="0.3">
      <c r="A977" s="89">
        <v>44817</v>
      </c>
      <c r="B977" s="90">
        <v>126.44678706000001</v>
      </c>
      <c r="C977" s="90">
        <v>135.46438144999999</v>
      </c>
      <c r="D977" s="90"/>
      <c r="E977" s="90"/>
      <c r="F977" s="91">
        <v>123.04248909</v>
      </c>
      <c r="G977" s="91">
        <v>126.06371776</v>
      </c>
    </row>
    <row r="978" spans="1:7" x14ac:dyDescent="0.3">
      <c r="A978" s="89">
        <v>44818</v>
      </c>
      <c r="B978" s="90">
        <v>126.25159997999999</v>
      </c>
      <c r="C978" s="90">
        <v>135.45739911000001</v>
      </c>
      <c r="D978" s="90"/>
      <c r="E978" s="90"/>
      <c r="F978" s="91">
        <v>123.10497989</v>
      </c>
      <c r="G978" s="91">
        <v>125.78234595000001</v>
      </c>
    </row>
    <row r="979" spans="1:7" x14ac:dyDescent="0.3">
      <c r="A979" s="89">
        <v>44819</v>
      </c>
      <c r="B979" s="90">
        <v>126.36088774</v>
      </c>
      <c r="C979" s="90">
        <v>135.07617001</v>
      </c>
      <c r="D979" s="90"/>
      <c r="E979" s="90"/>
      <c r="F979" s="91">
        <v>123.16750245999999</v>
      </c>
      <c r="G979" s="91">
        <v>125.10759521</v>
      </c>
    </row>
    <row r="980" spans="1:7" x14ac:dyDescent="0.3">
      <c r="A980" s="89">
        <v>44820</v>
      </c>
      <c r="B980" s="90">
        <v>126.91157896999999</v>
      </c>
      <c r="C980" s="90">
        <v>135.51074753</v>
      </c>
      <c r="D980" s="90"/>
      <c r="E980" s="90"/>
      <c r="F980" s="91">
        <v>123.23005678</v>
      </c>
      <c r="G980" s="91">
        <v>124.34152295</v>
      </c>
    </row>
    <row r="981" spans="1:7" x14ac:dyDescent="0.3">
      <c r="A981" s="89">
        <v>44823</v>
      </c>
      <c r="B981" s="90">
        <v>126.88351285</v>
      </c>
      <c r="C981" s="90">
        <v>135.92734462999999</v>
      </c>
      <c r="D981" s="90"/>
      <c r="E981" s="90"/>
      <c r="F981" s="91">
        <v>123.29264286999999</v>
      </c>
      <c r="G981" s="91">
        <v>127.23559396</v>
      </c>
    </row>
    <row r="982" spans="1:7" x14ac:dyDescent="0.3">
      <c r="A982" s="89">
        <v>44824</v>
      </c>
      <c r="B982" s="90">
        <v>127.05828821999999</v>
      </c>
      <c r="C982" s="90">
        <v>136.08827036</v>
      </c>
      <c r="D982" s="90"/>
      <c r="E982" s="90"/>
      <c r="F982" s="91">
        <v>123.35526072</v>
      </c>
      <c r="G982" s="91">
        <v>128.02412681999999</v>
      </c>
    </row>
    <row r="983" spans="1:7" x14ac:dyDescent="0.3">
      <c r="A983" s="89">
        <v>44825</v>
      </c>
      <c r="B983" s="90">
        <v>127.11059324999999</v>
      </c>
      <c r="C983" s="90">
        <v>136.42251039999999</v>
      </c>
      <c r="D983" s="90"/>
      <c r="E983" s="90"/>
      <c r="F983" s="91">
        <v>123.41791051</v>
      </c>
      <c r="G983" s="91">
        <v>127.36299579999999</v>
      </c>
    </row>
    <row r="984" spans="1:7" x14ac:dyDescent="0.3">
      <c r="A984" s="89">
        <v>44826</v>
      </c>
      <c r="B984" s="90">
        <v>127.34575329</v>
      </c>
      <c r="C984" s="90">
        <v>137.15286651</v>
      </c>
      <c r="D984" s="90"/>
      <c r="E984" s="90"/>
      <c r="F984" s="91">
        <v>123.48059206000001</v>
      </c>
      <c r="G984" s="91">
        <v>129.79181172</v>
      </c>
    </row>
    <row r="985" spans="1:7" x14ac:dyDescent="0.3">
      <c r="A985" s="89">
        <v>44827</v>
      </c>
      <c r="B985" s="90">
        <v>127.16077206999999</v>
      </c>
      <c r="C985" s="90">
        <v>136.73131678999999</v>
      </c>
      <c r="D985" s="90"/>
      <c r="E985" s="90"/>
      <c r="F985" s="91">
        <v>123.54330538000001</v>
      </c>
      <c r="G985" s="91">
        <v>127.11283443000001</v>
      </c>
    </row>
    <row r="986" spans="1:7" x14ac:dyDescent="0.3">
      <c r="A986" s="89">
        <v>44830</v>
      </c>
      <c r="B986" s="90">
        <v>126.9060508</v>
      </c>
      <c r="C986" s="90">
        <v>136.14941519000001</v>
      </c>
      <c r="D986" s="90"/>
      <c r="E986" s="90"/>
      <c r="F986" s="91">
        <v>123.60605063</v>
      </c>
      <c r="G986" s="91">
        <v>124.15240568999999</v>
      </c>
    </row>
    <row r="987" spans="1:7" x14ac:dyDescent="0.3">
      <c r="A987" s="89">
        <v>44831</v>
      </c>
      <c r="B987" s="90">
        <v>126.70108309</v>
      </c>
      <c r="C987" s="90">
        <v>136.40487625</v>
      </c>
      <c r="D987" s="90"/>
      <c r="E987" s="90"/>
      <c r="F987" s="91">
        <v>123.66882765</v>
      </c>
      <c r="G987" s="91">
        <v>123.31290982</v>
      </c>
    </row>
    <row r="988" spans="1:7" x14ac:dyDescent="0.3">
      <c r="A988" s="89">
        <v>44832</v>
      </c>
      <c r="B988" s="90">
        <v>126.51652711</v>
      </c>
      <c r="C988" s="90">
        <v>136.09525384</v>
      </c>
      <c r="D988" s="90"/>
      <c r="E988" s="90"/>
      <c r="F988" s="91">
        <v>123.73163661</v>
      </c>
      <c r="G988" s="91">
        <v>123.39807574</v>
      </c>
    </row>
    <row r="989" spans="1:7" x14ac:dyDescent="0.3">
      <c r="A989" s="89">
        <v>44833</v>
      </c>
      <c r="B989" s="90">
        <v>126.40341214999999</v>
      </c>
      <c r="C989" s="90">
        <v>136.34417386000001</v>
      </c>
      <c r="D989" s="90"/>
      <c r="E989" s="90"/>
      <c r="F989" s="91">
        <v>123.79447750999999</v>
      </c>
      <c r="G989" s="91">
        <v>122.50278111999999</v>
      </c>
    </row>
    <row r="990" spans="1:7" x14ac:dyDescent="0.3">
      <c r="A990" s="89">
        <v>44834</v>
      </c>
      <c r="B990" s="90">
        <v>127.18203428</v>
      </c>
      <c r="C990" s="90">
        <v>137.10810427999999</v>
      </c>
      <c r="D990" s="90"/>
      <c r="E990" s="90"/>
      <c r="F990" s="91">
        <v>123.85735034</v>
      </c>
      <c r="G990" s="91">
        <v>125.20219367</v>
      </c>
    </row>
    <row r="991" spans="1:7" x14ac:dyDescent="0.3">
      <c r="A991" s="89">
        <v>44837</v>
      </c>
      <c r="B991" s="90">
        <v>126.84609136</v>
      </c>
      <c r="C991" s="90">
        <v>137.36046698999999</v>
      </c>
      <c r="D991" s="90"/>
      <c r="E991" s="90"/>
      <c r="F991" s="91">
        <v>123.92025511999999</v>
      </c>
      <c r="G991" s="91">
        <v>132.14025194000001</v>
      </c>
    </row>
    <row r="992" spans="1:7" x14ac:dyDescent="0.3">
      <c r="A992" s="89">
        <v>44838</v>
      </c>
      <c r="B992" s="90">
        <v>126.93879459999999</v>
      </c>
      <c r="C992" s="90">
        <v>137.35637179</v>
      </c>
      <c r="D992" s="90"/>
      <c r="E992" s="90"/>
      <c r="F992" s="91">
        <v>123.98319184</v>
      </c>
      <c r="G992" s="91">
        <v>132.24909592</v>
      </c>
    </row>
    <row r="993" spans="1:7" x14ac:dyDescent="0.3">
      <c r="A993" s="89">
        <v>44839</v>
      </c>
      <c r="B993" s="90">
        <v>126.99917927</v>
      </c>
      <c r="C993" s="90">
        <v>137.46153532</v>
      </c>
      <c r="D993" s="90"/>
      <c r="E993" s="90"/>
      <c r="F993" s="91">
        <v>124.0461605</v>
      </c>
      <c r="G993" s="91">
        <v>133.3501655</v>
      </c>
    </row>
    <row r="994" spans="1:7" x14ac:dyDescent="0.3">
      <c r="A994" s="89">
        <v>44840</v>
      </c>
      <c r="B994" s="90">
        <v>127.38615149</v>
      </c>
      <c r="C994" s="90">
        <v>137.25175017000001</v>
      </c>
      <c r="D994" s="90"/>
      <c r="E994" s="90"/>
      <c r="F994" s="91">
        <v>124.10916109999999</v>
      </c>
      <c r="G994" s="91">
        <v>133.76320598000001</v>
      </c>
    </row>
    <row r="995" spans="1:7" x14ac:dyDescent="0.3">
      <c r="A995" s="89">
        <v>44841</v>
      </c>
      <c r="B995" s="90">
        <v>127.69360304999999</v>
      </c>
      <c r="C995" s="90">
        <v>137.02827794999999</v>
      </c>
      <c r="D995" s="90"/>
      <c r="E995" s="90"/>
      <c r="F995" s="91">
        <v>124.17219365</v>
      </c>
      <c r="G995" s="91">
        <v>132.41422790999999</v>
      </c>
    </row>
    <row r="996" spans="1:7" x14ac:dyDescent="0.3">
      <c r="A996" s="89">
        <v>44844</v>
      </c>
      <c r="B996" s="90">
        <v>127.50777133</v>
      </c>
      <c r="C996" s="90">
        <v>136.93494831999999</v>
      </c>
      <c r="D996" s="90"/>
      <c r="E996" s="90"/>
      <c r="F996" s="91">
        <v>124.23525831000001</v>
      </c>
      <c r="G996" s="91">
        <v>131.91971942999999</v>
      </c>
    </row>
    <row r="997" spans="1:7" x14ac:dyDescent="0.3">
      <c r="A997" s="89">
        <v>44845</v>
      </c>
      <c r="B997" s="90">
        <v>127.57155796000001</v>
      </c>
      <c r="C997" s="90">
        <v>136.81176486999999</v>
      </c>
      <c r="D997" s="90"/>
      <c r="E997" s="90"/>
      <c r="F997" s="91">
        <v>124.29835491</v>
      </c>
      <c r="G997" s="91">
        <v>130.65273275999999</v>
      </c>
    </row>
    <row r="998" spans="1:7" x14ac:dyDescent="0.3">
      <c r="A998" s="89">
        <v>44846</v>
      </c>
      <c r="B998" s="90"/>
      <c r="C998" s="90"/>
      <c r="D998" s="90"/>
      <c r="E998" s="90"/>
      <c r="F998" s="91"/>
      <c r="G998" s="91"/>
    </row>
    <row r="999" spans="1:7" x14ac:dyDescent="0.3">
      <c r="A999" s="89">
        <v>44847</v>
      </c>
      <c r="B999" s="90">
        <v>127.25772775</v>
      </c>
      <c r="C999" s="90">
        <v>136.88118790999999</v>
      </c>
      <c r="D999" s="90"/>
      <c r="E999" s="90"/>
      <c r="F999" s="91">
        <v>124.36148363</v>
      </c>
      <c r="G999" s="91">
        <v>130.05306684000001</v>
      </c>
    </row>
    <row r="1000" spans="1:7" x14ac:dyDescent="0.3">
      <c r="A1000" s="89">
        <v>44848</v>
      </c>
      <c r="B1000" s="90">
        <v>127.21860528000001</v>
      </c>
      <c r="C1000" s="90">
        <v>136.85390945</v>
      </c>
      <c r="D1000" s="90"/>
      <c r="E1000" s="90"/>
      <c r="F1000" s="91">
        <v>124.42464447</v>
      </c>
      <c r="G1000" s="91">
        <v>127.51828564</v>
      </c>
    </row>
    <row r="1001" spans="1:7" x14ac:dyDescent="0.3">
      <c r="A1001" s="89">
        <v>44851</v>
      </c>
      <c r="B1001" s="90">
        <v>126.82227769000001</v>
      </c>
      <c r="C1001" s="90">
        <v>137.18967544</v>
      </c>
      <c r="D1001" s="90"/>
      <c r="E1001" s="90"/>
      <c r="F1001" s="91">
        <v>124.48783724</v>
      </c>
      <c r="G1001" s="91">
        <v>129.28377454</v>
      </c>
    </row>
    <row r="1002" spans="1:7" x14ac:dyDescent="0.3">
      <c r="A1002" s="89">
        <v>44852</v>
      </c>
      <c r="B1002" s="90">
        <v>127.02469393</v>
      </c>
      <c r="C1002" s="90">
        <v>137.34050256</v>
      </c>
      <c r="D1002" s="90"/>
      <c r="E1002" s="90"/>
      <c r="F1002" s="91">
        <v>124.55106214</v>
      </c>
      <c r="G1002" s="91">
        <v>131.69492009000001</v>
      </c>
    </row>
    <row r="1003" spans="1:7" x14ac:dyDescent="0.3">
      <c r="A1003" s="89">
        <v>44853</v>
      </c>
      <c r="B1003" s="90">
        <v>126.99620256</v>
      </c>
      <c r="C1003" s="90">
        <v>137.41065775000001</v>
      </c>
      <c r="D1003" s="90"/>
      <c r="E1003" s="90"/>
      <c r="F1003" s="91">
        <v>124.61431915999999</v>
      </c>
      <c r="G1003" s="91">
        <v>132.29929659000001</v>
      </c>
    </row>
    <row r="1004" spans="1:7" x14ac:dyDescent="0.3">
      <c r="A1004" s="89">
        <v>44854</v>
      </c>
      <c r="B1004" s="90">
        <v>127.24794713</v>
      </c>
      <c r="C1004" s="90">
        <v>137.51974243999999</v>
      </c>
      <c r="D1004" s="90"/>
      <c r="E1004" s="90"/>
      <c r="F1004" s="91">
        <v>124.6776083</v>
      </c>
      <c r="G1004" s="91">
        <v>133.31977430000001</v>
      </c>
    </row>
    <row r="1005" spans="1:7" x14ac:dyDescent="0.3">
      <c r="A1005" s="89">
        <v>44855</v>
      </c>
      <c r="B1005" s="90">
        <v>127.53286074</v>
      </c>
      <c r="C1005" s="90">
        <v>137.86398412</v>
      </c>
      <c r="D1005" s="90"/>
      <c r="E1005" s="90"/>
      <c r="F1005" s="91">
        <v>124.74092955</v>
      </c>
      <c r="G1005" s="91">
        <v>136.45752109</v>
      </c>
    </row>
    <row r="1006" spans="1:7" x14ac:dyDescent="0.3">
      <c r="A1006" s="89">
        <v>44858</v>
      </c>
      <c r="B1006" s="90">
        <v>127.28239191</v>
      </c>
      <c r="C1006" s="90">
        <v>137.52415153999999</v>
      </c>
      <c r="D1006" s="90"/>
      <c r="E1006" s="90"/>
      <c r="F1006" s="91">
        <v>124.80428310000001</v>
      </c>
      <c r="G1006" s="91">
        <v>132.00171083000001</v>
      </c>
    </row>
    <row r="1007" spans="1:7" x14ac:dyDescent="0.3">
      <c r="A1007" s="89">
        <v>44859</v>
      </c>
      <c r="B1007" s="90">
        <v>127.29132204</v>
      </c>
      <c r="C1007" s="90">
        <v>137.52706556000001</v>
      </c>
      <c r="D1007" s="90"/>
      <c r="E1007" s="90"/>
      <c r="F1007" s="91">
        <v>124.86766876999999</v>
      </c>
      <c r="G1007" s="91">
        <v>130.42342765000001</v>
      </c>
    </row>
    <row r="1008" spans="1:7" x14ac:dyDescent="0.3">
      <c r="A1008" s="89">
        <v>44860</v>
      </c>
      <c r="B1008" s="90">
        <v>127.19053916</v>
      </c>
      <c r="C1008" s="90">
        <v>137.29949074999999</v>
      </c>
      <c r="D1008" s="90"/>
      <c r="E1008" s="90"/>
      <c r="F1008" s="91">
        <v>124.93108656</v>
      </c>
      <c r="G1008" s="91">
        <v>128.30503211999999</v>
      </c>
    </row>
    <row r="1009" spans="1:7" x14ac:dyDescent="0.3">
      <c r="A1009" s="89">
        <v>44861</v>
      </c>
      <c r="B1009" s="90">
        <v>127.24794713</v>
      </c>
      <c r="C1009" s="90">
        <v>137.64770514</v>
      </c>
      <c r="D1009" s="90"/>
      <c r="E1009" s="90"/>
      <c r="F1009" s="91">
        <v>124.99453665</v>
      </c>
      <c r="G1009" s="91">
        <v>130.4406884</v>
      </c>
    </row>
    <row r="1010" spans="1:7" x14ac:dyDescent="0.3">
      <c r="A1010" s="89">
        <v>44862</v>
      </c>
      <c r="B1010" s="90">
        <v>127.30492984999999</v>
      </c>
      <c r="C1010" s="90">
        <v>137.85292874999999</v>
      </c>
      <c r="D1010" s="90"/>
      <c r="E1010" s="90"/>
      <c r="F1010" s="91">
        <v>125.05801886</v>
      </c>
      <c r="G1010" s="91">
        <v>130.3249606</v>
      </c>
    </row>
    <row r="1011" spans="1:7" x14ac:dyDescent="0.3">
      <c r="A1011" s="89">
        <v>44865</v>
      </c>
      <c r="B1011" s="90">
        <v>127.20967515</v>
      </c>
      <c r="C1011" s="90">
        <v>138.79801416999999</v>
      </c>
      <c r="D1011" s="90"/>
      <c r="E1011" s="90"/>
      <c r="F1011" s="91">
        <v>125.12153336</v>
      </c>
      <c r="G1011" s="91">
        <v>132.02945091000001</v>
      </c>
    </row>
    <row r="1012" spans="1:7" x14ac:dyDescent="0.3">
      <c r="A1012" s="89">
        <v>44866</v>
      </c>
      <c r="B1012" s="90">
        <v>127.11186899</v>
      </c>
      <c r="C1012" s="90">
        <v>138.78783973</v>
      </c>
      <c r="D1012" s="90"/>
      <c r="E1012" s="90"/>
      <c r="F1012" s="91">
        <v>125.18508016</v>
      </c>
      <c r="G1012" s="91">
        <v>133.04390953999999</v>
      </c>
    </row>
    <row r="1013" spans="1:7" x14ac:dyDescent="0.3">
      <c r="A1013" s="89">
        <v>44867</v>
      </c>
      <c r="B1013" s="90"/>
      <c r="C1013" s="90"/>
      <c r="D1013" s="90"/>
      <c r="E1013" s="90"/>
      <c r="F1013" s="91"/>
      <c r="G1013" s="91"/>
    </row>
    <row r="1014" spans="1:7" x14ac:dyDescent="0.3">
      <c r="A1014" s="89">
        <v>44868</v>
      </c>
      <c r="B1014" s="90">
        <v>127.09485922</v>
      </c>
      <c r="C1014" s="90">
        <v>138.51755890999999</v>
      </c>
      <c r="D1014" s="90"/>
      <c r="E1014" s="90"/>
      <c r="F1014" s="91">
        <v>125.24865926</v>
      </c>
      <c r="G1014" s="91">
        <v>133.00715792</v>
      </c>
    </row>
    <row r="1015" spans="1:7" x14ac:dyDescent="0.3">
      <c r="A1015" s="89">
        <v>44869</v>
      </c>
      <c r="B1015" s="90">
        <v>127.27813947</v>
      </c>
      <c r="C1015" s="90">
        <v>138.46935393999999</v>
      </c>
      <c r="D1015" s="90"/>
      <c r="E1015" s="90"/>
      <c r="F1015" s="91">
        <v>125.31227066</v>
      </c>
      <c r="G1015" s="91">
        <v>134.43978860999999</v>
      </c>
    </row>
    <row r="1016" spans="1:7" x14ac:dyDescent="0.3">
      <c r="A1016" s="89">
        <v>44872</v>
      </c>
      <c r="B1016" s="90">
        <v>127.02852111999999</v>
      </c>
      <c r="C1016" s="90">
        <v>137.76858730999999</v>
      </c>
      <c r="D1016" s="90"/>
      <c r="E1016" s="90"/>
      <c r="F1016" s="91">
        <v>125.37591435</v>
      </c>
      <c r="G1016" s="91">
        <v>131.23902927</v>
      </c>
    </row>
    <row r="1017" spans="1:7" x14ac:dyDescent="0.3">
      <c r="A1017" s="89">
        <v>44873</v>
      </c>
      <c r="B1017" s="90">
        <v>126.86607784</v>
      </c>
      <c r="C1017" s="90">
        <v>137.84434489</v>
      </c>
      <c r="D1017" s="90"/>
      <c r="E1017" s="90"/>
      <c r="F1017" s="91">
        <v>125.43959034</v>
      </c>
      <c r="G1017" s="91">
        <v>132.16971013</v>
      </c>
    </row>
    <row r="1018" spans="1:7" x14ac:dyDescent="0.3">
      <c r="A1018" s="89">
        <v>44874</v>
      </c>
      <c r="B1018" s="90">
        <v>126.26095535</v>
      </c>
      <c r="C1018" s="90">
        <v>137.72720663000001</v>
      </c>
      <c r="D1018" s="90"/>
      <c r="E1018" s="90"/>
      <c r="F1018" s="91">
        <v>125.50329863</v>
      </c>
      <c r="G1018" s="91">
        <v>129.23383557</v>
      </c>
    </row>
    <row r="1019" spans="1:7" x14ac:dyDescent="0.3">
      <c r="A1019" s="89">
        <v>44875</v>
      </c>
      <c r="B1019" s="90">
        <v>125.08728137</v>
      </c>
      <c r="C1019" s="90">
        <v>135.70272868000001</v>
      </c>
      <c r="D1019" s="90"/>
      <c r="E1019" s="90"/>
      <c r="F1019" s="91">
        <v>125.56703922</v>
      </c>
      <c r="G1019" s="91">
        <v>124.90484685</v>
      </c>
    </row>
    <row r="1020" spans="1:7" x14ac:dyDescent="0.3">
      <c r="A1020" s="89">
        <v>44876</v>
      </c>
      <c r="B1020" s="90">
        <v>124.79683958</v>
      </c>
      <c r="C1020" s="90">
        <v>135.65821675999999</v>
      </c>
      <c r="D1020" s="90"/>
      <c r="E1020" s="90"/>
      <c r="F1020" s="91">
        <v>125.63081228</v>
      </c>
      <c r="G1020" s="91">
        <v>127.72440195</v>
      </c>
    </row>
    <row r="1021" spans="1:7" x14ac:dyDescent="0.3">
      <c r="A1021" s="89">
        <v>44879</v>
      </c>
      <c r="B1021" s="90">
        <v>124.64715362</v>
      </c>
      <c r="C1021" s="90">
        <v>136.79028925</v>
      </c>
      <c r="D1021" s="90"/>
      <c r="E1021" s="90"/>
      <c r="F1021" s="91">
        <v>125.69461764</v>
      </c>
      <c r="G1021" s="91">
        <v>128.75730467</v>
      </c>
    </row>
    <row r="1022" spans="1:7" x14ac:dyDescent="0.3">
      <c r="A1022" s="89">
        <v>44880</v>
      </c>
      <c r="B1022" s="90"/>
      <c r="C1022" s="90"/>
      <c r="D1022" s="90"/>
      <c r="E1022" s="90"/>
      <c r="F1022" s="91"/>
      <c r="G1022" s="91"/>
    </row>
    <row r="1023" spans="1:7" x14ac:dyDescent="0.3">
      <c r="A1023" s="89">
        <v>44881</v>
      </c>
      <c r="B1023" s="90">
        <v>123.93316862</v>
      </c>
      <c r="C1023" s="90">
        <v>136.01032652000001</v>
      </c>
      <c r="D1023" s="90"/>
      <c r="E1023" s="90"/>
      <c r="F1023" s="91">
        <v>125.75845547</v>
      </c>
      <c r="G1023" s="91">
        <v>125.43719926</v>
      </c>
    </row>
    <row r="1024" spans="1:7" x14ac:dyDescent="0.3">
      <c r="A1024" s="89">
        <v>44882</v>
      </c>
      <c r="B1024" s="90">
        <v>121.79036311</v>
      </c>
      <c r="C1024" s="90">
        <v>136.04504739999999</v>
      </c>
      <c r="D1024" s="90"/>
      <c r="E1024" s="90"/>
      <c r="F1024" s="91">
        <v>125.82232578</v>
      </c>
      <c r="G1024" s="91">
        <v>124.82215001</v>
      </c>
    </row>
    <row r="1025" spans="1:7" x14ac:dyDescent="0.3">
      <c r="A1025" s="89">
        <v>44883</v>
      </c>
      <c r="B1025" s="90">
        <v>122.39718658</v>
      </c>
      <c r="C1025" s="90">
        <v>135.54157806000001</v>
      </c>
      <c r="D1025" s="90"/>
      <c r="E1025" s="90"/>
      <c r="F1025" s="91">
        <v>125.88622839</v>
      </c>
      <c r="G1025" s="91">
        <v>123.87478869</v>
      </c>
    </row>
    <row r="1026" spans="1:7" x14ac:dyDescent="0.3">
      <c r="A1026" s="89">
        <v>44886</v>
      </c>
      <c r="B1026" s="90">
        <v>121.95365688</v>
      </c>
      <c r="C1026" s="90">
        <v>135.77601831999999</v>
      </c>
      <c r="D1026" s="90"/>
      <c r="E1026" s="90"/>
      <c r="F1026" s="91">
        <v>125.95016347000001</v>
      </c>
      <c r="G1026" s="91">
        <v>124.87380709</v>
      </c>
    </row>
    <row r="1027" spans="1:7" x14ac:dyDescent="0.3">
      <c r="A1027" s="89">
        <v>44887</v>
      </c>
      <c r="B1027" s="90">
        <v>121.89624892000001</v>
      </c>
      <c r="C1027" s="90">
        <v>135.06547757000001</v>
      </c>
      <c r="D1027" s="90"/>
      <c r="E1027" s="90"/>
      <c r="F1027" s="91">
        <v>126.01413103</v>
      </c>
      <c r="G1027" s="91">
        <v>124.064088</v>
      </c>
    </row>
    <row r="1028" spans="1:7" x14ac:dyDescent="0.3">
      <c r="A1028" s="89">
        <v>44888</v>
      </c>
      <c r="B1028" s="90">
        <v>121.57093711</v>
      </c>
      <c r="C1028" s="90">
        <v>134.54644974999999</v>
      </c>
      <c r="D1028" s="90"/>
      <c r="E1028" s="90"/>
      <c r="F1028" s="91">
        <v>126.07813107</v>
      </c>
      <c r="G1028" s="91">
        <v>123.84176912</v>
      </c>
    </row>
    <row r="1029" spans="1:7" x14ac:dyDescent="0.3">
      <c r="A1029" s="89">
        <v>44889</v>
      </c>
      <c r="B1029" s="90">
        <v>121.55817978</v>
      </c>
      <c r="C1029" s="90">
        <v>135.38755638000001</v>
      </c>
      <c r="D1029" s="90"/>
      <c r="E1029" s="90"/>
      <c r="F1029" s="91">
        <v>126.14216376</v>
      </c>
      <c r="G1029" s="91">
        <v>127.24386592</v>
      </c>
    </row>
    <row r="1030" spans="1:7" x14ac:dyDescent="0.3">
      <c r="A1030" s="89">
        <v>44890</v>
      </c>
      <c r="B1030" s="90">
        <v>121.30898668</v>
      </c>
      <c r="C1030" s="90">
        <v>134.68000282</v>
      </c>
      <c r="D1030" s="90"/>
      <c r="E1030" s="90"/>
      <c r="F1030" s="91">
        <v>126.20622892</v>
      </c>
      <c r="G1030" s="91">
        <v>123.99600078</v>
      </c>
    </row>
    <row r="1031" spans="1:7" x14ac:dyDescent="0.3">
      <c r="A1031" s="89">
        <v>44893</v>
      </c>
      <c r="B1031" s="90">
        <v>121.21670869</v>
      </c>
      <c r="C1031" s="90">
        <v>135.14762562999999</v>
      </c>
      <c r="D1031" s="90"/>
      <c r="E1031" s="90"/>
      <c r="F1031" s="91">
        <v>126.27032656</v>
      </c>
      <c r="G1031" s="91">
        <v>123.77463766</v>
      </c>
    </row>
    <row r="1032" spans="1:7" x14ac:dyDescent="0.3">
      <c r="A1032" s="89">
        <v>44894</v>
      </c>
      <c r="B1032" s="90">
        <v>121.24945249</v>
      </c>
      <c r="C1032" s="90">
        <v>136.68984788</v>
      </c>
      <c r="D1032" s="90"/>
      <c r="E1032" s="90"/>
      <c r="F1032" s="91">
        <v>126.33445686</v>
      </c>
      <c r="G1032" s="91">
        <v>126.19530678</v>
      </c>
    </row>
    <row r="1033" spans="1:7" x14ac:dyDescent="0.3">
      <c r="A1033" s="89">
        <v>44895</v>
      </c>
      <c r="B1033" s="90">
        <v>121.92644125</v>
      </c>
      <c r="C1033" s="90">
        <v>137.69752489999999</v>
      </c>
      <c r="D1033" s="90"/>
      <c r="E1033" s="90"/>
      <c r="F1033" s="91">
        <v>126.39861963</v>
      </c>
      <c r="G1033" s="91">
        <v>127.98896814</v>
      </c>
    </row>
    <row r="1034" spans="1:7" x14ac:dyDescent="0.3">
      <c r="A1034" s="89">
        <v>44896</v>
      </c>
      <c r="B1034" s="90">
        <v>122.38017680999999</v>
      </c>
      <c r="C1034" s="90">
        <v>137.29707898999999</v>
      </c>
      <c r="D1034" s="90"/>
      <c r="E1034" s="90"/>
      <c r="F1034" s="91">
        <v>126.46281506</v>
      </c>
      <c r="G1034" s="91">
        <v>126.21350054</v>
      </c>
    </row>
    <row r="1035" spans="1:7" x14ac:dyDescent="0.3">
      <c r="A1035" s="89">
        <v>44897</v>
      </c>
      <c r="B1035" s="90">
        <v>123.05248788999999</v>
      </c>
      <c r="C1035" s="90">
        <v>137.67163121999999</v>
      </c>
      <c r="D1035" s="90"/>
      <c r="E1035" s="90"/>
      <c r="F1035" s="91">
        <v>126.52704296</v>
      </c>
      <c r="G1035" s="91">
        <v>127.34942159000001</v>
      </c>
    </row>
    <row r="1036" spans="1:7" x14ac:dyDescent="0.3">
      <c r="A1036" s="89">
        <v>44900</v>
      </c>
      <c r="B1036" s="90">
        <v>122.85602507</v>
      </c>
      <c r="C1036" s="90">
        <v>136.93085289000001</v>
      </c>
      <c r="D1036" s="90"/>
      <c r="E1036" s="90"/>
      <c r="F1036" s="91">
        <v>126.59130351</v>
      </c>
      <c r="G1036" s="91">
        <v>124.47924483</v>
      </c>
    </row>
    <row r="1037" spans="1:7" x14ac:dyDescent="0.3">
      <c r="A1037" s="89">
        <v>44901</v>
      </c>
      <c r="B1037" s="90">
        <v>122.53751715999999</v>
      </c>
      <c r="C1037" s="90">
        <v>136.36758854000001</v>
      </c>
      <c r="D1037" s="90"/>
      <c r="E1037" s="90"/>
      <c r="F1037" s="91">
        <v>126.65559672000001</v>
      </c>
      <c r="G1037" s="91">
        <v>125.37489217</v>
      </c>
    </row>
    <row r="1038" spans="1:7" x14ac:dyDescent="0.3">
      <c r="A1038" s="89">
        <v>44902</v>
      </c>
      <c r="B1038" s="90">
        <v>122.30916103</v>
      </c>
      <c r="C1038" s="90">
        <v>136.58302405000001</v>
      </c>
      <c r="D1038" s="90"/>
      <c r="E1038" s="90"/>
      <c r="F1038" s="91">
        <v>126.71992259</v>
      </c>
      <c r="G1038" s="91">
        <v>124.10050966</v>
      </c>
    </row>
    <row r="1039" spans="1:7" x14ac:dyDescent="0.3">
      <c r="A1039" s="89">
        <v>44903</v>
      </c>
      <c r="B1039" s="90">
        <v>121.74656296000001</v>
      </c>
      <c r="C1039" s="90">
        <v>136.42381617000001</v>
      </c>
      <c r="D1039" s="90"/>
      <c r="E1039" s="90"/>
      <c r="F1039" s="91">
        <v>126.78428110999999</v>
      </c>
      <c r="G1039" s="91">
        <v>122.03023259</v>
      </c>
    </row>
    <row r="1040" spans="1:7" x14ac:dyDescent="0.3">
      <c r="A1040" s="89">
        <v>44904</v>
      </c>
      <c r="B1040" s="90">
        <v>121.88689354</v>
      </c>
      <c r="C1040" s="90">
        <v>136.04874261000001</v>
      </c>
      <c r="D1040" s="90"/>
      <c r="E1040" s="90"/>
      <c r="F1040" s="91">
        <v>126.84867228</v>
      </c>
      <c r="G1040" s="91">
        <v>122.33803598</v>
      </c>
    </row>
    <row r="1041" spans="1:7" x14ac:dyDescent="0.3">
      <c r="A1041" s="89">
        <v>44907</v>
      </c>
      <c r="B1041" s="90">
        <v>121.05724212</v>
      </c>
      <c r="C1041" s="90">
        <v>135.27782912000001</v>
      </c>
      <c r="D1041" s="90"/>
      <c r="E1041" s="90"/>
      <c r="F1041" s="91">
        <v>126.91309629</v>
      </c>
      <c r="G1041" s="91">
        <v>119.86187533</v>
      </c>
    </row>
    <row r="1042" spans="1:7" x14ac:dyDescent="0.3">
      <c r="A1042" s="89">
        <v>44908</v>
      </c>
      <c r="B1042" s="90">
        <v>120.22376349</v>
      </c>
      <c r="C1042" s="90">
        <v>134.92240240000001</v>
      </c>
      <c r="D1042" s="90"/>
      <c r="E1042" s="90"/>
      <c r="F1042" s="91">
        <v>126.97755294</v>
      </c>
      <c r="G1042" s="91">
        <v>117.80963272</v>
      </c>
    </row>
    <row r="1043" spans="1:7" x14ac:dyDescent="0.3">
      <c r="A1043" s="89">
        <v>44909</v>
      </c>
      <c r="B1043" s="90">
        <v>119.14789567</v>
      </c>
      <c r="C1043" s="90">
        <v>134.86635244999999</v>
      </c>
      <c r="D1043" s="90"/>
      <c r="E1043" s="90"/>
      <c r="F1043" s="91">
        <v>127.04204244</v>
      </c>
      <c r="G1043" s="91">
        <v>118.04413767</v>
      </c>
    </row>
    <row r="1044" spans="1:7" x14ac:dyDescent="0.3">
      <c r="A1044" s="89">
        <v>44910</v>
      </c>
      <c r="B1044" s="90">
        <v>118.47643509</v>
      </c>
      <c r="C1044" s="90">
        <v>135.10393858</v>
      </c>
      <c r="D1044" s="90"/>
      <c r="E1044" s="90"/>
      <c r="F1044" s="91">
        <v>127.10656458</v>
      </c>
      <c r="G1044" s="91">
        <v>118.03494408</v>
      </c>
    </row>
    <row r="1045" spans="1:7" x14ac:dyDescent="0.3">
      <c r="A1045" s="89">
        <v>44911</v>
      </c>
      <c r="B1045" s="90">
        <v>118.23829834</v>
      </c>
      <c r="C1045" s="90">
        <v>134.63627059999999</v>
      </c>
      <c r="D1045" s="90"/>
      <c r="E1045" s="90"/>
      <c r="F1045" s="91">
        <v>127.17111955999999</v>
      </c>
      <c r="G1045" s="91">
        <v>117.03139715</v>
      </c>
    </row>
    <row r="1046" spans="1:7" x14ac:dyDescent="0.3">
      <c r="A1046" s="89">
        <v>44914</v>
      </c>
      <c r="B1046" s="90">
        <v>117.4681811</v>
      </c>
      <c r="C1046" s="90">
        <v>134.52332781000001</v>
      </c>
      <c r="D1046" s="90"/>
      <c r="E1046" s="90"/>
      <c r="F1046" s="91">
        <v>127.23570719999999</v>
      </c>
      <c r="G1046" s="91">
        <v>119.17510919999999</v>
      </c>
    </row>
    <row r="1047" spans="1:7" x14ac:dyDescent="0.3">
      <c r="A1047" s="89">
        <v>44915</v>
      </c>
      <c r="B1047" s="90">
        <v>118.19832538</v>
      </c>
      <c r="C1047" s="90">
        <v>135.17228609</v>
      </c>
      <c r="D1047" s="90"/>
      <c r="E1047" s="90"/>
      <c r="F1047" s="91">
        <v>127.30032765999999</v>
      </c>
      <c r="G1047" s="91">
        <v>121.59225107</v>
      </c>
    </row>
    <row r="1048" spans="1:7" x14ac:dyDescent="0.3">
      <c r="A1048" s="89">
        <v>44916</v>
      </c>
      <c r="B1048" s="90">
        <v>119.05646817</v>
      </c>
      <c r="C1048" s="90">
        <v>135.11327274999999</v>
      </c>
      <c r="D1048" s="90"/>
      <c r="E1048" s="90"/>
      <c r="F1048" s="91">
        <v>127.36498096</v>
      </c>
      <c r="G1048" s="91">
        <v>122.23970547</v>
      </c>
    </row>
    <row r="1049" spans="1:7" x14ac:dyDescent="0.3">
      <c r="A1049" s="89">
        <v>44917</v>
      </c>
      <c r="B1049" s="90">
        <v>119.11685285</v>
      </c>
      <c r="C1049" s="90">
        <v>135.51659239</v>
      </c>
      <c r="D1049" s="90"/>
      <c r="E1049" s="90"/>
      <c r="F1049" s="91">
        <v>127.42966709</v>
      </c>
      <c r="G1049" s="91">
        <v>122.37440075000001</v>
      </c>
    </row>
    <row r="1050" spans="1:7" x14ac:dyDescent="0.3">
      <c r="A1050" s="89">
        <v>44918</v>
      </c>
      <c r="B1050" s="90">
        <v>119.92013914</v>
      </c>
      <c r="C1050" s="90">
        <v>136.17383186999999</v>
      </c>
      <c r="D1050" s="90"/>
      <c r="E1050" s="90"/>
      <c r="F1050" s="91">
        <v>127.49438606</v>
      </c>
      <c r="G1050" s="91">
        <v>124.81622195999999</v>
      </c>
    </row>
    <row r="1051" spans="1:7" x14ac:dyDescent="0.3">
      <c r="A1051" s="89">
        <v>44921</v>
      </c>
      <c r="B1051" s="90">
        <v>120.2161091</v>
      </c>
      <c r="C1051" s="90">
        <v>136.23274416999999</v>
      </c>
      <c r="D1051" s="90"/>
      <c r="E1051" s="90"/>
      <c r="F1051" s="91">
        <v>127.55913803</v>
      </c>
      <c r="G1051" s="91">
        <v>123.72411839999999</v>
      </c>
    </row>
    <row r="1052" spans="1:7" x14ac:dyDescent="0.3">
      <c r="A1052" s="89">
        <v>44922</v>
      </c>
      <c r="B1052" s="90">
        <v>120.53376651000001</v>
      </c>
      <c r="C1052" s="90">
        <v>136.39023366000001</v>
      </c>
      <c r="D1052" s="90"/>
      <c r="E1052" s="90"/>
      <c r="F1052" s="91">
        <v>127.62392284000001</v>
      </c>
      <c r="G1052" s="91">
        <v>123.54257903</v>
      </c>
    </row>
    <row r="1053" spans="1:7" x14ac:dyDescent="0.3">
      <c r="A1053" s="89">
        <v>44923</v>
      </c>
      <c r="B1053" s="90">
        <v>121.21670869</v>
      </c>
      <c r="C1053" s="90">
        <v>137.27612022</v>
      </c>
      <c r="D1053" s="90"/>
      <c r="E1053" s="90"/>
      <c r="F1053" s="91">
        <v>127.68874048000001</v>
      </c>
      <c r="G1053" s="91">
        <v>125.42966688999999</v>
      </c>
    </row>
    <row r="1054" spans="1:7" x14ac:dyDescent="0.3">
      <c r="A1054" s="89">
        <v>44924</v>
      </c>
      <c r="B1054" s="90">
        <v>121.9230393</v>
      </c>
      <c r="C1054" s="90">
        <v>137.3700576</v>
      </c>
      <c r="D1054" s="90"/>
      <c r="E1054" s="90"/>
      <c r="F1054" s="91">
        <v>127.75359114</v>
      </c>
      <c r="G1054" s="91">
        <v>124.85835548</v>
      </c>
    </row>
    <row r="1055" spans="1:7" x14ac:dyDescent="0.3">
      <c r="A1055" s="89">
        <v>44925</v>
      </c>
      <c r="B1055" s="90"/>
      <c r="C1055" s="90">
        <v>137.42960847000001</v>
      </c>
      <c r="D1055" s="90"/>
      <c r="E1055" s="90"/>
      <c r="F1055" s="91">
        <v>127.81847462</v>
      </c>
      <c r="G1055" s="91"/>
    </row>
    <row r="1056" spans="1:7" x14ac:dyDescent="0.3">
      <c r="A1056" s="89">
        <v>44928</v>
      </c>
      <c r="B1056" s="90">
        <v>121.66661705</v>
      </c>
      <c r="C1056" s="90">
        <v>136.50263089000001</v>
      </c>
      <c r="D1056" s="90"/>
      <c r="E1056" s="90"/>
      <c r="F1056" s="91">
        <v>127.88339112</v>
      </c>
      <c r="G1056" s="91">
        <v>121.03689190999999</v>
      </c>
    </row>
    <row r="1057" spans="1:7" x14ac:dyDescent="0.3">
      <c r="A1057" s="89">
        <v>44929</v>
      </c>
      <c r="B1057" s="90">
        <v>121.41614822</v>
      </c>
      <c r="C1057" s="90">
        <v>135.73852714</v>
      </c>
      <c r="D1057" s="90"/>
      <c r="E1057" s="90"/>
      <c r="F1057" s="91">
        <v>127.94834062</v>
      </c>
      <c r="G1057" s="91">
        <v>118.52198844999999</v>
      </c>
    </row>
    <row r="1058" spans="1:7" x14ac:dyDescent="0.3">
      <c r="A1058" s="89">
        <v>44930</v>
      </c>
      <c r="B1058" s="90">
        <v>121.06277029</v>
      </c>
      <c r="C1058" s="90">
        <v>135.40542701000001</v>
      </c>
      <c r="D1058" s="90"/>
      <c r="E1058" s="90"/>
      <c r="F1058" s="91">
        <v>128.01332314999999</v>
      </c>
      <c r="G1058" s="91">
        <v>119.85178285000001</v>
      </c>
    </row>
    <row r="1059" spans="1:7" x14ac:dyDescent="0.3">
      <c r="A1059" s="89">
        <v>44931</v>
      </c>
      <c r="B1059" s="90">
        <v>121.44378909</v>
      </c>
      <c r="C1059" s="90">
        <v>135.78879501</v>
      </c>
      <c r="D1059" s="90"/>
      <c r="E1059" s="90"/>
      <c r="F1059" s="91">
        <v>128.07833868</v>
      </c>
      <c r="G1059" s="91">
        <v>122.47657709000001</v>
      </c>
    </row>
    <row r="1060" spans="1:7" x14ac:dyDescent="0.3">
      <c r="A1060" s="89">
        <v>44932</v>
      </c>
      <c r="B1060" s="90">
        <v>121.23626992</v>
      </c>
      <c r="C1060" s="90">
        <v>136.33529289000001</v>
      </c>
      <c r="D1060" s="90"/>
      <c r="E1060" s="90"/>
      <c r="F1060" s="91">
        <v>128.14338721999999</v>
      </c>
      <c r="G1060" s="91">
        <v>123.98120910999999</v>
      </c>
    </row>
    <row r="1061" spans="1:7" x14ac:dyDescent="0.3">
      <c r="A1061" s="89">
        <v>44935</v>
      </c>
      <c r="B1061" s="90">
        <v>120.99685744</v>
      </c>
      <c r="C1061" s="90">
        <v>136.40006532000001</v>
      </c>
      <c r="D1061" s="90"/>
      <c r="E1061" s="90"/>
      <c r="F1061" s="91">
        <v>128.20846877</v>
      </c>
      <c r="G1061" s="91">
        <v>124.16993951000001</v>
      </c>
    </row>
    <row r="1062" spans="1:7" x14ac:dyDescent="0.3">
      <c r="A1062" s="89">
        <v>44936</v>
      </c>
      <c r="B1062" s="90">
        <v>120.99855841999999</v>
      </c>
      <c r="C1062" s="90">
        <v>137.27202915999999</v>
      </c>
      <c r="D1062" s="90"/>
      <c r="E1062" s="90"/>
      <c r="F1062" s="91">
        <v>128.27358333000001</v>
      </c>
      <c r="G1062" s="91">
        <v>126.08960319000001</v>
      </c>
    </row>
    <row r="1063" spans="1:7" x14ac:dyDescent="0.3">
      <c r="A1063" s="89">
        <v>44937</v>
      </c>
      <c r="B1063" s="90">
        <v>120.72980409</v>
      </c>
      <c r="C1063" s="90">
        <v>138.23870406</v>
      </c>
      <c r="D1063" s="90"/>
      <c r="E1063" s="90"/>
      <c r="F1063" s="91">
        <v>128.3387309</v>
      </c>
      <c r="G1063" s="91">
        <v>128.02432024999999</v>
      </c>
    </row>
    <row r="1064" spans="1:7" x14ac:dyDescent="0.3">
      <c r="A1064" s="89">
        <v>44938</v>
      </c>
      <c r="B1064" s="90">
        <v>120.48571391999999</v>
      </c>
      <c r="C1064" s="90">
        <v>138.61469517</v>
      </c>
      <c r="D1064" s="90"/>
      <c r="E1064" s="90"/>
      <c r="F1064" s="91">
        <v>128.40391167000001</v>
      </c>
      <c r="G1064" s="91">
        <v>127.26555279</v>
      </c>
    </row>
    <row r="1065" spans="1:7" x14ac:dyDescent="0.3">
      <c r="A1065" s="89">
        <v>44939</v>
      </c>
      <c r="B1065" s="90">
        <v>120.71577103</v>
      </c>
      <c r="C1065" s="90">
        <v>138.57926008999999</v>
      </c>
      <c r="D1065" s="90"/>
      <c r="E1065" s="90"/>
      <c r="F1065" s="91">
        <v>128.46912544</v>
      </c>
      <c r="G1065" s="91">
        <v>126.20266848</v>
      </c>
    </row>
    <row r="1066" spans="1:7" x14ac:dyDescent="0.3">
      <c r="A1066" s="89">
        <v>44942</v>
      </c>
      <c r="B1066" s="90">
        <v>120.80294609000001</v>
      </c>
      <c r="C1066" s="90">
        <v>137.95955114</v>
      </c>
      <c r="D1066" s="90"/>
      <c r="E1066" s="90"/>
      <c r="F1066" s="91">
        <v>128.53437241</v>
      </c>
      <c r="G1066" s="91">
        <v>124.26448107</v>
      </c>
    </row>
    <row r="1067" spans="1:7" x14ac:dyDescent="0.3">
      <c r="A1067" s="89">
        <v>44943</v>
      </c>
      <c r="B1067" s="90">
        <v>120.68557869</v>
      </c>
      <c r="C1067" s="90">
        <v>138.34364743</v>
      </c>
      <c r="D1067" s="90"/>
      <c r="E1067" s="90"/>
      <c r="F1067" s="91">
        <v>128.59965256000001</v>
      </c>
      <c r="G1067" s="91">
        <v>126.79779449</v>
      </c>
    </row>
    <row r="1068" spans="1:7" x14ac:dyDescent="0.3">
      <c r="A1068" s="89">
        <v>44944</v>
      </c>
      <c r="B1068" s="90">
        <v>120.71534578000001</v>
      </c>
      <c r="C1068" s="90">
        <v>138.23185096</v>
      </c>
      <c r="D1068" s="90"/>
      <c r="E1068" s="90"/>
      <c r="F1068" s="91">
        <v>128.66496573000001</v>
      </c>
      <c r="G1068" s="91">
        <v>127.69584264</v>
      </c>
    </row>
    <row r="1069" spans="1:7" x14ac:dyDescent="0.3">
      <c r="A1069" s="89">
        <v>44945</v>
      </c>
      <c r="B1069" s="90">
        <v>120.12808355</v>
      </c>
      <c r="C1069" s="90">
        <v>138.36696769</v>
      </c>
      <c r="D1069" s="90"/>
      <c r="E1069" s="90"/>
      <c r="F1069" s="91">
        <v>128.73031208</v>
      </c>
      <c r="G1069" s="91">
        <v>128.48491027</v>
      </c>
    </row>
    <row r="1070" spans="1:7" x14ac:dyDescent="0.3">
      <c r="A1070" s="89">
        <v>44946</v>
      </c>
      <c r="B1070" s="90">
        <v>120.20250128000001</v>
      </c>
      <c r="C1070" s="90">
        <v>137.50598525000001</v>
      </c>
      <c r="D1070" s="90"/>
      <c r="E1070" s="90"/>
      <c r="F1070" s="91">
        <v>128.79569162000001</v>
      </c>
      <c r="G1070" s="91">
        <v>127.4822167</v>
      </c>
    </row>
    <row r="1071" spans="1:7" x14ac:dyDescent="0.3">
      <c r="A1071" s="89">
        <v>44949</v>
      </c>
      <c r="B1071" s="90">
        <v>119.74281231000001</v>
      </c>
      <c r="C1071" s="90">
        <v>137.05891155</v>
      </c>
      <c r="D1071" s="90"/>
      <c r="E1071" s="90"/>
      <c r="F1071" s="91">
        <v>128.86110436000001</v>
      </c>
      <c r="G1071" s="91">
        <v>127.13704726</v>
      </c>
    </row>
    <row r="1072" spans="1:7" x14ac:dyDescent="0.3">
      <c r="A1072" s="89">
        <v>44950</v>
      </c>
      <c r="B1072" s="90">
        <v>119.57441559999999</v>
      </c>
      <c r="C1072" s="90">
        <v>137.67337572</v>
      </c>
      <c r="D1072" s="90"/>
      <c r="E1072" s="90"/>
      <c r="F1072" s="91">
        <v>128.92655045999999</v>
      </c>
      <c r="G1072" s="91">
        <v>128.60582653</v>
      </c>
    </row>
    <row r="1073" spans="1:7" x14ac:dyDescent="0.3">
      <c r="A1073" s="89">
        <v>44951</v>
      </c>
      <c r="B1073" s="90">
        <v>119.77172890999999</v>
      </c>
      <c r="C1073" s="90">
        <v>137.81733156999999</v>
      </c>
      <c r="D1073" s="90"/>
      <c r="E1073" s="90"/>
      <c r="F1073" s="91">
        <v>128.99202975</v>
      </c>
      <c r="G1073" s="91">
        <v>130.01890945</v>
      </c>
    </row>
    <row r="1074" spans="1:7" x14ac:dyDescent="0.3">
      <c r="A1074" s="89">
        <v>44952</v>
      </c>
      <c r="B1074" s="90">
        <v>119.46980553</v>
      </c>
      <c r="C1074" s="90">
        <v>137.53300324</v>
      </c>
      <c r="D1074" s="90"/>
      <c r="E1074" s="90"/>
      <c r="F1074" s="91">
        <v>129.05754223</v>
      </c>
      <c r="G1074" s="91">
        <v>129.91363823</v>
      </c>
    </row>
    <row r="1075" spans="1:7" x14ac:dyDescent="0.3">
      <c r="A1075" s="89">
        <v>44953</v>
      </c>
      <c r="B1075" s="90">
        <v>119.47065602000001</v>
      </c>
      <c r="C1075" s="90">
        <v>137.19683828000001</v>
      </c>
      <c r="D1075" s="90"/>
      <c r="E1075" s="90"/>
      <c r="F1075" s="91">
        <v>129.12308808</v>
      </c>
      <c r="G1075" s="91">
        <v>127.7957092</v>
      </c>
    </row>
    <row r="1076" spans="1:7" x14ac:dyDescent="0.3">
      <c r="A1076" s="89">
        <v>44956</v>
      </c>
      <c r="B1076" s="90">
        <v>119.40346744</v>
      </c>
      <c r="C1076" s="90">
        <v>137.30041476</v>
      </c>
      <c r="D1076" s="90"/>
      <c r="E1076" s="90"/>
      <c r="F1076" s="91">
        <v>129.18866711999999</v>
      </c>
      <c r="G1076" s="91">
        <v>127.74661222</v>
      </c>
    </row>
    <row r="1077" spans="1:7" x14ac:dyDescent="0.3">
      <c r="A1077" s="89">
        <v>44957</v>
      </c>
      <c r="B1077" s="90">
        <v>119.96734124</v>
      </c>
      <c r="C1077" s="90">
        <v>137.42844521000001</v>
      </c>
      <c r="D1077" s="90"/>
      <c r="E1077" s="90"/>
      <c r="F1077" s="91">
        <v>129.25427952999999</v>
      </c>
      <c r="G1077" s="91">
        <v>129.06367441</v>
      </c>
    </row>
    <row r="1078" spans="1:7" x14ac:dyDescent="0.3">
      <c r="A1078" s="89">
        <v>44958</v>
      </c>
      <c r="B1078" s="90">
        <v>119.36689644</v>
      </c>
      <c r="C1078" s="90">
        <v>137.53598303000001</v>
      </c>
      <c r="D1078" s="90"/>
      <c r="E1078" s="90"/>
      <c r="F1078" s="91">
        <v>129.31992529999999</v>
      </c>
      <c r="G1078" s="91">
        <v>127.5196624</v>
      </c>
    </row>
    <row r="1079" spans="1:7" x14ac:dyDescent="0.3">
      <c r="A1079" s="89">
        <v>44959</v>
      </c>
      <c r="B1079" s="90">
        <v>119.67009555</v>
      </c>
      <c r="C1079" s="90">
        <v>137.40513698000001</v>
      </c>
      <c r="D1079" s="90"/>
      <c r="E1079" s="90"/>
      <c r="F1079" s="91">
        <v>129.38560426000001</v>
      </c>
      <c r="G1079" s="91">
        <v>125.32035639999999</v>
      </c>
    </row>
    <row r="1080" spans="1:7" x14ac:dyDescent="0.3">
      <c r="A1080" s="89">
        <v>44960</v>
      </c>
      <c r="B1080" s="90">
        <v>119.73558315</v>
      </c>
      <c r="C1080" s="90">
        <v>136.75155326000001</v>
      </c>
      <c r="D1080" s="90"/>
      <c r="E1080" s="90"/>
      <c r="F1080" s="91">
        <v>129.45131660000001</v>
      </c>
      <c r="G1080" s="91">
        <v>123.48030607</v>
      </c>
    </row>
    <row r="1081" spans="1:7" x14ac:dyDescent="0.3">
      <c r="A1081" s="89">
        <v>44963</v>
      </c>
      <c r="B1081" s="90">
        <v>119.54124656</v>
      </c>
      <c r="C1081" s="90">
        <v>137.34338614999999</v>
      </c>
      <c r="D1081" s="90"/>
      <c r="E1081" s="90"/>
      <c r="F1081" s="91">
        <v>129.51706229999999</v>
      </c>
      <c r="G1081" s="91">
        <v>123.70571983000001</v>
      </c>
    </row>
    <row r="1082" spans="1:7" x14ac:dyDescent="0.3">
      <c r="A1082" s="89">
        <v>44964</v>
      </c>
      <c r="B1082" s="90">
        <v>119.27291747</v>
      </c>
      <c r="C1082" s="90">
        <v>137.53524788999999</v>
      </c>
      <c r="D1082" s="90"/>
      <c r="E1082" s="90"/>
      <c r="F1082" s="91">
        <v>129.58284154</v>
      </c>
      <c r="G1082" s="91">
        <v>122.69095399</v>
      </c>
    </row>
    <row r="1083" spans="1:7" x14ac:dyDescent="0.3">
      <c r="A1083" s="89">
        <v>44965</v>
      </c>
      <c r="B1083" s="90">
        <v>118.99650874</v>
      </c>
      <c r="C1083" s="90">
        <v>138.12515224000001</v>
      </c>
      <c r="D1083" s="90"/>
      <c r="E1083" s="90"/>
      <c r="F1083" s="91">
        <v>129.64865416000001</v>
      </c>
      <c r="G1083" s="91">
        <v>125.10513752</v>
      </c>
    </row>
    <row r="1084" spans="1:7" x14ac:dyDescent="0.3">
      <c r="A1084" s="89">
        <v>44966</v>
      </c>
      <c r="B1084" s="90">
        <v>118.70436598000001</v>
      </c>
      <c r="C1084" s="90">
        <v>137.79384648999999</v>
      </c>
      <c r="D1084" s="90"/>
      <c r="E1084" s="90"/>
      <c r="F1084" s="91">
        <v>129.71450014000001</v>
      </c>
      <c r="G1084" s="91">
        <v>122.89385027</v>
      </c>
    </row>
    <row r="1085" spans="1:7" x14ac:dyDescent="0.3">
      <c r="A1085" s="89">
        <v>44967</v>
      </c>
      <c r="B1085" s="90">
        <v>118.45262141000001</v>
      </c>
      <c r="C1085" s="90">
        <v>138.09645499999999</v>
      </c>
      <c r="D1085" s="90"/>
      <c r="E1085" s="90"/>
      <c r="F1085" s="91">
        <v>129.78037967</v>
      </c>
      <c r="G1085" s="91">
        <v>122.97374807</v>
      </c>
    </row>
    <row r="1086" spans="1:7" x14ac:dyDescent="0.3">
      <c r="A1086" s="89">
        <v>44970</v>
      </c>
      <c r="B1086" s="90">
        <v>117.97974987000001</v>
      </c>
      <c r="C1086" s="90">
        <v>138.13045971</v>
      </c>
      <c r="D1086" s="90"/>
      <c r="E1086" s="90"/>
      <c r="F1086" s="91">
        <v>129.84629257</v>
      </c>
      <c r="G1086" s="91">
        <v>123.83644411</v>
      </c>
    </row>
    <row r="1087" spans="1:7" x14ac:dyDescent="0.3">
      <c r="A1087" s="89">
        <v>44971</v>
      </c>
      <c r="B1087" s="90">
        <v>118.16260487</v>
      </c>
      <c r="C1087" s="90">
        <v>138.46403240999999</v>
      </c>
      <c r="D1087" s="90"/>
      <c r="E1087" s="90"/>
      <c r="F1087" s="91">
        <v>129.91223901000001</v>
      </c>
      <c r="G1087" s="91">
        <v>122.71266362</v>
      </c>
    </row>
    <row r="1088" spans="1:7" x14ac:dyDescent="0.3">
      <c r="A1088" s="89">
        <v>44972</v>
      </c>
      <c r="B1088" s="90">
        <v>118.34163268</v>
      </c>
      <c r="C1088" s="90">
        <v>139.54559348000001</v>
      </c>
      <c r="D1088" s="90"/>
      <c r="E1088" s="90"/>
      <c r="F1088" s="91">
        <v>129.97821882</v>
      </c>
      <c r="G1088" s="91">
        <v>124.70536404000001</v>
      </c>
    </row>
    <row r="1089" spans="1:7" x14ac:dyDescent="0.3">
      <c r="A1089" s="89">
        <v>44973</v>
      </c>
      <c r="B1089" s="90">
        <v>118.24807894999999</v>
      </c>
      <c r="C1089" s="90">
        <v>139.72667344999999</v>
      </c>
      <c r="D1089" s="90"/>
      <c r="E1089" s="90"/>
      <c r="F1089" s="91">
        <v>130.04423217999999</v>
      </c>
      <c r="G1089" s="91">
        <v>125.09372517</v>
      </c>
    </row>
    <row r="1090" spans="1:7" x14ac:dyDescent="0.3">
      <c r="A1090" s="89">
        <v>44974</v>
      </c>
      <c r="B1090" s="90">
        <v>118.95781152000001</v>
      </c>
      <c r="C1090" s="90">
        <v>140.19237636</v>
      </c>
      <c r="D1090" s="90"/>
      <c r="E1090" s="90"/>
      <c r="F1090" s="91">
        <v>130.11027908</v>
      </c>
      <c r="G1090" s="91">
        <v>124.22381534</v>
      </c>
    </row>
    <row r="1091" spans="1:7" x14ac:dyDescent="0.3">
      <c r="A1091" s="89">
        <v>44977</v>
      </c>
      <c r="B1091" s="90"/>
      <c r="C1091" s="90"/>
      <c r="D1091" s="90"/>
      <c r="E1091" s="90"/>
      <c r="F1091" s="91"/>
      <c r="G1091" s="91"/>
    </row>
    <row r="1092" spans="1:7" x14ac:dyDescent="0.3">
      <c r="A1092" s="89">
        <v>44978</v>
      </c>
      <c r="B1092" s="90"/>
      <c r="C1092" s="90"/>
      <c r="D1092" s="90"/>
      <c r="E1092" s="90"/>
      <c r="F1092" s="91"/>
      <c r="G1092" s="91"/>
    </row>
    <row r="1093" spans="1:7" x14ac:dyDescent="0.3">
      <c r="A1093" s="89">
        <v>44979</v>
      </c>
      <c r="B1093" s="90">
        <v>118.97694751</v>
      </c>
      <c r="C1093" s="90">
        <v>139.68403218</v>
      </c>
      <c r="D1093" s="90"/>
      <c r="E1093" s="90"/>
      <c r="F1093" s="91">
        <v>130.17635953000001</v>
      </c>
      <c r="G1093" s="91">
        <v>121.91987530999999</v>
      </c>
    </row>
    <row r="1094" spans="1:7" x14ac:dyDescent="0.3">
      <c r="A1094" s="89">
        <v>44980</v>
      </c>
      <c r="B1094" s="90">
        <v>118.79154104</v>
      </c>
      <c r="C1094" s="90">
        <v>139.51023570999999</v>
      </c>
      <c r="D1094" s="90"/>
      <c r="E1094" s="90"/>
      <c r="F1094" s="91">
        <v>130.24247353000001</v>
      </c>
      <c r="G1094" s="91">
        <v>122.42144965</v>
      </c>
    </row>
    <row r="1095" spans="1:7" x14ac:dyDescent="0.3">
      <c r="A1095" s="89">
        <v>44981</v>
      </c>
      <c r="B1095" s="90">
        <v>119.20062595</v>
      </c>
      <c r="C1095" s="90">
        <v>139.15341558</v>
      </c>
      <c r="D1095" s="90"/>
      <c r="E1095" s="90"/>
      <c r="F1095" s="91">
        <v>130.30862107999999</v>
      </c>
      <c r="G1095" s="91">
        <v>120.37969776</v>
      </c>
    </row>
    <row r="1096" spans="1:7" x14ac:dyDescent="0.3">
      <c r="A1096" s="89">
        <v>44984</v>
      </c>
      <c r="B1096" s="90">
        <v>119.41154708000001</v>
      </c>
      <c r="C1096" s="90">
        <v>139.58447566999999</v>
      </c>
      <c r="D1096" s="90"/>
      <c r="E1096" s="90"/>
      <c r="F1096" s="91">
        <v>130.37480234</v>
      </c>
      <c r="G1096" s="91">
        <v>120.28027494</v>
      </c>
    </row>
    <row r="1097" spans="1:7" x14ac:dyDescent="0.3">
      <c r="A1097" s="89">
        <v>44985</v>
      </c>
      <c r="B1097" s="90">
        <v>119.42515489</v>
      </c>
      <c r="C1097" s="90">
        <v>139.18985910000001</v>
      </c>
      <c r="D1097" s="90"/>
      <c r="E1097" s="90"/>
      <c r="F1097" s="91">
        <v>130.44101716</v>
      </c>
      <c r="G1097" s="91">
        <v>119.39377568</v>
      </c>
    </row>
    <row r="1098" spans="1:7" x14ac:dyDescent="0.3">
      <c r="A1098" s="89">
        <v>44986</v>
      </c>
      <c r="B1098" s="90">
        <v>119.43833746</v>
      </c>
      <c r="C1098" s="90">
        <v>139.13107463</v>
      </c>
      <c r="D1098" s="90"/>
      <c r="E1098" s="90"/>
      <c r="F1098" s="91">
        <v>130.50726552</v>
      </c>
      <c r="G1098" s="91">
        <v>118.77109165</v>
      </c>
    </row>
    <row r="1099" spans="1:7" x14ac:dyDescent="0.3">
      <c r="A1099" s="89">
        <v>44987</v>
      </c>
      <c r="B1099" s="90">
        <v>119.53529313999999</v>
      </c>
      <c r="C1099" s="90">
        <v>138.72530386</v>
      </c>
      <c r="D1099" s="90"/>
      <c r="E1099" s="90"/>
      <c r="F1099" s="91">
        <v>130.57354760999999</v>
      </c>
      <c r="G1099" s="91">
        <v>117.56607071000001</v>
      </c>
    </row>
    <row r="1100" spans="1:7" x14ac:dyDescent="0.3">
      <c r="A1100" s="89">
        <v>44988</v>
      </c>
      <c r="B1100" s="90">
        <v>119.97627137000001</v>
      </c>
      <c r="C1100" s="90">
        <v>138.80552768999999</v>
      </c>
      <c r="D1100" s="90"/>
      <c r="E1100" s="90"/>
      <c r="F1100" s="91">
        <v>130.63986342000001</v>
      </c>
      <c r="G1100" s="91">
        <v>118.18092654</v>
      </c>
    </row>
    <row r="1101" spans="1:7" x14ac:dyDescent="0.3">
      <c r="A1101" s="89">
        <v>44991</v>
      </c>
      <c r="B1101" s="90">
        <v>119.56718644999999</v>
      </c>
      <c r="C1101" s="90">
        <v>139.02339216999999</v>
      </c>
      <c r="D1101" s="90"/>
      <c r="E1101" s="90"/>
      <c r="F1101" s="91">
        <v>130.70621277999999</v>
      </c>
      <c r="G1101" s="91">
        <v>119.13024491</v>
      </c>
    </row>
    <row r="1102" spans="1:7" x14ac:dyDescent="0.3">
      <c r="A1102" s="89">
        <v>44992</v>
      </c>
      <c r="B1102" s="90">
        <v>119.45534723</v>
      </c>
      <c r="C1102" s="90">
        <v>139.39883861999999</v>
      </c>
      <c r="D1102" s="90"/>
      <c r="E1102" s="90"/>
      <c r="F1102" s="91">
        <v>130.77259586</v>
      </c>
      <c r="G1102" s="91">
        <v>118.59274954999999</v>
      </c>
    </row>
    <row r="1103" spans="1:7" x14ac:dyDescent="0.3">
      <c r="A1103" s="89">
        <v>44993</v>
      </c>
      <c r="B1103" s="90">
        <v>119.00033594</v>
      </c>
      <c r="C1103" s="90">
        <v>139.8501847</v>
      </c>
      <c r="D1103" s="90"/>
      <c r="E1103" s="90"/>
      <c r="F1103" s="91">
        <v>130.83901266999999</v>
      </c>
      <c r="G1103" s="91">
        <v>121.22383594</v>
      </c>
    </row>
    <row r="1104" spans="1:7" x14ac:dyDescent="0.3">
      <c r="A1104" s="89">
        <v>44994</v>
      </c>
      <c r="B1104" s="90">
        <v>118.72010001</v>
      </c>
      <c r="C1104" s="90">
        <v>140.59243667999999</v>
      </c>
      <c r="D1104" s="90"/>
      <c r="E1104" s="90"/>
      <c r="F1104" s="91">
        <v>130.90546320000001</v>
      </c>
      <c r="G1104" s="91">
        <v>119.55222866</v>
      </c>
    </row>
    <row r="1105" spans="1:7" x14ac:dyDescent="0.3">
      <c r="A1105" s="89">
        <v>44995</v>
      </c>
      <c r="B1105" s="90">
        <v>118.57976943</v>
      </c>
      <c r="C1105" s="90">
        <v>140.43688105000001</v>
      </c>
      <c r="D1105" s="90"/>
      <c r="E1105" s="90"/>
      <c r="F1105" s="91">
        <v>130.97194746</v>
      </c>
      <c r="G1105" s="91">
        <v>117.89898581999999</v>
      </c>
    </row>
    <row r="1106" spans="1:7" x14ac:dyDescent="0.3">
      <c r="A1106" s="89">
        <v>44998</v>
      </c>
      <c r="B1106" s="90">
        <v>117.90958457000001</v>
      </c>
      <c r="C1106" s="90">
        <v>140.94443093000001</v>
      </c>
      <c r="D1106" s="90"/>
      <c r="E1106" s="90"/>
      <c r="F1106" s="91">
        <v>131.03846562000001</v>
      </c>
      <c r="G1106" s="91">
        <v>117.33367072999999</v>
      </c>
    </row>
    <row r="1107" spans="1:7" x14ac:dyDescent="0.3">
      <c r="A1107" s="89">
        <v>44999</v>
      </c>
      <c r="B1107" s="90">
        <v>117.99888586</v>
      </c>
      <c r="C1107" s="90">
        <v>140.64671791999999</v>
      </c>
      <c r="D1107" s="90"/>
      <c r="E1107" s="90"/>
      <c r="F1107" s="91">
        <v>131.1050175</v>
      </c>
      <c r="G1107" s="91">
        <v>117.11864528</v>
      </c>
    </row>
    <row r="1108" spans="1:7" x14ac:dyDescent="0.3">
      <c r="A1108" s="89">
        <v>45000</v>
      </c>
      <c r="B1108" s="90">
        <v>118.13538923999999</v>
      </c>
      <c r="C1108" s="90">
        <v>140.90539365000001</v>
      </c>
      <c r="D1108" s="90"/>
      <c r="E1108" s="90"/>
      <c r="F1108" s="91">
        <v>131.17160311999999</v>
      </c>
      <c r="G1108" s="91">
        <v>116.82630487</v>
      </c>
    </row>
    <row r="1109" spans="1:7" x14ac:dyDescent="0.3">
      <c r="A1109" s="89">
        <v>45001</v>
      </c>
      <c r="B1109" s="90">
        <v>118.09669202000001</v>
      </c>
      <c r="C1109" s="90">
        <v>141.19123213</v>
      </c>
      <c r="D1109" s="90"/>
      <c r="E1109" s="90"/>
      <c r="F1109" s="91">
        <v>131.23822263</v>
      </c>
      <c r="G1109" s="91">
        <v>117.69015012</v>
      </c>
    </row>
    <row r="1110" spans="1:7" x14ac:dyDescent="0.3">
      <c r="A1110" s="89">
        <v>45002</v>
      </c>
      <c r="B1110" s="90">
        <v>118.04906467000001</v>
      </c>
      <c r="C1110" s="90">
        <v>141.54093438999999</v>
      </c>
      <c r="D1110" s="90"/>
      <c r="E1110" s="90"/>
      <c r="F1110" s="91">
        <v>131.30487586999999</v>
      </c>
      <c r="G1110" s="91">
        <v>116.03674798</v>
      </c>
    </row>
    <row r="1111" spans="1:7" x14ac:dyDescent="0.3">
      <c r="A1111" s="89">
        <v>45005</v>
      </c>
      <c r="B1111" s="90">
        <v>117.71694895</v>
      </c>
      <c r="C1111" s="90">
        <v>141.61960503</v>
      </c>
      <c r="D1111" s="90"/>
      <c r="E1111" s="90"/>
      <c r="F1111" s="91">
        <v>131.37156300999999</v>
      </c>
      <c r="G1111" s="91">
        <v>114.83220493</v>
      </c>
    </row>
    <row r="1112" spans="1:7" x14ac:dyDescent="0.3">
      <c r="A1112" s="89">
        <v>45006</v>
      </c>
      <c r="B1112" s="90">
        <v>117.77052972</v>
      </c>
      <c r="C1112" s="90">
        <v>141.54433510000001</v>
      </c>
      <c r="D1112" s="90"/>
      <c r="E1112" s="90"/>
      <c r="F1112" s="91">
        <v>131.43828406</v>
      </c>
      <c r="G1112" s="91">
        <v>114.9178146</v>
      </c>
    </row>
    <row r="1113" spans="1:7" x14ac:dyDescent="0.3">
      <c r="A1113" s="89">
        <v>45007</v>
      </c>
      <c r="B1113" s="90">
        <v>117.72587908</v>
      </c>
      <c r="C1113" s="90">
        <v>141.94996997000001</v>
      </c>
      <c r="D1113" s="90"/>
      <c r="E1113" s="90"/>
      <c r="F1113" s="91">
        <v>131.50503900000001</v>
      </c>
      <c r="G1113" s="91">
        <v>114.03315861</v>
      </c>
    </row>
    <row r="1114" spans="1:7" x14ac:dyDescent="0.3">
      <c r="A1114" s="89">
        <v>45008</v>
      </c>
      <c r="B1114" s="90">
        <v>117.39588959</v>
      </c>
      <c r="C1114" s="90">
        <v>141.94846705</v>
      </c>
      <c r="D1114" s="90"/>
      <c r="E1114" s="90"/>
      <c r="F1114" s="91">
        <v>131.57182786000001</v>
      </c>
      <c r="G1114" s="91">
        <v>111.42266678</v>
      </c>
    </row>
    <row r="1115" spans="1:7" x14ac:dyDescent="0.3">
      <c r="A1115" s="89">
        <v>45009</v>
      </c>
      <c r="B1115" s="90">
        <v>117.80369877</v>
      </c>
      <c r="C1115" s="90">
        <v>142.51125343000001</v>
      </c>
      <c r="D1115" s="90"/>
      <c r="E1115" s="90"/>
      <c r="F1115" s="91">
        <v>131.63865061000001</v>
      </c>
      <c r="G1115" s="91">
        <v>112.45003969</v>
      </c>
    </row>
    <row r="1116" spans="1:7" x14ac:dyDescent="0.3">
      <c r="A1116" s="89">
        <v>45012</v>
      </c>
      <c r="B1116" s="90">
        <v>117.67655075</v>
      </c>
      <c r="C1116" s="90">
        <v>142.82023692000001</v>
      </c>
      <c r="D1116" s="90"/>
      <c r="E1116" s="90"/>
      <c r="F1116" s="91">
        <v>131.70550727</v>
      </c>
      <c r="G1116" s="91">
        <v>113.40717488999999</v>
      </c>
    </row>
    <row r="1117" spans="1:7" x14ac:dyDescent="0.3">
      <c r="A1117" s="89">
        <v>45013</v>
      </c>
      <c r="B1117" s="90">
        <v>117.52771529</v>
      </c>
      <c r="C1117" s="90">
        <v>142.64209563</v>
      </c>
      <c r="D1117" s="90"/>
      <c r="E1117" s="90"/>
      <c r="F1117" s="91">
        <v>131.77239782999999</v>
      </c>
      <c r="G1117" s="91">
        <v>115.13054165</v>
      </c>
    </row>
    <row r="1118" spans="1:7" x14ac:dyDescent="0.3">
      <c r="A1118" s="89">
        <v>45014</v>
      </c>
      <c r="B1118" s="90">
        <v>116.70359203</v>
      </c>
      <c r="C1118" s="90">
        <v>142.57331409</v>
      </c>
      <c r="D1118" s="90"/>
      <c r="E1118" s="90"/>
      <c r="F1118" s="91">
        <v>131.83932247999999</v>
      </c>
      <c r="G1118" s="91">
        <v>115.82168839000001</v>
      </c>
    </row>
    <row r="1119" spans="1:7" x14ac:dyDescent="0.3">
      <c r="A1119" s="89">
        <v>45015</v>
      </c>
      <c r="B1119" s="90">
        <v>116.35191508</v>
      </c>
      <c r="C1119" s="90">
        <v>143.00356371000001</v>
      </c>
      <c r="D1119" s="90"/>
      <c r="E1119" s="90"/>
      <c r="F1119" s="91">
        <v>131.90628101999999</v>
      </c>
      <c r="G1119" s="91">
        <v>118.00736329</v>
      </c>
    </row>
    <row r="1120" spans="1:7" x14ac:dyDescent="0.3">
      <c r="A1120" s="89">
        <v>45016</v>
      </c>
      <c r="B1120" s="90">
        <v>117.40822167</v>
      </c>
      <c r="C1120" s="90">
        <v>142.89740961000001</v>
      </c>
      <c r="D1120" s="90"/>
      <c r="E1120" s="90"/>
      <c r="F1120" s="91">
        <v>131.97327365000001</v>
      </c>
      <c r="G1120" s="91">
        <v>115.9237282</v>
      </c>
    </row>
    <row r="1121" spans="1:7" x14ac:dyDescent="0.3">
      <c r="A1121" s="89">
        <v>45019</v>
      </c>
      <c r="B1121" s="90">
        <v>117.07440497</v>
      </c>
      <c r="C1121" s="90">
        <v>143.19587873</v>
      </c>
      <c r="D1121" s="90"/>
      <c r="E1121" s="90"/>
      <c r="F1121" s="91">
        <v>132.04030036</v>
      </c>
      <c r="G1121" s="91">
        <v>115.49588467</v>
      </c>
    </row>
    <row r="1122" spans="1:7" x14ac:dyDescent="0.3">
      <c r="A1122" s="89">
        <v>45020</v>
      </c>
      <c r="B1122" s="90">
        <v>117.40992264</v>
      </c>
      <c r="C1122" s="90">
        <v>143.47096465000001</v>
      </c>
      <c r="D1122" s="90"/>
      <c r="E1122" s="90"/>
      <c r="F1122" s="91">
        <v>132.10736098000001</v>
      </c>
      <c r="G1122" s="91">
        <v>115.90922098</v>
      </c>
    </row>
    <row r="1123" spans="1:7" x14ac:dyDescent="0.3">
      <c r="A1123" s="89">
        <v>45021</v>
      </c>
      <c r="B1123" s="90">
        <v>117.37845457</v>
      </c>
      <c r="C1123" s="90">
        <v>143.66856842000001</v>
      </c>
      <c r="D1123" s="90"/>
      <c r="E1123" s="90"/>
      <c r="F1123" s="91">
        <v>132.17445566999999</v>
      </c>
      <c r="G1123" s="91">
        <v>114.89473959</v>
      </c>
    </row>
    <row r="1124" spans="1:7" x14ac:dyDescent="0.3">
      <c r="A1124" s="89">
        <v>45022</v>
      </c>
      <c r="B1124" s="90">
        <v>117.38355749999999</v>
      </c>
      <c r="C1124" s="90">
        <v>143.45072819000001</v>
      </c>
      <c r="D1124" s="90"/>
      <c r="E1124" s="90"/>
      <c r="F1124" s="91">
        <v>132.24158445</v>
      </c>
      <c r="G1124" s="91">
        <v>114.71710294</v>
      </c>
    </row>
    <row r="1125" spans="1:7" x14ac:dyDescent="0.3">
      <c r="A1125" s="89">
        <v>45023</v>
      </c>
      <c r="B1125" s="90"/>
      <c r="C1125" s="90"/>
      <c r="D1125" s="90"/>
      <c r="E1125" s="90"/>
      <c r="F1125" s="91"/>
      <c r="G1125" s="91"/>
    </row>
    <row r="1126" spans="1:7" x14ac:dyDescent="0.3">
      <c r="A1126" s="89">
        <v>45026</v>
      </c>
      <c r="B1126" s="90">
        <v>117.39759056</v>
      </c>
      <c r="C1126" s="90">
        <v>143.28968452000001</v>
      </c>
      <c r="D1126" s="90"/>
      <c r="E1126" s="90"/>
      <c r="F1126" s="91">
        <v>132.30874731</v>
      </c>
      <c r="G1126" s="91">
        <v>115.88326728</v>
      </c>
    </row>
    <row r="1127" spans="1:7" x14ac:dyDescent="0.3">
      <c r="A1127" s="89">
        <v>45027</v>
      </c>
      <c r="B1127" s="90">
        <v>117.5923524</v>
      </c>
      <c r="C1127" s="90">
        <v>143.96718468</v>
      </c>
      <c r="D1127" s="90"/>
      <c r="E1127" s="90"/>
      <c r="F1127" s="91">
        <v>132.37594425</v>
      </c>
      <c r="G1127" s="91">
        <v>120.85226904</v>
      </c>
    </row>
    <row r="1128" spans="1:7" x14ac:dyDescent="0.3">
      <c r="A1128" s="89">
        <v>45028</v>
      </c>
      <c r="B1128" s="90">
        <v>117.79221717999999</v>
      </c>
      <c r="C1128" s="90">
        <v>144.16432854000001</v>
      </c>
      <c r="D1128" s="90"/>
      <c r="E1128" s="90"/>
      <c r="F1128" s="91">
        <v>132.44317545000001</v>
      </c>
      <c r="G1128" s="91">
        <v>121.62137928999999</v>
      </c>
    </row>
    <row r="1129" spans="1:7" x14ac:dyDescent="0.3">
      <c r="A1129" s="89">
        <v>45029</v>
      </c>
      <c r="B1129" s="90">
        <v>117.77988508999999</v>
      </c>
      <c r="C1129" s="90">
        <v>144.84887681000001</v>
      </c>
      <c r="D1129" s="90"/>
      <c r="E1129" s="90"/>
      <c r="F1129" s="91">
        <v>132.51044074000001</v>
      </c>
      <c r="G1129" s="91">
        <v>121.12999981999999</v>
      </c>
    </row>
    <row r="1130" spans="1:7" x14ac:dyDescent="0.3">
      <c r="A1130" s="89">
        <v>45030</v>
      </c>
      <c r="B1130" s="90">
        <v>118.28039751</v>
      </c>
      <c r="C1130" s="90">
        <v>144.96612805000001</v>
      </c>
      <c r="D1130" s="90"/>
      <c r="E1130" s="90"/>
      <c r="F1130" s="91">
        <v>132.5777401</v>
      </c>
      <c r="G1130" s="91">
        <v>120.92692149</v>
      </c>
    </row>
    <row r="1131" spans="1:7" x14ac:dyDescent="0.3">
      <c r="A1131" s="89">
        <v>45033</v>
      </c>
      <c r="B1131" s="90">
        <v>118.94845615</v>
      </c>
      <c r="C1131" s="90">
        <v>145.14644290000001</v>
      </c>
      <c r="D1131" s="90"/>
      <c r="E1131" s="90"/>
      <c r="F1131" s="91">
        <v>132.64507373000001</v>
      </c>
      <c r="G1131" s="91">
        <v>120.62687803999999</v>
      </c>
    </row>
    <row r="1132" spans="1:7" x14ac:dyDescent="0.3">
      <c r="A1132" s="89">
        <v>45034</v>
      </c>
      <c r="B1132" s="90">
        <v>119.46555309</v>
      </c>
      <c r="C1132" s="90">
        <v>144.95798078999999</v>
      </c>
      <c r="D1132" s="90"/>
      <c r="E1132" s="90"/>
      <c r="F1132" s="91">
        <v>132.71244161000001</v>
      </c>
      <c r="G1132" s="91">
        <v>120.79477494</v>
      </c>
    </row>
    <row r="1133" spans="1:7" x14ac:dyDescent="0.3">
      <c r="A1133" s="89">
        <v>45035</v>
      </c>
      <c r="B1133" s="90">
        <v>119.45152003</v>
      </c>
      <c r="C1133" s="90">
        <v>144.43192066</v>
      </c>
      <c r="D1133" s="90"/>
      <c r="E1133" s="90"/>
      <c r="F1133" s="91">
        <v>132.77984358</v>
      </c>
      <c r="G1133" s="91">
        <v>118.23434725</v>
      </c>
    </row>
    <row r="1134" spans="1:7" x14ac:dyDescent="0.3">
      <c r="A1134" s="89">
        <v>45036</v>
      </c>
      <c r="B1134" s="90">
        <v>119.66116542</v>
      </c>
      <c r="C1134" s="90">
        <v>144.92071376000001</v>
      </c>
      <c r="D1134" s="90"/>
      <c r="E1134" s="90"/>
      <c r="F1134" s="91">
        <v>132.84727981</v>
      </c>
      <c r="G1134" s="91">
        <v>118.75078154000001</v>
      </c>
    </row>
    <row r="1135" spans="1:7" x14ac:dyDescent="0.3">
      <c r="A1135" s="89">
        <v>45037</v>
      </c>
      <c r="B1135" s="90"/>
      <c r="C1135" s="90"/>
      <c r="D1135" s="90"/>
      <c r="E1135" s="90"/>
      <c r="F1135" s="91"/>
      <c r="G1135" s="91"/>
    </row>
    <row r="1136" spans="1:7" x14ac:dyDescent="0.3">
      <c r="A1136" s="89">
        <v>45040</v>
      </c>
      <c r="B1136" s="90">
        <v>119.75854634</v>
      </c>
      <c r="C1136" s="90">
        <v>145.16867794999999</v>
      </c>
      <c r="D1136" s="90"/>
      <c r="E1136" s="90"/>
      <c r="F1136" s="91">
        <v>132.91475029</v>
      </c>
      <c r="G1136" s="91">
        <v>118.27262355000001</v>
      </c>
    </row>
    <row r="1137" spans="1:7" x14ac:dyDescent="0.3">
      <c r="A1137" s="89">
        <v>45041</v>
      </c>
      <c r="B1137" s="90">
        <v>119.70539082000001</v>
      </c>
      <c r="C1137" s="90">
        <v>145.56098119999999</v>
      </c>
      <c r="D1137" s="90"/>
      <c r="E1137" s="90"/>
      <c r="F1137" s="91">
        <v>132.98225504000001</v>
      </c>
      <c r="G1137" s="91">
        <v>117.44600782000001</v>
      </c>
    </row>
    <row r="1138" spans="1:7" x14ac:dyDescent="0.3">
      <c r="A1138" s="89">
        <v>45042</v>
      </c>
      <c r="B1138" s="90">
        <v>119.80022027</v>
      </c>
      <c r="C1138" s="90">
        <v>145.85167605000001</v>
      </c>
      <c r="D1138" s="90"/>
      <c r="E1138" s="90"/>
      <c r="F1138" s="91">
        <v>133.04979405</v>
      </c>
      <c r="G1138" s="91">
        <v>116.41287754</v>
      </c>
    </row>
    <row r="1139" spans="1:7" x14ac:dyDescent="0.3">
      <c r="A1139" s="89">
        <v>45043</v>
      </c>
      <c r="B1139" s="90">
        <v>120.22674019999999</v>
      </c>
      <c r="C1139" s="90">
        <v>146.05672708</v>
      </c>
      <c r="D1139" s="90"/>
      <c r="E1139" s="90"/>
      <c r="F1139" s="91">
        <v>133.1173675</v>
      </c>
      <c r="G1139" s="91">
        <v>117.10832524</v>
      </c>
    </row>
    <row r="1140" spans="1:7" x14ac:dyDescent="0.3">
      <c r="A1140" s="89">
        <v>45044</v>
      </c>
      <c r="B1140" s="90">
        <v>121.54457197000001</v>
      </c>
      <c r="C1140" s="90">
        <v>145.78440952</v>
      </c>
      <c r="D1140" s="90"/>
      <c r="E1140" s="90"/>
      <c r="F1140" s="91">
        <v>133.1849752</v>
      </c>
      <c r="G1140" s="91">
        <v>118.82452373</v>
      </c>
    </row>
    <row r="1141" spans="1:7" x14ac:dyDescent="0.3">
      <c r="A1141" s="89">
        <v>45047</v>
      </c>
      <c r="B1141" s="90"/>
      <c r="C1141" s="90"/>
      <c r="D1141" s="90"/>
      <c r="E1141" s="90"/>
      <c r="F1141" s="91"/>
      <c r="G1141" s="91"/>
    </row>
    <row r="1142" spans="1:7" x14ac:dyDescent="0.3">
      <c r="A1142" s="89">
        <v>45048</v>
      </c>
      <c r="B1142" s="90">
        <v>121.60410615000001</v>
      </c>
      <c r="C1142" s="90">
        <v>145.71658263</v>
      </c>
      <c r="D1142" s="90"/>
      <c r="E1142" s="90"/>
      <c r="F1142" s="91">
        <v>133.25261717000001</v>
      </c>
      <c r="G1142" s="91">
        <v>115.9746457</v>
      </c>
    </row>
    <row r="1143" spans="1:7" x14ac:dyDescent="0.3">
      <c r="A1143" s="89">
        <v>45049</v>
      </c>
      <c r="B1143" s="90">
        <v>121.78568543</v>
      </c>
      <c r="C1143" s="90">
        <v>146.10420975</v>
      </c>
      <c r="D1143" s="90"/>
      <c r="E1143" s="90"/>
      <c r="F1143" s="91">
        <v>133.32029358</v>
      </c>
      <c r="G1143" s="91">
        <v>115.82688824</v>
      </c>
    </row>
    <row r="1144" spans="1:7" x14ac:dyDescent="0.3">
      <c r="A1144" s="89">
        <v>45050</v>
      </c>
      <c r="B1144" s="90">
        <v>122.27173954</v>
      </c>
      <c r="C1144" s="90">
        <v>146.67219627</v>
      </c>
      <c r="D1144" s="90"/>
      <c r="E1144" s="90"/>
      <c r="F1144" s="91">
        <v>133.38800441999999</v>
      </c>
      <c r="G1144" s="91">
        <v>116.25613129</v>
      </c>
    </row>
    <row r="1145" spans="1:7" x14ac:dyDescent="0.3">
      <c r="A1145" s="89">
        <v>45051</v>
      </c>
      <c r="B1145" s="90">
        <v>122.74333536</v>
      </c>
      <c r="C1145" s="90">
        <v>147.00451029000001</v>
      </c>
      <c r="D1145" s="90"/>
      <c r="E1145" s="90"/>
      <c r="F1145" s="91">
        <v>133.45574952999999</v>
      </c>
      <c r="G1145" s="91">
        <v>119.64017086</v>
      </c>
    </row>
    <row r="1146" spans="1:7" x14ac:dyDescent="0.3">
      <c r="A1146" s="89">
        <v>45054</v>
      </c>
      <c r="B1146" s="90">
        <v>123.26085754</v>
      </c>
      <c r="C1146" s="90">
        <v>146.80307493000001</v>
      </c>
      <c r="D1146" s="90"/>
      <c r="E1146" s="90"/>
      <c r="F1146" s="91">
        <v>133.52352907</v>
      </c>
      <c r="G1146" s="91">
        <v>120.65700755</v>
      </c>
    </row>
    <row r="1147" spans="1:7" x14ac:dyDescent="0.3">
      <c r="A1147" s="89">
        <v>45055</v>
      </c>
      <c r="B1147" s="90">
        <v>123.76264569</v>
      </c>
      <c r="C1147" s="90">
        <v>146.65853618</v>
      </c>
      <c r="D1147" s="90"/>
      <c r="E1147" s="90"/>
      <c r="F1147" s="91">
        <v>133.59134305000001</v>
      </c>
      <c r="G1147" s="91">
        <v>121.87619435000001</v>
      </c>
    </row>
    <row r="1148" spans="1:7" x14ac:dyDescent="0.3">
      <c r="A1148" s="89">
        <v>45056</v>
      </c>
      <c r="B1148" s="90">
        <v>123.95868326999999</v>
      </c>
      <c r="C1148" s="90">
        <v>147.06495226999999</v>
      </c>
      <c r="D1148" s="90"/>
      <c r="E1148" s="90"/>
      <c r="F1148" s="91">
        <v>133.65919147</v>
      </c>
      <c r="G1148" s="91">
        <v>122.25685244</v>
      </c>
    </row>
    <row r="1149" spans="1:7" x14ac:dyDescent="0.3">
      <c r="A1149" s="89">
        <v>45057</v>
      </c>
      <c r="B1149" s="90">
        <v>124.53191244999999</v>
      </c>
      <c r="C1149" s="90">
        <v>147.57052289000001</v>
      </c>
      <c r="D1149" s="90"/>
      <c r="E1149" s="90"/>
      <c r="F1149" s="91">
        <v>133.72707432999999</v>
      </c>
      <c r="G1149" s="91">
        <v>123.17642816</v>
      </c>
    </row>
    <row r="1150" spans="1:7" x14ac:dyDescent="0.3">
      <c r="A1150" s="89">
        <v>45058</v>
      </c>
      <c r="B1150" s="90">
        <v>125.21613035999999</v>
      </c>
      <c r="C1150" s="90">
        <v>148.21901768999999</v>
      </c>
      <c r="D1150" s="90"/>
      <c r="E1150" s="90"/>
      <c r="F1150" s="91">
        <v>133.79499163</v>
      </c>
      <c r="G1150" s="91">
        <v>123.4124578</v>
      </c>
    </row>
    <row r="1151" spans="1:7" x14ac:dyDescent="0.3">
      <c r="A1151" s="89">
        <v>45061</v>
      </c>
      <c r="B1151" s="90">
        <v>126.18866384</v>
      </c>
      <c r="C1151" s="90">
        <v>148.71009083999999</v>
      </c>
      <c r="D1151" s="90"/>
      <c r="E1151" s="90"/>
      <c r="F1151" s="91">
        <v>133.86294354</v>
      </c>
      <c r="G1151" s="91">
        <v>124.05564536999999</v>
      </c>
    </row>
    <row r="1152" spans="1:7" x14ac:dyDescent="0.3">
      <c r="A1152" s="89">
        <v>45062</v>
      </c>
      <c r="B1152" s="90">
        <v>126.6568577</v>
      </c>
      <c r="C1152" s="90">
        <v>148.32599648999999</v>
      </c>
      <c r="D1152" s="90"/>
      <c r="E1152" s="90"/>
      <c r="F1152" s="91">
        <v>133.9309299</v>
      </c>
      <c r="G1152" s="91">
        <v>123.10506402</v>
      </c>
    </row>
    <row r="1153" spans="1:7" x14ac:dyDescent="0.3">
      <c r="A1153" s="89">
        <v>45063</v>
      </c>
      <c r="B1153" s="90">
        <v>127.14886523</v>
      </c>
      <c r="C1153" s="90">
        <v>148.33181941999999</v>
      </c>
      <c r="D1153" s="90"/>
      <c r="E1153" s="90"/>
      <c r="F1153" s="91">
        <v>133.99895086999999</v>
      </c>
      <c r="G1153" s="91">
        <v>124.54585288</v>
      </c>
    </row>
    <row r="1154" spans="1:7" x14ac:dyDescent="0.3">
      <c r="A1154" s="89">
        <v>45064</v>
      </c>
      <c r="B1154" s="90">
        <v>127.26198019</v>
      </c>
      <c r="C1154" s="90">
        <v>148.20232906999999</v>
      </c>
      <c r="D1154" s="90"/>
      <c r="E1154" s="90"/>
      <c r="F1154" s="91">
        <v>134.06700627999999</v>
      </c>
      <c r="G1154" s="91">
        <v>125.28374132</v>
      </c>
    </row>
    <row r="1155" spans="1:7" x14ac:dyDescent="0.3">
      <c r="A1155" s="89">
        <v>45065</v>
      </c>
      <c r="B1155" s="90">
        <v>127.49501401000001</v>
      </c>
      <c r="C1155" s="90">
        <v>148.32646579999999</v>
      </c>
      <c r="D1155" s="90"/>
      <c r="E1155" s="90"/>
      <c r="F1155" s="91">
        <v>134.13509629999999</v>
      </c>
      <c r="G1155" s="91">
        <v>126.0074525</v>
      </c>
    </row>
    <row r="1156" spans="1:7" x14ac:dyDescent="0.3">
      <c r="A1156" s="89">
        <v>45068</v>
      </c>
      <c r="B1156" s="90">
        <v>127.60685323</v>
      </c>
      <c r="C1156" s="90">
        <v>148.05622484</v>
      </c>
      <c r="D1156" s="90"/>
      <c r="E1156" s="90"/>
      <c r="F1156" s="91">
        <v>134.20322095</v>
      </c>
      <c r="G1156" s="91">
        <v>125.40282568000001</v>
      </c>
    </row>
    <row r="1157" spans="1:7" x14ac:dyDescent="0.3">
      <c r="A1157" s="89">
        <v>45069</v>
      </c>
      <c r="B1157" s="90">
        <v>127.80629276000001</v>
      </c>
      <c r="C1157" s="90">
        <v>148.37222448</v>
      </c>
      <c r="D1157" s="90"/>
      <c r="E1157" s="90"/>
      <c r="F1157" s="91">
        <v>134.27138020999999</v>
      </c>
      <c r="G1157" s="91">
        <v>125.07901314</v>
      </c>
    </row>
    <row r="1158" spans="1:7" x14ac:dyDescent="0.3">
      <c r="A1158" s="89">
        <v>45070</v>
      </c>
      <c r="B1158" s="90">
        <v>127.40783895</v>
      </c>
      <c r="C1158" s="90">
        <v>148.64357082999999</v>
      </c>
      <c r="D1158" s="90"/>
      <c r="E1158" s="90"/>
      <c r="F1158" s="91">
        <v>134.33957408000001</v>
      </c>
      <c r="G1158" s="91">
        <v>123.79442438</v>
      </c>
    </row>
    <row r="1159" spans="1:7" x14ac:dyDescent="0.3">
      <c r="A1159" s="89">
        <v>45071</v>
      </c>
      <c r="B1159" s="90">
        <v>127.72337014</v>
      </c>
      <c r="C1159" s="90">
        <v>149.11286995</v>
      </c>
      <c r="D1159" s="90"/>
      <c r="E1159" s="90"/>
      <c r="F1159" s="91">
        <v>134.40780258000001</v>
      </c>
      <c r="G1159" s="91">
        <v>125.22220794</v>
      </c>
    </row>
    <row r="1160" spans="1:7" x14ac:dyDescent="0.3">
      <c r="A1160" s="89">
        <v>45072</v>
      </c>
      <c r="B1160" s="90">
        <v>127.8875144</v>
      </c>
      <c r="C1160" s="90">
        <v>149.29439149000001</v>
      </c>
      <c r="D1160" s="90"/>
      <c r="E1160" s="90"/>
      <c r="F1160" s="91">
        <v>134.47606569000001</v>
      </c>
      <c r="G1160" s="91">
        <v>126.19064170999999</v>
      </c>
    </row>
    <row r="1161" spans="1:7" x14ac:dyDescent="0.3">
      <c r="A1161" s="89">
        <v>45075</v>
      </c>
      <c r="B1161" s="90">
        <v>127.88198623</v>
      </c>
      <c r="C1161" s="90">
        <v>149.41556495</v>
      </c>
      <c r="D1161" s="90"/>
      <c r="E1161" s="90"/>
      <c r="F1161" s="91">
        <v>134.54436342</v>
      </c>
      <c r="G1161" s="91">
        <v>125.53968282</v>
      </c>
    </row>
    <row r="1162" spans="1:7" x14ac:dyDescent="0.3">
      <c r="A1162" s="89">
        <v>45076</v>
      </c>
      <c r="B1162" s="90">
        <v>127.69913122</v>
      </c>
      <c r="C1162" s="90">
        <v>149.49802638</v>
      </c>
      <c r="D1162" s="90"/>
      <c r="E1162" s="90"/>
      <c r="F1162" s="91">
        <v>134.61269594000001</v>
      </c>
      <c r="G1162" s="91">
        <v>123.98499805</v>
      </c>
    </row>
    <row r="1163" spans="1:7" x14ac:dyDescent="0.3">
      <c r="A1163" s="89">
        <v>45077</v>
      </c>
      <c r="B1163" s="90">
        <v>128.14563763000001</v>
      </c>
      <c r="C1163" s="90">
        <v>149.47435339</v>
      </c>
      <c r="D1163" s="90"/>
      <c r="E1163" s="90"/>
      <c r="F1163" s="91">
        <v>134.68106309000001</v>
      </c>
      <c r="G1163" s="91">
        <v>123.26594056</v>
      </c>
    </row>
    <row r="1164" spans="1:7" x14ac:dyDescent="0.3">
      <c r="A1164" s="89">
        <v>45078</v>
      </c>
      <c r="B1164" s="90">
        <v>128.06186453000001</v>
      </c>
      <c r="C1164" s="90">
        <v>149.63167418</v>
      </c>
      <c r="D1164" s="90"/>
      <c r="E1164" s="90"/>
      <c r="F1164" s="91">
        <v>134.74946502</v>
      </c>
      <c r="G1164" s="91">
        <v>125.80281535</v>
      </c>
    </row>
    <row r="1165" spans="1:7" x14ac:dyDescent="0.3">
      <c r="A1165" s="89">
        <v>45079</v>
      </c>
      <c r="B1165" s="90">
        <v>128.71674059</v>
      </c>
      <c r="C1165" s="90">
        <v>150.19200896999999</v>
      </c>
      <c r="D1165" s="90"/>
      <c r="E1165" s="90"/>
      <c r="F1165" s="91">
        <v>134.81790158000001</v>
      </c>
      <c r="G1165" s="91">
        <v>128.07105056</v>
      </c>
    </row>
    <row r="1166" spans="1:7" x14ac:dyDescent="0.3">
      <c r="A1166" s="89">
        <v>45082</v>
      </c>
      <c r="B1166" s="90">
        <v>129.05948741</v>
      </c>
      <c r="C1166" s="90">
        <v>150.85439582000001</v>
      </c>
      <c r="D1166" s="90"/>
      <c r="E1166" s="90"/>
      <c r="F1166" s="91">
        <v>134.88637292999999</v>
      </c>
      <c r="G1166" s="91">
        <v>128.22826332</v>
      </c>
    </row>
    <row r="1167" spans="1:7" x14ac:dyDescent="0.3">
      <c r="A1167" s="89">
        <v>45083</v>
      </c>
      <c r="B1167" s="90">
        <v>129.02079019000001</v>
      </c>
      <c r="C1167" s="90">
        <v>151.14075826999999</v>
      </c>
      <c r="D1167" s="90"/>
      <c r="E1167" s="90"/>
      <c r="F1167" s="91">
        <v>134.95487907</v>
      </c>
      <c r="G1167" s="91">
        <v>130.4058028</v>
      </c>
    </row>
    <row r="1168" spans="1:7" x14ac:dyDescent="0.3">
      <c r="A1168" s="89">
        <v>45084</v>
      </c>
      <c r="B1168" s="90">
        <v>129.22320643</v>
      </c>
      <c r="C1168" s="90">
        <v>150.37412175</v>
      </c>
      <c r="D1168" s="90"/>
      <c r="E1168" s="90"/>
      <c r="F1168" s="91">
        <v>135.02342001</v>
      </c>
      <c r="G1168" s="91">
        <v>131.40487809000001</v>
      </c>
    </row>
    <row r="1169" spans="1:7" x14ac:dyDescent="0.3">
      <c r="A1169" s="89">
        <v>45085</v>
      </c>
      <c r="B1169" s="90"/>
      <c r="C1169" s="90"/>
      <c r="D1169" s="90"/>
      <c r="E1169" s="90"/>
      <c r="F1169" s="91"/>
      <c r="G1169" s="91"/>
    </row>
    <row r="1170" spans="1:7" x14ac:dyDescent="0.3">
      <c r="A1170" s="89">
        <v>45086</v>
      </c>
      <c r="B1170" s="90">
        <v>129.57105618</v>
      </c>
      <c r="C1170" s="90">
        <v>150.73335548</v>
      </c>
      <c r="D1170" s="90"/>
      <c r="E1170" s="90"/>
      <c r="F1170" s="91">
        <v>135.09199575</v>
      </c>
      <c r="G1170" s="91">
        <v>133.14724647</v>
      </c>
    </row>
    <row r="1171" spans="1:7" x14ac:dyDescent="0.3">
      <c r="A1171" s="89">
        <v>45089</v>
      </c>
      <c r="B1171" s="90">
        <v>129.60550096</v>
      </c>
      <c r="C1171" s="90">
        <v>150.52756962000001</v>
      </c>
      <c r="D1171" s="90"/>
      <c r="E1171" s="90"/>
      <c r="F1171" s="91">
        <v>135.16060628</v>
      </c>
      <c r="G1171" s="91">
        <v>133.50777650000001</v>
      </c>
    </row>
    <row r="1172" spans="1:7" x14ac:dyDescent="0.3">
      <c r="A1172" s="89">
        <v>45090</v>
      </c>
      <c r="B1172" s="90">
        <v>129.74668202999999</v>
      </c>
      <c r="C1172" s="90">
        <v>149.92265853999999</v>
      </c>
      <c r="D1172" s="90"/>
      <c r="E1172" s="90"/>
      <c r="F1172" s="91">
        <v>135.22925179000001</v>
      </c>
      <c r="G1172" s="91">
        <v>132.83233168999999</v>
      </c>
    </row>
    <row r="1173" spans="1:7" x14ac:dyDescent="0.3">
      <c r="A1173" s="89">
        <v>45091</v>
      </c>
      <c r="B1173" s="90">
        <v>129.95632742000001</v>
      </c>
      <c r="C1173" s="90">
        <v>150.52569209000001</v>
      </c>
      <c r="D1173" s="90"/>
      <c r="E1173" s="90"/>
      <c r="F1173" s="91">
        <v>135.29793208999999</v>
      </c>
      <c r="G1173" s="91">
        <v>135.47897209999999</v>
      </c>
    </row>
    <row r="1174" spans="1:7" x14ac:dyDescent="0.3">
      <c r="A1174" s="89">
        <v>45092</v>
      </c>
      <c r="B1174" s="90">
        <v>130.31523351999999</v>
      </c>
      <c r="C1174" s="90">
        <v>150.72378438000001</v>
      </c>
      <c r="D1174" s="90"/>
      <c r="E1174" s="90"/>
      <c r="F1174" s="91">
        <v>135.36664718</v>
      </c>
      <c r="G1174" s="91">
        <v>135.65218261999999</v>
      </c>
    </row>
    <row r="1175" spans="1:7" x14ac:dyDescent="0.3">
      <c r="A1175" s="89">
        <v>45093</v>
      </c>
      <c r="B1175" s="90">
        <v>131.09045369</v>
      </c>
      <c r="C1175" s="90">
        <v>151.02305011999999</v>
      </c>
      <c r="D1175" s="90"/>
      <c r="E1175" s="90"/>
      <c r="F1175" s="91">
        <v>135.43539724999999</v>
      </c>
      <c r="G1175" s="91">
        <v>135.12584928000001</v>
      </c>
    </row>
    <row r="1176" spans="1:7" x14ac:dyDescent="0.3">
      <c r="A1176" s="89">
        <v>45096</v>
      </c>
      <c r="B1176" s="90">
        <v>131.52845522000001</v>
      </c>
      <c r="C1176" s="90">
        <v>151.04502739</v>
      </c>
      <c r="D1176" s="90"/>
      <c r="E1176" s="90"/>
      <c r="F1176" s="91">
        <v>135.5041823</v>
      </c>
      <c r="G1176" s="91">
        <v>136.37670165</v>
      </c>
    </row>
    <row r="1177" spans="1:7" x14ac:dyDescent="0.3">
      <c r="A1177" s="89">
        <v>45097</v>
      </c>
      <c r="B1177" s="90">
        <v>131.71258595</v>
      </c>
      <c r="C1177" s="90">
        <v>151.10531956</v>
      </c>
      <c r="D1177" s="90"/>
      <c r="E1177" s="90"/>
      <c r="F1177" s="91">
        <v>135.57300214</v>
      </c>
      <c r="G1177" s="91">
        <v>136.10890405000001</v>
      </c>
    </row>
    <row r="1178" spans="1:7" x14ac:dyDescent="0.3">
      <c r="A1178" s="89">
        <v>45098</v>
      </c>
      <c r="B1178" s="90">
        <v>131.96858295999999</v>
      </c>
      <c r="C1178" s="90">
        <v>151.47834757000001</v>
      </c>
      <c r="D1178" s="90"/>
      <c r="E1178" s="90"/>
      <c r="F1178" s="91">
        <v>135.64185695</v>
      </c>
      <c r="G1178" s="91">
        <v>137.01672608999999</v>
      </c>
    </row>
    <row r="1179" spans="1:7" x14ac:dyDescent="0.3">
      <c r="A1179" s="89">
        <v>45099</v>
      </c>
      <c r="B1179" s="90">
        <v>131.79976101</v>
      </c>
      <c r="C1179" s="90">
        <v>151.52801439000001</v>
      </c>
      <c r="D1179" s="90"/>
      <c r="E1179" s="90"/>
      <c r="F1179" s="91">
        <v>135.71074673999999</v>
      </c>
      <c r="G1179" s="91">
        <v>135.32585549999999</v>
      </c>
    </row>
    <row r="1180" spans="1:7" x14ac:dyDescent="0.3">
      <c r="A1180" s="89">
        <v>45100</v>
      </c>
      <c r="B1180" s="90">
        <v>132.11529221000001</v>
      </c>
      <c r="C1180" s="90">
        <v>151.84972063999999</v>
      </c>
      <c r="D1180" s="90"/>
      <c r="E1180" s="90"/>
      <c r="F1180" s="91">
        <v>135.77967150000001</v>
      </c>
      <c r="G1180" s="91">
        <v>135.37466803000001</v>
      </c>
    </row>
    <row r="1181" spans="1:7" x14ac:dyDescent="0.3">
      <c r="A1181" s="89">
        <v>45103</v>
      </c>
      <c r="B1181" s="90">
        <v>132.23988876000001</v>
      </c>
      <c r="C1181" s="90">
        <v>151.90028106</v>
      </c>
      <c r="D1181" s="90"/>
      <c r="E1181" s="90"/>
      <c r="F1181" s="91">
        <v>135.84863142</v>
      </c>
      <c r="G1181" s="91">
        <v>134.53933658</v>
      </c>
    </row>
    <row r="1182" spans="1:7" x14ac:dyDescent="0.3">
      <c r="A1182" s="89">
        <v>45104</v>
      </c>
      <c r="B1182" s="90">
        <v>132.53160627</v>
      </c>
      <c r="C1182" s="90">
        <v>151.77191675</v>
      </c>
      <c r="D1182" s="90"/>
      <c r="E1182" s="90"/>
      <c r="F1182" s="91">
        <v>135.91762631</v>
      </c>
      <c r="G1182" s="91">
        <v>133.72001428999999</v>
      </c>
    </row>
    <row r="1183" spans="1:7" x14ac:dyDescent="0.3">
      <c r="A1183" s="89">
        <v>45105</v>
      </c>
      <c r="B1183" s="90">
        <v>132.69532529</v>
      </c>
      <c r="C1183" s="90">
        <v>151.42597122999999</v>
      </c>
      <c r="D1183" s="90"/>
      <c r="E1183" s="90"/>
      <c r="F1183" s="91">
        <v>135.98665617</v>
      </c>
      <c r="G1183" s="91">
        <v>132.76248085</v>
      </c>
    </row>
    <row r="1184" spans="1:7" x14ac:dyDescent="0.3">
      <c r="A1184" s="89">
        <v>45106</v>
      </c>
      <c r="B1184" s="90">
        <v>133.1890338</v>
      </c>
      <c r="C1184" s="90">
        <v>151.91939909999999</v>
      </c>
      <c r="D1184" s="90"/>
      <c r="E1184" s="90"/>
      <c r="F1184" s="91">
        <v>136.05572118000001</v>
      </c>
      <c r="G1184" s="91">
        <v>134.69829021000001</v>
      </c>
    </row>
    <row r="1185" spans="1:7" x14ac:dyDescent="0.3">
      <c r="A1185" s="89">
        <v>45107</v>
      </c>
      <c r="B1185" s="90">
        <v>134.17815179999999</v>
      </c>
      <c r="C1185" s="90">
        <v>153.04907119999999</v>
      </c>
      <c r="D1185" s="90"/>
      <c r="E1185" s="90"/>
      <c r="F1185" s="91">
        <v>136.12482116999999</v>
      </c>
      <c r="G1185" s="91">
        <v>134.36189336999999</v>
      </c>
    </row>
    <row r="1186" spans="1:7" x14ac:dyDescent="0.3">
      <c r="A1186" s="89">
        <v>45110</v>
      </c>
      <c r="B1186" s="90">
        <v>134.03994743999999</v>
      </c>
      <c r="C1186" s="90">
        <v>153.31980812</v>
      </c>
      <c r="D1186" s="90"/>
      <c r="E1186" s="90"/>
      <c r="F1186" s="91">
        <v>136.19395631</v>
      </c>
      <c r="G1186" s="91">
        <v>136.16622749000001</v>
      </c>
    </row>
    <row r="1187" spans="1:7" x14ac:dyDescent="0.3">
      <c r="A1187" s="89">
        <v>45111</v>
      </c>
      <c r="B1187" s="90">
        <v>134.26490161999999</v>
      </c>
      <c r="C1187" s="90">
        <v>152.80161744</v>
      </c>
      <c r="D1187" s="90"/>
      <c r="E1187" s="90"/>
      <c r="F1187" s="91">
        <v>136.26312661</v>
      </c>
      <c r="G1187" s="91">
        <v>135.48761954</v>
      </c>
    </row>
    <row r="1188" spans="1:7" x14ac:dyDescent="0.3">
      <c r="A1188" s="89">
        <v>45112</v>
      </c>
      <c r="B1188" s="90">
        <v>134.83515409</v>
      </c>
      <c r="C1188" s="90">
        <v>152.49606394</v>
      </c>
      <c r="D1188" s="90"/>
      <c r="E1188" s="90"/>
      <c r="F1188" s="91">
        <v>136.33233204999999</v>
      </c>
      <c r="G1188" s="91">
        <v>136.02562692000001</v>
      </c>
    </row>
    <row r="1189" spans="1:7" x14ac:dyDescent="0.3">
      <c r="A1189" s="89">
        <v>45113</v>
      </c>
      <c r="B1189" s="90">
        <v>135.10901135</v>
      </c>
      <c r="C1189" s="90">
        <v>152.18085407000001</v>
      </c>
      <c r="D1189" s="90"/>
      <c r="E1189" s="90"/>
      <c r="F1189" s="91">
        <v>136.40157264999999</v>
      </c>
      <c r="G1189" s="91">
        <v>133.60945219999999</v>
      </c>
    </row>
    <row r="1190" spans="1:7" x14ac:dyDescent="0.3">
      <c r="A1190" s="89">
        <v>45114</v>
      </c>
      <c r="B1190" s="90">
        <v>135.68606772000001</v>
      </c>
      <c r="C1190" s="90">
        <v>152.83428956</v>
      </c>
      <c r="D1190" s="90"/>
      <c r="E1190" s="90"/>
      <c r="F1190" s="91">
        <v>136.47084839999999</v>
      </c>
      <c r="G1190" s="91">
        <v>135.28465499000001</v>
      </c>
    </row>
    <row r="1191" spans="1:7" x14ac:dyDescent="0.3">
      <c r="A1191" s="89">
        <v>45117</v>
      </c>
      <c r="B1191" s="90">
        <v>135.27443134000001</v>
      </c>
      <c r="C1191" s="90">
        <v>152.38801900999999</v>
      </c>
      <c r="D1191" s="90"/>
      <c r="E1191" s="90"/>
      <c r="F1191" s="91">
        <v>136.54015931000001</v>
      </c>
      <c r="G1191" s="91">
        <v>134.19740992999999</v>
      </c>
    </row>
    <row r="1192" spans="1:7" x14ac:dyDescent="0.3">
      <c r="A1192" s="89">
        <v>45118</v>
      </c>
      <c r="B1192" s="90">
        <v>135.29484306000001</v>
      </c>
      <c r="C1192" s="90">
        <v>152.53011411</v>
      </c>
      <c r="D1192" s="90"/>
      <c r="E1192" s="90"/>
      <c r="F1192" s="91">
        <v>136.60950536000001</v>
      </c>
      <c r="G1192" s="91">
        <v>133.75716414999999</v>
      </c>
    </row>
    <row r="1193" spans="1:7" x14ac:dyDescent="0.3">
      <c r="A1193" s="89">
        <v>45119</v>
      </c>
      <c r="B1193" s="90">
        <v>135.22552826</v>
      </c>
      <c r="C1193" s="90">
        <v>152.59087048000001</v>
      </c>
      <c r="D1193" s="90"/>
      <c r="E1193" s="90"/>
      <c r="F1193" s="91">
        <v>136.67888657</v>
      </c>
      <c r="G1193" s="91">
        <v>133.88342817</v>
      </c>
    </row>
    <row r="1194" spans="1:7" x14ac:dyDescent="0.3">
      <c r="A1194" s="89">
        <v>45120</v>
      </c>
      <c r="B1194" s="90">
        <v>135.15578821</v>
      </c>
      <c r="C1194" s="90">
        <v>152.46193356000001</v>
      </c>
      <c r="D1194" s="90"/>
      <c r="E1194" s="90"/>
      <c r="F1194" s="91">
        <v>136.74830310999999</v>
      </c>
      <c r="G1194" s="91">
        <v>135.70098376999999</v>
      </c>
    </row>
    <row r="1195" spans="1:7" x14ac:dyDescent="0.3">
      <c r="A1195" s="89">
        <v>45121</v>
      </c>
      <c r="B1195" s="90">
        <v>135.39902789000001</v>
      </c>
      <c r="C1195" s="90">
        <v>152.12051846</v>
      </c>
      <c r="D1195" s="90"/>
      <c r="E1195" s="90"/>
      <c r="F1195" s="91">
        <v>136.81775479999999</v>
      </c>
      <c r="G1195" s="91">
        <v>133.93354919000001</v>
      </c>
    </row>
    <row r="1196" spans="1:7" x14ac:dyDescent="0.3">
      <c r="A1196" s="89">
        <v>45124</v>
      </c>
      <c r="B1196" s="90">
        <v>135.33906845999999</v>
      </c>
      <c r="C1196" s="90">
        <v>152.29915339999999</v>
      </c>
      <c r="D1196" s="90"/>
      <c r="E1196" s="90"/>
      <c r="F1196" s="91">
        <v>136.88724182000001</v>
      </c>
      <c r="G1196" s="91">
        <v>134.51260916000001</v>
      </c>
    </row>
    <row r="1197" spans="1:7" x14ac:dyDescent="0.3">
      <c r="A1197" s="89">
        <v>45125</v>
      </c>
      <c r="B1197" s="90">
        <v>135.22765448000001</v>
      </c>
      <c r="C1197" s="90">
        <v>152.75636974</v>
      </c>
      <c r="D1197" s="90"/>
      <c r="E1197" s="90"/>
      <c r="F1197" s="91">
        <v>136.95676417999999</v>
      </c>
      <c r="G1197" s="91">
        <v>134.08220553000001</v>
      </c>
    </row>
    <row r="1198" spans="1:7" x14ac:dyDescent="0.3">
      <c r="A1198" s="89">
        <v>45126</v>
      </c>
      <c r="B1198" s="90">
        <v>135.00142457000001</v>
      </c>
      <c r="C1198" s="90">
        <v>152.70084199999999</v>
      </c>
      <c r="D1198" s="90"/>
      <c r="E1198" s="90"/>
      <c r="F1198" s="91">
        <v>137.02632186</v>
      </c>
      <c r="G1198" s="91">
        <v>133.75323867</v>
      </c>
    </row>
    <row r="1199" spans="1:7" x14ac:dyDescent="0.3">
      <c r="A1199" s="89">
        <v>45127</v>
      </c>
      <c r="B1199" s="90">
        <v>134.95975064000001</v>
      </c>
      <c r="C1199" s="90">
        <v>152.74649158</v>
      </c>
      <c r="D1199" s="90"/>
      <c r="E1199" s="90"/>
      <c r="F1199" s="91">
        <v>137.09591487</v>
      </c>
      <c r="G1199" s="91">
        <v>134.3572283</v>
      </c>
    </row>
    <row r="1200" spans="1:7" x14ac:dyDescent="0.3">
      <c r="A1200" s="89">
        <v>45128</v>
      </c>
      <c r="B1200" s="90">
        <v>135.44920671</v>
      </c>
      <c r="C1200" s="90">
        <v>153.23095480999999</v>
      </c>
      <c r="D1200" s="90"/>
      <c r="E1200" s="90"/>
      <c r="F1200" s="91">
        <v>137.16554321999999</v>
      </c>
      <c r="G1200" s="91">
        <v>136.78519084999999</v>
      </c>
    </row>
    <row r="1201" spans="1:7" x14ac:dyDescent="0.3">
      <c r="A1201" s="89">
        <v>45131</v>
      </c>
      <c r="B1201" s="90">
        <v>135.33056357999999</v>
      </c>
      <c r="C1201" s="90">
        <v>153.41135424000001</v>
      </c>
      <c r="D1201" s="90"/>
      <c r="E1201" s="90"/>
      <c r="F1201" s="91">
        <v>137.23520690000001</v>
      </c>
      <c r="G1201" s="91">
        <v>138.06514867999999</v>
      </c>
    </row>
    <row r="1202" spans="1:7" x14ac:dyDescent="0.3">
      <c r="A1202" s="89">
        <v>45132</v>
      </c>
      <c r="B1202" s="90">
        <v>135.34927432000001</v>
      </c>
      <c r="C1202" s="90">
        <v>153.54920878999999</v>
      </c>
      <c r="D1202" s="90"/>
      <c r="E1202" s="90"/>
      <c r="F1202" s="91">
        <v>137.30490589999999</v>
      </c>
      <c r="G1202" s="91">
        <v>138.82302863999999</v>
      </c>
    </row>
    <row r="1203" spans="1:7" x14ac:dyDescent="0.3">
      <c r="A1203" s="89">
        <v>45133</v>
      </c>
      <c r="B1203" s="90">
        <v>135.01163043</v>
      </c>
      <c r="C1203" s="90">
        <v>153.77281502</v>
      </c>
      <c r="D1203" s="90"/>
      <c r="E1203" s="90"/>
      <c r="F1203" s="91">
        <v>137.37464041999999</v>
      </c>
      <c r="G1203" s="91">
        <v>139.45180002000001</v>
      </c>
    </row>
    <row r="1204" spans="1:7" x14ac:dyDescent="0.3">
      <c r="A1204" s="89">
        <v>45134</v>
      </c>
      <c r="B1204" s="90">
        <v>134.9584749</v>
      </c>
      <c r="C1204" s="90">
        <v>153.65763433999999</v>
      </c>
      <c r="D1204" s="90"/>
      <c r="E1204" s="90"/>
      <c r="F1204" s="91">
        <v>137.44441026999999</v>
      </c>
      <c r="G1204" s="91">
        <v>136.52675751999999</v>
      </c>
    </row>
    <row r="1205" spans="1:7" x14ac:dyDescent="0.3">
      <c r="A1205" s="89">
        <v>45135</v>
      </c>
      <c r="B1205" s="90">
        <v>135.28081001000001</v>
      </c>
      <c r="C1205" s="90">
        <v>153.88058518</v>
      </c>
      <c r="D1205" s="90"/>
      <c r="E1205" s="90"/>
      <c r="F1205" s="91">
        <v>137.51421561999999</v>
      </c>
      <c r="G1205" s="91">
        <v>136.75144306999999</v>
      </c>
    </row>
    <row r="1206" spans="1:7" x14ac:dyDescent="0.3">
      <c r="A1206" s="89">
        <v>45138</v>
      </c>
      <c r="B1206" s="90">
        <v>135.95822401000001</v>
      </c>
      <c r="C1206" s="90">
        <v>154.28648770000001</v>
      </c>
      <c r="D1206" s="90"/>
      <c r="E1206" s="90"/>
      <c r="F1206" s="91">
        <v>137.58405630999999</v>
      </c>
      <c r="G1206" s="91">
        <v>138.7493092</v>
      </c>
    </row>
    <row r="1207" spans="1:7" x14ac:dyDescent="0.3">
      <c r="A1207" s="89">
        <v>45139</v>
      </c>
      <c r="B1207" s="90">
        <v>135.62440731999999</v>
      </c>
      <c r="C1207" s="90">
        <v>154.34771257</v>
      </c>
      <c r="D1207" s="90"/>
      <c r="E1207" s="90"/>
      <c r="F1207" s="91">
        <v>137.65393251</v>
      </c>
      <c r="G1207" s="91">
        <v>137.95898997</v>
      </c>
    </row>
    <row r="1208" spans="1:7" x14ac:dyDescent="0.3">
      <c r="A1208" s="89">
        <v>45140</v>
      </c>
      <c r="B1208" s="90">
        <v>135.74475142</v>
      </c>
      <c r="C1208" s="90">
        <v>154.63113286000001</v>
      </c>
      <c r="D1208" s="90"/>
      <c r="E1208" s="90"/>
      <c r="F1208" s="91">
        <v>137.72384421000001</v>
      </c>
      <c r="G1208" s="91">
        <v>137.51561516999999</v>
      </c>
    </row>
    <row r="1209" spans="1:7" x14ac:dyDescent="0.3">
      <c r="A1209" s="89">
        <v>45141</v>
      </c>
      <c r="B1209" s="90">
        <v>136.15128487999999</v>
      </c>
      <c r="C1209" s="90">
        <v>154.75632913999999</v>
      </c>
      <c r="D1209" s="90"/>
      <c r="E1209" s="90"/>
      <c r="F1209" s="91">
        <v>137.79138054000001</v>
      </c>
      <c r="G1209" s="91">
        <v>137.20504686999999</v>
      </c>
    </row>
    <row r="1210" spans="1:7" x14ac:dyDescent="0.3">
      <c r="A1210" s="89">
        <v>45142</v>
      </c>
      <c r="B1210" s="90">
        <v>136.78659970000001</v>
      </c>
      <c r="C1210" s="90">
        <v>155.02929007</v>
      </c>
      <c r="D1210" s="90"/>
      <c r="E1210" s="90"/>
      <c r="F1210" s="91">
        <v>137.85895006999999</v>
      </c>
      <c r="G1210" s="91">
        <v>135.97837319999999</v>
      </c>
    </row>
    <row r="1211" spans="1:7" x14ac:dyDescent="0.3">
      <c r="A1211" s="89">
        <v>45145</v>
      </c>
      <c r="B1211" s="90">
        <v>136.90354185999999</v>
      </c>
      <c r="C1211" s="90">
        <v>154.91855430999999</v>
      </c>
      <c r="D1211" s="90"/>
      <c r="E1211" s="90"/>
      <c r="F1211" s="91">
        <v>137.92655260000001</v>
      </c>
      <c r="G1211" s="91">
        <v>135.83252727999999</v>
      </c>
    </row>
    <row r="1212" spans="1:7" x14ac:dyDescent="0.3">
      <c r="A1212" s="89">
        <v>45146</v>
      </c>
      <c r="B1212" s="90">
        <v>136.79382885999999</v>
      </c>
      <c r="C1212" s="90">
        <v>155.6010181</v>
      </c>
      <c r="D1212" s="90"/>
      <c r="E1212" s="90"/>
      <c r="F1212" s="91">
        <v>137.99418832000001</v>
      </c>
      <c r="G1212" s="91">
        <v>135.50340112000001</v>
      </c>
    </row>
    <row r="1213" spans="1:7" x14ac:dyDescent="0.3">
      <c r="A1213" s="89">
        <v>45147</v>
      </c>
      <c r="B1213" s="90">
        <v>136.59566505999999</v>
      </c>
      <c r="C1213" s="90">
        <v>155.66689291</v>
      </c>
      <c r="D1213" s="90"/>
      <c r="E1213" s="90"/>
      <c r="F1213" s="91">
        <v>138.06185722999999</v>
      </c>
      <c r="G1213" s="91">
        <v>134.72801010000001</v>
      </c>
    </row>
    <row r="1214" spans="1:7" x14ac:dyDescent="0.3">
      <c r="A1214" s="89">
        <v>45148</v>
      </c>
      <c r="B1214" s="90">
        <v>136.63606325999999</v>
      </c>
      <c r="C1214" s="90">
        <v>155.87037526</v>
      </c>
      <c r="D1214" s="90"/>
      <c r="E1214" s="90"/>
      <c r="F1214" s="91">
        <v>138.12955933000001</v>
      </c>
      <c r="G1214" s="91">
        <v>134.66068522</v>
      </c>
    </row>
    <row r="1215" spans="1:7" x14ac:dyDescent="0.3">
      <c r="A1215" s="89">
        <v>45149</v>
      </c>
      <c r="B1215" s="90">
        <v>136.95797311999999</v>
      </c>
      <c r="C1215" s="90">
        <v>156.04124138</v>
      </c>
      <c r="D1215" s="90"/>
      <c r="E1215" s="90"/>
      <c r="F1215" s="91">
        <v>138.19729462000001</v>
      </c>
      <c r="G1215" s="91">
        <v>134.33702059000001</v>
      </c>
    </row>
    <row r="1216" spans="1:7" x14ac:dyDescent="0.3">
      <c r="A1216" s="89">
        <v>45152</v>
      </c>
      <c r="B1216" s="90">
        <v>136.69772366999999</v>
      </c>
      <c r="C1216" s="90">
        <v>155.69370071</v>
      </c>
      <c r="D1216" s="90"/>
      <c r="E1216" s="90"/>
      <c r="F1216" s="91">
        <v>138.26506309999999</v>
      </c>
      <c r="G1216" s="91">
        <v>132.90838366</v>
      </c>
    </row>
    <row r="1217" spans="1:7" x14ac:dyDescent="0.3">
      <c r="A1217" s="89">
        <v>45153</v>
      </c>
      <c r="B1217" s="90">
        <v>136.69644794000001</v>
      </c>
      <c r="C1217" s="90">
        <v>155.81641776999999</v>
      </c>
      <c r="D1217" s="90"/>
      <c r="E1217" s="90"/>
      <c r="F1217" s="91">
        <v>138.33286476999999</v>
      </c>
      <c r="G1217" s="91">
        <v>132.18230581</v>
      </c>
    </row>
    <row r="1218" spans="1:7" x14ac:dyDescent="0.3">
      <c r="A1218" s="89">
        <v>45154</v>
      </c>
      <c r="B1218" s="90">
        <v>136.60416993999999</v>
      </c>
      <c r="C1218" s="90">
        <v>155.79802427999999</v>
      </c>
      <c r="D1218" s="90"/>
      <c r="E1218" s="90"/>
      <c r="F1218" s="91">
        <v>138.40069980999999</v>
      </c>
      <c r="G1218" s="91">
        <v>131.52248329</v>
      </c>
    </row>
    <row r="1219" spans="1:7" x14ac:dyDescent="0.3">
      <c r="A1219" s="89">
        <v>45155</v>
      </c>
      <c r="B1219" s="90">
        <v>136.34817294000001</v>
      </c>
      <c r="C1219" s="90">
        <v>155.48627740000001</v>
      </c>
      <c r="D1219" s="90"/>
      <c r="E1219" s="90"/>
      <c r="F1219" s="91">
        <v>138.46856804000001</v>
      </c>
      <c r="G1219" s="91">
        <v>130.82929985000001</v>
      </c>
    </row>
    <row r="1220" spans="1:7" x14ac:dyDescent="0.3">
      <c r="A1220" s="89">
        <v>45156</v>
      </c>
      <c r="B1220" s="90">
        <v>136.4825501</v>
      </c>
      <c r="C1220" s="90">
        <v>155.32748612</v>
      </c>
      <c r="D1220" s="90"/>
      <c r="E1220" s="90"/>
      <c r="F1220" s="91">
        <v>138.53646963</v>
      </c>
      <c r="G1220" s="91">
        <v>131.31426200999999</v>
      </c>
    </row>
    <row r="1221" spans="1:7" x14ac:dyDescent="0.3">
      <c r="A1221" s="89">
        <v>45159</v>
      </c>
      <c r="B1221" s="90">
        <v>136.21464625999999</v>
      </c>
      <c r="C1221" s="90">
        <v>154.67551374000001</v>
      </c>
      <c r="D1221" s="90"/>
      <c r="E1221" s="90"/>
      <c r="F1221" s="91">
        <v>138.60440442000001</v>
      </c>
      <c r="G1221" s="91">
        <v>130.20014161</v>
      </c>
    </row>
    <row r="1222" spans="1:7" x14ac:dyDescent="0.3">
      <c r="A1222" s="89">
        <v>45160</v>
      </c>
      <c r="B1222" s="90">
        <v>135.87274993</v>
      </c>
      <c r="C1222" s="90">
        <v>154.48254123000001</v>
      </c>
      <c r="D1222" s="90"/>
      <c r="E1222" s="90"/>
      <c r="F1222" s="91">
        <v>138.67237256999999</v>
      </c>
      <c r="G1222" s="91">
        <v>132.16477198999999</v>
      </c>
    </row>
    <row r="1223" spans="1:7" x14ac:dyDescent="0.3">
      <c r="A1223" s="89">
        <v>45161</v>
      </c>
      <c r="B1223" s="90">
        <v>135.63801513000001</v>
      </c>
      <c r="C1223" s="90">
        <v>154.89388606</v>
      </c>
      <c r="D1223" s="90"/>
      <c r="E1223" s="90"/>
      <c r="F1223" s="91">
        <v>138.74037408999999</v>
      </c>
      <c r="G1223" s="91">
        <v>134.41604228</v>
      </c>
    </row>
    <row r="1224" spans="1:7" x14ac:dyDescent="0.3">
      <c r="A1224" s="89">
        <v>45162</v>
      </c>
      <c r="B1224" s="90">
        <v>135.6550249</v>
      </c>
      <c r="C1224" s="90">
        <v>154.78953455999999</v>
      </c>
      <c r="D1224" s="90"/>
      <c r="E1224" s="90"/>
      <c r="F1224" s="91">
        <v>138.8084088</v>
      </c>
      <c r="G1224" s="91">
        <v>133.15420993000001</v>
      </c>
    </row>
    <row r="1225" spans="1:7" x14ac:dyDescent="0.3">
      <c r="A1225" s="89">
        <v>45163</v>
      </c>
      <c r="B1225" s="90">
        <v>135.95482206</v>
      </c>
      <c r="C1225" s="90">
        <v>154.59335525</v>
      </c>
      <c r="D1225" s="90"/>
      <c r="E1225" s="90"/>
      <c r="F1225" s="91">
        <v>138.87647688000001</v>
      </c>
      <c r="G1225" s="91">
        <v>131.80202320999999</v>
      </c>
    </row>
    <row r="1226" spans="1:7" x14ac:dyDescent="0.3">
      <c r="A1226" s="89">
        <v>45166</v>
      </c>
      <c r="B1226" s="90">
        <v>135.61420146</v>
      </c>
      <c r="C1226" s="90">
        <v>154.73037131000001</v>
      </c>
      <c r="D1226" s="90"/>
      <c r="E1226" s="90"/>
      <c r="F1226" s="91">
        <v>138.94457850000001</v>
      </c>
      <c r="G1226" s="91">
        <v>133.26273531999999</v>
      </c>
    </row>
    <row r="1227" spans="1:7" x14ac:dyDescent="0.3">
      <c r="A1227" s="89">
        <v>45167</v>
      </c>
      <c r="B1227" s="90">
        <v>135.75623302</v>
      </c>
      <c r="C1227" s="90">
        <v>154.98130133000001</v>
      </c>
      <c r="D1227" s="90"/>
      <c r="E1227" s="90"/>
      <c r="F1227" s="91">
        <v>139.01271349999999</v>
      </c>
      <c r="G1227" s="91">
        <v>134.72213894000001</v>
      </c>
    </row>
    <row r="1228" spans="1:7" x14ac:dyDescent="0.3">
      <c r="A1228" s="89">
        <v>45168</v>
      </c>
      <c r="B1228" s="90">
        <v>136.41833822999999</v>
      </c>
      <c r="C1228" s="90">
        <v>154.69847234</v>
      </c>
      <c r="D1228" s="90"/>
      <c r="E1228" s="90"/>
      <c r="F1228" s="91">
        <v>139.08088186000001</v>
      </c>
      <c r="G1228" s="91">
        <v>133.73392984</v>
      </c>
    </row>
    <row r="1229" spans="1:7" x14ac:dyDescent="0.3">
      <c r="A1229" s="89">
        <v>45169</v>
      </c>
      <c r="B1229" s="90">
        <v>136.62288068999999</v>
      </c>
      <c r="C1229" s="90">
        <v>153.7058376</v>
      </c>
      <c r="D1229" s="90"/>
      <c r="E1229" s="90"/>
      <c r="F1229" s="91">
        <v>139.14908359</v>
      </c>
      <c r="G1229" s="91">
        <v>131.69348643999999</v>
      </c>
    </row>
    <row r="1230" spans="1:7" x14ac:dyDescent="0.3">
      <c r="A1230" s="89">
        <v>45170</v>
      </c>
      <c r="B1230" s="90">
        <v>136.81083862</v>
      </c>
      <c r="C1230" s="90">
        <v>153.69294657</v>
      </c>
      <c r="D1230" s="90"/>
      <c r="E1230" s="90"/>
      <c r="F1230" s="91">
        <v>139.21731886000001</v>
      </c>
      <c r="G1230" s="91">
        <v>134.14111054</v>
      </c>
    </row>
    <row r="1231" spans="1:7" x14ac:dyDescent="0.3">
      <c r="A1231" s="89">
        <v>45173</v>
      </c>
      <c r="B1231" s="90">
        <v>136.82784839000001</v>
      </c>
      <c r="C1231" s="90">
        <v>153.5468989</v>
      </c>
      <c r="D1231" s="90"/>
      <c r="E1231" s="90"/>
      <c r="F1231" s="91">
        <v>139.28558751</v>
      </c>
      <c r="G1231" s="91">
        <v>134.00873641999999</v>
      </c>
    </row>
    <row r="1232" spans="1:7" x14ac:dyDescent="0.3">
      <c r="A1232" s="89">
        <v>45174</v>
      </c>
      <c r="B1232" s="90">
        <v>136.74960346</v>
      </c>
      <c r="C1232" s="90">
        <v>153.24542557000001</v>
      </c>
      <c r="D1232" s="90"/>
      <c r="E1232" s="90"/>
      <c r="F1232" s="91">
        <v>139.3538897</v>
      </c>
      <c r="G1232" s="91">
        <v>133.50204188000001</v>
      </c>
    </row>
    <row r="1233" spans="1:7" x14ac:dyDescent="0.3">
      <c r="A1233" s="89">
        <v>45175</v>
      </c>
      <c r="B1233" s="90">
        <v>137.01453058999999</v>
      </c>
      <c r="C1233" s="90">
        <v>153.32863936000001</v>
      </c>
      <c r="D1233" s="90"/>
      <c r="E1233" s="90"/>
      <c r="F1233" s="91">
        <v>139.42222543</v>
      </c>
      <c r="G1233" s="91">
        <v>131.97058003999999</v>
      </c>
    </row>
    <row r="1234" spans="1:7" x14ac:dyDescent="0.3">
      <c r="A1234" s="89">
        <v>45176</v>
      </c>
      <c r="B1234" s="90"/>
      <c r="C1234" s="90"/>
      <c r="D1234" s="90"/>
      <c r="E1234" s="90"/>
      <c r="F1234" s="91"/>
      <c r="G1234" s="91"/>
    </row>
    <row r="1235" spans="1:7" x14ac:dyDescent="0.3">
      <c r="A1235" s="89">
        <v>45177</v>
      </c>
      <c r="B1235" s="90">
        <v>137.79315271999999</v>
      </c>
      <c r="C1235" s="90">
        <v>153.45321178</v>
      </c>
      <c r="D1235" s="90"/>
      <c r="E1235" s="90"/>
      <c r="F1235" s="91">
        <v>139.49059453999999</v>
      </c>
      <c r="G1235" s="91">
        <v>131.20603245000001</v>
      </c>
    </row>
    <row r="1236" spans="1:7" x14ac:dyDescent="0.3">
      <c r="A1236" s="89">
        <v>45180</v>
      </c>
      <c r="B1236" s="90">
        <v>137.22332549000001</v>
      </c>
      <c r="C1236" s="90">
        <v>153.55028075999999</v>
      </c>
      <c r="D1236" s="90"/>
      <c r="E1236" s="90"/>
      <c r="F1236" s="91">
        <v>139.55899719000001</v>
      </c>
      <c r="G1236" s="91">
        <v>132.99234349</v>
      </c>
    </row>
    <row r="1237" spans="1:7" x14ac:dyDescent="0.3">
      <c r="A1237" s="89">
        <v>45181</v>
      </c>
      <c r="B1237" s="90">
        <v>137.13444946000001</v>
      </c>
      <c r="C1237" s="90">
        <v>153.81283891999999</v>
      </c>
      <c r="D1237" s="90"/>
      <c r="E1237" s="90"/>
      <c r="F1237" s="91">
        <v>139.62743338000001</v>
      </c>
      <c r="G1237" s="91">
        <v>134.22662918</v>
      </c>
    </row>
    <row r="1238" spans="1:7" x14ac:dyDescent="0.3">
      <c r="A1238" s="89">
        <v>45182</v>
      </c>
      <c r="B1238" s="90">
        <v>136.76618798000001</v>
      </c>
      <c r="C1238" s="90">
        <v>153.90294703999999</v>
      </c>
      <c r="D1238" s="90"/>
      <c r="E1238" s="90"/>
      <c r="F1238" s="91">
        <v>139.69590313</v>
      </c>
      <c r="G1238" s="91">
        <v>134.46312531999999</v>
      </c>
    </row>
    <row r="1239" spans="1:7" x14ac:dyDescent="0.3">
      <c r="A1239" s="89">
        <v>45183</v>
      </c>
      <c r="B1239" s="90">
        <v>136.77554336</v>
      </c>
      <c r="C1239" s="90">
        <v>153.96872986</v>
      </c>
      <c r="D1239" s="90"/>
      <c r="E1239" s="90"/>
      <c r="F1239" s="91">
        <v>139.76440642</v>
      </c>
      <c r="G1239" s="91">
        <v>135.84623802999999</v>
      </c>
    </row>
    <row r="1240" spans="1:7" x14ac:dyDescent="0.3">
      <c r="A1240" s="89">
        <v>45184</v>
      </c>
      <c r="B1240" s="90">
        <v>137.52652461</v>
      </c>
      <c r="C1240" s="90">
        <v>153.62472634</v>
      </c>
      <c r="D1240" s="90"/>
      <c r="E1240" s="90"/>
      <c r="F1240" s="91">
        <v>139.83294343</v>
      </c>
      <c r="G1240" s="91">
        <v>135.12483662</v>
      </c>
    </row>
    <row r="1241" spans="1:7" x14ac:dyDescent="0.3">
      <c r="A1241" s="89">
        <v>45187</v>
      </c>
      <c r="B1241" s="90">
        <v>137.49760800000001</v>
      </c>
      <c r="C1241" s="90">
        <v>153.51164137999999</v>
      </c>
      <c r="D1241" s="90"/>
      <c r="E1241" s="90"/>
      <c r="F1241" s="91">
        <v>139.90151399000001</v>
      </c>
      <c r="G1241" s="91">
        <v>134.59083437000001</v>
      </c>
    </row>
    <row r="1242" spans="1:7" x14ac:dyDescent="0.3">
      <c r="A1242" s="89">
        <v>45188</v>
      </c>
      <c r="B1242" s="90">
        <v>137.33346374000001</v>
      </c>
      <c r="C1242" s="90">
        <v>153.35333302000001</v>
      </c>
      <c r="D1242" s="90"/>
      <c r="E1242" s="90"/>
      <c r="F1242" s="91">
        <v>139.97011810000001</v>
      </c>
      <c r="G1242" s="91">
        <v>134.08742813000001</v>
      </c>
    </row>
    <row r="1243" spans="1:7" x14ac:dyDescent="0.3">
      <c r="A1243" s="89">
        <v>45189</v>
      </c>
      <c r="B1243" s="90">
        <v>137.12849603999999</v>
      </c>
      <c r="C1243" s="90">
        <v>153.58159793999999</v>
      </c>
      <c r="D1243" s="90"/>
      <c r="E1243" s="90"/>
      <c r="F1243" s="91">
        <v>140.03875593000001</v>
      </c>
      <c r="G1243" s="91">
        <v>135.05405277</v>
      </c>
    </row>
    <row r="1244" spans="1:7" x14ac:dyDescent="0.3">
      <c r="A1244" s="89">
        <v>45190</v>
      </c>
      <c r="B1244" s="90">
        <v>137.10893480999999</v>
      </c>
      <c r="C1244" s="90">
        <v>153.4213747</v>
      </c>
      <c r="D1244" s="90"/>
      <c r="E1244" s="90"/>
      <c r="F1244" s="91">
        <v>140.10496522</v>
      </c>
      <c r="G1244" s="91">
        <v>132.15230147</v>
      </c>
    </row>
    <row r="1245" spans="1:7" x14ac:dyDescent="0.3">
      <c r="A1245" s="89">
        <v>45191</v>
      </c>
      <c r="B1245" s="90">
        <v>137.20036231</v>
      </c>
      <c r="C1245" s="90">
        <v>153.36419282</v>
      </c>
      <c r="D1245" s="90"/>
      <c r="E1245" s="90"/>
      <c r="F1245" s="91">
        <v>140.17120573</v>
      </c>
      <c r="G1245" s="91">
        <v>131.99709127</v>
      </c>
    </row>
    <row r="1246" spans="1:7" x14ac:dyDescent="0.3">
      <c r="A1246" s="89">
        <v>45194</v>
      </c>
      <c r="B1246" s="90">
        <v>136.68539158999999</v>
      </c>
      <c r="C1246" s="90">
        <v>152.81732762999999</v>
      </c>
      <c r="D1246" s="90"/>
      <c r="E1246" s="90"/>
      <c r="F1246" s="91">
        <v>140.23747764000001</v>
      </c>
      <c r="G1246" s="91">
        <v>131.90148016000001</v>
      </c>
    </row>
    <row r="1247" spans="1:7" x14ac:dyDescent="0.3">
      <c r="A1247" s="89">
        <v>45195</v>
      </c>
      <c r="B1247" s="90">
        <v>136.04157187000001</v>
      </c>
      <c r="C1247" s="90">
        <v>151.13459187999999</v>
      </c>
      <c r="D1247" s="90"/>
      <c r="E1247" s="90"/>
      <c r="F1247" s="91">
        <v>140.30378078999999</v>
      </c>
      <c r="G1247" s="91">
        <v>129.93170683</v>
      </c>
    </row>
    <row r="1248" spans="1:7" x14ac:dyDescent="0.3">
      <c r="A1248" s="89">
        <v>45196</v>
      </c>
      <c r="B1248" s="90">
        <v>135.78685060000001</v>
      </c>
      <c r="C1248" s="90">
        <v>150.66077584999999</v>
      </c>
      <c r="D1248" s="90"/>
      <c r="E1248" s="90"/>
      <c r="F1248" s="91">
        <v>140.37011533</v>
      </c>
      <c r="G1248" s="91">
        <v>130.0837425</v>
      </c>
    </row>
    <row r="1249" spans="1:7" x14ac:dyDescent="0.3">
      <c r="A1249" s="89">
        <v>45197</v>
      </c>
      <c r="B1249" s="90">
        <v>135.78770109000001</v>
      </c>
      <c r="C1249" s="90">
        <v>151.47186235000001</v>
      </c>
      <c r="D1249" s="90"/>
      <c r="E1249" s="90"/>
      <c r="F1249" s="91">
        <v>140.43648128999999</v>
      </c>
      <c r="G1249" s="91">
        <v>131.68091351999999</v>
      </c>
    </row>
    <row r="1250" spans="1:7" x14ac:dyDescent="0.3">
      <c r="A1250" s="89">
        <v>45198</v>
      </c>
      <c r="B1250" s="90">
        <v>136.89801367999999</v>
      </c>
      <c r="C1250" s="90">
        <v>152.25228003999999</v>
      </c>
      <c r="D1250" s="90"/>
      <c r="E1250" s="90"/>
      <c r="F1250" s="91">
        <v>140.50287864000001</v>
      </c>
      <c r="G1250" s="91">
        <v>132.63032290999999</v>
      </c>
    </row>
    <row r="1251" spans="1:7" x14ac:dyDescent="0.3">
      <c r="A1251" s="89">
        <v>45201</v>
      </c>
      <c r="B1251" s="90">
        <v>135.95609779</v>
      </c>
      <c r="C1251" s="90">
        <v>151.44405896000001</v>
      </c>
      <c r="D1251" s="90"/>
      <c r="E1251" s="90"/>
      <c r="F1251" s="91">
        <v>140.56930722999999</v>
      </c>
      <c r="G1251" s="91">
        <v>130.9141358</v>
      </c>
    </row>
    <row r="1252" spans="1:7" x14ac:dyDescent="0.3">
      <c r="A1252" s="89">
        <v>45202</v>
      </c>
      <c r="B1252" s="90">
        <v>135.89613836000001</v>
      </c>
      <c r="C1252" s="90">
        <v>150.48186179000001</v>
      </c>
      <c r="D1252" s="90"/>
      <c r="E1252" s="90"/>
      <c r="F1252" s="91">
        <v>140.63576721999999</v>
      </c>
      <c r="G1252" s="91">
        <v>129.05058947000001</v>
      </c>
    </row>
    <row r="1253" spans="1:7" x14ac:dyDescent="0.3">
      <c r="A1253" s="89">
        <v>45203</v>
      </c>
      <c r="B1253" s="90">
        <v>135.43134645000001</v>
      </c>
      <c r="C1253" s="90">
        <v>150.88214429000001</v>
      </c>
      <c r="D1253" s="90"/>
      <c r="E1253" s="90"/>
      <c r="F1253" s="91">
        <v>140.70225879</v>
      </c>
      <c r="G1253" s="91">
        <v>129.26496635999999</v>
      </c>
    </row>
    <row r="1254" spans="1:7" x14ac:dyDescent="0.3">
      <c r="A1254" s="89">
        <v>45204</v>
      </c>
      <c r="B1254" s="90">
        <v>135.3616064</v>
      </c>
      <c r="C1254" s="90">
        <v>150.80821072000001</v>
      </c>
      <c r="D1254" s="90"/>
      <c r="E1254" s="90"/>
      <c r="F1254" s="91">
        <v>140.76878177</v>
      </c>
      <c r="G1254" s="91">
        <v>128.89702911000001</v>
      </c>
    </row>
    <row r="1255" spans="1:7" x14ac:dyDescent="0.3">
      <c r="A1255" s="89">
        <v>45205</v>
      </c>
      <c r="B1255" s="90">
        <v>135.36415787000001</v>
      </c>
      <c r="C1255" s="90">
        <v>151.29498762</v>
      </c>
      <c r="D1255" s="90"/>
      <c r="E1255" s="90"/>
      <c r="F1255" s="91">
        <v>140.83533614999999</v>
      </c>
      <c r="G1255" s="91">
        <v>129.90462668999999</v>
      </c>
    </row>
    <row r="1256" spans="1:7" x14ac:dyDescent="0.3">
      <c r="A1256" s="89">
        <v>45208</v>
      </c>
      <c r="B1256" s="90">
        <v>135.20001361000001</v>
      </c>
      <c r="C1256" s="90">
        <v>152.07808141999999</v>
      </c>
      <c r="D1256" s="90"/>
      <c r="E1256" s="90"/>
      <c r="F1256" s="91">
        <v>140.90192193999999</v>
      </c>
      <c r="G1256" s="91">
        <v>131.02701904</v>
      </c>
    </row>
    <row r="1257" spans="1:7" x14ac:dyDescent="0.3">
      <c r="A1257" s="89">
        <v>45209</v>
      </c>
      <c r="B1257" s="90">
        <v>135.24423899999999</v>
      </c>
      <c r="C1257" s="90">
        <v>152.34603569999999</v>
      </c>
      <c r="D1257" s="90"/>
      <c r="E1257" s="90"/>
      <c r="F1257" s="91">
        <v>140.96853931999999</v>
      </c>
      <c r="G1257" s="91">
        <v>132.82577784</v>
      </c>
    </row>
    <row r="1258" spans="1:7" x14ac:dyDescent="0.3">
      <c r="A1258" s="89">
        <v>45210</v>
      </c>
      <c r="B1258" s="90">
        <v>135.38797154</v>
      </c>
      <c r="C1258" s="90">
        <v>152.20333804000001</v>
      </c>
      <c r="D1258" s="90"/>
      <c r="E1258" s="90"/>
      <c r="F1258" s="91">
        <v>141.03518808999999</v>
      </c>
      <c r="G1258" s="91">
        <v>133.18281476000001</v>
      </c>
    </row>
    <row r="1259" spans="1:7" x14ac:dyDescent="0.3">
      <c r="A1259" s="89">
        <v>45211</v>
      </c>
      <c r="B1259" s="90"/>
      <c r="C1259" s="90"/>
      <c r="D1259" s="90"/>
      <c r="E1259" s="90"/>
      <c r="F1259" s="91"/>
      <c r="G1259" s="91"/>
    </row>
    <row r="1260" spans="1:7" x14ac:dyDescent="0.3">
      <c r="A1260" s="89">
        <v>45212</v>
      </c>
      <c r="B1260" s="90">
        <v>135.73837276</v>
      </c>
      <c r="C1260" s="90">
        <v>151.72050827000001</v>
      </c>
      <c r="D1260" s="90"/>
      <c r="E1260" s="90"/>
      <c r="F1260" s="91">
        <v>141.10186845999999</v>
      </c>
      <c r="G1260" s="91">
        <v>131.70744751000001</v>
      </c>
    </row>
    <row r="1261" spans="1:7" x14ac:dyDescent="0.3">
      <c r="A1261" s="89">
        <v>45215</v>
      </c>
      <c r="B1261" s="90">
        <v>135.66012782999999</v>
      </c>
      <c r="C1261" s="90">
        <v>152.16239288</v>
      </c>
      <c r="D1261" s="90"/>
      <c r="E1261" s="90"/>
      <c r="F1261" s="91">
        <v>141.1685804</v>
      </c>
      <c r="G1261" s="91">
        <v>132.59468634999999</v>
      </c>
    </row>
    <row r="1262" spans="1:7" x14ac:dyDescent="0.3">
      <c r="A1262" s="89">
        <v>45216</v>
      </c>
      <c r="B1262" s="90">
        <v>135.36288213</v>
      </c>
      <c r="C1262" s="90">
        <v>151.59131113000001</v>
      </c>
      <c r="D1262" s="90"/>
      <c r="E1262" s="90"/>
      <c r="F1262" s="91">
        <v>141.23532374999999</v>
      </c>
      <c r="G1262" s="91">
        <v>131.88307021</v>
      </c>
    </row>
    <row r="1263" spans="1:7" x14ac:dyDescent="0.3">
      <c r="A1263" s="89">
        <v>45217</v>
      </c>
      <c r="B1263" s="90">
        <v>134.96400308</v>
      </c>
      <c r="C1263" s="90">
        <v>151.64516369</v>
      </c>
      <c r="D1263" s="90"/>
      <c r="E1263" s="90"/>
      <c r="F1263" s="91">
        <v>141.30209869000001</v>
      </c>
      <c r="G1263" s="91">
        <v>129.77947773</v>
      </c>
    </row>
    <row r="1264" spans="1:7" x14ac:dyDescent="0.3">
      <c r="A1264" s="89">
        <v>45218</v>
      </c>
      <c r="B1264" s="90">
        <v>134.55066572000001</v>
      </c>
      <c r="C1264" s="90">
        <v>150.55574795999999</v>
      </c>
      <c r="D1264" s="90"/>
      <c r="E1264" s="90"/>
      <c r="F1264" s="91">
        <v>141.3689052</v>
      </c>
      <c r="G1264" s="91">
        <v>129.71651070999999</v>
      </c>
    </row>
    <row r="1265" spans="1:7" x14ac:dyDescent="0.3">
      <c r="A1265" s="89">
        <v>45219</v>
      </c>
      <c r="B1265" s="90">
        <v>134.73564694999999</v>
      </c>
      <c r="C1265" s="90">
        <v>150.97130407</v>
      </c>
      <c r="D1265" s="90"/>
      <c r="E1265" s="90"/>
      <c r="F1265" s="91">
        <v>141.43574330000001</v>
      </c>
      <c r="G1265" s="91">
        <v>128.75047774000001</v>
      </c>
    </row>
    <row r="1266" spans="1:7" x14ac:dyDescent="0.3">
      <c r="A1266" s="89">
        <v>45222</v>
      </c>
      <c r="B1266" s="90">
        <v>134.90446889</v>
      </c>
      <c r="C1266" s="90">
        <v>150.90703696</v>
      </c>
      <c r="D1266" s="90"/>
      <c r="E1266" s="90"/>
      <c r="F1266" s="91">
        <v>141.50261298999999</v>
      </c>
      <c r="G1266" s="91">
        <v>128.32861915000001</v>
      </c>
    </row>
    <row r="1267" spans="1:7" x14ac:dyDescent="0.3">
      <c r="A1267" s="89">
        <v>45223</v>
      </c>
      <c r="B1267" s="90">
        <v>134.18708193000001</v>
      </c>
      <c r="C1267" s="90">
        <v>151.30600118999999</v>
      </c>
      <c r="D1267" s="90"/>
      <c r="E1267" s="90"/>
      <c r="F1267" s="91">
        <v>141.56951426000001</v>
      </c>
      <c r="G1267" s="91">
        <v>129.44070285000001</v>
      </c>
    </row>
    <row r="1268" spans="1:7" x14ac:dyDescent="0.3">
      <c r="A1268" s="89">
        <v>45224</v>
      </c>
      <c r="B1268" s="90">
        <v>133.96085202</v>
      </c>
      <c r="C1268" s="90">
        <v>151.16669161999999</v>
      </c>
      <c r="D1268" s="90"/>
      <c r="E1268" s="90"/>
      <c r="F1268" s="91">
        <v>141.63644729000001</v>
      </c>
      <c r="G1268" s="91">
        <v>128.38033311999999</v>
      </c>
    </row>
    <row r="1269" spans="1:7" x14ac:dyDescent="0.3">
      <c r="A1269" s="89">
        <v>45225</v>
      </c>
      <c r="B1269" s="90">
        <v>133.60194591999999</v>
      </c>
      <c r="C1269" s="90">
        <v>152.48722136000001</v>
      </c>
      <c r="D1269" s="90"/>
      <c r="E1269" s="90"/>
      <c r="F1269" s="91">
        <v>141.70341189999999</v>
      </c>
      <c r="G1269" s="91">
        <v>130.59554585999999</v>
      </c>
    </row>
    <row r="1270" spans="1:7" x14ac:dyDescent="0.3">
      <c r="A1270" s="89">
        <v>45226</v>
      </c>
      <c r="B1270" s="90">
        <v>134.19388584000001</v>
      </c>
      <c r="C1270" s="90">
        <v>151.97566773</v>
      </c>
      <c r="D1270" s="90"/>
      <c r="E1270" s="90"/>
      <c r="F1270" s="91">
        <v>141.7704081</v>
      </c>
      <c r="G1270" s="91">
        <v>128.91667928999999</v>
      </c>
    </row>
    <row r="1271" spans="1:7" x14ac:dyDescent="0.3">
      <c r="A1271" s="89">
        <v>45229</v>
      </c>
      <c r="B1271" s="90">
        <v>134.21004511999999</v>
      </c>
      <c r="C1271" s="90">
        <v>151.37770234000001</v>
      </c>
      <c r="D1271" s="90"/>
      <c r="E1271" s="90"/>
      <c r="F1271" s="91">
        <v>141.83743605999999</v>
      </c>
      <c r="G1271" s="91">
        <v>128.04075037999999</v>
      </c>
    </row>
    <row r="1272" spans="1:7" x14ac:dyDescent="0.3">
      <c r="A1272" s="89">
        <v>45230</v>
      </c>
      <c r="B1272" s="90">
        <v>134.19431108000001</v>
      </c>
      <c r="C1272" s="90">
        <v>151.25390006000001</v>
      </c>
      <c r="D1272" s="90"/>
      <c r="E1272" s="90"/>
      <c r="F1272" s="91">
        <v>141.90449577999999</v>
      </c>
      <c r="G1272" s="91">
        <v>128.73726764</v>
      </c>
    </row>
    <row r="1273" spans="1:7" x14ac:dyDescent="0.3">
      <c r="A1273" s="89">
        <v>45231</v>
      </c>
      <c r="B1273" s="90">
        <v>133.82222240999999</v>
      </c>
      <c r="C1273" s="90">
        <v>151.77682512000001</v>
      </c>
      <c r="D1273" s="90"/>
      <c r="E1273" s="90"/>
      <c r="F1273" s="91">
        <v>141.97158709000001</v>
      </c>
      <c r="G1273" s="91">
        <v>130.9096983</v>
      </c>
    </row>
    <row r="1274" spans="1:7" x14ac:dyDescent="0.3">
      <c r="A1274" s="89">
        <v>45232</v>
      </c>
      <c r="B1274" s="90"/>
      <c r="C1274" s="90"/>
      <c r="D1274" s="90"/>
      <c r="E1274" s="90"/>
      <c r="F1274" s="91"/>
      <c r="G1274" s="91"/>
    </row>
    <row r="1275" spans="1:7" x14ac:dyDescent="0.3">
      <c r="A1275" s="89">
        <v>45233</v>
      </c>
      <c r="B1275" s="90">
        <v>134.39375061000001</v>
      </c>
      <c r="C1275" s="90">
        <v>152.37876435999999</v>
      </c>
      <c r="D1275" s="90"/>
      <c r="E1275" s="90"/>
      <c r="F1275" s="91">
        <v>142.03620290999999</v>
      </c>
      <c r="G1275" s="91">
        <v>134.44492018</v>
      </c>
    </row>
    <row r="1276" spans="1:7" x14ac:dyDescent="0.3">
      <c r="A1276" s="89">
        <v>45236</v>
      </c>
      <c r="B1276" s="90">
        <v>134.49665970999999</v>
      </c>
      <c r="C1276" s="90">
        <v>151.86306984000001</v>
      </c>
      <c r="D1276" s="90"/>
      <c r="E1276" s="90"/>
      <c r="F1276" s="91">
        <v>142.10084800000001</v>
      </c>
      <c r="G1276" s="91">
        <v>134.75358832000001</v>
      </c>
    </row>
    <row r="1277" spans="1:7" x14ac:dyDescent="0.3">
      <c r="A1277" s="89">
        <v>45237</v>
      </c>
      <c r="B1277" s="90">
        <v>134.92828256999999</v>
      </c>
      <c r="C1277" s="90">
        <v>152.41660246999999</v>
      </c>
      <c r="D1277" s="90"/>
      <c r="E1277" s="90"/>
      <c r="F1277" s="91">
        <v>142.16552254000001</v>
      </c>
      <c r="G1277" s="91">
        <v>135.70572849000001</v>
      </c>
    </row>
    <row r="1278" spans="1:7" x14ac:dyDescent="0.3">
      <c r="A1278" s="89">
        <v>45238</v>
      </c>
      <c r="B1278" s="90">
        <v>134.98186333999999</v>
      </c>
      <c r="C1278" s="90">
        <v>152.8927496</v>
      </c>
      <c r="D1278" s="90"/>
      <c r="E1278" s="90"/>
      <c r="F1278" s="91">
        <v>142.23022650999999</v>
      </c>
      <c r="G1278" s="91">
        <v>135.60174301000001</v>
      </c>
    </row>
    <row r="1279" spans="1:7" x14ac:dyDescent="0.3">
      <c r="A1279" s="89">
        <v>45239</v>
      </c>
      <c r="B1279" s="90">
        <v>135.13197453999999</v>
      </c>
      <c r="C1279" s="90">
        <v>152.73130676</v>
      </c>
      <c r="D1279" s="90"/>
      <c r="E1279" s="90"/>
      <c r="F1279" s="91">
        <v>142.29495993</v>
      </c>
      <c r="G1279" s="91">
        <v>135.43956935</v>
      </c>
    </row>
    <row r="1280" spans="1:7" x14ac:dyDescent="0.3">
      <c r="A1280" s="89">
        <v>45240</v>
      </c>
      <c r="B1280" s="90">
        <v>135.32035772</v>
      </c>
      <c r="C1280" s="90">
        <v>152.84997136000001</v>
      </c>
      <c r="D1280" s="90"/>
      <c r="E1280" s="90"/>
      <c r="F1280" s="91">
        <v>142.35972279000001</v>
      </c>
      <c r="G1280" s="91">
        <v>137.18498708999999</v>
      </c>
    </row>
    <row r="1281" spans="1:7" x14ac:dyDescent="0.3">
      <c r="A1281" s="89">
        <v>45243</v>
      </c>
      <c r="B1281" s="90">
        <v>135.23786034</v>
      </c>
      <c r="C1281" s="90">
        <v>152.52399385999999</v>
      </c>
      <c r="D1281" s="90"/>
      <c r="E1281" s="90"/>
      <c r="F1281" s="91">
        <v>142.42451527</v>
      </c>
      <c r="G1281" s="91">
        <v>137.00524547000001</v>
      </c>
    </row>
    <row r="1282" spans="1:7" x14ac:dyDescent="0.3">
      <c r="A1282" s="89">
        <v>45244</v>
      </c>
      <c r="B1282" s="90">
        <v>135.41476193</v>
      </c>
      <c r="C1282" s="90">
        <v>153.56042804000001</v>
      </c>
      <c r="D1282" s="90"/>
      <c r="E1282" s="90"/>
      <c r="F1282" s="91">
        <v>142.48933719999999</v>
      </c>
      <c r="G1282" s="91">
        <v>140.14061422</v>
      </c>
    </row>
    <row r="1283" spans="1:7" x14ac:dyDescent="0.3">
      <c r="A1283" s="89">
        <v>45245</v>
      </c>
      <c r="B1283" s="90"/>
      <c r="C1283" s="90"/>
      <c r="D1283" s="90"/>
      <c r="E1283" s="90"/>
      <c r="F1283" s="91"/>
      <c r="G1283" s="91"/>
    </row>
    <row r="1284" spans="1:7" x14ac:dyDescent="0.3">
      <c r="A1284" s="89">
        <v>45246</v>
      </c>
      <c r="B1284" s="90">
        <v>135.70903091</v>
      </c>
      <c r="C1284" s="90">
        <v>154.12928898999999</v>
      </c>
      <c r="D1284" s="90"/>
      <c r="E1284" s="90"/>
      <c r="F1284" s="91">
        <v>142.55418856</v>
      </c>
      <c r="G1284" s="91">
        <v>141.81717101999999</v>
      </c>
    </row>
    <row r="1285" spans="1:7" x14ac:dyDescent="0.3">
      <c r="A1285" s="89">
        <v>45247</v>
      </c>
      <c r="B1285" s="90">
        <v>135.97991146000001</v>
      </c>
      <c r="C1285" s="90">
        <v>154.50939357999999</v>
      </c>
      <c r="D1285" s="90"/>
      <c r="E1285" s="90"/>
      <c r="F1285" s="91">
        <v>142.61906955000001</v>
      </c>
      <c r="G1285" s="91">
        <v>141.96960493</v>
      </c>
    </row>
    <row r="1286" spans="1:7" x14ac:dyDescent="0.3">
      <c r="A1286" s="89">
        <v>45250</v>
      </c>
      <c r="B1286" s="90">
        <v>135.92675593999999</v>
      </c>
      <c r="C1286" s="90">
        <v>154.2627105</v>
      </c>
      <c r="D1286" s="90"/>
      <c r="E1286" s="90"/>
      <c r="F1286" s="91">
        <v>142.68397998</v>
      </c>
      <c r="G1286" s="91">
        <v>143.31661457000001</v>
      </c>
    </row>
    <row r="1287" spans="1:7" x14ac:dyDescent="0.3">
      <c r="A1287" s="89">
        <v>45251</v>
      </c>
      <c r="B1287" s="90">
        <v>135.71073189000001</v>
      </c>
      <c r="C1287" s="90">
        <v>153.98370237</v>
      </c>
      <c r="D1287" s="90"/>
      <c r="E1287" s="90"/>
      <c r="F1287" s="91">
        <v>142.74892002999999</v>
      </c>
      <c r="G1287" s="91">
        <v>142.93996161000001</v>
      </c>
    </row>
    <row r="1288" spans="1:7" x14ac:dyDescent="0.3">
      <c r="A1288" s="89">
        <v>45252</v>
      </c>
      <c r="B1288" s="90">
        <v>135.21489715000001</v>
      </c>
      <c r="C1288" s="90">
        <v>154.29758330000001</v>
      </c>
      <c r="D1288" s="90"/>
      <c r="E1288" s="90"/>
      <c r="F1288" s="91">
        <v>142.81388952</v>
      </c>
      <c r="G1288" s="91">
        <v>143.4056377</v>
      </c>
    </row>
    <row r="1289" spans="1:7" x14ac:dyDescent="0.3">
      <c r="A1289" s="89">
        <v>45253</v>
      </c>
      <c r="B1289" s="90">
        <v>135.16301736</v>
      </c>
      <c r="C1289" s="90">
        <v>154.38714196000001</v>
      </c>
      <c r="D1289" s="90"/>
      <c r="E1289" s="90"/>
      <c r="F1289" s="91">
        <v>142.87888863000001</v>
      </c>
      <c r="G1289" s="91">
        <v>144.02057317000001</v>
      </c>
    </row>
    <row r="1290" spans="1:7" x14ac:dyDescent="0.3">
      <c r="A1290" s="89">
        <v>45254</v>
      </c>
      <c r="B1290" s="90">
        <v>134.99334493000001</v>
      </c>
      <c r="C1290" s="90">
        <v>154.46951676</v>
      </c>
      <c r="D1290" s="90"/>
      <c r="E1290" s="90"/>
      <c r="F1290" s="91">
        <v>142.94391737000001</v>
      </c>
      <c r="G1290" s="91">
        <v>142.81621218000001</v>
      </c>
    </row>
    <row r="1291" spans="1:7" x14ac:dyDescent="0.3">
      <c r="A1291" s="89">
        <v>45257</v>
      </c>
      <c r="B1291" s="90">
        <v>134.34272131</v>
      </c>
      <c r="C1291" s="90">
        <v>154.70438404000001</v>
      </c>
      <c r="D1291" s="90"/>
      <c r="E1291" s="90"/>
      <c r="F1291" s="91">
        <v>143.00897572</v>
      </c>
      <c r="G1291" s="91">
        <v>143.05991072</v>
      </c>
    </row>
    <row r="1292" spans="1:7" x14ac:dyDescent="0.3">
      <c r="A1292" s="89">
        <v>45258</v>
      </c>
      <c r="B1292" s="90">
        <v>134.69567398999999</v>
      </c>
      <c r="C1292" s="90">
        <v>155.05306653</v>
      </c>
      <c r="D1292" s="90"/>
      <c r="E1292" s="90"/>
      <c r="F1292" s="91">
        <v>143.07406370000001</v>
      </c>
      <c r="G1292" s="91">
        <v>143.97798452999999</v>
      </c>
    </row>
    <row r="1293" spans="1:7" x14ac:dyDescent="0.3">
      <c r="A1293" s="89">
        <v>45259</v>
      </c>
      <c r="B1293" s="90">
        <v>134.54726377</v>
      </c>
      <c r="C1293" s="90">
        <v>155.02053326999999</v>
      </c>
      <c r="D1293" s="90"/>
      <c r="E1293" s="90"/>
      <c r="F1293" s="91">
        <v>143.13918129000001</v>
      </c>
      <c r="G1293" s="91">
        <v>143.55394132000001</v>
      </c>
    </row>
    <row r="1294" spans="1:7" x14ac:dyDescent="0.3">
      <c r="A1294" s="89">
        <v>45260</v>
      </c>
      <c r="B1294" s="90">
        <v>135.08137048</v>
      </c>
      <c r="C1294" s="90">
        <v>155.22326462999999</v>
      </c>
      <c r="D1294" s="90"/>
      <c r="E1294" s="90"/>
      <c r="F1294" s="91">
        <v>143.20432851000001</v>
      </c>
      <c r="G1294" s="91">
        <v>144.88004917999999</v>
      </c>
    </row>
    <row r="1295" spans="1:7" x14ac:dyDescent="0.3">
      <c r="A1295" s="89">
        <v>45261</v>
      </c>
      <c r="B1295" s="90">
        <v>135.01843434</v>
      </c>
      <c r="C1295" s="90">
        <v>155.57619369</v>
      </c>
      <c r="D1295" s="90"/>
      <c r="E1295" s="90"/>
      <c r="F1295" s="91">
        <v>143.26950535</v>
      </c>
      <c r="G1295" s="91">
        <v>145.85150955</v>
      </c>
    </row>
    <row r="1296" spans="1:7" x14ac:dyDescent="0.3">
      <c r="A1296" s="89">
        <v>45264</v>
      </c>
      <c r="B1296" s="90">
        <v>135.42114058999999</v>
      </c>
      <c r="C1296" s="90">
        <v>155.21993646000001</v>
      </c>
      <c r="D1296" s="90"/>
      <c r="E1296" s="90"/>
      <c r="F1296" s="91">
        <v>143.33471180999999</v>
      </c>
      <c r="G1296" s="91">
        <v>144.27890410000001</v>
      </c>
    </row>
    <row r="1297" spans="1:7" x14ac:dyDescent="0.3">
      <c r="A1297" s="89">
        <v>45265</v>
      </c>
      <c r="B1297" s="90">
        <v>135.64864624000001</v>
      </c>
      <c r="C1297" s="90">
        <v>155.37148188</v>
      </c>
      <c r="D1297" s="90"/>
      <c r="E1297" s="90"/>
      <c r="F1297" s="91">
        <v>143.39994788999999</v>
      </c>
      <c r="G1297" s="91">
        <v>144.39320961999999</v>
      </c>
    </row>
    <row r="1298" spans="1:7" x14ac:dyDescent="0.3">
      <c r="A1298" s="89">
        <v>45266</v>
      </c>
      <c r="B1298" s="90">
        <v>135.70690468999999</v>
      </c>
      <c r="C1298" s="90">
        <v>155.45656151</v>
      </c>
      <c r="D1298" s="90"/>
      <c r="E1298" s="90"/>
      <c r="F1298" s="91">
        <v>143.46521376999999</v>
      </c>
      <c r="G1298" s="91">
        <v>142.93611577999999</v>
      </c>
    </row>
    <row r="1299" spans="1:7" x14ac:dyDescent="0.3">
      <c r="A1299" s="89">
        <v>45267</v>
      </c>
      <c r="B1299" s="90">
        <v>135.21447190999999</v>
      </c>
      <c r="C1299" s="90">
        <v>155.30892528999999</v>
      </c>
      <c r="D1299" s="90"/>
      <c r="E1299" s="90"/>
      <c r="F1299" s="91">
        <v>143.53050926</v>
      </c>
      <c r="G1299" s="91">
        <v>143.37636155999999</v>
      </c>
    </row>
    <row r="1300" spans="1:7" x14ac:dyDescent="0.3">
      <c r="A1300" s="89">
        <v>45268</v>
      </c>
      <c r="B1300" s="90">
        <v>135.63673940000001</v>
      </c>
      <c r="C1300" s="90">
        <v>155.31468179000001</v>
      </c>
      <c r="D1300" s="90"/>
      <c r="E1300" s="90"/>
      <c r="F1300" s="91">
        <v>143.59583455999999</v>
      </c>
      <c r="G1300" s="91">
        <v>144.60975974999999</v>
      </c>
    </row>
    <row r="1301" spans="1:7" x14ac:dyDescent="0.3">
      <c r="A1301" s="89">
        <v>45271</v>
      </c>
      <c r="B1301" s="90">
        <v>135.26975365999999</v>
      </c>
      <c r="C1301" s="90">
        <v>155.34708853999999</v>
      </c>
      <c r="D1301" s="90"/>
      <c r="E1301" s="90"/>
      <c r="F1301" s="91">
        <v>143.66118947999999</v>
      </c>
      <c r="G1301" s="91">
        <v>144.40818335</v>
      </c>
    </row>
    <row r="1302" spans="1:7" x14ac:dyDescent="0.3">
      <c r="A1302" s="89">
        <v>45272</v>
      </c>
      <c r="B1302" s="90">
        <v>134.78837723000001</v>
      </c>
      <c r="C1302" s="90">
        <v>155.78018918000001</v>
      </c>
      <c r="D1302" s="90"/>
      <c r="E1302" s="90"/>
      <c r="F1302" s="91">
        <v>143.72657419999999</v>
      </c>
      <c r="G1302" s="91">
        <v>143.82404869000001</v>
      </c>
    </row>
    <row r="1303" spans="1:7" x14ac:dyDescent="0.3">
      <c r="A1303" s="89">
        <v>45273</v>
      </c>
      <c r="B1303" s="90">
        <v>135.10220744</v>
      </c>
      <c r="C1303" s="90">
        <v>156.99199856999999</v>
      </c>
      <c r="D1303" s="90"/>
      <c r="E1303" s="90"/>
      <c r="F1303" s="91">
        <v>143.79198872000001</v>
      </c>
      <c r="G1303" s="91">
        <v>147.30811413000001</v>
      </c>
    </row>
    <row r="1304" spans="1:7" x14ac:dyDescent="0.3">
      <c r="A1304" s="89">
        <v>45274</v>
      </c>
      <c r="B1304" s="90">
        <v>135.40753278</v>
      </c>
      <c r="C1304" s="90">
        <v>157.36577388000001</v>
      </c>
      <c r="D1304" s="90"/>
      <c r="E1304" s="90"/>
      <c r="F1304" s="91">
        <v>143.85488226000001</v>
      </c>
      <c r="G1304" s="91">
        <v>148.87490532000001</v>
      </c>
    </row>
    <row r="1305" spans="1:7" x14ac:dyDescent="0.3">
      <c r="A1305" s="89">
        <v>45275</v>
      </c>
      <c r="B1305" s="90">
        <v>135.63673940000001</v>
      </c>
      <c r="C1305" s="90">
        <v>157.75151819999999</v>
      </c>
      <c r="D1305" s="90"/>
      <c r="E1305" s="90"/>
      <c r="F1305" s="91">
        <v>143.91780327000001</v>
      </c>
      <c r="G1305" s="91">
        <v>148.14102202000001</v>
      </c>
    </row>
    <row r="1306" spans="1:7" x14ac:dyDescent="0.3">
      <c r="A1306" s="89">
        <v>45278</v>
      </c>
      <c r="B1306" s="90">
        <v>135.97225707000001</v>
      </c>
      <c r="C1306" s="90">
        <v>158.04865763999999</v>
      </c>
      <c r="D1306" s="90"/>
      <c r="E1306" s="90"/>
      <c r="F1306" s="91">
        <v>143.98075177000001</v>
      </c>
      <c r="G1306" s="91">
        <v>149.14995084</v>
      </c>
    </row>
    <row r="1307" spans="1:7" x14ac:dyDescent="0.3">
      <c r="A1307" s="89">
        <v>45279</v>
      </c>
      <c r="B1307" s="90">
        <v>136.36518271</v>
      </c>
      <c r="C1307" s="90">
        <v>158.26977271999999</v>
      </c>
      <c r="D1307" s="90"/>
      <c r="E1307" s="90"/>
      <c r="F1307" s="91">
        <v>144.04372792999999</v>
      </c>
      <c r="G1307" s="91">
        <v>150.02275073999999</v>
      </c>
    </row>
    <row r="1308" spans="1:7" x14ac:dyDescent="0.3">
      <c r="A1308" s="89">
        <v>45280</v>
      </c>
      <c r="B1308" s="90">
        <v>136.61182434</v>
      </c>
      <c r="C1308" s="90">
        <v>158.44627353000001</v>
      </c>
      <c r="D1308" s="90"/>
      <c r="E1308" s="90"/>
      <c r="F1308" s="91">
        <v>144.10673155999999</v>
      </c>
      <c r="G1308" s="91">
        <v>148.83175914</v>
      </c>
    </row>
    <row r="1309" spans="1:7" x14ac:dyDescent="0.3">
      <c r="A1309" s="89">
        <v>45281</v>
      </c>
      <c r="B1309" s="90">
        <v>137.45891078</v>
      </c>
      <c r="C1309" s="90">
        <v>158.65473299000001</v>
      </c>
      <c r="D1309" s="90"/>
      <c r="E1309" s="90"/>
      <c r="F1309" s="91">
        <v>144.16976267000001</v>
      </c>
      <c r="G1309" s="91">
        <v>150.39949472000001</v>
      </c>
    </row>
    <row r="1310" spans="1:7" x14ac:dyDescent="0.3">
      <c r="A1310" s="89">
        <v>45282</v>
      </c>
      <c r="B1310" s="90">
        <v>138.64959453</v>
      </c>
      <c r="C1310" s="90">
        <v>158.90445202999999</v>
      </c>
      <c r="D1310" s="90"/>
      <c r="E1310" s="90"/>
      <c r="F1310" s="91">
        <v>144.23282144999999</v>
      </c>
      <c r="G1310" s="91">
        <v>151.04909960000001</v>
      </c>
    </row>
    <row r="1311" spans="1:7" x14ac:dyDescent="0.3">
      <c r="A1311" s="89">
        <v>45285</v>
      </c>
      <c r="B1311" s="90"/>
      <c r="C1311" s="90"/>
      <c r="D1311" s="90"/>
      <c r="E1311" s="90"/>
      <c r="F1311" s="91"/>
      <c r="G1311" s="91"/>
    </row>
    <row r="1312" spans="1:7" x14ac:dyDescent="0.3">
      <c r="A1312" s="89">
        <v>45286</v>
      </c>
      <c r="B1312" s="90">
        <v>139.70972831</v>
      </c>
      <c r="C1312" s="90">
        <v>159.01537486000001</v>
      </c>
      <c r="D1312" s="90"/>
      <c r="E1312" s="90"/>
      <c r="F1312" s="91">
        <v>144.29590787999999</v>
      </c>
      <c r="G1312" s="91">
        <v>151.93658876999999</v>
      </c>
    </row>
    <row r="1313" spans="1:7" x14ac:dyDescent="0.3">
      <c r="A1313" s="89">
        <v>45287</v>
      </c>
      <c r="B1313" s="90">
        <v>140.27105065000001</v>
      </c>
      <c r="C1313" s="90">
        <v>159.15928213999999</v>
      </c>
      <c r="D1313" s="90"/>
      <c r="E1313" s="90"/>
      <c r="F1313" s="91">
        <v>144.35902179000001</v>
      </c>
      <c r="G1313" s="91">
        <v>152.68846103000001</v>
      </c>
    </row>
    <row r="1314" spans="1:7" x14ac:dyDescent="0.3">
      <c r="A1314" s="89">
        <v>45288</v>
      </c>
      <c r="B1314" s="90">
        <v>140.81663895</v>
      </c>
      <c r="C1314" s="90">
        <v>159.33702148</v>
      </c>
      <c r="D1314" s="90"/>
      <c r="E1314" s="90"/>
      <c r="F1314" s="91">
        <v>144.42216335000001</v>
      </c>
      <c r="G1314" s="91">
        <v>152.6788123</v>
      </c>
    </row>
    <row r="1315" spans="1:7" x14ac:dyDescent="0.3">
      <c r="A1315" s="89">
        <v>45289</v>
      </c>
      <c r="B1315" s="90"/>
      <c r="C1315" s="90">
        <v>159.49297931999999</v>
      </c>
      <c r="D1315" s="90"/>
      <c r="E1315" s="90"/>
      <c r="F1315" s="91">
        <v>144.48533258000001</v>
      </c>
      <c r="G1315" s="91"/>
    </row>
    <row r="1316" spans="1:7" x14ac:dyDescent="0.3">
      <c r="A1316" s="89">
        <v>45292</v>
      </c>
      <c r="B1316" s="90"/>
      <c r="C1316" s="90"/>
      <c r="D1316" s="90"/>
      <c r="E1316" s="90"/>
      <c r="F1316" s="91"/>
      <c r="G1316" s="91"/>
    </row>
    <row r="1317" spans="1:7" x14ac:dyDescent="0.3">
      <c r="A1317" s="89">
        <v>45293</v>
      </c>
      <c r="B1317" s="90">
        <v>140.92975390999999</v>
      </c>
      <c r="C1317" s="90">
        <v>159.57636260000001</v>
      </c>
      <c r="D1317" s="90"/>
      <c r="E1317" s="90"/>
      <c r="F1317" s="91">
        <v>144.54852928</v>
      </c>
      <c r="G1317" s="91">
        <v>150.98504027000001</v>
      </c>
    </row>
    <row r="1318" spans="1:7" x14ac:dyDescent="0.3">
      <c r="A1318" s="89">
        <v>45294</v>
      </c>
      <c r="B1318" s="90">
        <v>141.36860591999999</v>
      </c>
      <c r="C1318" s="90">
        <v>159.64656653</v>
      </c>
      <c r="D1318" s="90"/>
      <c r="E1318" s="90"/>
      <c r="F1318" s="91">
        <v>144.61175365</v>
      </c>
      <c r="G1318" s="91">
        <v>151.14128588</v>
      </c>
    </row>
    <row r="1319" spans="1:7" x14ac:dyDescent="0.3">
      <c r="A1319" s="89">
        <v>45295</v>
      </c>
      <c r="B1319" s="90">
        <v>141.19723250999999</v>
      </c>
      <c r="C1319" s="90">
        <v>159.32650086999999</v>
      </c>
      <c r="D1319" s="90"/>
      <c r="E1319" s="90"/>
      <c r="F1319" s="91">
        <v>144.67500566999999</v>
      </c>
      <c r="G1319" s="91">
        <v>149.31162386</v>
      </c>
    </row>
    <row r="1320" spans="1:7" x14ac:dyDescent="0.3">
      <c r="A1320" s="89">
        <v>45296</v>
      </c>
      <c r="B1320" s="90">
        <v>141.36095152999999</v>
      </c>
      <c r="C1320" s="90">
        <v>159.23656976000001</v>
      </c>
      <c r="D1320" s="90"/>
      <c r="E1320" s="90"/>
      <c r="F1320" s="91">
        <v>144.73828534</v>
      </c>
      <c r="G1320" s="91">
        <v>150.21847873999999</v>
      </c>
    </row>
    <row r="1321" spans="1:7" x14ac:dyDescent="0.3">
      <c r="A1321" s="89">
        <v>45299</v>
      </c>
      <c r="B1321" s="90">
        <v>141.48299660999999</v>
      </c>
      <c r="C1321" s="90">
        <v>158.90299114999999</v>
      </c>
      <c r="D1321" s="90"/>
      <c r="E1321" s="90"/>
      <c r="F1321" s="91">
        <v>144.80159286</v>
      </c>
      <c r="G1321" s="91">
        <v>150.67772614</v>
      </c>
    </row>
    <row r="1322" spans="1:7" x14ac:dyDescent="0.3">
      <c r="A1322" s="89">
        <v>45300</v>
      </c>
      <c r="B1322" s="90">
        <v>141.38944289</v>
      </c>
      <c r="C1322" s="90">
        <v>158.49909072</v>
      </c>
      <c r="D1322" s="90"/>
      <c r="E1322" s="90"/>
      <c r="F1322" s="91">
        <v>144.86492802999999</v>
      </c>
      <c r="G1322" s="91">
        <v>149.56271824000001</v>
      </c>
    </row>
    <row r="1323" spans="1:7" x14ac:dyDescent="0.3">
      <c r="A1323" s="89">
        <v>45301</v>
      </c>
      <c r="B1323" s="90">
        <v>141.38731666999999</v>
      </c>
      <c r="C1323" s="90">
        <v>158.47077113</v>
      </c>
      <c r="D1323" s="90"/>
      <c r="E1323" s="90"/>
      <c r="F1323" s="91">
        <v>144.92829086</v>
      </c>
      <c r="G1323" s="91">
        <v>148.87376750000001</v>
      </c>
    </row>
    <row r="1324" spans="1:7" x14ac:dyDescent="0.3">
      <c r="A1324" s="89">
        <v>45302</v>
      </c>
      <c r="B1324" s="90">
        <v>141.09985158999999</v>
      </c>
      <c r="C1324" s="90">
        <v>158.82228548000001</v>
      </c>
      <c r="D1324" s="90"/>
      <c r="E1324" s="90"/>
      <c r="F1324" s="91">
        <v>144.99168134999999</v>
      </c>
      <c r="G1324" s="91">
        <v>148.65491897000001</v>
      </c>
    </row>
    <row r="1325" spans="1:7" x14ac:dyDescent="0.3">
      <c r="A1325" s="89">
        <v>45303</v>
      </c>
      <c r="B1325" s="90">
        <v>141.42346241999999</v>
      </c>
      <c r="C1325" s="90">
        <v>159.12739467</v>
      </c>
      <c r="D1325" s="90"/>
      <c r="E1325" s="90"/>
      <c r="F1325" s="91">
        <v>145.05509968000001</v>
      </c>
      <c r="G1325" s="91">
        <v>149.04054933</v>
      </c>
    </row>
    <row r="1326" spans="1:7" x14ac:dyDescent="0.3">
      <c r="A1326" s="89">
        <v>45306</v>
      </c>
      <c r="B1326" s="90">
        <v>141.69859542</v>
      </c>
      <c r="C1326" s="90">
        <v>159.09286098000001</v>
      </c>
      <c r="D1326" s="90"/>
      <c r="E1326" s="90"/>
      <c r="F1326" s="91">
        <v>145.11854566</v>
      </c>
      <c r="G1326" s="91">
        <v>149.64728110999999</v>
      </c>
    </row>
    <row r="1327" spans="1:7" x14ac:dyDescent="0.3">
      <c r="A1327" s="89">
        <v>45307</v>
      </c>
      <c r="B1327" s="90">
        <v>141.79810255999999</v>
      </c>
      <c r="C1327" s="90">
        <v>158.33340480999999</v>
      </c>
      <c r="D1327" s="90"/>
      <c r="E1327" s="90"/>
      <c r="F1327" s="91">
        <v>145.18201948000001</v>
      </c>
      <c r="G1327" s="91">
        <v>147.11350118999999</v>
      </c>
    </row>
    <row r="1328" spans="1:7" x14ac:dyDescent="0.3">
      <c r="A1328" s="89">
        <v>45308</v>
      </c>
      <c r="B1328" s="90">
        <v>141.71305372</v>
      </c>
      <c r="C1328" s="90">
        <v>158.10314675000001</v>
      </c>
      <c r="D1328" s="90"/>
      <c r="E1328" s="90"/>
      <c r="F1328" s="91">
        <v>145.24552095999999</v>
      </c>
      <c r="G1328" s="91">
        <v>146.23713992</v>
      </c>
    </row>
    <row r="1329" spans="1:7" x14ac:dyDescent="0.3">
      <c r="A1329" s="89">
        <v>45309</v>
      </c>
      <c r="B1329" s="90">
        <v>141.59866303000001</v>
      </c>
      <c r="C1329" s="90">
        <v>158.14066586999999</v>
      </c>
      <c r="D1329" s="90"/>
      <c r="E1329" s="90"/>
      <c r="F1329" s="91">
        <v>145.30905027</v>
      </c>
      <c r="G1329" s="91">
        <v>144.86254948999999</v>
      </c>
    </row>
    <row r="1330" spans="1:7" x14ac:dyDescent="0.3">
      <c r="A1330" s="89">
        <v>45310</v>
      </c>
      <c r="B1330" s="90">
        <v>142.03836552999999</v>
      </c>
      <c r="C1330" s="90">
        <v>158.24770663999999</v>
      </c>
      <c r="D1330" s="90"/>
      <c r="E1330" s="90"/>
      <c r="F1330" s="91">
        <v>145.37260742999999</v>
      </c>
      <c r="G1330" s="91">
        <v>145.22654987000001</v>
      </c>
    </row>
    <row r="1331" spans="1:7" x14ac:dyDescent="0.3">
      <c r="A1331" s="89">
        <v>45313</v>
      </c>
      <c r="B1331" s="90">
        <v>141.77896656999999</v>
      </c>
      <c r="C1331" s="90">
        <v>158.17770646</v>
      </c>
      <c r="D1331" s="90"/>
      <c r="E1331" s="90"/>
      <c r="F1331" s="91">
        <v>145.43619222999999</v>
      </c>
      <c r="G1331" s="91">
        <v>144.04992895999999</v>
      </c>
    </row>
    <row r="1332" spans="1:7" x14ac:dyDescent="0.3">
      <c r="A1332" s="89">
        <v>45314</v>
      </c>
      <c r="B1332" s="90">
        <v>141.60886889</v>
      </c>
      <c r="C1332" s="90">
        <v>158.44004903000001</v>
      </c>
      <c r="D1332" s="90"/>
      <c r="E1332" s="90"/>
      <c r="F1332" s="91">
        <v>145.49980488</v>
      </c>
      <c r="G1332" s="91">
        <v>145.93981586000001</v>
      </c>
    </row>
    <row r="1333" spans="1:7" x14ac:dyDescent="0.3">
      <c r="A1333" s="89">
        <v>45315</v>
      </c>
      <c r="B1333" s="90">
        <v>141.36903117</v>
      </c>
      <c r="C1333" s="90">
        <v>158.49048139999999</v>
      </c>
      <c r="D1333" s="90"/>
      <c r="E1333" s="90"/>
      <c r="F1333" s="91">
        <v>145.56344536</v>
      </c>
      <c r="G1333" s="91">
        <v>145.43141457999999</v>
      </c>
    </row>
    <row r="1334" spans="1:7" x14ac:dyDescent="0.3">
      <c r="A1334" s="89">
        <v>45316</v>
      </c>
      <c r="B1334" s="90">
        <v>141.36477872</v>
      </c>
      <c r="C1334" s="90">
        <v>158.68851552000001</v>
      </c>
      <c r="D1334" s="90"/>
      <c r="E1334" s="90"/>
      <c r="F1334" s="91">
        <v>145.62711368000001</v>
      </c>
      <c r="G1334" s="91">
        <v>145.83309961</v>
      </c>
    </row>
    <row r="1335" spans="1:7" x14ac:dyDescent="0.3">
      <c r="A1335" s="89">
        <v>45317</v>
      </c>
      <c r="B1335" s="90">
        <v>141.67393125999999</v>
      </c>
      <c r="C1335" s="90">
        <v>158.78370448999999</v>
      </c>
      <c r="D1335" s="90"/>
      <c r="E1335" s="90"/>
      <c r="F1335" s="91">
        <v>145.69080983000001</v>
      </c>
      <c r="G1335" s="91">
        <v>146.74175224999999</v>
      </c>
    </row>
    <row r="1336" spans="1:7" x14ac:dyDescent="0.3">
      <c r="A1336" s="89">
        <v>45320</v>
      </c>
      <c r="B1336" s="90">
        <v>141.57442411</v>
      </c>
      <c r="C1336" s="90">
        <v>158.64558486999999</v>
      </c>
      <c r="D1336" s="90"/>
      <c r="E1336" s="90"/>
      <c r="F1336" s="91">
        <v>145.75453382000001</v>
      </c>
      <c r="G1336" s="91">
        <v>146.21305224</v>
      </c>
    </row>
    <row r="1337" spans="1:7" x14ac:dyDescent="0.3">
      <c r="A1337" s="89">
        <v>45321</v>
      </c>
      <c r="B1337" s="90">
        <v>141.50213260000001</v>
      </c>
      <c r="C1337" s="90">
        <v>158.45687813999999</v>
      </c>
      <c r="D1337" s="90"/>
      <c r="E1337" s="90"/>
      <c r="F1337" s="91">
        <v>145.81828583000001</v>
      </c>
      <c r="G1337" s="91">
        <v>144.96048175999999</v>
      </c>
    </row>
    <row r="1338" spans="1:7" x14ac:dyDescent="0.3">
      <c r="A1338" s="89">
        <v>45322</v>
      </c>
      <c r="B1338" s="90">
        <v>141.75557814000001</v>
      </c>
      <c r="C1338" s="90">
        <v>158.77609136999999</v>
      </c>
      <c r="D1338" s="90"/>
      <c r="E1338" s="90"/>
      <c r="F1338" s="91">
        <v>145.88206567</v>
      </c>
      <c r="G1338" s="91">
        <v>145.35925395999999</v>
      </c>
    </row>
    <row r="1339" spans="1:7" x14ac:dyDescent="0.3">
      <c r="A1339" s="89">
        <v>45323</v>
      </c>
      <c r="B1339" s="90">
        <v>141.20105971000001</v>
      </c>
      <c r="C1339" s="90">
        <v>158.99644090999999</v>
      </c>
      <c r="D1339" s="90"/>
      <c r="E1339" s="90"/>
      <c r="F1339" s="91">
        <v>145.94327404000001</v>
      </c>
      <c r="G1339" s="91">
        <v>146.18842978999999</v>
      </c>
    </row>
    <row r="1340" spans="1:7" x14ac:dyDescent="0.3">
      <c r="A1340" s="89">
        <v>45324</v>
      </c>
      <c r="B1340" s="90">
        <v>141.72878775999999</v>
      </c>
      <c r="C1340" s="90">
        <v>158.86366243000001</v>
      </c>
      <c r="D1340" s="90"/>
      <c r="E1340" s="90"/>
      <c r="F1340" s="91">
        <v>146.00450809</v>
      </c>
      <c r="G1340" s="91">
        <v>144.71066174000001</v>
      </c>
    </row>
    <row r="1341" spans="1:7" x14ac:dyDescent="0.3">
      <c r="A1341" s="89">
        <v>45327</v>
      </c>
      <c r="B1341" s="90">
        <v>141.51829187999999</v>
      </c>
      <c r="C1341" s="90">
        <v>158.81825284999999</v>
      </c>
      <c r="D1341" s="90"/>
      <c r="E1341" s="90"/>
      <c r="F1341" s="91">
        <v>146.06576784999999</v>
      </c>
      <c r="G1341" s="91">
        <v>145.17857932999999</v>
      </c>
    </row>
    <row r="1342" spans="1:7" x14ac:dyDescent="0.3">
      <c r="A1342" s="89">
        <v>45328</v>
      </c>
      <c r="B1342" s="90">
        <v>141.71177799</v>
      </c>
      <c r="C1342" s="90">
        <v>159.08158392999999</v>
      </c>
      <c r="D1342" s="90"/>
      <c r="E1342" s="90"/>
      <c r="F1342" s="91">
        <v>146.1270533</v>
      </c>
      <c r="G1342" s="91">
        <v>148.39044380000001</v>
      </c>
    </row>
    <row r="1343" spans="1:7" x14ac:dyDescent="0.3">
      <c r="A1343" s="89">
        <v>45329</v>
      </c>
      <c r="B1343" s="90">
        <v>142.06090347</v>
      </c>
      <c r="C1343" s="90">
        <v>159.19948131000001</v>
      </c>
      <c r="D1343" s="90"/>
      <c r="E1343" s="90"/>
      <c r="F1343" s="91">
        <v>146.18836443999999</v>
      </c>
      <c r="G1343" s="91">
        <v>147.85975260999999</v>
      </c>
    </row>
    <row r="1344" spans="1:7" x14ac:dyDescent="0.3">
      <c r="A1344" s="89">
        <v>45330</v>
      </c>
      <c r="B1344" s="90">
        <v>142.02220625000001</v>
      </c>
      <c r="C1344" s="90">
        <v>159.16077945999999</v>
      </c>
      <c r="D1344" s="90"/>
      <c r="E1344" s="90"/>
      <c r="F1344" s="91">
        <v>146.24970128000001</v>
      </c>
      <c r="G1344" s="91">
        <v>145.88793121</v>
      </c>
    </row>
    <row r="1345" spans="1:7" x14ac:dyDescent="0.3">
      <c r="A1345" s="89">
        <v>45331</v>
      </c>
      <c r="B1345" s="90">
        <v>142.54142941999999</v>
      </c>
      <c r="C1345" s="90">
        <v>159.40252043000001</v>
      </c>
      <c r="D1345" s="90"/>
      <c r="E1345" s="90"/>
      <c r="F1345" s="91">
        <v>146.31106381000001</v>
      </c>
      <c r="G1345" s="91">
        <v>145.67035704</v>
      </c>
    </row>
    <row r="1346" spans="1:7" x14ac:dyDescent="0.3">
      <c r="A1346" s="89">
        <v>45334</v>
      </c>
      <c r="B1346" s="90"/>
      <c r="C1346" s="90"/>
      <c r="D1346" s="90"/>
      <c r="E1346" s="90"/>
      <c r="F1346" s="91"/>
      <c r="G1346" s="91"/>
    </row>
    <row r="1347" spans="1:7" x14ac:dyDescent="0.3">
      <c r="A1347" s="89">
        <v>45335</v>
      </c>
      <c r="B1347" s="90"/>
      <c r="C1347" s="90"/>
      <c r="D1347" s="90"/>
      <c r="E1347" s="90"/>
      <c r="F1347" s="91"/>
      <c r="G1347" s="91"/>
    </row>
    <row r="1348" spans="1:7" x14ac:dyDescent="0.3">
      <c r="A1348" s="89">
        <v>45336</v>
      </c>
      <c r="B1348" s="90">
        <v>142.15530769</v>
      </c>
      <c r="C1348" s="90">
        <v>159.23158312999999</v>
      </c>
      <c r="D1348" s="90"/>
      <c r="E1348" s="90"/>
      <c r="F1348" s="91">
        <v>146.37245204000001</v>
      </c>
      <c r="G1348" s="91">
        <v>144.52410456999999</v>
      </c>
    </row>
    <row r="1349" spans="1:7" x14ac:dyDescent="0.3">
      <c r="A1349" s="89">
        <v>45337</v>
      </c>
      <c r="B1349" s="90">
        <v>142.42236104</v>
      </c>
      <c r="C1349" s="90">
        <v>159.42867638999999</v>
      </c>
      <c r="D1349" s="90"/>
      <c r="E1349" s="90"/>
      <c r="F1349" s="91">
        <v>146.43386615</v>
      </c>
      <c r="G1349" s="91">
        <v>145.41824998999999</v>
      </c>
    </row>
    <row r="1350" spans="1:7" x14ac:dyDescent="0.3">
      <c r="A1350" s="89">
        <v>45338</v>
      </c>
      <c r="B1350" s="90">
        <v>142.46148350999999</v>
      </c>
      <c r="C1350" s="90">
        <v>159.37842012999999</v>
      </c>
      <c r="D1350" s="90"/>
      <c r="E1350" s="90"/>
      <c r="F1350" s="91">
        <v>146.49530594999999</v>
      </c>
      <c r="G1350" s="91">
        <v>146.46703668999999</v>
      </c>
    </row>
    <row r="1351" spans="1:7" x14ac:dyDescent="0.3">
      <c r="A1351" s="89">
        <v>45341</v>
      </c>
      <c r="B1351" s="90">
        <v>142.75575248999999</v>
      </c>
      <c r="C1351" s="90">
        <v>159.40774948999999</v>
      </c>
      <c r="D1351" s="90"/>
      <c r="E1351" s="90"/>
      <c r="F1351" s="91">
        <v>146.55677162000001</v>
      </c>
      <c r="G1351" s="91">
        <v>146.81960197000001</v>
      </c>
    </row>
    <row r="1352" spans="1:7" x14ac:dyDescent="0.3">
      <c r="A1352" s="89">
        <v>45342</v>
      </c>
      <c r="B1352" s="90">
        <v>142.78169238999999</v>
      </c>
      <c r="C1352" s="90">
        <v>159.52968515000001</v>
      </c>
      <c r="D1352" s="90"/>
      <c r="E1352" s="90"/>
      <c r="F1352" s="91">
        <v>146.61826299000001</v>
      </c>
      <c r="G1352" s="91">
        <v>147.82130563000001</v>
      </c>
    </row>
    <row r="1353" spans="1:7" x14ac:dyDescent="0.3">
      <c r="A1353" s="89">
        <v>45343</v>
      </c>
      <c r="B1353" s="90">
        <v>142.71365331999999</v>
      </c>
      <c r="C1353" s="90">
        <v>159.71105227999999</v>
      </c>
      <c r="D1353" s="90"/>
      <c r="E1353" s="90"/>
      <c r="F1353" s="91">
        <v>146.67978023000001</v>
      </c>
      <c r="G1353" s="91">
        <v>147.95268985000001</v>
      </c>
    </row>
    <row r="1354" spans="1:7" x14ac:dyDescent="0.3">
      <c r="A1354" s="89">
        <v>45344</v>
      </c>
      <c r="B1354" s="90">
        <v>142.64816571</v>
      </c>
      <c r="C1354" s="90">
        <v>159.61268903000001</v>
      </c>
      <c r="D1354" s="90"/>
      <c r="E1354" s="90"/>
      <c r="F1354" s="91">
        <v>146.74132316000001</v>
      </c>
      <c r="G1354" s="91">
        <v>148.19046035</v>
      </c>
    </row>
    <row r="1355" spans="1:7" x14ac:dyDescent="0.3">
      <c r="A1355" s="89">
        <v>45345</v>
      </c>
      <c r="B1355" s="90">
        <v>143.01982914000001</v>
      </c>
      <c r="C1355" s="90">
        <v>159.44484919000001</v>
      </c>
      <c r="D1355" s="90"/>
      <c r="E1355" s="90"/>
      <c r="F1355" s="91">
        <v>146.80289196999999</v>
      </c>
      <c r="G1355" s="91">
        <v>147.25537611999999</v>
      </c>
    </row>
    <row r="1356" spans="1:7" x14ac:dyDescent="0.3">
      <c r="A1356" s="89">
        <v>45348</v>
      </c>
      <c r="B1356" s="90">
        <v>142.54270514999999</v>
      </c>
      <c r="C1356" s="90">
        <v>159.15749858999999</v>
      </c>
      <c r="D1356" s="90"/>
      <c r="E1356" s="90"/>
      <c r="F1356" s="91">
        <v>146.86448665</v>
      </c>
      <c r="G1356" s="91">
        <v>147.47192625</v>
      </c>
    </row>
    <row r="1357" spans="1:7" x14ac:dyDescent="0.3">
      <c r="A1357" s="89">
        <v>45349</v>
      </c>
      <c r="B1357" s="90">
        <v>142.28670814</v>
      </c>
      <c r="C1357" s="90">
        <v>159.36185882999999</v>
      </c>
      <c r="D1357" s="90"/>
      <c r="E1357" s="90"/>
      <c r="F1357" s="91">
        <v>146.92610721</v>
      </c>
      <c r="G1357" s="91">
        <v>149.83895846999999</v>
      </c>
    </row>
    <row r="1358" spans="1:7" x14ac:dyDescent="0.3">
      <c r="A1358" s="89">
        <v>45350</v>
      </c>
      <c r="B1358" s="90">
        <v>142.17274269999999</v>
      </c>
      <c r="C1358" s="90">
        <v>159.43979035999999</v>
      </c>
      <c r="D1358" s="90"/>
      <c r="E1358" s="90"/>
      <c r="F1358" s="91">
        <v>146.98775363999999</v>
      </c>
      <c r="G1358" s="91">
        <v>148.09360900999999</v>
      </c>
    </row>
    <row r="1359" spans="1:7" x14ac:dyDescent="0.3">
      <c r="A1359" s="89">
        <v>45351</v>
      </c>
      <c r="B1359" s="90">
        <v>142.88205002000001</v>
      </c>
      <c r="C1359" s="90">
        <v>159.64868032999999</v>
      </c>
      <c r="D1359" s="90"/>
      <c r="E1359" s="90"/>
      <c r="F1359" s="91">
        <v>147.04942595</v>
      </c>
      <c r="G1359" s="91">
        <v>146.80171541999999</v>
      </c>
    </row>
    <row r="1360" spans="1:7" x14ac:dyDescent="0.3">
      <c r="A1360" s="89">
        <v>45352</v>
      </c>
      <c r="B1360" s="90">
        <v>143.15845873999999</v>
      </c>
      <c r="C1360" s="90">
        <v>159.55714649000001</v>
      </c>
      <c r="D1360" s="90"/>
      <c r="E1360" s="90"/>
      <c r="F1360" s="91">
        <v>147.11112412</v>
      </c>
      <c r="G1360" s="91">
        <v>146.98416506000001</v>
      </c>
    </row>
    <row r="1361" spans="1:7" x14ac:dyDescent="0.3">
      <c r="A1361" s="89">
        <v>45355</v>
      </c>
      <c r="B1361" s="90">
        <v>143.08744296</v>
      </c>
      <c r="C1361" s="90">
        <v>159.47901809000001</v>
      </c>
      <c r="D1361" s="90"/>
      <c r="E1361" s="90"/>
      <c r="F1361" s="91">
        <v>147.17284817000001</v>
      </c>
      <c r="G1361" s="91">
        <v>146.02858867</v>
      </c>
    </row>
    <row r="1362" spans="1:7" x14ac:dyDescent="0.3">
      <c r="A1362" s="89">
        <v>45356</v>
      </c>
      <c r="B1362" s="90">
        <v>143.17801997999999</v>
      </c>
      <c r="C1362" s="90">
        <v>159.55763368000001</v>
      </c>
      <c r="D1362" s="90"/>
      <c r="E1362" s="90"/>
      <c r="F1362" s="91">
        <v>147.2345981</v>
      </c>
      <c r="G1362" s="91">
        <v>145.75274666999999</v>
      </c>
    </row>
    <row r="1363" spans="1:7" x14ac:dyDescent="0.3">
      <c r="A1363" s="89">
        <v>45357</v>
      </c>
      <c r="B1363" s="90">
        <v>143.10232651000001</v>
      </c>
      <c r="C1363" s="90">
        <v>159.85286257999999</v>
      </c>
      <c r="D1363" s="90"/>
      <c r="E1363" s="90"/>
      <c r="F1363" s="91">
        <v>147.29637389999999</v>
      </c>
      <c r="G1363" s="91">
        <v>146.65403760999999</v>
      </c>
    </row>
    <row r="1364" spans="1:7" x14ac:dyDescent="0.3">
      <c r="A1364" s="89">
        <v>45358</v>
      </c>
      <c r="B1364" s="90">
        <v>143.38213719000001</v>
      </c>
      <c r="C1364" s="90">
        <v>159.96724472</v>
      </c>
      <c r="D1364" s="90"/>
      <c r="E1364" s="90"/>
      <c r="F1364" s="91">
        <v>147.35817556999999</v>
      </c>
      <c r="G1364" s="91">
        <v>146.02770117</v>
      </c>
    </row>
    <row r="1365" spans="1:7" x14ac:dyDescent="0.3">
      <c r="A1365" s="89">
        <v>45359</v>
      </c>
      <c r="B1365" s="90">
        <v>143.82949409</v>
      </c>
      <c r="C1365" s="90">
        <v>159.82757953999999</v>
      </c>
      <c r="D1365" s="90"/>
      <c r="E1365" s="90"/>
      <c r="F1365" s="91">
        <v>147.42000329000001</v>
      </c>
      <c r="G1365" s="91">
        <v>144.58384018999999</v>
      </c>
    </row>
    <row r="1366" spans="1:7" x14ac:dyDescent="0.3">
      <c r="A1366" s="89">
        <v>45362</v>
      </c>
      <c r="B1366" s="90">
        <v>143.49652788</v>
      </c>
      <c r="C1366" s="90">
        <v>159.97333882999999</v>
      </c>
      <c r="D1366" s="90"/>
      <c r="E1366" s="90"/>
      <c r="F1366" s="91">
        <v>147.48185688999999</v>
      </c>
      <c r="G1366" s="91">
        <v>143.5060618</v>
      </c>
    </row>
    <row r="1367" spans="1:7" x14ac:dyDescent="0.3">
      <c r="A1367" s="89">
        <v>45363</v>
      </c>
      <c r="B1367" s="90">
        <v>143.25456392999999</v>
      </c>
      <c r="C1367" s="90">
        <v>160.05901671999999</v>
      </c>
      <c r="D1367" s="90"/>
      <c r="E1367" s="90"/>
      <c r="F1367" s="91">
        <v>147.54373636</v>
      </c>
      <c r="G1367" s="91">
        <v>145.26317634</v>
      </c>
    </row>
    <row r="1368" spans="1:7" x14ac:dyDescent="0.3">
      <c r="A1368" s="89">
        <v>45364</v>
      </c>
      <c r="B1368" s="90">
        <v>143.19843169999999</v>
      </c>
      <c r="C1368" s="90">
        <v>160.19452107999999</v>
      </c>
      <c r="D1368" s="90"/>
      <c r="E1368" s="90"/>
      <c r="F1368" s="91">
        <v>147.60564188000001</v>
      </c>
      <c r="G1368" s="91">
        <v>145.64799884999999</v>
      </c>
    </row>
    <row r="1369" spans="1:7" x14ac:dyDescent="0.3">
      <c r="A1369" s="89">
        <v>45365</v>
      </c>
      <c r="B1369" s="90">
        <v>143.12358871999999</v>
      </c>
      <c r="C1369" s="90">
        <v>159.86710271999999</v>
      </c>
      <c r="D1369" s="90"/>
      <c r="E1369" s="90"/>
      <c r="F1369" s="91">
        <v>147.66757328</v>
      </c>
      <c r="G1369" s="91">
        <v>145.28835631999999</v>
      </c>
    </row>
    <row r="1370" spans="1:7" x14ac:dyDescent="0.3">
      <c r="A1370" s="89">
        <v>45366</v>
      </c>
      <c r="B1370" s="90">
        <v>143.1801462</v>
      </c>
      <c r="C1370" s="90">
        <v>159.56902392999999</v>
      </c>
      <c r="D1370" s="90"/>
      <c r="E1370" s="90"/>
      <c r="F1370" s="91">
        <v>147.72953072999999</v>
      </c>
      <c r="G1370" s="91">
        <v>144.20951976000001</v>
      </c>
    </row>
    <row r="1371" spans="1:7" x14ac:dyDescent="0.3">
      <c r="A1371" s="89">
        <v>45369</v>
      </c>
      <c r="B1371" s="90">
        <v>143.47781714000001</v>
      </c>
      <c r="C1371" s="90">
        <v>159.23020260000001</v>
      </c>
      <c r="D1371" s="90"/>
      <c r="E1371" s="90"/>
      <c r="F1371" s="91">
        <v>147.79151422999999</v>
      </c>
      <c r="G1371" s="91">
        <v>144.45115885000001</v>
      </c>
    </row>
    <row r="1372" spans="1:7" x14ac:dyDescent="0.3">
      <c r="A1372" s="89">
        <v>45370</v>
      </c>
      <c r="B1372" s="90">
        <v>143.4620831</v>
      </c>
      <c r="C1372" s="90">
        <v>159.36508509000001</v>
      </c>
      <c r="D1372" s="90"/>
      <c r="E1372" s="90"/>
      <c r="F1372" s="91">
        <v>147.85352377999999</v>
      </c>
      <c r="G1372" s="91">
        <v>145.10503057</v>
      </c>
    </row>
    <row r="1373" spans="1:7" x14ac:dyDescent="0.3">
      <c r="A1373" s="89">
        <v>45371</v>
      </c>
      <c r="B1373" s="90">
        <v>143.65812068</v>
      </c>
      <c r="C1373" s="90">
        <v>159.73377124999999</v>
      </c>
      <c r="D1373" s="90"/>
      <c r="E1373" s="90"/>
      <c r="F1373" s="91">
        <v>147.91555921</v>
      </c>
      <c r="G1373" s="91">
        <v>146.92097046999999</v>
      </c>
    </row>
    <row r="1374" spans="1:7" x14ac:dyDescent="0.3">
      <c r="A1374" s="89">
        <v>45372</v>
      </c>
      <c r="B1374" s="90">
        <v>143.78611917999999</v>
      </c>
      <c r="C1374" s="90">
        <v>159.31188076000001</v>
      </c>
      <c r="D1374" s="90"/>
      <c r="E1374" s="90"/>
      <c r="F1374" s="91">
        <v>147.97497318999999</v>
      </c>
      <c r="G1374" s="91">
        <v>145.82153933999999</v>
      </c>
    </row>
    <row r="1375" spans="1:7" x14ac:dyDescent="0.3">
      <c r="A1375" s="89">
        <v>45373</v>
      </c>
      <c r="B1375" s="90">
        <v>144.29130928000001</v>
      </c>
      <c r="C1375" s="90">
        <v>159.25666022999999</v>
      </c>
      <c r="D1375" s="90"/>
      <c r="E1375" s="90"/>
      <c r="F1375" s="91">
        <v>148.03441108999999</v>
      </c>
      <c r="G1375" s="91">
        <v>144.53412878</v>
      </c>
    </row>
    <row r="1376" spans="1:7" x14ac:dyDescent="0.3">
      <c r="A1376" s="89">
        <v>45376</v>
      </c>
      <c r="B1376" s="90">
        <v>144.15990883000001</v>
      </c>
      <c r="C1376" s="90">
        <v>159.43420985</v>
      </c>
      <c r="D1376" s="90"/>
      <c r="E1376" s="90"/>
      <c r="F1376" s="91">
        <v>148.09387290000001</v>
      </c>
      <c r="G1376" s="91">
        <v>144.42531893</v>
      </c>
    </row>
    <row r="1377" spans="1:7" x14ac:dyDescent="0.3">
      <c r="A1377" s="89">
        <v>45377</v>
      </c>
      <c r="B1377" s="90">
        <v>144.25346254999999</v>
      </c>
      <c r="C1377" s="90">
        <v>159.40593330999999</v>
      </c>
      <c r="D1377" s="90"/>
      <c r="E1377" s="90"/>
      <c r="F1377" s="91">
        <v>148.15335861</v>
      </c>
      <c r="G1377" s="91">
        <v>144.34743506999999</v>
      </c>
    </row>
    <row r="1378" spans="1:7" x14ac:dyDescent="0.3">
      <c r="A1378" s="89">
        <v>45378</v>
      </c>
      <c r="B1378" s="90">
        <v>144.38783971999999</v>
      </c>
      <c r="C1378" s="90">
        <v>159.77247457000001</v>
      </c>
      <c r="D1378" s="90"/>
      <c r="E1378" s="90"/>
      <c r="F1378" s="91">
        <v>148.21286824000001</v>
      </c>
      <c r="G1378" s="91">
        <v>145.28909590999999</v>
      </c>
    </row>
    <row r="1379" spans="1:7" x14ac:dyDescent="0.3">
      <c r="A1379" s="89">
        <v>45379</v>
      </c>
      <c r="B1379" s="90">
        <v>144.92960081999999</v>
      </c>
      <c r="C1379" s="90">
        <v>159.77288716999999</v>
      </c>
      <c r="D1379" s="90"/>
      <c r="E1379" s="90"/>
      <c r="F1379" s="91">
        <v>148.27240178</v>
      </c>
      <c r="G1379" s="91">
        <v>145.76183786000001</v>
      </c>
    </row>
    <row r="1380" spans="1:7" x14ac:dyDescent="0.3">
      <c r="A1380" s="89">
        <v>45380</v>
      </c>
      <c r="B1380" s="90"/>
      <c r="C1380" s="90"/>
      <c r="D1380" s="90"/>
      <c r="E1380" s="90"/>
      <c r="F1380" s="91"/>
      <c r="G1380" s="91"/>
    </row>
    <row r="1381" spans="1:7" x14ac:dyDescent="0.3">
      <c r="A1381" s="89">
        <v>45383</v>
      </c>
      <c r="B1381" s="90">
        <v>144.72803507</v>
      </c>
      <c r="C1381" s="90">
        <v>159.51759924999999</v>
      </c>
      <c r="D1381" s="90"/>
      <c r="E1381" s="90"/>
      <c r="F1381" s="91">
        <v>148.33195923</v>
      </c>
      <c r="G1381" s="91">
        <v>144.49242763000001</v>
      </c>
    </row>
    <row r="1382" spans="1:7" x14ac:dyDescent="0.3">
      <c r="A1382" s="89">
        <v>45384</v>
      </c>
      <c r="B1382" s="90">
        <v>144.86241224</v>
      </c>
      <c r="C1382" s="90">
        <v>159.47842939</v>
      </c>
      <c r="D1382" s="90"/>
      <c r="E1382" s="90"/>
      <c r="F1382" s="91">
        <v>148.39154059000001</v>
      </c>
      <c r="G1382" s="91">
        <v>145.12741151</v>
      </c>
    </row>
    <row r="1383" spans="1:7" x14ac:dyDescent="0.3">
      <c r="A1383" s="89">
        <v>45385</v>
      </c>
      <c r="B1383" s="90">
        <v>145.09417033</v>
      </c>
      <c r="C1383" s="90">
        <v>159.54278189999999</v>
      </c>
      <c r="D1383" s="90"/>
      <c r="E1383" s="90"/>
      <c r="F1383" s="91">
        <v>148.45114586</v>
      </c>
      <c r="G1383" s="91">
        <v>144.86556472000001</v>
      </c>
    </row>
    <row r="1384" spans="1:7" x14ac:dyDescent="0.3">
      <c r="A1384" s="89">
        <v>45386</v>
      </c>
      <c r="B1384" s="90">
        <v>145.19027552</v>
      </c>
      <c r="C1384" s="90">
        <v>159.43159059000001</v>
      </c>
      <c r="D1384" s="90"/>
      <c r="E1384" s="90"/>
      <c r="F1384" s="91">
        <v>148.51077504</v>
      </c>
      <c r="G1384" s="91">
        <v>144.98974652000001</v>
      </c>
    </row>
    <row r="1385" spans="1:7" x14ac:dyDescent="0.3">
      <c r="A1385" s="89">
        <v>45387</v>
      </c>
      <c r="B1385" s="90">
        <v>145.52621843</v>
      </c>
      <c r="C1385" s="90">
        <v>159.21881450000001</v>
      </c>
      <c r="D1385" s="90"/>
      <c r="E1385" s="90"/>
      <c r="F1385" s="91">
        <v>148.57042813999999</v>
      </c>
      <c r="G1385" s="91">
        <v>144.27050697999999</v>
      </c>
    </row>
    <row r="1386" spans="1:7" x14ac:dyDescent="0.3">
      <c r="A1386" s="89">
        <v>45390</v>
      </c>
      <c r="B1386" s="90">
        <v>145.51303586</v>
      </c>
      <c r="C1386" s="90">
        <v>159.31422694</v>
      </c>
      <c r="D1386" s="90"/>
      <c r="E1386" s="90"/>
      <c r="F1386" s="91">
        <v>148.63010514000001</v>
      </c>
      <c r="G1386" s="91">
        <v>146.61640986</v>
      </c>
    </row>
    <row r="1387" spans="1:7" x14ac:dyDescent="0.3">
      <c r="A1387" s="89">
        <v>45391</v>
      </c>
      <c r="B1387" s="90">
        <v>145.46583375</v>
      </c>
      <c r="C1387" s="90">
        <v>159.51549921</v>
      </c>
      <c r="D1387" s="90"/>
      <c r="E1387" s="90"/>
      <c r="F1387" s="91">
        <v>148.68980622999999</v>
      </c>
      <c r="G1387" s="91">
        <v>147.79201811999999</v>
      </c>
    </row>
    <row r="1388" spans="1:7" x14ac:dyDescent="0.3">
      <c r="A1388" s="89">
        <v>45392</v>
      </c>
      <c r="B1388" s="90">
        <v>145.36675185999999</v>
      </c>
      <c r="C1388" s="90">
        <v>158.75878016999999</v>
      </c>
      <c r="D1388" s="90"/>
      <c r="E1388" s="90"/>
      <c r="F1388" s="91">
        <v>148.74953124000001</v>
      </c>
      <c r="G1388" s="91">
        <v>145.70226153999999</v>
      </c>
    </row>
    <row r="1389" spans="1:7" x14ac:dyDescent="0.3">
      <c r="A1389" s="89">
        <v>45393</v>
      </c>
      <c r="B1389" s="90">
        <v>145.33018086000001</v>
      </c>
      <c r="C1389" s="90">
        <v>158.70651802</v>
      </c>
      <c r="D1389" s="90"/>
      <c r="E1389" s="90"/>
      <c r="F1389" s="91">
        <v>148.80928033000001</v>
      </c>
      <c r="G1389" s="91">
        <v>144.95426925999999</v>
      </c>
    </row>
    <row r="1390" spans="1:7" x14ac:dyDescent="0.3">
      <c r="A1390" s="89">
        <v>45394</v>
      </c>
      <c r="B1390" s="90">
        <v>145.60148665</v>
      </c>
      <c r="C1390" s="90">
        <v>158.85842235999999</v>
      </c>
      <c r="D1390" s="90"/>
      <c r="E1390" s="90"/>
      <c r="F1390" s="91">
        <v>148.86905333000001</v>
      </c>
      <c r="G1390" s="91">
        <v>143.30413267</v>
      </c>
    </row>
    <row r="1391" spans="1:7" x14ac:dyDescent="0.3">
      <c r="A1391" s="89">
        <v>45397</v>
      </c>
      <c r="B1391" s="90">
        <v>145.12223643999999</v>
      </c>
      <c r="C1391" s="90">
        <v>158.52763658999999</v>
      </c>
      <c r="D1391" s="90"/>
      <c r="E1391" s="90"/>
      <c r="F1391" s="91">
        <v>148.92885043000001</v>
      </c>
      <c r="G1391" s="91">
        <v>142.60755852</v>
      </c>
    </row>
    <row r="1392" spans="1:7" x14ac:dyDescent="0.3">
      <c r="A1392" s="89">
        <v>45398</v>
      </c>
      <c r="B1392" s="90">
        <v>144.69018833999999</v>
      </c>
      <c r="C1392" s="90">
        <v>157.72478004999999</v>
      </c>
      <c r="D1392" s="90"/>
      <c r="E1392" s="90"/>
      <c r="F1392" s="91">
        <v>148.98867143000001</v>
      </c>
      <c r="G1392" s="91">
        <v>141.53201027</v>
      </c>
    </row>
    <row r="1393" spans="1:7" x14ac:dyDescent="0.3">
      <c r="A1393" s="89">
        <v>45399</v>
      </c>
      <c r="B1393" s="90">
        <v>144.2134896</v>
      </c>
      <c r="C1393" s="90">
        <v>157.58696015999999</v>
      </c>
      <c r="D1393" s="90"/>
      <c r="E1393" s="90"/>
      <c r="F1393" s="91">
        <v>149.04851651999999</v>
      </c>
      <c r="G1393" s="91">
        <v>141.28456829000001</v>
      </c>
    </row>
    <row r="1394" spans="1:7" x14ac:dyDescent="0.3">
      <c r="A1394" s="89">
        <v>45400</v>
      </c>
      <c r="B1394" s="90">
        <v>144.02085398</v>
      </c>
      <c r="C1394" s="90">
        <v>157.91894986</v>
      </c>
      <c r="D1394" s="90"/>
      <c r="E1394" s="90"/>
      <c r="F1394" s="91">
        <v>149.10838570000001</v>
      </c>
      <c r="G1394" s="91">
        <v>141.31304795</v>
      </c>
    </row>
    <row r="1395" spans="1:7" x14ac:dyDescent="0.3">
      <c r="A1395" s="89">
        <v>45401</v>
      </c>
      <c r="B1395" s="90">
        <v>144.20753618000001</v>
      </c>
      <c r="C1395" s="90">
        <v>158.17105101000001</v>
      </c>
      <c r="D1395" s="90"/>
      <c r="E1395" s="90"/>
      <c r="F1395" s="91">
        <v>149.1682788</v>
      </c>
      <c r="G1395" s="91">
        <v>142.36908258</v>
      </c>
    </row>
    <row r="1396" spans="1:7" x14ac:dyDescent="0.3">
      <c r="A1396" s="89">
        <v>45404</v>
      </c>
      <c r="B1396" s="90">
        <v>143.73253840999999</v>
      </c>
      <c r="C1396" s="90">
        <v>158.23751627999999</v>
      </c>
      <c r="D1396" s="90"/>
      <c r="E1396" s="90"/>
      <c r="F1396" s="91">
        <v>149.22819598000001</v>
      </c>
      <c r="G1396" s="91">
        <v>142.879805</v>
      </c>
    </row>
    <row r="1397" spans="1:7" x14ac:dyDescent="0.3">
      <c r="A1397" s="89">
        <v>45405</v>
      </c>
      <c r="B1397" s="90">
        <v>143.44507333000001</v>
      </c>
      <c r="C1397" s="90">
        <v>158.12091021000001</v>
      </c>
      <c r="D1397" s="90"/>
      <c r="E1397" s="90"/>
      <c r="F1397" s="91">
        <v>149.28813725000001</v>
      </c>
      <c r="G1397" s="91">
        <v>142.39612858999999</v>
      </c>
    </row>
    <row r="1398" spans="1:7" x14ac:dyDescent="0.3">
      <c r="A1398" s="89">
        <v>45406</v>
      </c>
      <c r="B1398" s="90">
        <v>143.11210713</v>
      </c>
      <c r="C1398" s="90">
        <v>157.90289476000001</v>
      </c>
      <c r="D1398" s="90"/>
      <c r="E1398" s="90"/>
      <c r="F1398" s="91">
        <v>149.34810261000001</v>
      </c>
      <c r="G1398" s="91">
        <v>141.93260298000001</v>
      </c>
    </row>
    <row r="1399" spans="1:7" x14ac:dyDescent="0.3">
      <c r="A1399" s="89">
        <v>45407</v>
      </c>
      <c r="B1399" s="90">
        <v>142.91862101999999</v>
      </c>
      <c r="C1399" s="90">
        <v>157.85755943999999</v>
      </c>
      <c r="D1399" s="90"/>
      <c r="E1399" s="90"/>
      <c r="F1399" s="91">
        <v>149.40809206</v>
      </c>
      <c r="G1399" s="91">
        <v>141.82438481</v>
      </c>
    </row>
    <row r="1400" spans="1:7" x14ac:dyDescent="0.3">
      <c r="A1400" s="89">
        <v>45408</v>
      </c>
      <c r="B1400" s="90">
        <v>143.16866461000001</v>
      </c>
      <c r="C1400" s="90">
        <v>158.10359707999999</v>
      </c>
      <c r="D1400" s="90"/>
      <c r="E1400" s="90"/>
      <c r="F1400" s="91">
        <v>149.4681056</v>
      </c>
      <c r="G1400" s="91">
        <v>143.96427378000001</v>
      </c>
    </row>
    <row r="1401" spans="1:7" x14ac:dyDescent="0.3">
      <c r="A1401" s="89">
        <v>45411</v>
      </c>
      <c r="B1401" s="90">
        <v>143.5169396</v>
      </c>
      <c r="C1401" s="90">
        <v>158.17128095000001</v>
      </c>
      <c r="D1401" s="90"/>
      <c r="E1401" s="90"/>
      <c r="F1401" s="91">
        <v>149.52814323000001</v>
      </c>
      <c r="G1401" s="91">
        <v>144.90356795</v>
      </c>
    </row>
    <row r="1402" spans="1:7" x14ac:dyDescent="0.3">
      <c r="A1402" s="89">
        <v>45412</v>
      </c>
      <c r="B1402" s="90">
        <v>143.80865711999999</v>
      </c>
      <c r="C1402" s="90">
        <v>157.19334638999999</v>
      </c>
      <c r="D1402" s="90"/>
      <c r="E1402" s="90"/>
      <c r="F1402" s="91">
        <v>149.58820494</v>
      </c>
      <c r="G1402" s="91">
        <v>143.27921438000001</v>
      </c>
    </row>
    <row r="1403" spans="1:7" x14ac:dyDescent="0.3">
      <c r="A1403" s="89">
        <v>45413</v>
      </c>
      <c r="B1403" s="90"/>
      <c r="C1403" s="90"/>
      <c r="D1403" s="90"/>
      <c r="E1403" s="90"/>
      <c r="F1403" s="91"/>
      <c r="G1403" s="91"/>
    </row>
    <row r="1404" spans="1:7" x14ac:dyDescent="0.3">
      <c r="A1404" s="89">
        <v>45414</v>
      </c>
      <c r="B1404" s="90">
        <v>143.57945050000001</v>
      </c>
      <c r="C1404" s="90">
        <v>157.62999751999999</v>
      </c>
      <c r="D1404" s="90"/>
      <c r="E1404" s="90"/>
      <c r="F1404" s="91">
        <v>149.64829093</v>
      </c>
      <c r="G1404" s="91">
        <v>144.64239246</v>
      </c>
    </row>
    <row r="1405" spans="1:7" x14ac:dyDescent="0.3">
      <c r="A1405" s="89">
        <v>45415</v>
      </c>
      <c r="B1405" s="90">
        <v>144.22624691999999</v>
      </c>
      <c r="C1405" s="90">
        <v>158.10413550999999</v>
      </c>
      <c r="D1405" s="90"/>
      <c r="E1405" s="90"/>
      <c r="F1405" s="91">
        <v>149.70840100000001</v>
      </c>
      <c r="G1405" s="91">
        <v>146.21989055</v>
      </c>
    </row>
    <row r="1406" spans="1:7" x14ac:dyDescent="0.3">
      <c r="A1406" s="89">
        <v>45418</v>
      </c>
      <c r="B1406" s="90">
        <v>144.26877134</v>
      </c>
      <c r="C1406" s="90">
        <v>157.73449733000001</v>
      </c>
      <c r="D1406" s="90"/>
      <c r="E1406" s="90"/>
      <c r="F1406" s="91">
        <v>149.76853517000001</v>
      </c>
      <c r="G1406" s="91">
        <v>146.17098698999999</v>
      </c>
    </row>
    <row r="1407" spans="1:7" x14ac:dyDescent="0.3">
      <c r="A1407" s="89">
        <v>45419</v>
      </c>
      <c r="B1407" s="90">
        <v>144.35041823</v>
      </c>
      <c r="C1407" s="90">
        <v>158.10786404000001</v>
      </c>
      <c r="D1407" s="90"/>
      <c r="E1407" s="90"/>
      <c r="F1407" s="91">
        <v>149.82869342000001</v>
      </c>
      <c r="G1407" s="91">
        <v>147.01842485</v>
      </c>
    </row>
    <row r="1408" spans="1:7" x14ac:dyDescent="0.3">
      <c r="A1408" s="89">
        <v>45420</v>
      </c>
      <c r="B1408" s="90">
        <v>144.50223041000001</v>
      </c>
      <c r="C1408" s="90">
        <v>158.11843918</v>
      </c>
      <c r="D1408" s="90"/>
      <c r="E1408" s="90"/>
      <c r="F1408" s="91">
        <v>149.88887593999999</v>
      </c>
      <c r="G1408" s="91">
        <v>147.32610309</v>
      </c>
    </row>
    <row r="1409" spans="1:7" x14ac:dyDescent="0.3">
      <c r="A1409" s="89">
        <v>45421</v>
      </c>
      <c r="B1409" s="90">
        <v>144.12673978000001</v>
      </c>
      <c r="C1409" s="90">
        <v>158.55485229999999</v>
      </c>
      <c r="D1409" s="90"/>
      <c r="E1409" s="90"/>
      <c r="F1409" s="91">
        <v>149.94773676</v>
      </c>
      <c r="G1409" s="91">
        <v>145.85541228</v>
      </c>
    </row>
    <row r="1410" spans="1:7" x14ac:dyDescent="0.3">
      <c r="A1410" s="89">
        <v>45422</v>
      </c>
      <c r="B1410" s="90">
        <v>144.48904784000001</v>
      </c>
      <c r="C1410" s="90">
        <v>158.39203495000001</v>
      </c>
      <c r="D1410" s="90"/>
      <c r="E1410" s="90"/>
      <c r="F1410" s="91">
        <v>150.00662061</v>
      </c>
      <c r="G1410" s="91">
        <v>145.18549729</v>
      </c>
    </row>
    <row r="1411" spans="1:7" x14ac:dyDescent="0.3">
      <c r="A1411" s="89">
        <v>45425</v>
      </c>
      <c r="B1411" s="90">
        <v>143.58370293999999</v>
      </c>
      <c r="C1411" s="90">
        <v>158.36973535999999</v>
      </c>
      <c r="D1411" s="90"/>
      <c r="E1411" s="90"/>
      <c r="F1411" s="91">
        <v>150.06552765000001</v>
      </c>
      <c r="G1411" s="91">
        <v>145.81723837999999</v>
      </c>
    </row>
    <row r="1412" spans="1:7" x14ac:dyDescent="0.3">
      <c r="A1412" s="89">
        <v>45426</v>
      </c>
      <c r="B1412" s="90">
        <v>143.21033854000001</v>
      </c>
      <c r="C1412" s="90">
        <v>158.60571831999999</v>
      </c>
      <c r="D1412" s="90"/>
      <c r="E1412" s="90"/>
      <c r="F1412" s="91">
        <v>150.12445771</v>
      </c>
      <c r="G1412" s="91">
        <v>146.22765049</v>
      </c>
    </row>
    <row r="1413" spans="1:7" x14ac:dyDescent="0.3">
      <c r="A1413" s="89">
        <v>45427</v>
      </c>
      <c r="B1413" s="90">
        <v>143.41743245999999</v>
      </c>
      <c r="C1413" s="90">
        <v>158.76669529</v>
      </c>
      <c r="D1413" s="90"/>
      <c r="E1413" s="90"/>
      <c r="F1413" s="91">
        <v>150.18341096</v>
      </c>
      <c r="G1413" s="91">
        <v>145.67250752000001</v>
      </c>
    </row>
    <row r="1414" spans="1:7" x14ac:dyDescent="0.3">
      <c r="A1414" s="89">
        <v>45428</v>
      </c>
      <c r="B1414" s="90">
        <v>143.71297718</v>
      </c>
      <c r="C1414" s="90">
        <v>159.30008290999999</v>
      </c>
      <c r="D1414" s="90"/>
      <c r="E1414" s="90"/>
      <c r="F1414" s="91">
        <v>150.24238742</v>
      </c>
      <c r="G1414" s="91">
        <v>145.96382388000001</v>
      </c>
    </row>
    <row r="1415" spans="1:7" x14ac:dyDescent="0.3">
      <c r="A1415" s="89">
        <v>45429</v>
      </c>
      <c r="B1415" s="90">
        <v>144.25601402000001</v>
      </c>
      <c r="C1415" s="90">
        <v>159.22335050999999</v>
      </c>
      <c r="D1415" s="90"/>
      <c r="E1415" s="90"/>
      <c r="F1415" s="91">
        <v>150.30138707</v>
      </c>
      <c r="G1415" s="91">
        <v>145.81259607000001</v>
      </c>
    </row>
    <row r="1416" spans="1:7" x14ac:dyDescent="0.3">
      <c r="A1416" s="89">
        <v>45432</v>
      </c>
      <c r="B1416" s="90">
        <v>144.21136337999999</v>
      </c>
      <c r="C1416" s="90">
        <v>159.12174536000001</v>
      </c>
      <c r="D1416" s="90"/>
      <c r="E1416" s="90"/>
      <c r="F1416" s="91">
        <v>150.36040973999999</v>
      </c>
      <c r="G1416" s="91">
        <v>145.35770653</v>
      </c>
    </row>
    <row r="1417" spans="1:7" x14ac:dyDescent="0.3">
      <c r="A1417" s="89">
        <v>45433</v>
      </c>
      <c r="B1417" s="90">
        <v>144.01957823999999</v>
      </c>
      <c r="C1417" s="90">
        <v>159.16850563</v>
      </c>
      <c r="D1417" s="90"/>
      <c r="E1417" s="90"/>
      <c r="F1417" s="91">
        <v>150.41945559999999</v>
      </c>
      <c r="G1417" s="91">
        <v>144.97156414</v>
      </c>
    </row>
    <row r="1418" spans="1:7" x14ac:dyDescent="0.3">
      <c r="A1418" s="89">
        <v>45434</v>
      </c>
      <c r="B1418" s="90">
        <v>143.89157974</v>
      </c>
      <c r="C1418" s="90">
        <v>158.97537543000001</v>
      </c>
      <c r="D1418" s="90"/>
      <c r="E1418" s="90"/>
      <c r="F1418" s="91">
        <v>150.47852467000001</v>
      </c>
      <c r="G1418" s="91">
        <v>142.96726932000001</v>
      </c>
    </row>
    <row r="1419" spans="1:7" x14ac:dyDescent="0.3">
      <c r="A1419" s="89">
        <v>45435</v>
      </c>
      <c r="B1419" s="90">
        <v>143.50928521</v>
      </c>
      <c r="C1419" s="90">
        <v>159.24069553999999</v>
      </c>
      <c r="D1419" s="90"/>
      <c r="E1419" s="90"/>
      <c r="F1419" s="91">
        <v>150.53761693000001</v>
      </c>
      <c r="G1419" s="91">
        <v>141.91975697999999</v>
      </c>
    </row>
    <row r="1420" spans="1:7" x14ac:dyDescent="0.3">
      <c r="A1420" s="89">
        <v>45436</v>
      </c>
      <c r="B1420" s="90">
        <v>143.69043923000001</v>
      </c>
      <c r="C1420" s="90">
        <v>159.15589152000001</v>
      </c>
      <c r="D1420" s="90"/>
      <c r="E1420" s="90"/>
      <c r="F1420" s="91">
        <v>150.59673237999999</v>
      </c>
      <c r="G1420" s="91">
        <v>141.43751422</v>
      </c>
    </row>
    <row r="1421" spans="1:7" x14ac:dyDescent="0.3">
      <c r="A1421" s="89">
        <v>45439</v>
      </c>
      <c r="B1421" s="90">
        <v>143.51268716000001</v>
      </c>
      <c r="C1421" s="90">
        <v>159.08533967</v>
      </c>
      <c r="D1421" s="90"/>
      <c r="E1421" s="90"/>
      <c r="F1421" s="91">
        <v>150.65587103999999</v>
      </c>
      <c r="G1421" s="91">
        <v>141.65382541</v>
      </c>
    </row>
    <row r="1422" spans="1:7" x14ac:dyDescent="0.3">
      <c r="A1422" s="89">
        <v>45440</v>
      </c>
      <c r="B1422" s="90">
        <v>143.03853988</v>
      </c>
      <c r="C1422" s="90">
        <v>159.2039906</v>
      </c>
      <c r="D1422" s="90"/>
      <c r="E1422" s="90"/>
      <c r="F1422" s="91">
        <v>150.71503307</v>
      </c>
      <c r="G1422" s="91">
        <v>140.83898611999999</v>
      </c>
    </row>
    <row r="1423" spans="1:7" x14ac:dyDescent="0.3">
      <c r="A1423" s="89">
        <v>45441</v>
      </c>
      <c r="B1423" s="90">
        <v>143.35449632000001</v>
      </c>
      <c r="C1423" s="90">
        <v>158.90483005999999</v>
      </c>
      <c r="D1423" s="90"/>
      <c r="E1423" s="90"/>
      <c r="F1423" s="91">
        <v>150.7742183</v>
      </c>
      <c r="G1423" s="91">
        <v>139.61894595000001</v>
      </c>
    </row>
    <row r="1424" spans="1:7" x14ac:dyDescent="0.3">
      <c r="A1424" s="89">
        <v>45442</v>
      </c>
      <c r="B1424" s="90"/>
      <c r="C1424" s="90"/>
      <c r="D1424" s="90"/>
      <c r="E1424" s="90"/>
      <c r="F1424" s="91"/>
      <c r="G1424" s="91"/>
    </row>
    <row r="1425" spans="1:7" x14ac:dyDescent="0.3">
      <c r="A1425" s="89">
        <v>45443</v>
      </c>
      <c r="B1425" s="90">
        <v>143.83204555</v>
      </c>
      <c r="C1425" s="90">
        <v>159.28307545000001</v>
      </c>
      <c r="D1425" s="90"/>
      <c r="E1425" s="90"/>
      <c r="F1425" s="91">
        <v>150.83342672000001</v>
      </c>
      <c r="G1425" s="91">
        <v>138.92579665</v>
      </c>
    </row>
    <row r="1426" spans="1:7" x14ac:dyDescent="0.3">
      <c r="A1426" s="89">
        <v>45446</v>
      </c>
      <c r="B1426" s="90">
        <v>143.37448280000001</v>
      </c>
      <c r="C1426" s="90">
        <v>159.2693137</v>
      </c>
      <c r="D1426" s="90"/>
      <c r="E1426" s="90"/>
      <c r="F1426" s="91">
        <v>150.89265834</v>
      </c>
      <c r="G1426" s="91">
        <v>138.85012015999999</v>
      </c>
    </row>
    <row r="1427" spans="1:7" x14ac:dyDescent="0.3">
      <c r="A1427" s="89">
        <v>45447</v>
      </c>
      <c r="B1427" s="90">
        <v>143.05384867000001</v>
      </c>
      <c r="C1427" s="90">
        <v>159.07498146</v>
      </c>
      <c r="D1427" s="90"/>
      <c r="E1427" s="90"/>
      <c r="F1427" s="91">
        <v>150.95191334</v>
      </c>
      <c r="G1427" s="91">
        <v>138.58896744</v>
      </c>
    </row>
    <row r="1428" spans="1:7" x14ac:dyDescent="0.3">
      <c r="A1428" s="89">
        <v>45448</v>
      </c>
      <c r="B1428" s="90">
        <v>142.71535428999999</v>
      </c>
      <c r="C1428" s="90">
        <v>158.81454009000001</v>
      </c>
      <c r="D1428" s="90"/>
      <c r="E1428" s="90"/>
      <c r="F1428" s="91">
        <v>151.01119152999999</v>
      </c>
      <c r="G1428" s="91">
        <v>138.13983526999999</v>
      </c>
    </row>
    <row r="1429" spans="1:7" x14ac:dyDescent="0.3">
      <c r="A1429" s="89">
        <v>45449</v>
      </c>
      <c r="B1429" s="90">
        <v>142.83484791000001</v>
      </c>
      <c r="C1429" s="90">
        <v>159.14293800999999</v>
      </c>
      <c r="D1429" s="90"/>
      <c r="E1429" s="90"/>
      <c r="F1429" s="91">
        <v>151.07049309999999</v>
      </c>
      <c r="G1429" s="91">
        <v>139.83686147</v>
      </c>
    </row>
    <row r="1430" spans="1:7" x14ac:dyDescent="0.3">
      <c r="A1430" s="89">
        <v>45450</v>
      </c>
      <c r="B1430" s="90">
        <v>142.83314693</v>
      </c>
      <c r="C1430" s="90">
        <v>158.27117817999999</v>
      </c>
      <c r="D1430" s="90"/>
      <c r="E1430" s="90"/>
      <c r="F1430" s="91">
        <v>151.12981786</v>
      </c>
      <c r="G1430" s="91">
        <v>137.41147040000001</v>
      </c>
    </row>
    <row r="1431" spans="1:7" x14ac:dyDescent="0.3">
      <c r="A1431" s="89">
        <v>45453</v>
      </c>
      <c r="B1431" s="90">
        <v>142.25311385000001</v>
      </c>
      <c r="C1431" s="90">
        <v>158.30034075</v>
      </c>
      <c r="D1431" s="90"/>
      <c r="E1431" s="90"/>
      <c r="F1431" s="91">
        <v>151.18916601000001</v>
      </c>
      <c r="G1431" s="91">
        <v>137.40273192999999</v>
      </c>
    </row>
    <row r="1432" spans="1:7" x14ac:dyDescent="0.3">
      <c r="A1432" s="89">
        <v>45454</v>
      </c>
      <c r="B1432" s="90">
        <v>141.81808903999999</v>
      </c>
      <c r="C1432" s="90">
        <v>158.17780764</v>
      </c>
      <c r="D1432" s="90"/>
      <c r="E1432" s="90"/>
      <c r="F1432" s="91">
        <v>151.24853734000001</v>
      </c>
      <c r="G1432" s="91">
        <v>138.39895129000001</v>
      </c>
    </row>
    <row r="1433" spans="1:7" x14ac:dyDescent="0.3">
      <c r="A1433" s="89">
        <v>45455</v>
      </c>
      <c r="B1433" s="90">
        <v>141.19893349</v>
      </c>
      <c r="C1433" s="90">
        <v>157.30423134</v>
      </c>
      <c r="D1433" s="90"/>
      <c r="E1433" s="90"/>
      <c r="F1433" s="91">
        <v>151.30793206000001</v>
      </c>
      <c r="G1433" s="91">
        <v>136.46574754</v>
      </c>
    </row>
    <row r="1434" spans="1:7" x14ac:dyDescent="0.3">
      <c r="A1434" s="89">
        <v>45456</v>
      </c>
      <c r="B1434" s="90">
        <v>140.14815508000001</v>
      </c>
      <c r="C1434" s="90">
        <v>157.72350768000001</v>
      </c>
      <c r="D1434" s="90"/>
      <c r="E1434" s="90"/>
      <c r="F1434" s="91">
        <v>151.36735014999999</v>
      </c>
      <c r="G1434" s="91">
        <v>136.04647180000001</v>
      </c>
    </row>
    <row r="1435" spans="1:7" x14ac:dyDescent="0.3">
      <c r="A1435" s="89">
        <v>45457</v>
      </c>
      <c r="B1435" s="90">
        <v>140.86596728000001</v>
      </c>
      <c r="C1435" s="90">
        <v>157.99760545000001</v>
      </c>
      <c r="D1435" s="90"/>
      <c r="E1435" s="90"/>
      <c r="F1435" s="91">
        <v>151.42679143000001</v>
      </c>
      <c r="G1435" s="91">
        <v>136.15439415</v>
      </c>
    </row>
    <row r="1436" spans="1:7" x14ac:dyDescent="0.3">
      <c r="A1436" s="89">
        <v>45460</v>
      </c>
      <c r="B1436" s="90">
        <v>140.58275465</v>
      </c>
      <c r="C1436" s="90">
        <v>158.0492443</v>
      </c>
      <c r="D1436" s="90"/>
      <c r="E1436" s="90"/>
      <c r="F1436" s="91">
        <v>151.48625609000001</v>
      </c>
      <c r="G1436" s="91">
        <v>135.55758416</v>
      </c>
    </row>
    <row r="1437" spans="1:7" x14ac:dyDescent="0.3">
      <c r="A1437" s="89">
        <v>45461</v>
      </c>
      <c r="B1437" s="90">
        <v>140.39054426999999</v>
      </c>
      <c r="C1437" s="90">
        <v>158.14506151000001</v>
      </c>
      <c r="D1437" s="90"/>
      <c r="E1437" s="90"/>
      <c r="F1437" s="91">
        <v>151.54574413</v>
      </c>
      <c r="G1437" s="91">
        <v>136.11805214</v>
      </c>
    </row>
    <row r="1438" spans="1:7" x14ac:dyDescent="0.3">
      <c r="A1438" s="89">
        <v>45462</v>
      </c>
      <c r="B1438" s="90">
        <v>140.33866448000001</v>
      </c>
      <c r="C1438" s="90">
        <v>158.14974565</v>
      </c>
      <c r="D1438" s="90"/>
      <c r="E1438" s="90"/>
      <c r="F1438" s="91">
        <v>151.60525554</v>
      </c>
      <c r="G1438" s="91">
        <v>136.83590354</v>
      </c>
    </row>
    <row r="1439" spans="1:7" x14ac:dyDescent="0.3">
      <c r="A1439" s="89">
        <v>45463</v>
      </c>
      <c r="B1439" s="90">
        <v>140.39394622</v>
      </c>
      <c r="C1439" s="90">
        <v>158.39678207</v>
      </c>
      <c r="D1439" s="90"/>
      <c r="E1439" s="90"/>
      <c r="F1439" s="91">
        <v>151.66479032999999</v>
      </c>
      <c r="G1439" s="91">
        <v>137.04591120000001</v>
      </c>
    </row>
    <row r="1440" spans="1:7" x14ac:dyDescent="0.3">
      <c r="A1440" s="89">
        <v>45464</v>
      </c>
      <c r="B1440" s="90">
        <v>140.3042197</v>
      </c>
      <c r="C1440" s="90">
        <v>158.92896583000001</v>
      </c>
      <c r="D1440" s="90"/>
      <c r="E1440" s="90"/>
      <c r="F1440" s="91">
        <v>151.72434849000001</v>
      </c>
      <c r="G1440" s="91">
        <v>138.06451150000001</v>
      </c>
    </row>
    <row r="1441" spans="1:7" x14ac:dyDescent="0.3">
      <c r="A1441" s="89">
        <v>45467</v>
      </c>
      <c r="B1441" s="90">
        <v>140.17026777999999</v>
      </c>
      <c r="C1441" s="90">
        <v>159.06622157999999</v>
      </c>
      <c r="D1441" s="90"/>
      <c r="E1441" s="90"/>
      <c r="F1441" s="91">
        <v>151.78393002999999</v>
      </c>
      <c r="G1441" s="91">
        <v>139.53893436000001</v>
      </c>
    </row>
    <row r="1442" spans="1:7" x14ac:dyDescent="0.3">
      <c r="A1442" s="89">
        <v>45468</v>
      </c>
      <c r="B1442" s="90">
        <v>140.38288987000001</v>
      </c>
      <c r="C1442" s="90">
        <v>158.82223128000001</v>
      </c>
      <c r="D1442" s="90"/>
      <c r="E1442" s="90"/>
      <c r="F1442" s="91">
        <v>151.84353494999999</v>
      </c>
      <c r="G1442" s="91">
        <v>139.19125034000001</v>
      </c>
    </row>
    <row r="1443" spans="1:7" x14ac:dyDescent="0.3">
      <c r="A1443" s="89">
        <v>45469</v>
      </c>
      <c r="B1443" s="90">
        <v>140.80047968</v>
      </c>
      <c r="C1443" s="90">
        <v>158.59806871999999</v>
      </c>
      <c r="D1443" s="90"/>
      <c r="E1443" s="90"/>
      <c r="F1443" s="91">
        <v>151.90316324</v>
      </c>
      <c r="G1443" s="91">
        <v>139.54387251</v>
      </c>
    </row>
    <row r="1444" spans="1:7" x14ac:dyDescent="0.3">
      <c r="A1444" s="89">
        <v>45470</v>
      </c>
      <c r="B1444" s="90">
        <v>141.52637152</v>
      </c>
      <c r="C1444" s="90">
        <v>158.54516677999999</v>
      </c>
      <c r="D1444" s="90"/>
      <c r="E1444" s="90"/>
      <c r="F1444" s="91">
        <v>151.96281490000001</v>
      </c>
      <c r="G1444" s="91">
        <v>141.44008568999999</v>
      </c>
    </row>
    <row r="1445" spans="1:7" x14ac:dyDescent="0.3">
      <c r="A1445" s="89">
        <v>45471</v>
      </c>
      <c r="B1445" s="90">
        <v>142.34326562000001</v>
      </c>
      <c r="C1445" s="90">
        <v>157.741771</v>
      </c>
      <c r="D1445" s="90"/>
      <c r="E1445" s="90"/>
      <c r="F1445" s="91">
        <v>152.02249011999999</v>
      </c>
      <c r="G1445" s="91">
        <v>140.9835008</v>
      </c>
    </row>
    <row r="1446" spans="1:7" x14ac:dyDescent="0.3">
      <c r="A1446" s="89">
        <v>45474</v>
      </c>
      <c r="B1446" s="90">
        <v>141.1317449</v>
      </c>
      <c r="C1446" s="90">
        <v>157.12879283000001</v>
      </c>
      <c r="D1446" s="90"/>
      <c r="E1446" s="90"/>
      <c r="F1446" s="91">
        <v>152.08218872</v>
      </c>
      <c r="G1446" s="91">
        <v>141.90686547000001</v>
      </c>
    </row>
    <row r="1447" spans="1:7" x14ac:dyDescent="0.3">
      <c r="A1447" s="89">
        <v>45475</v>
      </c>
      <c r="B1447" s="90">
        <v>140.56489439000001</v>
      </c>
      <c r="C1447" s="90">
        <v>157.20721866</v>
      </c>
      <c r="D1447" s="90"/>
      <c r="E1447" s="90"/>
      <c r="F1447" s="91">
        <v>152.14191069</v>
      </c>
      <c r="G1447" s="91">
        <v>141.98538651000001</v>
      </c>
    </row>
    <row r="1448" spans="1:7" x14ac:dyDescent="0.3">
      <c r="A1448" s="89">
        <v>45476</v>
      </c>
      <c r="B1448" s="90">
        <v>140.45050370000001</v>
      </c>
      <c r="C1448" s="90">
        <v>158.01729377000001</v>
      </c>
      <c r="D1448" s="90"/>
      <c r="E1448" s="90"/>
      <c r="F1448" s="91">
        <v>152.20165621000001</v>
      </c>
      <c r="G1448" s="91">
        <v>142.98076388000001</v>
      </c>
    </row>
    <row r="1449" spans="1:7" x14ac:dyDescent="0.3">
      <c r="A1449" s="89">
        <v>45477</v>
      </c>
      <c r="B1449" s="90">
        <v>141.33713785</v>
      </c>
      <c r="C1449" s="90">
        <v>158.8764942</v>
      </c>
      <c r="D1449" s="90"/>
      <c r="E1449" s="90"/>
      <c r="F1449" s="91">
        <v>152.26142511</v>
      </c>
      <c r="G1449" s="91">
        <v>143.55205253</v>
      </c>
    </row>
    <row r="1450" spans="1:7" x14ac:dyDescent="0.3">
      <c r="A1450" s="89">
        <v>45478</v>
      </c>
      <c r="B1450" s="90">
        <v>142.10130167</v>
      </c>
      <c r="C1450" s="90">
        <v>159.36382130000001</v>
      </c>
      <c r="D1450" s="90"/>
      <c r="E1450" s="90"/>
      <c r="F1450" s="91">
        <v>152.32121756000001</v>
      </c>
      <c r="G1450" s="91">
        <v>143.66932777</v>
      </c>
    </row>
    <row r="1451" spans="1:7" x14ac:dyDescent="0.3">
      <c r="A1451" s="89">
        <v>45481</v>
      </c>
      <c r="B1451" s="90">
        <v>142.34454134999999</v>
      </c>
      <c r="C1451" s="90">
        <v>159.38728266999999</v>
      </c>
      <c r="D1451" s="90"/>
      <c r="E1451" s="90"/>
      <c r="F1451" s="91">
        <v>152.38103357</v>
      </c>
      <c r="G1451" s="91">
        <v>143.98938548999999</v>
      </c>
    </row>
    <row r="1452" spans="1:7" x14ac:dyDescent="0.3">
      <c r="A1452" s="89">
        <v>45482</v>
      </c>
      <c r="B1452" s="90">
        <v>142.42108531</v>
      </c>
      <c r="C1452" s="90">
        <v>159.47669339999999</v>
      </c>
      <c r="D1452" s="90"/>
      <c r="E1452" s="90"/>
      <c r="F1452" s="91">
        <v>152.44087295</v>
      </c>
      <c r="G1452" s="91">
        <v>144.62642883000001</v>
      </c>
    </row>
    <row r="1453" spans="1:7" x14ac:dyDescent="0.3">
      <c r="A1453" s="89">
        <v>45483</v>
      </c>
      <c r="B1453" s="90">
        <v>142.41598238</v>
      </c>
      <c r="C1453" s="90">
        <v>160.31855389</v>
      </c>
      <c r="D1453" s="90"/>
      <c r="E1453" s="90"/>
      <c r="F1453" s="91">
        <v>152.50073588999999</v>
      </c>
      <c r="G1453" s="91">
        <v>144.75161191999999</v>
      </c>
    </row>
    <row r="1454" spans="1:7" x14ac:dyDescent="0.3">
      <c r="A1454" s="89">
        <v>45484</v>
      </c>
      <c r="B1454" s="90">
        <v>142.48402145</v>
      </c>
      <c r="C1454" s="90">
        <v>161.02504261999999</v>
      </c>
      <c r="D1454" s="90"/>
      <c r="E1454" s="90"/>
      <c r="F1454" s="91">
        <v>152.56062238000001</v>
      </c>
      <c r="G1454" s="91">
        <v>145.97519072</v>
      </c>
    </row>
    <row r="1455" spans="1:7" x14ac:dyDescent="0.3">
      <c r="A1455" s="89">
        <v>45485</v>
      </c>
      <c r="B1455" s="90">
        <v>143.31027091999999</v>
      </c>
      <c r="C1455" s="90">
        <v>161.14533268</v>
      </c>
      <c r="D1455" s="90"/>
      <c r="E1455" s="90"/>
      <c r="F1455" s="91">
        <v>152.62053225</v>
      </c>
      <c r="G1455" s="91">
        <v>146.66171790000001</v>
      </c>
    </row>
    <row r="1456" spans="1:7" x14ac:dyDescent="0.3">
      <c r="A1456" s="89">
        <v>45488</v>
      </c>
      <c r="B1456" s="90">
        <v>143.53097266</v>
      </c>
      <c r="C1456" s="90">
        <v>160.88932545</v>
      </c>
      <c r="D1456" s="90"/>
      <c r="E1456" s="90"/>
      <c r="F1456" s="91">
        <v>152.68046566999999</v>
      </c>
      <c r="G1456" s="91">
        <v>147.14413134</v>
      </c>
    </row>
    <row r="1457" spans="1:7" x14ac:dyDescent="0.3">
      <c r="A1457" s="89">
        <v>45489</v>
      </c>
      <c r="B1457" s="90">
        <v>143.85968642</v>
      </c>
      <c r="C1457" s="90">
        <v>161.15846515000001</v>
      </c>
      <c r="D1457" s="90"/>
      <c r="E1457" s="90"/>
      <c r="F1457" s="91">
        <v>152.74042263999999</v>
      </c>
      <c r="G1457" s="91">
        <v>146.90452895000001</v>
      </c>
    </row>
    <row r="1458" spans="1:7" x14ac:dyDescent="0.3">
      <c r="A1458" s="89">
        <v>45490</v>
      </c>
      <c r="B1458" s="90">
        <v>144.07698621</v>
      </c>
      <c r="C1458" s="90">
        <v>161.12047557</v>
      </c>
      <c r="D1458" s="90"/>
      <c r="E1458" s="90"/>
      <c r="F1458" s="91">
        <v>152.80040317000001</v>
      </c>
      <c r="G1458" s="91">
        <v>147.29131989000001</v>
      </c>
    </row>
    <row r="1459" spans="1:7" x14ac:dyDescent="0.3">
      <c r="A1459" s="89">
        <v>45491</v>
      </c>
      <c r="B1459" s="90">
        <v>143.84480288</v>
      </c>
      <c r="C1459" s="90">
        <v>160.43649841999999</v>
      </c>
      <c r="D1459" s="90"/>
      <c r="E1459" s="90"/>
      <c r="F1459" s="91">
        <v>152.86040725000001</v>
      </c>
      <c r="G1459" s="91">
        <v>145.24522152</v>
      </c>
    </row>
    <row r="1460" spans="1:7" x14ac:dyDescent="0.3">
      <c r="A1460" s="89">
        <v>45492</v>
      </c>
      <c r="B1460" s="90">
        <v>144.23092460999999</v>
      </c>
      <c r="C1460" s="90">
        <v>160.17745484</v>
      </c>
      <c r="D1460" s="90"/>
      <c r="E1460" s="90"/>
      <c r="F1460" s="91">
        <v>152.92043487999999</v>
      </c>
      <c r="G1460" s="91">
        <v>145.20471509000001</v>
      </c>
    </row>
    <row r="1461" spans="1:7" x14ac:dyDescent="0.3">
      <c r="A1461" s="89">
        <v>45495</v>
      </c>
      <c r="B1461" s="90">
        <v>144.19988178</v>
      </c>
      <c r="C1461" s="90">
        <v>160.41714683999999</v>
      </c>
      <c r="D1461" s="90"/>
      <c r="E1461" s="90"/>
      <c r="F1461" s="91">
        <v>152.98048607000001</v>
      </c>
      <c r="G1461" s="91">
        <v>145.48139907000001</v>
      </c>
    </row>
    <row r="1462" spans="1:7" x14ac:dyDescent="0.3">
      <c r="A1462" s="89">
        <v>45496</v>
      </c>
      <c r="B1462" s="90">
        <v>143.99576457000001</v>
      </c>
      <c r="C1462" s="90">
        <v>159.79817543999999</v>
      </c>
      <c r="D1462" s="90"/>
      <c r="E1462" s="90"/>
      <c r="F1462" s="91">
        <v>153.04056082</v>
      </c>
      <c r="G1462" s="91">
        <v>144.03660507000001</v>
      </c>
    </row>
    <row r="1463" spans="1:7" x14ac:dyDescent="0.3">
      <c r="A1463" s="89">
        <v>45497</v>
      </c>
      <c r="B1463" s="90">
        <v>143.79675028</v>
      </c>
      <c r="C1463" s="90">
        <v>159.84881458000001</v>
      </c>
      <c r="D1463" s="90"/>
      <c r="E1463" s="90"/>
      <c r="F1463" s="91">
        <v>153.10065929000001</v>
      </c>
      <c r="G1463" s="91">
        <v>143.84646377000001</v>
      </c>
    </row>
    <row r="1464" spans="1:7" x14ac:dyDescent="0.3">
      <c r="A1464" s="89">
        <v>45498</v>
      </c>
      <c r="B1464" s="90">
        <v>143.51991631000001</v>
      </c>
      <c r="C1464" s="90">
        <v>159.80619855</v>
      </c>
      <c r="D1464" s="90"/>
      <c r="E1464" s="90"/>
      <c r="F1464" s="91">
        <v>153.16078132000001</v>
      </c>
      <c r="G1464" s="91">
        <v>143.31323524000001</v>
      </c>
    </row>
    <row r="1465" spans="1:7" x14ac:dyDescent="0.3">
      <c r="A1465" s="89">
        <v>45499</v>
      </c>
      <c r="B1465" s="90">
        <v>143.55606207</v>
      </c>
      <c r="C1465" s="90">
        <v>160.26530382000001</v>
      </c>
      <c r="D1465" s="90"/>
      <c r="E1465" s="90"/>
      <c r="F1465" s="91">
        <v>153.22092689999999</v>
      </c>
      <c r="G1465" s="91">
        <v>145.06365939</v>
      </c>
    </row>
    <row r="1466" spans="1:7" x14ac:dyDescent="0.3">
      <c r="A1466" s="89">
        <v>45502</v>
      </c>
      <c r="B1466" s="90">
        <v>142.60053836</v>
      </c>
      <c r="C1466" s="90">
        <v>160.29311512999999</v>
      </c>
      <c r="D1466" s="90"/>
      <c r="E1466" s="90"/>
      <c r="F1466" s="91">
        <v>153.28109621999999</v>
      </c>
      <c r="G1466" s="91">
        <v>144.45079475</v>
      </c>
    </row>
    <row r="1467" spans="1:7" x14ac:dyDescent="0.3">
      <c r="A1467" s="89">
        <v>45503</v>
      </c>
      <c r="B1467" s="90">
        <v>142.81401095000001</v>
      </c>
      <c r="C1467" s="90">
        <v>160.57852231000001</v>
      </c>
      <c r="D1467" s="90"/>
      <c r="E1467" s="90"/>
      <c r="F1467" s="91">
        <v>153.34128909</v>
      </c>
      <c r="G1467" s="91">
        <v>143.52386870000001</v>
      </c>
    </row>
    <row r="1468" spans="1:7" x14ac:dyDescent="0.3">
      <c r="A1468" s="89">
        <v>45504</v>
      </c>
      <c r="B1468" s="90">
        <v>143.08531674</v>
      </c>
      <c r="C1468" s="90">
        <v>161.04423177999999</v>
      </c>
      <c r="D1468" s="90"/>
      <c r="E1468" s="90"/>
      <c r="F1468" s="91">
        <v>153.40150550999999</v>
      </c>
      <c r="G1468" s="91">
        <v>145.24493706999999</v>
      </c>
    </row>
    <row r="1469" spans="1:7" x14ac:dyDescent="0.3">
      <c r="A1469" s="89">
        <v>45505</v>
      </c>
      <c r="B1469" s="90">
        <v>143.12018677</v>
      </c>
      <c r="C1469" s="90">
        <v>161.52777237999999</v>
      </c>
      <c r="D1469" s="90"/>
      <c r="E1469" s="90"/>
      <c r="F1469" s="91">
        <v>153.46174567</v>
      </c>
      <c r="G1469" s="91">
        <v>144.95284698</v>
      </c>
    </row>
    <row r="1470" spans="1:7" x14ac:dyDescent="0.3">
      <c r="A1470" s="89">
        <v>45506</v>
      </c>
      <c r="B1470" s="90">
        <v>143.26349406</v>
      </c>
      <c r="C1470" s="90">
        <v>163.01550086</v>
      </c>
      <c r="D1470" s="90"/>
      <c r="E1470" s="90"/>
      <c r="F1470" s="91">
        <v>153.52200955999999</v>
      </c>
      <c r="G1470" s="91">
        <v>143.19945311999999</v>
      </c>
    </row>
    <row r="1471" spans="1:7" x14ac:dyDescent="0.3">
      <c r="A1471" s="89">
        <v>45509</v>
      </c>
      <c r="B1471" s="90">
        <v>142.56907029000001</v>
      </c>
      <c r="C1471" s="90">
        <v>163.15373206999999</v>
      </c>
      <c r="D1471" s="90"/>
      <c r="E1471" s="90"/>
      <c r="F1471" s="91">
        <v>153.58229700000001</v>
      </c>
      <c r="G1471" s="91">
        <v>142.53433973</v>
      </c>
    </row>
    <row r="1472" spans="1:7" x14ac:dyDescent="0.3">
      <c r="A1472" s="89">
        <v>45510</v>
      </c>
      <c r="B1472" s="90">
        <v>142.34794331000001</v>
      </c>
      <c r="C1472" s="90">
        <v>162.46869189</v>
      </c>
      <c r="D1472" s="90"/>
      <c r="E1472" s="90"/>
      <c r="F1472" s="91">
        <v>153.64260816999999</v>
      </c>
      <c r="G1472" s="91">
        <v>143.66892953000001</v>
      </c>
    </row>
    <row r="1473" spans="1:7" x14ac:dyDescent="0.3">
      <c r="A1473" s="89">
        <v>45511</v>
      </c>
      <c r="B1473" s="90">
        <v>142.42661347999999</v>
      </c>
      <c r="C1473" s="90">
        <v>162.62488816000001</v>
      </c>
      <c r="D1473" s="90"/>
      <c r="E1473" s="90"/>
      <c r="F1473" s="91">
        <v>153.70294308000001</v>
      </c>
      <c r="G1473" s="91">
        <v>145.08799739</v>
      </c>
    </row>
    <row r="1474" spans="1:7" x14ac:dyDescent="0.3">
      <c r="A1474" s="89">
        <v>45512</v>
      </c>
      <c r="B1474" s="90">
        <v>142.24673519000001</v>
      </c>
      <c r="C1474" s="90">
        <v>163.13195611</v>
      </c>
      <c r="D1474" s="90"/>
      <c r="E1474" s="90"/>
      <c r="F1474" s="91">
        <v>153.76330153999999</v>
      </c>
      <c r="G1474" s="91">
        <v>146.39307832</v>
      </c>
    </row>
    <row r="1475" spans="1:7" x14ac:dyDescent="0.3">
      <c r="A1475" s="89">
        <v>45513</v>
      </c>
      <c r="B1475" s="90">
        <v>142.45553009</v>
      </c>
      <c r="C1475" s="90">
        <v>163.8950135</v>
      </c>
      <c r="D1475" s="90"/>
      <c r="E1475" s="90"/>
      <c r="F1475" s="91">
        <v>153.82368373</v>
      </c>
      <c r="G1475" s="91">
        <v>148.61605098999999</v>
      </c>
    </row>
    <row r="1476" spans="1:7" x14ac:dyDescent="0.3">
      <c r="A1476" s="89">
        <v>45516</v>
      </c>
      <c r="B1476" s="90">
        <v>142.55248576</v>
      </c>
      <c r="C1476" s="90">
        <v>164.17724228</v>
      </c>
      <c r="D1476" s="90"/>
      <c r="E1476" s="90"/>
      <c r="F1476" s="91">
        <v>153.88408966</v>
      </c>
      <c r="G1476" s="91">
        <v>149.18645214</v>
      </c>
    </row>
    <row r="1477" spans="1:7" x14ac:dyDescent="0.3">
      <c r="A1477" s="89">
        <v>45517</v>
      </c>
      <c r="B1477" s="90">
        <v>142.67793280000001</v>
      </c>
      <c r="C1477" s="90">
        <v>164.65387795999999</v>
      </c>
      <c r="D1477" s="90"/>
      <c r="E1477" s="90"/>
      <c r="F1477" s="91">
        <v>153.94451932000001</v>
      </c>
      <c r="G1477" s="91">
        <v>150.64521859000001</v>
      </c>
    </row>
    <row r="1478" spans="1:7" x14ac:dyDescent="0.3">
      <c r="A1478" s="89">
        <v>45518</v>
      </c>
      <c r="B1478" s="90">
        <v>143.01387571999999</v>
      </c>
      <c r="C1478" s="90">
        <v>164.73078767999999</v>
      </c>
      <c r="D1478" s="90"/>
      <c r="E1478" s="90"/>
      <c r="F1478" s="91">
        <v>154.00497271</v>
      </c>
      <c r="G1478" s="91">
        <v>151.69166136999999</v>
      </c>
    </row>
    <row r="1479" spans="1:7" x14ac:dyDescent="0.3">
      <c r="A1479" s="89">
        <v>45519</v>
      </c>
      <c r="B1479" s="90">
        <v>143.47824238000001</v>
      </c>
      <c r="C1479" s="90">
        <v>164.41514742999999</v>
      </c>
      <c r="D1479" s="90"/>
      <c r="E1479" s="90"/>
      <c r="F1479" s="91">
        <v>154.06544983000001</v>
      </c>
      <c r="G1479" s="91">
        <v>152.64260683000001</v>
      </c>
    </row>
    <row r="1480" spans="1:7" x14ac:dyDescent="0.3">
      <c r="A1480" s="89">
        <v>45520</v>
      </c>
      <c r="B1480" s="90">
        <v>143.96472173999999</v>
      </c>
      <c r="C1480" s="90">
        <v>163.98469415</v>
      </c>
      <c r="D1480" s="90"/>
      <c r="E1480" s="90"/>
      <c r="F1480" s="91">
        <v>154.12595067999999</v>
      </c>
      <c r="G1480" s="91">
        <v>152.41484915999999</v>
      </c>
    </row>
    <row r="1481" spans="1:7" x14ac:dyDescent="0.3">
      <c r="A1481" s="89">
        <v>45523</v>
      </c>
      <c r="B1481" s="90">
        <v>143.81843774000001</v>
      </c>
      <c r="C1481" s="90">
        <v>163.52330117</v>
      </c>
      <c r="D1481" s="90"/>
      <c r="E1481" s="90"/>
      <c r="F1481" s="91">
        <v>154.18647526999999</v>
      </c>
      <c r="G1481" s="91">
        <v>154.49106566</v>
      </c>
    </row>
    <row r="1482" spans="1:7" x14ac:dyDescent="0.3">
      <c r="A1482" s="89">
        <v>45524</v>
      </c>
      <c r="B1482" s="90">
        <v>143.83969995000001</v>
      </c>
      <c r="C1482" s="90">
        <v>162.94599875</v>
      </c>
      <c r="D1482" s="90"/>
      <c r="E1482" s="90"/>
      <c r="F1482" s="91">
        <v>154.24702359</v>
      </c>
      <c r="G1482" s="91">
        <v>154.84314166999999</v>
      </c>
    </row>
    <row r="1483" spans="1:7" x14ac:dyDescent="0.3">
      <c r="A1483" s="89">
        <v>45525</v>
      </c>
      <c r="B1483" s="90">
        <v>143.80993285</v>
      </c>
      <c r="C1483" s="90">
        <v>163.05575744999999</v>
      </c>
      <c r="D1483" s="90"/>
      <c r="E1483" s="90"/>
      <c r="F1483" s="91">
        <v>154.30759581999999</v>
      </c>
      <c r="G1483" s="91">
        <v>155.27123553000001</v>
      </c>
    </row>
    <row r="1484" spans="1:7" x14ac:dyDescent="0.3">
      <c r="A1484" s="89">
        <v>45526</v>
      </c>
      <c r="B1484" s="90">
        <v>143.67470520000001</v>
      </c>
      <c r="C1484" s="90">
        <v>162.88602134000001</v>
      </c>
      <c r="D1484" s="90"/>
      <c r="E1484" s="90"/>
      <c r="F1484" s="91">
        <v>154.36819177999999</v>
      </c>
      <c r="G1484" s="91">
        <v>153.80315032999999</v>
      </c>
    </row>
    <row r="1485" spans="1:7" x14ac:dyDescent="0.3">
      <c r="A1485" s="89">
        <v>45527</v>
      </c>
      <c r="B1485" s="90">
        <v>144.09144451</v>
      </c>
      <c r="C1485" s="90">
        <v>163.41817952</v>
      </c>
      <c r="D1485" s="90"/>
      <c r="E1485" s="90"/>
      <c r="F1485" s="91">
        <v>154.42881147</v>
      </c>
      <c r="G1485" s="91">
        <v>154.29819358</v>
      </c>
    </row>
    <row r="1486" spans="1:7" x14ac:dyDescent="0.3">
      <c r="A1486" s="89">
        <v>45530</v>
      </c>
      <c r="B1486" s="90">
        <v>144.02553166000001</v>
      </c>
      <c r="C1486" s="90">
        <v>163.13750254000001</v>
      </c>
      <c r="D1486" s="90"/>
      <c r="E1486" s="90"/>
      <c r="F1486" s="91">
        <v>154.48945508</v>
      </c>
      <c r="G1486" s="91">
        <v>155.75487781000001</v>
      </c>
    </row>
    <row r="1487" spans="1:7" x14ac:dyDescent="0.3">
      <c r="A1487" s="89">
        <v>45531</v>
      </c>
      <c r="B1487" s="90">
        <v>143.89923414</v>
      </c>
      <c r="C1487" s="90">
        <v>162.97881924000001</v>
      </c>
      <c r="D1487" s="90"/>
      <c r="E1487" s="90"/>
      <c r="F1487" s="91">
        <v>154.55012242000001</v>
      </c>
      <c r="G1487" s="91">
        <v>155.62653158000001</v>
      </c>
    </row>
    <row r="1488" spans="1:7" x14ac:dyDescent="0.3">
      <c r="A1488" s="89">
        <v>45532</v>
      </c>
      <c r="B1488" s="90">
        <v>143.80397944000001</v>
      </c>
      <c r="C1488" s="90">
        <v>162.49085693000001</v>
      </c>
      <c r="D1488" s="90"/>
      <c r="E1488" s="90"/>
      <c r="F1488" s="91">
        <v>154.61081367</v>
      </c>
      <c r="G1488" s="91">
        <v>156.27287092</v>
      </c>
    </row>
    <row r="1489" spans="1:7" x14ac:dyDescent="0.3">
      <c r="A1489" s="89">
        <v>45533</v>
      </c>
      <c r="B1489" s="90">
        <v>143.98215675</v>
      </c>
      <c r="C1489" s="90">
        <v>162.31697635</v>
      </c>
      <c r="D1489" s="90"/>
      <c r="E1489" s="90"/>
      <c r="F1489" s="91">
        <v>154.67152865</v>
      </c>
      <c r="G1489" s="91">
        <v>154.79073363000001</v>
      </c>
    </row>
    <row r="1490" spans="1:7" x14ac:dyDescent="0.3">
      <c r="A1490" s="89">
        <v>45534</v>
      </c>
      <c r="B1490" s="90">
        <v>144.3087443</v>
      </c>
      <c r="C1490" s="90">
        <v>161.87685594000001</v>
      </c>
      <c r="D1490" s="90"/>
      <c r="E1490" s="90"/>
      <c r="F1490" s="91">
        <v>154.73226754000001</v>
      </c>
      <c r="G1490" s="91">
        <v>154.74824738999999</v>
      </c>
    </row>
    <row r="1491" spans="1:7" x14ac:dyDescent="0.3">
      <c r="A1491" s="89">
        <v>45537</v>
      </c>
      <c r="B1491" s="90">
        <v>144.12886599999999</v>
      </c>
      <c r="C1491" s="90">
        <v>161.63060679</v>
      </c>
      <c r="D1491" s="90"/>
      <c r="E1491" s="90"/>
      <c r="F1491" s="91">
        <v>154.79303034</v>
      </c>
      <c r="G1491" s="91">
        <v>153.49898795999999</v>
      </c>
    </row>
    <row r="1492" spans="1:7" x14ac:dyDescent="0.3">
      <c r="A1492" s="89">
        <v>45538</v>
      </c>
      <c r="B1492" s="90">
        <v>143.89030400999999</v>
      </c>
      <c r="C1492" s="90">
        <v>161.50292632</v>
      </c>
      <c r="D1492" s="90"/>
      <c r="E1492" s="90"/>
      <c r="F1492" s="91">
        <v>154.85381688000001</v>
      </c>
      <c r="G1492" s="91">
        <v>152.87023934000001</v>
      </c>
    </row>
    <row r="1493" spans="1:7" x14ac:dyDescent="0.3">
      <c r="A1493" s="89">
        <v>45539</v>
      </c>
      <c r="B1493" s="90">
        <v>143.96004406</v>
      </c>
      <c r="C1493" s="90">
        <v>161.96460848000001</v>
      </c>
      <c r="D1493" s="90"/>
      <c r="E1493" s="90"/>
      <c r="F1493" s="91">
        <v>154.91462731999999</v>
      </c>
      <c r="G1493" s="91">
        <v>154.86967566999999</v>
      </c>
    </row>
    <row r="1494" spans="1:7" x14ac:dyDescent="0.3">
      <c r="A1494" s="89">
        <v>45540</v>
      </c>
      <c r="B1494" s="90">
        <v>143.83332128000001</v>
      </c>
      <c r="C1494" s="90">
        <v>162.47909831000001</v>
      </c>
      <c r="D1494" s="90"/>
      <c r="E1494" s="90"/>
      <c r="F1494" s="91">
        <v>154.97546168</v>
      </c>
      <c r="G1494" s="91">
        <v>155.3154285</v>
      </c>
    </row>
    <row r="1495" spans="1:7" x14ac:dyDescent="0.3">
      <c r="A1495" s="89">
        <v>45541</v>
      </c>
      <c r="B1495" s="90">
        <v>144.01149860000001</v>
      </c>
      <c r="C1495" s="90">
        <v>162.66118</v>
      </c>
      <c r="D1495" s="90"/>
      <c r="E1495" s="90"/>
      <c r="F1495" s="91">
        <v>155.03631994</v>
      </c>
      <c r="G1495" s="91">
        <v>153.11938805</v>
      </c>
    </row>
    <row r="1496" spans="1:7" x14ac:dyDescent="0.3">
      <c r="A1496" s="89">
        <v>45544</v>
      </c>
      <c r="B1496" s="90">
        <v>143.82736786999999</v>
      </c>
      <c r="C1496" s="90">
        <v>162.55563217</v>
      </c>
      <c r="D1496" s="90"/>
      <c r="E1496" s="90"/>
      <c r="F1496" s="91">
        <v>155.09720211999999</v>
      </c>
      <c r="G1496" s="91">
        <v>153.30685548</v>
      </c>
    </row>
    <row r="1497" spans="1:7" x14ac:dyDescent="0.3">
      <c r="A1497" s="89">
        <v>45545</v>
      </c>
      <c r="B1497" s="90">
        <v>143.38809061000001</v>
      </c>
      <c r="C1497" s="90">
        <v>162.31011429</v>
      </c>
      <c r="D1497" s="90"/>
      <c r="E1497" s="90"/>
      <c r="F1497" s="91">
        <v>155.15810820999999</v>
      </c>
      <c r="G1497" s="91">
        <v>152.8316672</v>
      </c>
    </row>
    <row r="1498" spans="1:7" x14ac:dyDescent="0.3">
      <c r="A1498" s="89">
        <v>45546</v>
      </c>
      <c r="B1498" s="90">
        <v>143.19162779000001</v>
      </c>
      <c r="C1498" s="90">
        <v>162.32813891000001</v>
      </c>
      <c r="D1498" s="90"/>
      <c r="E1498" s="90"/>
      <c r="F1498" s="91">
        <v>155.21903821000001</v>
      </c>
      <c r="G1498" s="91">
        <v>153.23806279999999</v>
      </c>
    </row>
    <row r="1499" spans="1:7" x14ac:dyDescent="0.3">
      <c r="A1499" s="89">
        <v>45547</v>
      </c>
      <c r="B1499" s="90">
        <v>142.81783813999999</v>
      </c>
      <c r="C1499" s="90">
        <v>161.72310955</v>
      </c>
      <c r="D1499" s="90"/>
      <c r="E1499" s="90"/>
      <c r="F1499" s="91">
        <v>155.27999212</v>
      </c>
      <c r="G1499" s="91">
        <v>152.50152838</v>
      </c>
    </row>
    <row r="1500" spans="1:7" x14ac:dyDescent="0.3">
      <c r="A1500" s="89">
        <v>45548</v>
      </c>
      <c r="B1500" s="90">
        <v>143.06490502</v>
      </c>
      <c r="C1500" s="90">
        <v>162.10432650000001</v>
      </c>
      <c r="D1500" s="90"/>
      <c r="E1500" s="90"/>
      <c r="F1500" s="91">
        <v>155.34096994000001</v>
      </c>
      <c r="G1500" s="91">
        <v>153.47154372</v>
      </c>
    </row>
    <row r="1501" spans="1:7" x14ac:dyDescent="0.3">
      <c r="A1501" s="89">
        <v>45551</v>
      </c>
      <c r="B1501" s="90">
        <v>142.91266759999999</v>
      </c>
      <c r="C1501" s="90">
        <v>161.76397648</v>
      </c>
      <c r="D1501" s="90"/>
      <c r="E1501" s="90"/>
      <c r="F1501" s="91">
        <v>155.40197166999999</v>
      </c>
      <c r="G1501" s="91">
        <v>153.74037673000001</v>
      </c>
    </row>
    <row r="1502" spans="1:7" x14ac:dyDescent="0.3">
      <c r="A1502" s="89">
        <v>45552</v>
      </c>
      <c r="B1502" s="90">
        <v>142.6124452</v>
      </c>
      <c r="C1502" s="90">
        <v>161.84164663000001</v>
      </c>
      <c r="D1502" s="90"/>
      <c r="E1502" s="90"/>
      <c r="F1502" s="91">
        <v>155.46299732</v>
      </c>
      <c r="G1502" s="91">
        <v>153.56056684999999</v>
      </c>
    </row>
    <row r="1503" spans="1:7" x14ac:dyDescent="0.3">
      <c r="A1503" s="89">
        <v>45553</v>
      </c>
      <c r="B1503" s="90">
        <v>142.46318448</v>
      </c>
      <c r="C1503" s="90">
        <v>161.96735658</v>
      </c>
      <c r="D1503" s="90"/>
      <c r="E1503" s="90"/>
      <c r="F1503" s="91">
        <v>155.52404705000001</v>
      </c>
      <c r="G1503" s="91">
        <v>152.18095862999999</v>
      </c>
    </row>
    <row r="1504" spans="1:7" x14ac:dyDescent="0.3">
      <c r="A1504" s="89">
        <v>45554</v>
      </c>
      <c r="B1504" s="90">
        <v>142.05792675999999</v>
      </c>
      <c r="C1504" s="90">
        <v>161.0370259</v>
      </c>
      <c r="D1504" s="90"/>
      <c r="E1504" s="90"/>
      <c r="F1504" s="91">
        <v>155.58651714999999</v>
      </c>
      <c r="G1504" s="91">
        <v>151.46979762000001</v>
      </c>
    </row>
    <row r="1505" spans="1:7" x14ac:dyDescent="0.3">
      <c r="A1505" s="89">
        <v>45555</v>
      </c>
      <c r="B1505" s="90">
        <v>141.75812961</v>
      </c>
      <c r="C1505" s="90">
        <v>160.33961884999999</v>
      </c>
      <c r="D1505" s="90"/>
      <c r="E1505" s="90"/>
      <c r="F1505" s="91">
        <v>155.64901241000001</v>
      </c>
      <c r="G1505" s="91">
        <v>149.12903768999999</v>
      </c>
    </row>
    <row r="1506" spans="1:7" x14ac:dyDescent="0.3">
      <c r="A1506" s="89">
        <v>45558</v>
      </c>
      <c r="B1506" s="90">
        <v>140.83960214000001</v>
      </c>
      <c r="C1506" s="90">
        <v>160.47924824</v>
      </c>
      <c r="D1506" s="90"/>
      <c r="E1506" s="90"/>
      <c r="F1506" s="91">
        <v>155.71153283000001</v>
      </c>
      <c r="G1506" s="91">
        <v>148.5634609</v>
      </c>
    </row>
    <row r="1507" spans="1:7" x14ac:dyDescent="0.3">
      <c r="A1507" s="89">
        <v>45559</v>
      </c>
      <c r="B1507" s="90">
        <v>140.48069604</v>
      </c>
      <c r="C1507" s="90">
        <v>161.09189825000001</v>
      </c>
      <c r="D1507" s="90"/>
      <c r="E1507" s="90"/>
      <c r="F1507" s="91">
        <v>155.77407842</v>
      </c>
      <c r="G1507" s="91">
        <v>150.36962690999999</v>
      </c>
    </row>
    <row r="1508" spans="1:7" x14ac:dyDescent="0.3">
      <c r="A1508" s="89">
        <v>45560</v>
      </c>
      <c r="B1508" s="90">
        <v>140.06395673</v>
      </c>
      <c r="C1508" s="90">
        <v>161.26728467000001</v>
      </c>
      <c r="D1508" s="90"/>
      <c r="E1508" s="90"/>
      <c r="F1508" s="91">
        <v>155.83664898000001</v>
      </c>
      <c r="G1508" s="91">
        <v>149.72185392</v>
      </c>
    </row>
    <row r="1509" spans="1:7" x14ac:dyDescent="0.3">
      <c r="A1509" s="89">
        <v>45561</v>
      </c>
      <c r="B1509" s="90">
        <v>140.08139173999999</v>
      </c>
      <c r="C1509" s="90">
        <v>161.19971952</v>
      </c>
      <c r="D1509" s="90"/>
      <c r="E1509" s="90"/>
      <c r="F1509" s="91">
        <v>155.8992447</v>
      </c>
      <c r="G1509" s="91">
        <v>151.34134897999999</v>
      </c>
    </row>
    <row r="1510" spans="1:7" x14ac:dyDescent="0.3">
      <c r="A1510" s="89">
        <v>45562</v>
      </c>
      <c r="B1510" s="90">
        <v>140.71883278999999</v>
      </c>
      <c r="C1510" s="90">
        <v>161.19327286000001</v>
      </c>
      <c r="D1510" s="90"/>
      <c r="E1510" s="90"/>
      <c r="F1510" s="91">
        <v>155.96186559</v>
      </c>
      <c r="G1510" s="91">
        <v>151.02341898</v>
      </c>
    </row>
    <row r="1511" spans="1:7" x14ac:dyDescent="0.3">
      <c r="A1511" s="89">
        <v>45565</v>
      </c>
      <c r="B1511" s="90">
        <v>140.58445562</v>
      </c>
      <c r="C1511" s="90">
        <v>160.79836437</v>
      </c>
      <c r="D1511" s="90"/>
      <c r="E1511" s="90"/>
      <c r="F1511" s="91">
        <v>156.02451163000001</v>
      </c>
      <c r="G1511" s="91">
        <v>149.98354141999999</v>
      </c>
    </row>
    <row r="1512" spans="1:7" x14ac:dyDescent="0.3">
      <c r="A1512" s="89">
        <v>45566</v>
      </c>
      <c r="B1512" s="90">
        <v>139.40780493</v>
      </c>
      <c r="C1512" s="90">
        <v>160.98190649</v>
      </c>
      <c r="D1512" s="90"/>
      <c r="E1512" s="90"/>
      <c r="F1512" s="91">
        <v>156.08718282999999</v>
      </c>
      <c r="G1512" s="91">
        <v>150.75580342999999</v>
      </c>
    </row>
    <row r="1513" spans="1:7" x14ac:dyDescent="0.3">
      <c r="A1513" s="89">
        <v>45567</v>
      </c>
      <c r="B1513" s="90">
        <v>139.43161860999999</v>
      </c>
      <c r="C1513" s="90">
        <v>161.09318830999999</v>
      </c>
      <c r="D1513" s="90"/>
      <c r="E1513" s="90"/>
      <c r="F1513" s="91">
        <v>156.14987919999999</v>
      </c>
      <c r="G1513" s="91">
        <v>151.91613074</v>
      </c>
    </row>
    <row r="1514" spans="1:7" x14ac:dyDescent="0.3">
      <c r="A1514" s="89">
        <v>45568</v>
      </c>
      <c r="B1514" s="90">
        <v>139.12289132000001</v>
      </c>
      <c r="C1514" s="90">
        <v>161.02552216000001</v>
      </c>
      <c r="D1514" s="90"/>
      <c r="E1514" s="90"/>
      <c r="F1514" s="91">
        <v>156.21260072000001</v>
      </c>
      <c r="G1514" s="91">
        <v>149.81863698999999</v>
      </c>
    </row>
    <row r="1515" spans="1:7" x14ac:dyDescent="0.3">
      <c r="A1515" s="89">
        <v>45569</v>
      </c>
      <c r="B1515" s="90">
        <v>139.32275609000001</v>
      </c>
      <c r="C1515" s="90">
        <v>160.70027393000001</v>
      </c>
      <c r="D1515" s="90"/>
      <c r="E1515" s="90"/>
      <c r="F1515" s="91">
        <v>156.27534739999999</v>
      </c>
      <c r="G1515" s="91">
        <v>149.95522105000001</v>
      </c>
    </row>
    <row r="1516" spans="1:7" x14ac:dyDescent="0.3">
      <c r="A1516" s="89">
        <v>45572</v>
      </c>
      <c r="B1516" s="90">
        <v>139.30149388000001</v>
      </c>
      <c r="C1516" s="90">
        <v>161.18940981</v>
      </c>
      <c r="D1516" s="90"/>
      <c r="E1516" s="90"/>
      <c r="F1516" s="91">
        <v>156.33811942</v>
      </c>
      <c r="G1516" s="91">
        <v>150.21269860999999</v>
      </c>
    </row>
    <row r="1517" spans="1:7" x14ac:dyDescent="0.3">
      <c r="A1517" s="89">
        <v>45573</v>
      </c>
      <c r="B1517" s="90">
        <v>138.50160955000001</v>
      </c>
      <c r="C1517" s="90">
        <v>161.52477862000001</v>
      </c>
      <c r="D1517" s="90"/>
      <c r="E1517" s="90"/>
      <c r="F1517" s="91">
        <v>156.40091659999999</v>
      </c>
      <c r="G1517" s="91">
        <v>149.63683592000001</v>
      </c>
    </row>
    <row r="1518" spans="1:7" x14ac:dyDescent="0.3">
      <c r="A1518" s="89">
        <v>45574</v>
      </c>
      <c r="B1518" s="90">
        <v>137.44445248</v>
      </c>
      <c r="C1518" s="90">
        <v>160.76277608999999</v>
      </c>
      <c r="D1518" s="90"/>
      <c r="E1518" s="90"/>
      <c r="F1518" s="91">
        <v>156.46373894999999</v>
      </c>
      <c r="G1518" s="91">
        <v>147.87358852</v>
      </c>
    </row>
    <row r="1519" spans="1:7" x14ac:dyDescent="0.3">
      <c r="A1519" s="89">
        <v>45575</v>
      </c>
      <c r="B1519" s="90">
        <v>136.49785890000001</v>
      </c>
      <c r="C1519" s="90">
        <v>161.09882521</v>
      </c>
      <c r="D1519" s="90"/>
      <c r="E1519" s="90"/>
      <c r="F1519" s="91">
        <v>156.52658661999999</v>
      </c>
      <c r="G1519" s="91">
        <v>148.31824904999999</v>
      </c>
    </row>
    <row r="1520" spans="1:7" x14ac:dyDescent="0.3">
      <c r="A1520" s="89">
        <v>45576</v>
      </c>
      <c r="B1520" s="90">
        <v>136.79297836999999</v>
      </c>
      <c r="C1520" s="90">
        <v>161.19299551</v>
      </c>
      <c r="D1520" s="90"/>
      <c r="E1520" s="90"/>
      <c r="F1520" s="91">
        <v>156.58945946</v>
      </c>
      <c r="G1520" s="91">
        <v>147.90798484999999</v>
      </c>
    </row>
    <row r="1521" spans="1:7" x14ac:dyDescent="0.3">
      <c r="A1521" s="89">
        <v>45579</v>
      </c>
      <c r="B1521" s="90">
        <v>137.28541114999999</v>
      </c>
      <c r="C1521" s="90">
        <v>161.06688684</v>
      </c>
      <c r="D1521" s="90"/>
      <c r="E1521" s="90"/>
      <c r="F1521" s="91">
        <v>156.65235763999999</v>
      </c>
      <c r="G1521" s="91">
        <v>149.06055223000001</v>
      </c>
    </row>
    <row r="1522" spans="1:7" x14ac:dyDescent="0.3">
      <c r="A1522" s="89">
        <v>45580</v>
      </c>
      <c r="B1522" s="90">
        <v>137.51206629999999</v>
      </c>
      <c r="C1522" s="90">
        <v>160.69292444000001</v>
      </c>
      <c r="D1522" s="90"/>
      <c r="E1522" s="90"/>
      <c r="F1522" s="91">
        <v>156.71528097999999</v>
      </c>
      <c r="G1522" s="91">
        <v>149.10381219000001</v>
      </c>
    </row>
    <row r="1523" spans="1:7" x14ac:dyDescent="0.3">
      <c r="A1523" s="89">
        <v>45581</v>
      </c>
      <c r="B1523" s="90">
        <v>137.50908959</v>
      </c>
      <c r="C1523" s="90">
        <v>160.4149122</v>
      </c>
      <c r="D1523" s="90"/>
      <c r="E1523" s="90"/>
      <c r="F1523" s="91">
        <v>156.77822964999999</v>
      </c>
      <c r="G1523" s="91">
        <v>149.90762599000001</v>
      </c>
    </row>
    <row r="1524" spans="1:7" x14ac:dyDescent="0.3">
      <c r="A1524" s="89">
        <v>45582</v>
      </c>
      <c r="B1524" s="90">
        <v>137.36833376999999</v>
      </c>
      <c r="C1524" s="90">
        <v>160.38556224000001</v>
      </c>
      <c r="D1524" s="90"/>
      <c r="E1524" s="90"/>
      <c r="F1524" s="91">
        <v>156.84120367</v>
      </c>
      <c r="G1524" s="91">
        <v>148.81951617999999</v>
      </c>
    </row>
    <row r="1525" spans="1:7" x14ac:dyDescent="0.3">
      <c r="A1525" s="89">
        <v>45583</v>
      </c>
      <c r="B1525" s="90">
        <v>137.6111482</v>
      </c>
      <c r="C1525" s="90">
        <v>159.84796109999999</v>
      </c>
      <c r="D1525" s="90"/>
      <c r="E1525" s="90"/>
      <c r="F1525" s="91">
        <v>156.90420284000001</v>
      </c>
      <c r="G1525" s="91">
        <v>148.48482607</v>
      </c>
    </row>
    <row r="1526" spans="1:7" x14ac:dyDescent="0.3">
      <c r="A1526" s="89">
        <v>45586</v>
      </c>
      <c r="B1526" s="90">
        <v>136.83975523000001</v>
      </c>
      <c r="C1526" s="90">
        <v>159.74801969999999</v>
      </c>
      <c r="D1526" s="90"/>
      <c r="E1526" s="90"/>
      <c r="F1526" s="91">
        <v>156.96722735</v>
      </c>
      <c r="G1526" s="91">
        <v>148.32814809000001</v>
      </c>
    </row>
    <row r="1527" spans="1:7" x14ac:dyDescent="0.3">
      <c r="A1527" s="89">
        <v>45587</v>
      </c>
      <c r="B1527" s="90">
        <v>136.40983335000001</v>
      </c>
      <c r="C1527" s="90">
        <v>159.72572661000001</v>
      </c>
      <c r="D1527" s="90"/>
      <c r="E1527" s="90"/>
      <c r="F1527" s="91">
        <v>157.0302772</v>
      </c>
      <c r="G1527" s="91">
        <v>147.86142520999999</v>
      </c>
    </row>
    <row r="1528" spans="1:7" x14ac:dyDescent="0.3">
      <c r="A1528" s="89">
        <v>45588</v>
      </c>
      <c r="B1528" s="90">
        <v>135.19448542999999</v>
      </c>
      <c r="C1528" s="90">
        <v>159.33902613000001</v>
      </c>
      <c r="D1528" s="90"/>
      <c r="E1528" s="90"/>
      <c r="F1528" s="91">
        <v>157.09335239000001</v>
      </c>
      <c r="G1528" s="91">
        <v>147.04417375</v>
      </c>
    </row>
    <row r="1529" spans="1:7" x14ac:dyDescent="0.3">
      <c r="A1529" s="89">
        <v>45589</v>
      </c>
      <c r="B1529" s="90">
        <v>134.76116160000001</v>
      </c>
      <c r="C1529" s="90">
        <v>160.46087799</v>
      </c>
      <c r="D1529" s="90"/>
      <c r="E1529" s="90"/>
      <c r="F1529" s="91">
        <v>157.15645291000001</v>
      </c>
      <c r="G1529" s="91">
        <v>147.99293459</v>
      </c>
    </row>
    <row r="1530" spans="1:7" x14ac:dyDescent="0.3">
      <c r="A1530" s="89">
        <v>45590</v>
      </c>
      <c r="B1530" s="90">
        <v>135.29781976999999</v>
      </c>
      <c r="C1530" s="90">
        <v>160.00063539000001</v>
      </c>
      <c r="D1530" s="90"/>
      <c r="E1530" s="90"/>
      <c r="F1530" s="91">
        <v>157.21957878000001</v>
      </c>
      <c r="G1530" s="91">
        <v>147.79537468999999</v>
      </c>
    </row>
    <row r="1531" spans="1:7" x14ac:dyDescent="0.3">
      <c r="A1531" s="89">
        <v>45593</v>
      </c>
      <c r="B1531" s="90">
        <v>135.64566952999999</v>
      </c>
      <c r="C1531" s="90">
        <v>159.72632095</v>
      </c>
      <c r="D1531" s="90"/>
      <c r="E1531" s="90"/>
      <c r="F1531" s="91">
        <v>157.28272998</v>
      </c>
      <c r="G1531" s="91">
        <v>149.29645669999999</v>
      </c>
    </row>
    <row r="1532" spans="1:7" x14ac:dyDescent="0.3">
      <c r="A1532" s="89">
        <v>45594</v>
      </c>
      <c r="B1532" s="90">
        <v>135.95397156999999</v>
      </c>
      <c r="C1532" s="90">
        <v>159.41311733000001</v>
      </c>
      <c r="D1532" s="90"/>
      <c r="E1532" s="90"/>
      <c r="F1532" s="91">
        <v>157.34590652</v>
      </c>
      <c r="G1532" s="91">
        <v>148.74728729</v>
      </c>
    </row>
    <row r="1533" spans="1:7" x14ac:dyDescent="0.3">
      <c r="A1533" s="89">
        <v>45595</v>
      </c>
      <c r="B1533" s="90">
        <v>136.36986039000001</v>
      </c>
      <c r="C1533" s="90">
        <v>159.59448749000001</v>
      </c>
      <c r="D1533" s="90"/>
      <c r="E1533" s="90"/>
      <c r="F1533" s="91">
        <v>157.40910858000001</v>
      </c>
      <c r="G1533" s="91">
        <v>148.64420068999999</v>
      </c>
    </row>
    <row r="1534" spans="1:7" x14ac:dyDescent="0.3">
      <c r="A1534" s="89">
        <v>45596</v>
      </c>
      <c r="B1534" s="90">
        <v>136.28396106</v>
      </c>
      <c r="C1534" s="90">
        <v>159.75257986</v>
      </c>
      <c r="D1534" s="90"/>
      <c r="E1534" s="90"/>
      <c r="F1534" s="91">
        <v>157.47233598</v>
      </c>
      <c r="G1534" s="91">
        <v>147.59057824999999</v>
      </c>
    </row>
    <row r="1535" spans="1:7" x14ac:dyDescent="0.3">
      <c r="A1535" s="89">
        <v>45597</v>
      </c>
      <c r="B1535" s="90">
        <v>136.00925330999999</v>
      </c>
      <c r="C1535" s="90">
        <v>159.22291114000001</v>
      </c>
      <c r="D1535" s="90"/>
      <c r="E1535" s="90"/>
      <c r="F1535" s="91">
        <v>157.53558871000001</v>
      </c>
      <c r="G1535" s="91">
        <v>145.77850694</v>
      </c>
    </row>
    <row r="1536" spans="1:7" x14ac:dyDescent="0.3">
      <c r="A1536" s="89">
        <v>45600</v>
      </c>
      <c r="B1536" s="90">
        <v>135.53085358999999</v>
      </c>
      <c r="C1536" s="90">
        <v>160.39023895</v>
      </c>
      <c r="D1536" s="90"/>
      <c r="E1536" s="90"/>
      <c r="F1536" s="91">
        <v>157.59886696000001</v>
      </c>
      <c r="G1536" s="91">
        <v>148.50249643999999</v>
      </c>
    </row>
    <row r="1537" spans="1:7" x14ac:dyDescent="0.3">
      <c r="A1537" s="89">
        <v>45601</v>
      </c>
      <c r="B1537" s="90">
        <v>135.55126530999999</v>
      </c>
      <c r="C1537" s="90">
        <v>160.55028945999999</v>
      </c>
      <c r="D1537" s="90"/>
      <c r="E1537" s="90"/>
      <c r="F1537" s="91">
        <v>157.66217055000001</v>
      </c>
      <c r="G1537" s="91">
        <v>148.66857282000001</v>
      </c>
    </row>
    <row r="1538" spans="1:7" x14ac:dyDescent="0.3">
      <c r="A1538" s="89">
        <v>45602</v>
      </c>
      <c r="B1538" s="90">
        <v>135.22340204</v>
      </c>
      <c r="C1538" s="90">
        <v>160.70311900999999</v>
      </c>
      <c r="D1538" s="90"/>
      <c r="E1538" s="90"/>
      <c r="F1538" s="91">
        <v>157.72549966</v>
      </c>
      <c r="G1538" s="91">
        <v>148.30466346</v>
      </c>
    </row>
    <row r="1539" spans="1:7" x14ac:dyDescent="0.3">
      <c r="A1539" s="89">
        <v>45603</v>
      </c>
      <c r="B1539" s="90">
        <v>135.40668228999999</v>
      </c>
      <c r="C1539" s="90">
        <v>161.42784664000001</v>
      </c>
      <c r="D1539" s="90"/>
      <c r="E1539" s="90"/>
      <c r="F1539" s="91">
        <v>157.79167717999999</v>
      </c>
      <c r="G1539" s="91">
        <v>147.55458895999999</v>
      </c>
    </row>
    <row r="1540" spans="1:7" x14ac:dyDescent="0.3">
      <c r="A1540" s="89">
        <v>45604</v>
      </c>
      <c r="B1540" s="90">
        <v>135.90166653</v>
      </c>
      <c r="C1540" s="90">
        <v>161.82722699999999</v>
      </c>
      <c r="D1540" s="90"/>
      <c r="E1540" s="90"/>
      <c r="F1540" s="91">
        <v>157.85788253999999</v>
      </c>
      <c r="G1540" s="91">
        <v>145.44745785999999</v>
      </c>
    </row>
    <row r="1541" spans="1:7" x14ac:dyDescent="0.3">
      <c r="A1541" s="89">
        <v>45607</v>
      </c>
      <c r="B1541" s="90">
        <v>134.72161388999999</v>
      </c>
      <c r="C1541" s="90">
        <v>161.63592614000001</v>
      </c>
      <c r="D1541" s="90"/>
      <c r="E1541" s="90"/>
      <c r="F1541" s="91">
        <v>157.92411555000001</v>
      </c>
      <c r="G1541" s="91">
        <v>145.49740821</v>
      </c>
    </row>
    <row r="1542" spans="1:7" x14ac:dyDescent="0.3">
      <c r="A1542" s="89">
        <v>45608</v>
      </c>
      <c r="B1542" s="90">
        <v>134.15008569</v>
      </c>
      <c r="C1542" s="90">
        <v>160.21560289999999</v>
      </c>
      <c r="D1542" s="90"/>
      <c r="E1542" s="90"/>
      <c r="F1542" s="91">
        <v>157.99037641999999</v>
      </c>
      <c r="G1542" s="91">
        <v>145.29785713000001</v>
      </c>
    </row>
    <row r="1543" spans="1:7" x14ac:dyDescent="0.3">
      <c r="A1543" s="89">
        <v>45609</v>
      </c>
      <c r="B1543" s="90">
        <v>133.80648837999999</v>
      </c>
      <c r="C1543" s="90">
        <v>160.27418639000001</v>
      </c>
      <c r="D1543" s="90"/>
      <c r="E1543" s="90"/>
      <c r="F1543" s="91">
        <v>158.05666507999999</v>
      </c>
      <c r="G1543" s="91">
        <v>145.33831805</v>
      </c>
    </row>
    <row r="1544" spans="1:7" x14ac:dyDescent="0.3">
      <c r="A1544" s="89">
        <v>45610</v>
      </c>
      <c r="B1544" s="90">
        <v>134.01145607999999</v>
      </c>
      <c r="C1544" s="90">
        <v>160.5351119</v>
      </c>
      <c r="D1544" s="90"/>
      <c r="E1544" s="90"/>
      <c r="F1544" s="91">
        <v>158.12298153</v>
      </c>
      <c r="G1544" s="91">
        <v>145.40399309</v>
      </c>
    </row>
    <row r="1545" spans="1:7" x14ac:dyDescent="0.3">
      <c r="A1545" s="89">
        <v>45611</v>
      </c>
      <c r="B1545" s="90"/>
      <c r="C1545" s="90"/>
      <c r="D1545" s="90"/>
      <c r="E1545" s="90"/>
      <c r="F1545" s="91"/>
      <c r="G1545" s="91"/>
    </row>
    <row r="1546" spans="1:7" x14ac:dyDescent="0.3">
      <c r="A1546" s="89">
        <v>45614</v>
      </c>
      <c r="B1546" s="90">
        <v>134.26022393</v>
      </c>
      <c r="C1546" s="90">
        <v>160.65807015999999</v>
      </c>
      <c r="D1546" s="90"/>
      <c r="E1546" s="90"/>
      <c r="F1546" s="91">
        <v>158.18932580000001</v>
      </c>
      <c r="G1546" s="91">
        <v>145.37735670000001</v>
      </c>
    </row>
    <row r="1547" spans="1:7" x14ac:dyDescent="0.3">
      <c r="A1547" s="89">
        <v>45615</v>
      </c>
      <c r="B1547" s="90">
        <v>134.50431409999999</v>
      </c>
      <c r="C1547" s="90">
        <v>161.16441137999999</v>
      </c>
      <c r="D1547" s="90"/>
      <c r="E1547" s="90"/>
      <c r="F1547" s="91">
        <v>158.25569793</v>
      </c>
      <c r="G1547" s="91">
        <v>145.86555027</v>
      </c>
    </row>
    <row r="1548" spans="1:7" x14ac:dyDescent="0.3">
      <c r="A1548" s="89">
        <v>45616</v>
      </c>
      <c r="B1548" s="90"/>
      <c r="C1548" s="90"/>
      <c r="D1548" s="90"/>
      <c r="E1548" s="90"/>
      <c r="F1548" s="91"/>
      <c r="G1548" s="91"/>
    </row>
    <row r="1549" spans="1:7" x14ac:dyDescent="0.3">
      <c r="A1549" s="89">
        <v>45617</v>
      </c>
      <c r="B1549" s="90">
        <v>134.45881297</v>
      </c>
      <c r="C1549" s="90">
        <v>161.7416327</v>
      </c>
      <c r="D1549" s="90"/>
      <c r="E1549" s="90"/>
      <c r="F1549" s="91">
        <v>158.32209789000001</v>
      </c>
      <c r="G1549" s="91">
        <v>144.41466893</v>
      </c>
    </row>
    <row r="1550" spans="1:7" x14ac:dyDescent="0.3">
      <c r="A1550" s="89">
        <v>45618</v>
      </c>
      <c r="B1550" s="90">
        <v>135.05160337999999</v>
      </c>
      <c r="C1550" s="90">
        <v>161.20402118999999</v>
      </c>
      <c r="D1550" s="90"/>
      <c r="E1550" s="90"/>
      <c r="F1550" s="91">
        <v>158.38852571000001</v>
      </c>
      <c r="G1550" s="91">
        <v>146.92174417999999</v>
      </c>
    </row>
    <row r="1551" spans="1:7" x14ac:dyDescent="0.3">
      <c r="A1551" s="89">
        <v>45621</v>
      </c>
      <c r="B1551" s="90">
        <v>135.28761391</v>
      </c>
      <c r="C1551" s="90">
        <v>161.44664484</v>
      </c>
      <c r="D1551" s="90"/>
      <c r="E1551" s="90"/>
      <c r="F1551" s="91">
        <v>158.45498142</v>
      </c>
      <c r="G1551" s="91">
        <v>146.82001159000001</v>
      </c>
    </row>
    <row r="1552" spans="1:7" x14ac:dyDescent="0.3">
      <c r="A1552" s="89">
        <v>45622</v>
      </c>
      <c r="B1552" s="90">
        <v>135.40413082000001</v>
      </c>
      <c r="C1552" s="90">
        <v>161.38357288</v>
      </c>
      <c r="D1552" s="90"/>
      <c r="E1552" s="90"/>
      <c r="F1552" s="91">
        <v>158.52146500000001</v>
      </c>
      <c r="G1552" s="91">
        <v>147.82843976999999</v>
      </c>
    </row>
    <row r="1553" spans="1:7" x14ac:dyDescent="0.3">
      <c r="A1553" s="89">
        <v>45623</v>
      </c>
      <c r="B1553" s="90">
        <v>134.86024348999999</v>
      </c>
      <c r="C1553" s="90">
        <v>160.26035927999999</v>
      </c>
      <c r="D1553" s="90"/>
      <c r="E1553" s="90"/>
      <c r="F1553" s="91">
        <v>158.58797647</v>
      </c>
      <c r="G1553" s="91">
        <v>145.26405245999999</v>
      </c>
    </row>
    <row r="1554" spans="1:7" x14ac:dyDescent="0.3">
      <c r="A1554" s="89">
        <v>45624</v>
      </c>
      <c r="B1554" s="90">
        <v>133.46501728999999</v>
      </c>
      <c r="C1554" s="90">
        <v>159.56374031999999</v>
      </c>
      <c r="D1554" s="90"/>
      <c r="E1554" s="90"/>
      <c r="F1554" s="91">
        <v>158.65451583999999</v>
      </c>
      <c r="G1554" s="91">
        <v>141.78436762999999</v>
      </c>
    </row>
    <row r="1555" spans="1:7" x14ac:dyDescent="0.3">
      <c r="A1555" s="89">
        <v>45625</v>
      </c>
      <c r="B1555" s="90">
        <v>133.41313749</v>
      </c>
      <c r="C1555" s="90">
        <v>159.78842517000001</v>
      </c>
      <c r="D1555" s="90"/>
      <c r="E1555" s="90"/>
      <c r="F1555" s="91">
        <v>158.72108315</v>
      </c>
      <c r="G1555" s="91">
        <v>142.98752253999999</v>
      </c>
    </row>
    <row r="1556" spans="1:7" x14ac:dyDescent="0.3">
      <c r="A1556" s="89">
        <v>45628</v>
      </c>
      <c r="B1556" s="90">
        <v>131.97113442</v>
      </c>
      <c r="C1556" s="90">
        <v>160.19752711000001</v>
      </c>
      <c r="D1556" s="90"/>
      <c r="E1556" s="90"/>
      <c r="F1556" s="91">
        <v>158.78767837999999</v>
      </c>
      <c r="G1556" s="91">
        <v>142.49565380999999</v>
      </c>
    </row>
    <row r="1557" spans="1:7" x14ac:dyDescent="0.3">
      <c r="A1557" s="89">
        <v>45629</v>
      </c>
      <c r="B1557" s="90">
        <v>130.64012009000001</v>
      </c>
      <c r="C1557" s="90">
        <v>159.41485519</v>
      </c>
      <c r="D1557" s="90"/>
      <c r="E1557" s="90"/>
      <c r="F1557" s="91">
        <v>158.85430155</v>
      </c>
      <c r="G1557" s="91">
        <v>143.52385731999999</v>
      </c>
    </row>
    <row r="1558" spans="1:7" x14ac:dyDescent="0.3">
      <c r="A1558" s="89">
        <v>45630</v>
      </c>
      <c r="B1558" s="90">
        <v>128.57045658000001</v>
      </c>
      <c r="C1558" s="90">
        <v>159.70387295</v>
      </c>
      <c r="D1558" s="90"/>
      <c r="E1558" s="90"/>
      <c r="F1558" s="91">
        <v>158.92095266000001</v>
      </c>
      <c r="G1558" s="91">
        <v>143.46448581000001</v>
      </c>
    </row>
    <row r="1559" spans="1:7" x14ac:dyDescent="0.3">
      <c r="A1559" s="89">
        <v>45631</v>
      </c>
      <c r="B1559" s="90">
        <v>126.10574122</v>
      </c>
      <c r="C1559" s="90">
        <v>159.53801342</v>
      </c>
      <c r="D1559" s="90"/>
      <c r="E1559" s="90"/>
      <c r="F1559" s="91">
        <v>158.98763176</v>
      </c>
      <c r="G1559" s="91">
        <v>145.47906653999999</v>
      </c>
    </row>
    <row r="1560" spans="1:7" x14ac:dyDescent="0.3">
      <c r="A1560" s="89">
        <v>45632</v>
      </c>
      <c r="B1560" s="90">
        <v>128.33699752000001</v>
      </c>
      <c r="C1560" s="90">
        <v>158.81832528999999</v>
      </c>
      <c r="D1560" s="90"/>
      <c r="E1560" s="90"/>
      <c r="F1560" s="91">
        <v>159.05433880999999</v>
      </c>
      <c r="G1560" s="91">
        <v>143.30365477999999</v>
      </c>
    </row>
    <row r="1561" spans="1:7" x14ac:dyDescent="0.3">
      <c r="A1561" s="89">
        <v>45635</v>
      </c>
      <c r="B1561" s="90">
        <v>127.52945879000001</v>
      </c>
      <c r="C1561" s="90">
        <v>158.44303920999999</v>
      </c>
      <c r="D1561" s="90"/>
      <c r="E1561" s="90"/>
      <c r="F1561" s="91">
        <v>159.12107397</v>
      </c>
      <c r="G1561" s="91">
        <v>144.74245246000001</v>
      </c>
    </row>
    <row r="1562" spans="1:7" x14ac:dyDescent="0.3">
      <c r="A1562" s="89">
        <v>45636</v>
      </c>
      <c r="B1562" s="90">
        <v>126.09170816</v>
      </c>
      <c r="C1562" s="90">
        <v>159.56799948</v>
      </c>
      <c r="D1562" s="90"/>
      <c r="E1562" s="90"/>
      <c r="F1562" s="91">
        <v>159.18783694999999</v>
      </c>
      <c r="G1562" s="91">
        <v>145.90109580000001</v>
      </c>
    </row>
    <row r="1563" spans="1:7" x14ac:dyDescent="0.3">
      <c r="A1563" s="89">
        <v>45637</v>
      </c>
      <c r="B1563" s="90">
        <v>125.31988994</v>
      </c>
      <c r="C1563" s="90">
        <v>161.04782804999999</v>
      </c>
      <c r="D1563" s="90"/>
      <c r="E1563" s="90"/>
      <c r="F1563" s="91">
        <v>159.25462795000001</v>
      </c>
      <c r="G1563" s="91">
        <v>147.45401695000001</v>
      </c>
    </row>
    <row r="1564" spans="1:7" x14ac:dyDescent="0.3">
      <c r="A1564" s="89">
        <v>45638</v>
      </c>
      <c r="B1564" s="90">
        <v>125.32244141</v>
      </c>
      <c r="C1564" s="90">
        <v>160.00924241999999</v>
      </c>
      <c r="D1564" s="90"/>
      <c r="E1564" s="90"/>
      <c r="F1564" s="91">
        <v>159.32710969999999</v>
      </c>
      <c r="G1564" s="91">
        <v>143.41350004</v>
      </c>
    </row>
    <row r="1565" spans="1:7" x14ac:dyDescent="0.3">
      <c r="A1565" s="89">
        <v>45639</v>
      </c>
      <c r="B1565" s="90">
        <v>126.49483966</v>
      </c>
      <c r="C1565" s="90">
        <v>158.63204289999999</v>
      </c>
      <c r="D1565" s="90"/>
      <c r="E1565" s="90"/>
      <c r="F1565" s="91">
        <v>159.39962446999999</v>
      </c>
      <c r="G1565" s="91">
        <v>141.78642708999999</v>
      </c>
    </row>
    <row r="1566" spans="1:7" x14ac:dyDescent="0.3">
      <c r="A1566" s="89">
        <v>45642</v>
      </c>
      <c r="B1566" s="90">
        <v>125.75661572999999</v>
      </c>
      <c r="C1566" s="90">
        <v>156.83342368000001</v>
      </c>
      <c r="D1566" s="90"/>
      <c r="E1566" s="90"/>
      <c r="F1566" s="91">
        <v>159.47217225</v>
      </c>
      <c r="G1566" s="91">
        <v>140.58925712000001</v>
      </c>
    </row>
    <row r="1567" spans="1:7" x14ac:dyDescent="0.3">
      <c r="A1567" s="89">
        <v>45643</v>
      </c>
      <c r="B1567" s="90">
        <v>124.33459913999999</v>
      </c>
      <c r="C1567" s="90">
        <v>156.09667429000001</v>
      </c>
      <c r="D1567" s="90"/>
      <c r="E1567" s="90"/>
      <c r="F1567" s="91">
        <v>159.54475303999999</v>
      </c>
      <c r="G1567" s="91">
        <v>141.88407491000001</v>
      </c>
    </row>
    <row r="1568" spans="1:7" x14ac:dyDescent="0.3">
      <c r="A1568" s="89">
        <v>45644</v>
      </c>
      <c r="B1568" s="90">
        <v>122.79564039</v>
      </c>
      <c r="C1568" s="90">
        <v>154.56630362000001</v>
      </c>
      <c r="D1568" s="90"/>
      <c r="E1568" s="90"/>
      <c r="F1568" s="91">
        <v>159.61736683999999</v>
      </c>
      <c r="G1568" s="91">
        <v>137.41680678</v>
      </c>
    </row>
    <row r="1569" spans="1:7" x14ac:dyDescent="0.3">
      <c r="A1569" s="89">
        <v>45645</v>
      </c>
      <c r="B1569" s="90">
        <v>122.40186427</v>
      </c>
      <c r="C1569" s="90">
        <v>156.26963190000001</v>
      </c>
      <c r="D1569" s="90"/>
      <c r="E1569" s="90"/>
      <c r="F1569" s="91">
        <v>159.69001383</v>
      </c>
      <c r="G1569" s="91">
        <v>137.89017454</v>
      </c>
    </row>
    <row r="1570" spans="1:7" x14ac:dyDescent="0.3">
      <c r="A1570" s="89">
        <v>45646</v>
      </c>
      <c r="B1570" s="90">
        <v>125.3050064</v>
      </c>
      <c r="C1570" s="90">
        <v>157.39519349</v>
      </c>
      <c r="D1570" s="90"/>
      <c r="E1570" s="90"/>
      <c r="F1570" s="91">
        <v>159.76269384</v>
      </c>
      <c r="G1570" s="91">
        <v>138.9304162</v>
      </c>
    </row>
    <row r="1571" spans="1:7" x14ac:dyDescent="0.3">
      <c r="A1571" s="89">
        <v>45649</v>
      </c>
      <c r="B1571" s="90">
        <v>128.44798625999999</v>
      </c>
      <c r="C1571" s="90">
        <v>157.03654377999999</v>
      </c>
      <c r="D1571" s="90"/>
      <c r="E1571" s="90"/>
      <c r="F1571" s="91">
        <v>159.83540685</v>
      </c>
      <c r="G1571" s="91">
        <v>137.41076494999999</v>
      </c>
    </row>
    <row r="1572" spans="1:7" x14ac:dyDescent="0.3">
      <c r="A1572" s="89">
        <v>45650</v>
      </c>
      <c r="B1572" s="90"/>
      <c r="C1572" s="90">
        <v>157.12975223000001</v>
      </c>
      <c r="D1572" s="90"/>
      <c r="E1572" s="90"/>
      <c r="F1572" s="91">
        <v>159.90815305000001</v>
      </c>
      <c r="G1572" s="91"/>
    </row>
    <row r="1573" spans="1:7" x14ac:dyDescent="0.3">
      <c r="A1573" s="89">
        <v>45651</v>
      </c>
      <c r="B1573" s="90"/>
      <c r="C1573" s="90"/>
      <c r="D1573" s="90"/>
      <c r="E1573" s="90"/>
      <c r="F1573" s="91"/>
      <c r="G1573" s="91"/>
    </row>
    <row r="1574" spans="1:7" x14ac:dyDescent="0.3">
      <c r="A1574" s="89">
        <v>45652</v>
      </c>
      <c r="B1574" s="90">
        <v>130.50404194999999</v>
      </c>
      <c r="C1574" s="90">
        <v>156.96696499999999</v>
      </c>
      <c r="D1574" s="90"/>
      <c r="E1574" s="90"/>
      <c r="F1574" s="91">
        <v>159.98093227000001</v>
      </c>
      <c r="G1574" s="91">
        <v>137.76454770000001</v>
      </c>
    </row>
    <row r="1575" spans="1:7" x14ac:dyDescent="0.3">
      <c r="A1575" s="89">
        <v>45653</v>
      </c>
      <c r="B1575" s="90">
        <v>132.36661153</v>
      </c>
      <c r="C1575" s="90">
        <v>156.24233541000001</v>
      </c>
      <c r="D1575" s="90"/>
      <c r="E1575" s="90"/>
      <c r="F1575" s="91">
        <v>160.05374466999999</v>
      </c>
      <c r="G1575" s="91">
        <v>136.84497196999999</v>
      </c>
    </row>
    <row r="1576" spans="1:7" x14ac:dyDescent="0.3">
      <c r="A1576" s="89">
        <v>45656</v>
      </c>
      <c r="B1576" s="90">
        <v>132.51799846</v>
      </c>
      <c r="C1576" s="90">
        <v>155.51609783999999</v>
      </c>
      <c r="D1576" s="90"/>
      <c r="E1576" s="90"/>
      <c r="F1576" s="91">
        <v>160.12659026</v>
      </c>
      <c r="G1576" s="91">
        <v>136.86100386999999</v>
      </c>
    </row>
    <row r="1577" spans="1:7" x14ac:dyDescent="0.3">
      <c r="A1577" s="89">
        <v>45657</v>
      </c>
      <c r="B1577" s="90"/>
      <c r="C1577" s="90">
        <v>155.60231195</v>
      </c>
      <c r="D1577" s="90"/>
      <c r="E1577" s="90"/>
      <c r="F1577" s="91">
        <v>160.19946887</v>
      </c>
      <c r="G1577" s="91"/>
    </row>
    <row r="1578" spans="1:7" x14ac:dyDescent="0.3">
      <c r="A1578" s="89">
        <v>45658</v>
      </c>
      <c r="B1578" s="90"/>
      <c r="C1578" s="90"/>
      <c r="D1578" s="90"/>
      <c r="E1578" s="90"/>
      <c r="F1578" s="91"/>
      <c r="G1578" s="91"/>
    </row>
    <row r="1579" spans="1:7" x14ac:dyDescent="0.3">
      <c r="A1579" s="89">
        <v>45659</v>
      </c>
      <c r="B1579" s="90">
        <v>132.56307434999999</v>
      </c>
      <c r="C1579" s="90">
        <v>156.12012566999999</v>
      </c>
      <c r="D1579" s="90"/>
      <c r="E1579" s="90"/>
      <c r="F1579" s="91">
        <v>160.27238066000001</v>
      </c>
      <c r="G1579" s="91">
        <v>136.68121674</v>
      </c>
    </row>
    <row r="1580" spans="1:7" x14ac:dyDescent="0.3">
      <c r="A1580" s="89">
        <v>45660</v>
      </c>
      <c r="B1580" s="90">
        <v>132.53585871999999</v>
      </c>
      <c r="C1580" s="90">
        <v>156.38716607999999</v>
      </c>
      <c r="D1580" s="90"/>
      <c r="E1580" s="90"/>
      <c r="F1580" s="91">
        <v>160.34532565000001</v>
      </c>
      <c r="G1580" s="91">
        <v>134.86899751999999</v>
      </c>
    </row>
    <row r="1581" spans="1:7" x14ac:dyDescent="0.3">
      <c r="A1581" s="89">
        <v>45663</v>
      </c>
      <c r="B1581" s="90">
        <v>132.63068817000001</v>
      </c>
      <c r="C1581" s="90">
        <v>156.97662507999999</v>
      </c>
      <c r="D1581" s="90"/>
      <c r="E1581" s="90"/>
      <c r="F1581" s="91">
        <v>160.41830382000001</v>
      </c>
      <c r="G1581" s="91">
        <v>136.56303126</v>
      </c>
    </row>
    <row r="1582" spans="1:7" x14ac:dyDescent="0.3">
      <c r="A1582" s="89">
        <v>45664</v>
      </c>
      <c r="B1582" s="90">
        <v>132.45676330000001</v>
      </c>
      <c r="C1582" s="90">
        <v>156.90285385999999</v>
      </c>
      <c r="D1582" s="90"/>
      <c r="E1582" s="90"/>
      <c r="F1582" s="91">
        <v>160.49131517999999</v>
      </c>
      <c r="G1582" s="91">
        <v>137.86144454999999</v>
      </c>
    </row>
    <row r="1583" spans="1:7" x14ac:dyDescent="0.3">
      <c r="A1583" s="89">
        <v>45665</v>
      </c>
      <c r="B1583" s="90">
        <v>131.20994730999999</v>
      </c>
      <c r="C1583" s="90">
        <v>157.07703190000001</v>
      </c>
      <c r="D1583" s="90"/>
      <c r="E1583" s="90"/>
      <c r="F1583" s="91">
        <v>160.56435991000001</v>
      </c>
      <c r="G1583" s="91">
        <v>136.11130485999999</v>
      </c>
    </row>
    <row r="1584" spans="1:7" x14ac:dyDescent="0.3">
      <c r="A1584" s="89">
        <v>45666</v>
      </c>
      <c r="B1584" s="90">
        <v>130.54869259</v>
      </c>
      <c r="C1584" s="90">
        <v>157.11367826</v>
      </c>
      <c r="D1584" s="90"/>
      <c r="E1584" s="90"/>
      <c r="F1584" s="91">
        <v>160.63743783000001</v>
      </c>
      <c r="G1584" s="91">
        <v>136.28886186</v>
      </c>
    </row>
    <row r="1585" spans="1:7" x14ac:dyDescent="0.3">
      <c r="A1585" s="89">
        <v>45667</v>
      </c>
      <c r="B1585" s="90">
        <v>130.83020424</v>
      </c>
      <c r="C1585" s="90">
        <v>156.71077824</v>
      </c>
      <c r="D1585" s="90"/>
      <c r="E1585" s="90"/>
      <c r="F1585" s="91">
        <v>160.71054894</v>
      </c>
      <c r="G1585" s="91">
        <v>135.23742403</v>
      </c>
    </row>
    <row r="1586" spans="1:7" x14ac:dyDescent="0.3">
      <c r="A1586" s="89">
        <v>45670</v>
      </c>
      <c r="B1586" s="90">
        <v>130.45598935000001</v>
      </c>
      <c r="C1586" s="90">
        <v>156.40845439</v>
      </c>
      <c r="D1586" s="90"/>
      <c r="E1586" s="90"/>
      <c r="F1586" s="91">
        <v>160.78369341999999</v>
      </c>
      <c r="G1586" s="91">
        <v>135.40860923</v>
      </c>
    </row>
    <row r="1587" spans="1:7" x14ac:dyDescent="0.3">
      <c r="A1587" s="89">
        <v>45671</v>
      </c>
      <c r="B1587" s="90">
        <v>130.35095404</v>
      </c>
      <c r="C1587" s="90">
        <v>156.81979376000001</v>
      </c>
      <c r="D1587" s="90"/>
      <c r="E1587" s="90"/>
      <c r="F1587" s="91">
        <v>160.85687109</v>
      </c>
      <c r="G1587" s="91">
        <v>135.74055719</v>
      </c>
    </row>
    <row r="1588" spans="1:7" x14ac:dyDescent="0.3">
      <c r="A1588" s="89">
        <v>45672</v>
      </c>
      <c r="B1588" s="90">
        <v>131.43362576000001</v>
      </c>
      <c r="C1588" s="90">
        <v>157.26928846999999</v>
      </c>
      <c r="D1588" s="90"/>
      <c r="E1588" s="90"/>
      <c r="F1588" s="91">
        <v>160.93008212000001</v>
      </c>
      <c r="G1588" s="91">
        <v>139.55399911999999</v>
      </c>
    </row>
    <row r="1589" spans="1:7" x14ac:dyDescent="0.3">
      <c r="A1589" s="89">
        <v>45673</v>
      </c>
      <c r="B1589" s="90">
        <v>131.14956264</v>
      </c>
      <c r="C1589" s="90">
        <v>156.90866668000001</v>
      </c>
      <c r="D1589" s="90"/>
      <c r="E1589" s="90"/>
      <c r="F1589" s="91">
        <v>161.00332653000001</v>
      </c>
      <c r="G1589" s="91">
        <v>137.94277600999999</v>
      </c>
    </row>
    <row r="1590" spans="1:7" x14ac:dyDescent="0.3">
      <c r="A1590" s="89">
        <v>45674</v>
      </c>
      <c r="B1590" s="90">
        <v>129.34525151</v>
      </c>
      <c r="C1590" s="90">
        <v>156.3571724</v>
      </c>
      <c r="D1590" s="90"/>
      <c r="E1590" s="90"/>
      <c r="F1590" s="91">
        <v>161.07660430000001</v>
      </c>
      <c r="G1590" s="91">
        <v>139.21285756</v>
      </c>
    </row>
    <row r="1591" spans="1:7" x14ac:dyDescent="0.3">
      <c r="A1591" s="89">
        <v>45677</v>
      </c>
      <c r="B1591" s="90">
        <v>129.22660837999999</v>
      </c>
      <c r="C1591" s="90">
        <v>156.05099611</v>
      </c>
      <c r="D1591" s="90"/>
      <c r="E1591" s="90"/>
      <c r="F1591" s="91">
        <v>161.14991544</v>
      </c>
      <c r="G1591" s="91">
        <v>139.78719556999999</v>
      </c>
    </row>
    <row r="1592" spans="1:7" x14ac:dyDescent="0.3">
      <c r="A1592" s="89">
        <v>45678</v>
      </c>
      <c r="B1592" s="90">
        <v>128.36846559</v>
      </c>
      <c r="C1592" s="90">
        <v>155.50678421000001</v>
      </c>
      <c r="D1592" s="90"/>
      <c r="E1592" s="90"/>
      <c r="F1592" s="91">
        <v>161.22325995</v>
      </c>
      <c r="G1592" s="91">
        <v>140.33697941</v>
      </c>
    </row>
    <row r="1593" spans="1:7" x14ac:dyDescent="0.3">
      <c r="A1593" s="89">
        <v>45679</v>
      </c>
      <c r="B1593" s="90">
        <v>128.02529351999999</v>
      </c>
      <c r="C1593" s="90">
        <v>155.67472794</v>
      </c>
      <c r="D1593" s="90"/>
      <c r="E1593" s="90"/>
      <c r="F1593" s="91">
        <v>161.29663782</v>
      </c>
      <c r="G1593" s="91">
        <v>139.91988828000001</v>
      </c>
    </row>
    <row r="1594" spans="1:7" x14ac:dyDescent="0.3">
      <c r="A1594" s="89">
        <v>45680</v>
      </c>
      <c r="B1594" s="90">
        <v>127.46184495999999</v>
      </c>
      <c r="C1594" s="90">
        <v>155.40643829999999</v>
      </c>
      <c r="D1594" s="90"/>
      <c r="E1594" s="90"/>
      <c r="F1594" s="91">
        <v>161.37004906999999</v>
      </c>
      <c r="G1594" s="91">
        <v>139.36411950999999</v>
      </c>
    </row>
    <row r="1595" spans="1:7" x14ac:dyDescent="0.3">
      <c r="A1595" s="89">
        <v>45681</v>
      </c>
      <c r="B1595" s="90">
        <v>127.61153092000001</v>
      </c>
      <c r="C1595" s="90">
        <v>155.70493088000001</v>
      </c>
      <c r="D1595" s="90"/>
      <c r="E1595" s="90"/>
      <c r="F1595" s="91">
        <v>161.44349367999999</v>
      </c>
      <c r="G1595" s="91">
        <v>139.32272558</v>
      </c>
    </row>
    <row r="1596" spans="1:7" x14ac:dyDescent="0.3">
      <c r="A1596" s="89">
        <v>45684</v>
      </c>
      <c r="B1596" s="90">
        <v>127.10974277</v>
      </c>
      <c r="C1596" s="90">
        <v>155.74663274</v>
      </c>
      <c r="D1596" s="90"/>
      <c r="E1596" s="90"/>
      <c r="F1596" s="91">
        <v>161.51697166</v>
      </c>
      <c r="G1596" s="91">
        <v>142.07006315999999</v>
      </c>
    </row>
    <row r="1597" spans="1:7" x14ac:dyDescent="0.3">
      <c r="A1597" s="89">
        <v>45685</v>
      </c>
      <c r="B1597" s="90">
        <v>126.49101245999999</v>
      </c>
      <c r="C1597" s="90">
        <v>155.81654958999999</v>
      </c>
      <c r="D1597" s="90"/>
      <c r="E1597" s="90"/>
      <c r="F1597" s="91">
        <v>161.59048318000001</v>
      </c>
      <c r="G1597" s="91">
        <v>141.15297927</v>
      </c>
    </row>
    <row r="1598" spans="1:7" x14ac:dyDescent="0.3">
      <c r="A1598" s="89">
        <v>45686</v>
      </c>
      <c r="B1598" s="90">
        <v>126.4952649</v>
      </c>
      <c r="C1598" s="90">
        <v>155.74481738</v>
      </c>
      <c r="D1598" s="90"/>
      <c r="E1598" s="90"/>
      <c r="F1598" s="91">
        <v>161.66402808000001</v>
      </c>
      <c r="G1598" s="91">
        <v>140.44368428000001</v>
      </c>
    </row>
    <row r="1599" spans="1:7" x14ac:dyDescent="0.3">
      <c r="A1599" s="89">
        <v>45687</v>
      </c>
      <c r="B1599" s="90">
        <v>127.43122738</v>
      </c>
      <c r="C1599" s="90">
        <v>157.47559914999999</v>
      </c>
      <c r="D1599" s="90"/>
      <c r="E1599" s="90"/>
      <c r="F1599" s="91">
        <v>161.74330406000001</v>
      </c>
      <c r="G1599" s="91">
        <v>144.40405306</v>
      </c>
    </row>
    <row r="1600" spans="1:7" x14ac:dyDescent="0.3">
      <c r="A1600" s="89">
        <v>45688</v>
      </c>
      <c r="B1600" s="90">
        <v>128.45053772</v>
      </c>
      <c r="C1600" s="90">
        <v>157.26258240000001</v>
      </c>
      <c r="D1600" s="90"/>
      <c r="E1600" s="90"/>
      <c r="F1600" s="91">
        <v>161.82261894999999</v>
      </c>
      <c r="G1600" s="91">
        <v>143.5190102</v>
      </c>
    </row>
    <row r="1601" spans="1:7" x14ac:dyDescent="0.3">
      <c r="A1601" s="89">
        <v>45691</v>
      </c>
      <c r="B1601" s="90">
        <v>127.63704557</v>
      </c>
      <c r="C1601" s="90">
        <v>157.75841632999999</v>
      </c>
      <c r="D1601" s="90"/>
      <c r="E1601" s="90"/>
      <c r="F1601" s="91">
        <v>161.90197273000001</v>
      </c>
      <c r="G1601" s="91">
        <v>143.33186137000001</v>
      </c>
    </row>
    <row r="1602" spans="1:7" x14ac:dyDescent="0.3">
      <c r="A1602" s="89">
        <v>45692</v>
      </c>
      <c r="B1602" s="90">
        <v>127.57325894</v>
      </c>
      <c r="C1602" s="90">
        <v>157.52578063999999</v>
      </c>
      <c r="D1602" s="90"/>
      <c r="E1602" s="90"/>
      <c r="F1602" s="91">
        <v>161.98136542</v>
      </c>
      <c r="G1602" s="91">
        <v>142.39538899999999</v>
      </c>
    </row>
    <row r="1603" spans="1:7" x14ac:dyDescent="0.3">
      <c r="A1603" s="89">
        <v>45693</v>
      </c>
      <c r="B1603" s="90">
        <v>127.32151438</v>
      </c>
      <c r="C1603" s="90">
        <v>157.05315583000001</v>
      </c>
      <c r="D1603" s="90"/>
      <c r="E1603" s="90"/>
      <c r="F1603" s="91">
        <v>162.06079700000001</v>
      </c>
      <c r="G1603" s="91">
        <v>142.83532757</v>
      </c>
    </row>
    <row r="1604" spans="1:7" x14ac:dyDescent="0.3">
      <c r="A1604" s="89">
        <v>45694</v>
      </c>
      <c r="B1604" s="90">
        <v>127.38955344999999</v>
      </c>
      <c r="C1604" s="90">
        <v>157.37523508999999</v>
      </c>
      <c r="D1604" s="90"/>
      <c r="E1604" s="90"/>
      <c r="F1604" s="91">
        <v>162.14026748000001</v>
      </c>
      <c r="G1604" s="91">
        <v>143.62118655</v>
      </c>
    </row>
    <row r="1605" spans="1:7" x14ac:dyDescent="0.3">
      <c r="A1605" s="89">
        <v>45695</v>
      </c>
      <c r="B1605" s="90">
        <v>127.89176684</v>
      </c>
      <c r="C1605" s="90">
        <v>157.29682821</v>
      </c>
      <c r="D1605" s="90"/>
      <c r="E1605" s="90"/>
      <c r="F1605" s="91">
        <v>162.21977704</v>
      </c>
      <c r="G1605" s="91">
        <v>141.79459664999999</v>
      </c>
    </row>
    <row r="1606" spans="1:7" x14ac:dyDescent="0.3">
      <c r="A1606" s="89">
        <v>45698</v>
      </c>
      <c r="B1606" s="90">
        <v>127.76802078</v>
      </c>
      <c r="C1606" s="90">
        <v>157.35505567000001</v>
      </c>
      <c r="D1606" s="90"/>
      <c r="E1606" s="90"/>
      <c r="F1606" s="91">
        <v>162.29932550000001</v>
      </c>
      <c r="G1606" s="91">
        <v>142.87826895000001</v>
      </c>
    </row>
    <row r="1607" spans="1:7" x14ac:dyDescent="0.3">
      <c r="A1607" s="89">
        <v>45699</v>
      </c>
      <c r="B1607" s="90">
        <v>127.75611394000001</v>
      </c>
      <c r="C1607" s="90">
        <v>157.68119350000001</v>
      </c>
      <c r="D1607" s="90"/>
      <c r="E1607" s="90"/>
      <c r="F1607" s="91">
        <v>162.37891303999999</v>
      </c>
      <c r="G1607" s="91">
        <v>143.95902842000001</v>
      </c>
    </row>
    <row r="1608" spans="1:7" x14ac:dyDescent="0.3">
      <c r="A1608" s="89">
        <v>45700</v>
      </c>
      <c r="B1608" s="90">
        <v>127.79863836</v>
      </c>
      <c r="C1608" s="90">
        <v>157.62847699</v>
      </c>
      <c r="D1608" s="90"/>
      <c r="E1608" s="90"/>
      <c r="F1608" s="91">
        <v>162.45853966000001</v>
      </c>
      <c r="G1608" s="91">
        <v>141.52244119</v>
      </c>
    </row>
    <row r="1609" spans="1:7" x14ac:dyDescent="0.3">
      <c r="A1609" s="89">
        <v>45701</v>
      </c>
      <c r="B1609" s="90">
        <v>127.48778486</v>
      </c>
      <c r="C1609" s="90">
        <v>157.88047502000001</v>
      </c>
      <c r="D1609" s="90"/>
      <c r="E1609" s="90"/>
      <c r="F1609" s="91">
        <v>162.53820518000001</v>
      </c>
      <c r="G1609" s="91">
        <v>142.05718303</v>
      </c>
    </row>
    <row r="1610" spans="1:7" x14ac:dyDescent="0.3">
      <c r="A1610" s="89">
        <v>45702</v>
      </c>
      <c r="B1610" s="90">
        <v>128.35358203999999</v>
      </c>
      <c r="C1610" s="90">
        <v>159.02906953999999</v>
      </c>
      <c r="D1610" s="90"/>
      <c r="E1610" s="90"/>
      <c r="F1610" s="91">
        <v>162.61790977000001</v>
      </c>
      <c r="G1610" s="91">
        <v>145.88983137</v>
      </c>
    </row>
    <row r="1611" spans="1:7" x14ac:dyDescent="0.3">
      <c r="A1611" s="89">
        <v>45705</v>
      </c>
      <c r="B1611" s="90">
        <v>129.47282476999999</v>
      </c>
      <c r="C1611" s="90">
        <v>159.61920885000001</v>
      </c>
      <c r="D1611" s="90"/>
      <c r="E1611" s="90"/>
      <c r="F1611" s="91">
        <v>162.69765344000001</v>
      </c>
      <c r="G1611" s="91">
        <v>146.26934026000001</v>
      </c>
    </row>
    <row r="1612" spans="1:7" x14ac:dyDescent="0.3">
      <c r="A1612" s="89">
        <v>45706</v>
      </c>
      <c r="B1612" s="90">
        <v>130.14641158000001</v>
      </c>
      <c r="C1612" s="90">
        <v>159.58496658000001</v>
      </c>
      <c r="D1612" s="90"/>
      <c r="E1612" s="90"/>
      <c r="F1612" s="91">
        <v>162.77743637</v>
      </c>
      <c r="G1612" s="91">
        <v>146.24610594999999</v>
      </c>
    </row>
    <row r="1613" spans="1:7" x14ac:dyDescent="0.3">
      <c r="A1613" s="89">
        <v>45707</v>
      </c>
      <c r="B1613" s="90">
        <v>130.13578046999999</v>
      </c>
      <c r="C1613" s="90">
        <v>159.38556162</v>
      </c>
      <c r="D1613" s="90"/>
      <c r="E1613" s="90"/>
      <c r="F1613" s="91">
        <v>162.85725837999999</v>
      </c>
      <c r="G1613" s="91">
        <v>144.85465300999999</v>
      </c>
    </row>
    <row r="1614" spans="1:7" x14ac:dyDescent="0.3">
      <c r="A1614" s="89">
        <v>45708</v>
      </c>
      <c r="B1614" s="90">
        <v>130.78002542999999</v>
      </c>
      <c r="C1614" s="90">
        <v>159.60160567</v>
      </c>
      <c r="D1614" s="90"/>
      <c r="E1614" s="90"/>
      <c r="F1614" s="91">
        <v>162.93711945999999</v>
      </c>
      <c r="G1614" s="91">
        <v>145.18664648000001</v>
      </c>
    </row>
    <row r="1615" spans="1:7" x14ac:dyDescent="0.3">
      <c r="A1615" s="89">
        <v>45709</v>
      </c>
      <c r="B1615" s="90">
        <v>132.12932527000001</v>
      </c>
      <c r="C1615" s="90">
        <v>159.91198356000001</v>
      </c>
      <c r="D1615" s="90"/>
      <c r="E1615" s="90"/>
      <c r="F1615" s="91">
        <v>163.01701980999999</v>
      </c>
      <c r="G1615" s="91">
        <v>144.64900320999999</v>
      </c>
    </row>
    <row r="1616" spans="1:7" x14ac:dyDescent="0.3">
      <c r="A1616" s="89">
        <v>45712</v>
      </c>
      <c r="B1616" s="90">
        <v>132.40148155</v>
      </c>
      <c r="C1616" s="90">
        <v>159.00106918</v>
      </c>
      <c r="D1616" s="90"/>
      <c r="E1616" s="90"/>
      <c r="F1616" s="91">
        <v>163.09695922</v>
      </c>
      <c r="G1616" s="91">
        <v>142.68435008</v>
      </c>
    </row>
    <row r="1617" spans="1:7" x14ac:dyDescent="0.3">
      <c r="A1617" s="89">
        <v>45713</v>
      </c>
      <c r="B1617" s="90">
        <v>132.59836960999999</v>
      </c>
      <c r="C1617" s="90">
        <v>159.47820471</v>
      </c>
      <c r="D1617" s="90"/>
      <c r="E1617" s="90"/>
      <c r="F1617" s="91">
        <v>163.17693790000001</v>
      </c>
      <c r="G1617" s="91">
        <v>143.34214728000001</v>
      </c>
    </row>
    <row r="1618" spans="1:7" x14ac:dyDescent="0.3">
      <c r="A1618" s="89">
        <v>45714</v>
      </c>
      <c r="B1618" s="90">
        <v>132.09190378</v>
      </c>
      <c r="C1618" s="90">
        <v>158.87997161999999</v>
      </c>
      <c r="D1618" s="90"/>
      <c r="E1618" s="90"/>
      <c r="F1618" s="91">
        <v>163.25695583000001</v>
      </c>
      <c r="G1618" s="91">
        <v>141.96448473000001</v>
      </c>
    </row>
    <row r="1619" spans="1:7" x14ac:dyDescent="0.3">
      <c r="A1619" s="89">
        <v>45715</v>
      </c>
      <c r="B1619" s="90">
        <v>132.48525466000001</v>
      </c>
      <c r="C1619" s="90">
        <v>158.38654176</v>
      </c>
      <c r="D1619" s="90"/>
      <c r="E1619" s="90"/>
      <c r="F1619" s="91">
        <v>163.33701302</v>
      </c>
      <c r="G1619" s="91">
        <v>141.99890382000001</v>
      </c>
    </row>
    <row r="1620" spans="1:7" x14ac:dyDescent="0.3">
      <c r="A1620" s="89">
        <v>45716</v>
      </c>
      <c r="B1620" s="90">
        <v>132.73912544000001</v>
      </c>
      <c r="C1620" s="90">
        <v>158.05538111999999</v>
      </c>
      <c r="D1620" s="90"/>
      <c r="E1620" s="90"/>
      <c r="F1620" s="91">
        <v>163.41710947000001</v>
      </c>
      <c r="G1620" s="91">
        <v>139.72340932</v>
      </c>
    </row>
    <row r="1621" spans="1:7" x14ac:dyDescent="0.3">
      <c r="A1621" s="89">
        <v>45719</v>
      </c>
      <c r="B1621" s="90"/>
      <c r="C1621" s="90"/>
      <c r="D1621" s="90"/>
      <c r="E1621" s="90"/>
      <c r="F1621" s="91"/>
      <c r="G1621" s="91"/>
    </row>
    <row r="1622" spans="1:7" x14ac:dyDescent="0.3">
      <c r="A1622" s="89">
        <v>45720</v>
      </c>
      <c r="B1622" s="90"/>
      <c r="C1622" s="90"/>
      <c r="D1622" s="90"/>
      <c r="E1622" s="90"/>
      <c r="F1622" s="91"/>
      <c r="G1622" s="91"/>
    </row>
    <row r="1623" spans="1:7" x14ac:dyDescent="0.3">
      <c r="A1623" s="89">
        <v>45721</v>
      </c>
      <c r="B1623" s="90">
        <v>132.76591583000001</v>
      </c>
      <c r="C1623" s="90">
        <v>158.99190752000001</v>
      </c>
      <c r="D1623" s="90"/>
      <c r="E1623" s="90"/>
      <c r="F1623" s="91">
        <v>163.49724517000001</v>
      </c>
      <c r="G1623" s="91">
        <v>140.0053159</v>
      </c>
    </row>
    <row r="1624" spans="1:7" x14ac:dyDescent="0.3">
      <c r="A1624" s="89">
        <v>45722</v>
      </c>
      <c r="B1624" s="90">
        <v>133.55942150000001</v>
      </c>
      <c r="C1624" s="90">
        <v>159.00623646</v>
      </c>
      <c r="D1624" s="90"/>
      <c r="E1624" s="90"/>
      <c r="F1624" s="91">
        <v>163.57742013000001</v>
      </c>
      <c r="G1624" s="91">
        <v>140.35883695000001</v>
      </c>
    </row>
    <row r="1625" spans="1:7" x14ac:dyDescent="0.3">
      <c r="A1625" s="89">
        <v>45723</v>
      </c>
      <c r="B1625" s="90">
        <v>134.42436819</v>
      </c>
      <c r="C1625" s="90">
        <v>159.36390814000001</v>
      </c>
      <c r="D1625" s="90"/>
      <c r="E1625" s="90"/>
      <c r="F1625" s="91">
        <v>163.65763433999999</v>
      </c>
      <c r="G1625" s="91">
        <v>142.26705415000001</v>
      </c>
    </row>
    <row r="1626" spans="1:7" x14ac:dyDescent="0.3">
      <c r="A1626" s="89">
        <v>45726</v>
      </c>
      <c r="B1626" s="90">
        <v>134.57575513</v>
      </c>
      <c r="C1626" s="90">
        <v>159.40158953</v>
      </c>
      <c r="D1626" s="90"/>
      <c r="E1626" s="90"/>
      <c r="F1626" s="91">
        <v>163.73788798999999</v>
      </c>
      <c r="G1626" s="91">
        <v>141.68079177000001</v>
      </c>
    </row>
    <row r="1627" spans="1:7" x14ac:dyDescent="0.3">
      <c r="A1627" s="89">
        <v>45727</v>
      </c>
      <c r="B1627" s="90">
        <v>134.97888663000001</v>
      </c>
      <c r="C1627" s="90">
        <v>160.03883195</v>
      </c>
      <c r="D1627" s="90"/>
      <c r="E1627" s="90"/>
      <c r="F1627" s="91">
        <v>163.81818089999999</v>
      </c>
      <c r="G1627" s="91">
        <v>140.52928256999999</v>
      </c>
    </row>
    <row r="1628" spans="1:7" x14ac:dyDescent="0.3">
      <c r="A1628" s="89">
        <v>45728</v>
      </c>
      <c r="B1628" s="90">
        <v>135.45898732000001</v>
      </c>
      <c r="C1628" s="90">
        <v>159.91787665999999</v>
      </c>
      <c r="D1628" s="90"/>
      <c r="E1628" s="90"/>
      <c r="F1628" s="91">
        <v>163.89851324</v>
      </c>
      <c r="G1628" s="91">
        <v>140.93451759000001</v>
      </c>
    </row>
    <row r="1629" spans="1:7" x14ac:dyDescent="0.3">
      <c r="A1629" s="89">
        <v>45729</v>
      </c>
      <c r="B1629" s="90">
        <v>135.58528484999999</v>
      </c>
      <c r="C1629" s="90">
        <v>160.34924907999999</v>
      </c>
      <c r="D1629" s="90"/>
      <c r="E1629" s="90"/>
      <c r="F1629" s="91">
        <v>163.97888502000001</v>
      </c>
      <c r="G1629" s="91">
        <v>142.95256867000001</v>
      </c>
    </row>
    <row r="1630" spans="1:7" x14ac:dyDescent="0.3">
      <c r="A1630" s="89">
        <v>45730</v>
      </c>
      <c r="B1630" s="90">
        <v>136.61692726999999</v>
      </c>
      <c r="C1630" s="90">
        <v>160.12024535</v>
      </c>
      <c r="D1630" s="90"/>
      <c r="E1630" s="90"/>
      <c r="F1630" s="91">
        <v>164.05929623</v>
      </c>
      <c r="G1630" s="91">
        <v>146.73011234000001</v>
      </c>
    </row>
    <row r="1631" spans="1:7" x14ac:dyDescent="0.3">
      <c r="A1631" s="89">
        <v>45733</v>
      </c>
      <c r="B1631" s="90">
        <v>136.93245845999999</v>
      </c>
      <c r="C1631" s="90">
        <v>160.19527586999999</v>
      </c>
      <c r="D1631" s="90"/>
      <c r="E1631" s="90"/>
      <c r="F1631" s="91">
        <v>164.13974687999999</v>
      </c>
      <c r="G1631" s="91">
        <v>148.86565483000001</v>
      </c>
    </row>
    <row r="1632" spans="1:7" x14ac:dyDescent="0.3">
      <c r="A1632" s="89">
        <v>45734</v>
      </c>
      <c r="B1632" s="90">
        <v>137.64899493999999</v>
      </c>
      <c r="C1632" s="90">
        <v>160.68390191</v>
      </c>
      <c r="D1632" s="90"/>
      <c r="E1632" s="90"/>
      <c r="F1632" s="91">
        <v>164.22023695999999</v>
      </c>
      <c r="G1632" s="91">
        <v>149.59473653000001</v>
      </c>
    </row>
    <row r="1633" spans="1:7" x14ac:dyDescent="0.3">
      <c r="A1633" s="89">
        <v>45735</v>
      </c>
      <c r="B1633" s="90">
        <v>138.44207535999999</v>
      </c>
      <c r="C1633" s="90">
        <v>161.15105011</v>
      </c>
      <c r="D1633" s="90"/>
      <c r="E1633" s="90"/>
      <c r="F1633" s="91">
        <v>164.30076647000001</v>
      </c>
      <c r="G1633" s="91">
        <v>150.77092507</v>
      </c>
    </row>
    <row r="1634" spans="1:7" x14ac:dyDescent="0.3">
      <c r="A1634" s="89">
        <v>45736</v>
      </c>
      <c r="B1634" s="90">
        <v>138.58835937000001</v>
      </c>
      <c r="C1634" s="90">
        <v>160.49731193</v>
      </c>
      <c r="D1634" s="90"/>
      <c r="E1634" s="90"/>
      <c r="F1634" s="91">
        <v>164.38707525999999</v>
      </c>
      <c r="G1634" s="91">
        <v>150.14108414</v>
      </c>
    </row>
    <row r="1635" spans="1:7" x14ac:dyDescent="0.3">
      <c r="A1635" s="89">
        <v>45737</v>
      </c>
      <c r="B1635" s="90">
        <v>138.57177483999999</v>
      </c>
      <c r="C1635" s="90">
        <v>160.68455107</v>
      </c>
      <c r="D1635" s="90"/>
      <c r="E1635" s="90"/>
      <c r="F1635" s="91">
        <v>164.47342936999999</v>
      </c>
      <c r="G1635" s="91">
        <v>150.58481166000001</v>
      </c>
    </row>
    <row r="1636" spans="1:7" x14ac:dyDescent="0.3">
      <c r="A1636" s="89">
        <v>45740</v>
      </c>
      <c r="B1636" s="90">
        <v>138.68148783999999</v>
      </c>
      <c r="C1636" s="90">
        <v>160.31931387</v>
      </c>
      <c r="D1636" s="90"/>
      <c r="E1636" s="90"/>
      <c r="F1636" s="91">
        <v>164.55982879999999</v>
      </c>
      <c r="G1636" s="91">
        <v>149.42031992</v>
      </c>
    </row>
    <row r="1637" spans="1:7" x14ac:dyDescent="0.3">
      <c r="A1637" s="89">
        <v>45741</v>
      </c>
      <c r="B1637" s="90">
        <v>138.87752542000001</v>
      </c>
      <c r="C1637" s="90">
        <v>160.4168876</v>
      </c>
      <c r="D1637" s="90"/>
      <c r="E1637" s="90"/>
      <c r="F1637" s="91">
        <v>164.64627356</v>
      </c>
      <c r="G1637" s="91">
        <v>150.269419</v>
      </c>
    </row>
    <row r="1638" spans="1:7" x14ac:dyDescent="0.3">
      <c r="A1638" s="89">
        <v>45742</v>
      </c>
      <c r="B1638" s="90">
        <v>139.1611633</v>
      </c>
      <c r="C1638" s="90">
        <v>160.36386578</v>
      </c>
      <c r="D1638" s="90"/>
      <c r="E1638" s="90"/>
      <c r="F1638" s="91">
        <v>164.73276380999999</v>
      </c>
      <c r="G1638" s="91">
        <v>150.78364590999999</v>
      </c>
    </row>
    <row r="1639" spans="1:7" x14ac:dyDescent="0.3">
      <c r="A1639" s="89">
        <v>45743</v>
      </c>
      <c r="B1639" s="90">
        <v>139.73524295999999</v>
      </c>
      <c r="C1639" s="90">
        <v>160.47841274000001</v>
      </c>
      <c r="D1639" s="90"/>
      <c r="E1639" s="90"/>
      <c r="F1639" s="91">
        <v>164.81929939</v>
      </c>
      <c r="G1639" s="91">
        <v>151.49947198999999</v>
      </c>
    </row>
    <row r="1640" spans="1:7" x14ac:dyDescent="0.3">
      <c r="A1640" s="89">
        <v>45744</v>
      </c>
      <c r="B1640" s="90">
        <v>140.40755404000001</v>
      </c>
      <c r="C1640" s="90">
        <v>160.50991357000001</v>
      </c>
      <c r="D1640" s="90"/>
      <c r="E1640" s="90"/>
      <c r="F1640" s="91">
        <v>164.90588048000001</v>
      </c>
      <c r="G1640" s="91">
        <v>150.08109820999999</v>
      </c>
    </row>
    <row r="1641" spans="1:7" x14ac:dyDescent="0.3">
      <c r="A1641" s="89">
        <v>45747</v>
      </c>
      <c r="B1641" s="90">
        <v>140.88722949000001</v>
      </c>
      <c r="C1641" s="90">
        <v>160.96916038000001</v>
      </c>
      <c r="D1641" s="90"/>
      <c r="E1641" s="90"/>
      <c r="F1641" s="91">
        <v>164.99250706000001</v>
      </c>
      <c r="G1641" s="91">
        <v>148.21206756999999</v>
      </c>
    </row>
    <row r="1642" spans="1:7" x14ac:dyDescent="0.3">
      <c r="A1642" s="89">
        <v>45748</v>
      </c>
      <c r="B1642" s="90">
        <v>140.81876518000001</v>
      </c>
      <c r="C1642" s="90">
        <v>160.79664197</v>
      </c>
      <c r="D1642" s="90"/>
      <c r="E1642" s="90"/>
      <c r="F1642" s="91">
        <v>165.07917914999999</v>
      </c>
      <c r="G1642" s="91">
        <v>149.22216835</v>
      </c>
    </row>
    <row r="1643" spans="1:7" x14ac:dyDescent="0.3">
      <c r="A1643" s="89">
        <v>45749</v>
      </c>
      <c r="B1643" s="90">
        <v>140.73244059999999</v>
      </c>
      <c r="C1643" s="90">
        <v>160.75079147</v>
      </c>
      <c r="D1643" s="90"/>
      <c r="E1643" s="90"/>
      <c r="F1643" s="91">
        <v>165.16589672999999</v>
      </c>
      <c r="G1643" s="91">
        <v>149.27115155999999</v>
      </c>
    </row>
    <row r="1644" spans="1:7" x14ac:dyDescent="0.3">
      <c r="A1644" s="89">
        <v>45750</v>
      </c>
      <c r="B1644" s="90">
        <v>140.54618364999999</v>
      </c>
      <c r="C1644" s="90">
        <v>162.16433079000001</v>
      </c>
      <c r="D1644" s="90"/>
      <c r="E1644" s="90"/>
      <c r="F1644" s="91">
        <v>165.25265999999999</v>
      </c>
      <c r="G1644" s="91">
        <v>149.21461321999999</v>
      </c>
    </row>
    <row r="1645" spans="1:7" x14ac:dyDescent="0.3">
      <c r="A1645" s="89">
        <v>45751</v>
      </c>
      <c r="B1645" s="90">
        <v>139.47626925</v>
      </c>
      <c r="C1645" s="90">
        <v>162.36970862000001</v>
      </c>
      <c r="D1645" s="90"/>
      <c r="E1645" s="90"/>
      <c r="F1645" s="91">
        <v>165.33946877</v>
      </c>
      <c r="G1645" s="91">
        <v>144.79457604999999</v>
      </c>
    </row>
    <row r="1646" spans="1:7" x14ac:dyDescent="0.3">
      <c r="A1646" s="89">
        <v>45754</v>
      </c>
      <c r="B1646" s="90">
        <v>138.36127895999999</v>
      </c>
      <c r="C1646" s="90">
        <v>162.14198601000001</v>
      </c>
      <c r="D1646" s="90"/>
      <c r="E1646" s="90"/>
      <c r="F1646" s="91">
        <v>165.42632305000001</v>
      </c>
      <c r="G1646" s="91">
        <v>142.89679268</v>
      </c>
    </row>
    <row r="1647" spans="1:7" x14ac:dyDescent="0.3">
      <c r="A1647" s="89">
        <v>45755</v>
      </c>
      <c r="B1647" s="90">
        <v>137.92200170999999</v>
      </c>
      <c r="C1647" s="90">
        <v>161.71884704999999</v>
      </c>
      <c r="D1647" s="90"/>
      <c r="E1647" s="90"/>
      <c r="F1647" s="91">
        <v>165.51322300000001</v>
      </c>
      <c r="G1647" s="91">
        <v>141.01233318999999</v>
      </c>
    </row>
    <row r="1648" spans="1:7" x14ac:dyDescent="0.3">
      <c r="A1648" s="89">
        <v>45756</v>
      </c>
      <c r="B1648" s="90">
        <v>138.05680412000001</v>
      </c>
      <c r="C1648" s="90">
        <v>161.40661205999999</v>
      </c>
      <c r="D1648" s="90"/>
      <c r="E1648" s="90"/>
      <c r="F1648" s="91">
        <v>165.60016863000001</v>
      </c>
      <c r="G1648" s="91">
        <v>145.40891986</v>
      </c>
    </row>
    <row r="1649" spans="1:7" x14ac:dyDescent="0.3">
      <c r="A1649" s="89">
        <v>45757</v>
      </c>
      <c r="B1649" s="90">
        <v>138.06148181</v>
      </c>
      <c r="C1649" s="90">
        <v>160.90262755000001</v>
      </c>
      <c r="D1649" s="90"/>
      <c r="E1649" s="90"/>
      <c r="F1649" s="91">
        <v>165.68715993999999</v>
      </c>
      <c r="G1649" s="91">
        <v>143.76911469000001</v>
      </c>
    </row>
    <row r="1650" spans="1:7" x14ac:dyDescent="0.3">
      <c r="A1650" s="89">
        <v>45758</v>
      </c>
      <c r="B1650" s="90">
        <v>138.53052614999999</v>
      </c>
      <c r="C1650" s="90">
        <v>161.88480146000001</v>
      </c>
      <c r="D1650" s="90"/>
      <c r="E1650" s="90"/>
      <c r="F1650" s="91">
        <v>165.77419694</v>
      </c>
      <c r="G1650" s="91">
        <v>145.27974302000001</v>
      </c>
    </row>
    <row r="1651" spans="1:7" x14ac:dyDescent="0.3">
      <c r="A1651" s="89">
        <v>45761</v>
      </c>
      <c r="B1651" s="90">
        <v>139.50348488</v>
      </c>
      <c r="C1651" s="90">
        <v>162.46088349999999</v>
      </c>
      <c r="D1651" s="90"/>
      <c r="E1651" s="90"/>
      <c r="F1651" s="91">
        <v>165.86127961</v>
      </c>
      <c r="G1651" s="91">
        <v>147.29540467000001</v>
      </c>
    </row>
    <row r="1652" spans="1:7" x14ac:dyDescent="0.3">
      <c r="A1652" s="89">
        <v>45762</v>
      </c>
      <c r="B1652" s="90">
        <v>140.01037596</v>
      </c>
      <c r="C1652" s="90">
        <v>162.19366514999999</v>
      </c>
      <c r="D1652" s="90"/>
      <c r="E1652" s="90"/>
      <c r="F1652" s="91">
        <v>165.94840814</v>
      </c>
      <c r="G1652" s="91">
        <v>147.05814619</v>
      </c>
    </row>
    <row r="1653" spans="1:7" x14ac:dyDescent="0.3">
      <c r="A1653" s="89">
        <v>45763</v>
      </c>
      <c r="B1653" s="90">
        <v>140.70990266000001</v>
      </c>
      <c r="C1653" s="90">
        <v>162.27150046</v>
      </c>
      <c r="D1653" s="90"/>
      <c r="E1653" s="90"/>
      <c r="F1653" s="91">
        <v>166.03558235</v>
      </c>
      <c r="G1653" s="91">
        <v>146.00167920000001</v>
      </c>
    </row>
    <row r="1654" spans="1:7" x14ac:dyDescent="0.3">
      <c r="A1654" s="89">
        <v>45764</v>
      </c>
      <c r="B1654" s="90">
        <v>141.74834899000001</v>
      </c>
      <c r="C1654" s="90">
        <v>162.42285708</v>
      </c>
      <c r="D1654" s="90"/>
      <c r="E1654" s="90"/>
      <c r="F1654" s="91">
        <v>166.12280243000001</v>
      </c>
      <c r="G1654" s="91">
        <v>147.51855416999999</v>
      </c>
    </row>
    <row r="1655" spans="1:7" x14ac:dyDescent="0.3">
      <c r="A1655" s="89">
        <v>45765</v>
      </c>
      <c r="B1655" s="90"/>
      <c r="C1655" s="90"/>
      <c r="D1655" s="90"/>
      <c r="E1655" s="90"/>
      <c r="F1655" s="91"/>
      <c r="G1655" s="91"/>
    </row>
    <row r="1656" spans="1:7" x14ac:dyDescent="0.3">
      <c r="A1656" s="89">
        <v>45768</v>
      </c>
      <c r="B1656" s="90"/>
      <c r="C1656" s="90"/>
      <c r="D1656" s="90"/>
      <c r="E1656" s="90"/>
      <c r="F1656" s="91"/>
      <c r="G1656" s="91"/>
    </row>
    <row r="1657" spans="1:7" x14ac:dyDescent="0.3">
      <c r="A1657" s="89">
        <v>45769</v>
      </c>
      <c r="B1657" s="90">
        <v>142.48232046999999</v>
      </c>
      <c r="C1657" s="90">
        <v>161.63497649000001</v>
      </c>
      <c r="D1657" s="90"/>
      <c r="E1657" s="90"/>
      <c r="F1657" s="91">
        <v>166.21006836000001</v>
      </c>
      <c r="G1657" s="91">
        <v>148.44513886999999</v>
      </c>
    </row>
    <row r="1658" spans="1:7" x14ac:dyDescent="0.3">
      <c r="A1658" s="89">
        <v>45770</v>
      </c>
      <c r="B1658" s="90">
        <v>142.89140538999999</v>
      </c>
      <c r="C1658" s="90">
        <v>162.19740449</v>
      </c>
      <c r="D1658" s="90"/>
      <c r="E1658" s="90"/>
      <c r="F1658" s="91">
        <v>166.29737997000001</v>
      </c>
      <c r="G1658" s="91">
        <v>150.43824891</v>
      </c>
    </row>
    <row r="1659" spans="1:7" x14ac:dyDescent="0.3">
      <c r="A1659" s="89">
        <v>45771</v>
      </c>
      <c r="B1659" s="90">
        <v>143.11763529999999</v>
      </c>
      <c r="C1659" s="90">
        <v>163.14498974</v>
      </c>
      <c r="D1659" s="90"/>
      <c r="E1659" s="90"/>
      <c r="F1659" s="91">
        <v>166.38473761</v>
      </c>
      <c r="G1659" s="91">
        <v>153.12846787000001</v>
      </c>
    </row>
    <row r="1660" spans="1:7" x14ac:dyDescent="0.3">
      <c r="A1660" s="89">
        <v>45772</v>
      </c>
      <c r="B1660" s="90">
        <v>144.20626045</v>
      </c>
      <c r="C1660" s="90">
        <v>163.44433026999999</v>
      </c>
      <c r="D1660" s="90"/>
      <c r="E1660" s="90"/>
      <c r="F1660" s="91">
        <v>166.47214112</v>
      </c>
      <c r="G1660" s="91">
        <v>153.30921076999999</v>
      </c>
    </row>
    <row r="1661" spans="1:7" x14ac:dyDescent="0.3">
      <c r="A1661" s="89">
        <v>45775</v>
      </c>
      <c r="B1661" s="90">
        <v>144.36402604</v>
      </c>
      <c r="C1661" s="90">
        <v>163.74928936000001</v>
      </c>
      <c r="D1661" s="90"/>
      <c r="E1661" s="90"/>
      <c r="F1661" s="91">
        <v>166.55959048</v>
      </c>
      <c r="G1661" s="91">
        <v>153.62394348999999</v>
      </c>
    </row>
    <row r="1662" spans="1:7" x14ac:dyDescent="0.3">
      <c r="A1662" s="89">
        <v>45776</v>
      </c>
      <c r="B1662" s="90">
        <v>144.64171049999999</v>
      </c>
      <c r="C1662" s="90">
        <v>163.96728167000001</v>
      </c>
      <c r="D1662" s="90"/>
      <c r="E1662" s="90"/>
      <c r="F1662" s="91">
        <v>166.64708571</v>
      </c>
      <c r="G1662" s="91">
        <v>153.71166951000001</v>
      </c>
    </row>
    <row r="1663" spans="1:7" x14ac:dyDescent="0.3">
      <c r="A1663" s="89">
        <v>45777</v>
      </c>
      <c r="B1663" s="90">
        <v>145.12351218000001</v>
      </c>
      <c r="C1663" s="90">
        <v>164.33951841999999</v>
      </c>
      <c r="D1663" s="90"/>
      <c r="E1663" s="90"/>
      <c r="F1663" s="91">
        <v>166.73462696999999</v>
      </c>
      <c r="G1663" s="91">
        <v>153.6820634</v>
      </c>
    </row>
    <row r="1664" spans="1:7" x14ac:dyDescent="0.3">
      <c r="A1664" s="89">
        <v>45778</v>
      </c>
      <c r="B1664" s="90"/>
      <c r="C1664" s="90"/>
      <c r="D1664" s="90"/>
      <c r="E1664" s="90"/>
      <c r="F1664" s="91"/>
      <c r="G1664" s="91"/>
    </row>
    <row r="1665" spans="1:7" x14ac:dyDescent="0.3">
      <c r="A1665" s="89">
        <v>45779</v>
      </c>
      <c r="B1665" s="90">
        <v>145.41055201</v>
      </c>
      <c r="C1665" s="90">
        <v>164.34946707</v>
      </c>
      <c r="D1665" s="90"/>
      <c r="E1665" s="90"/>
      <c r="F1665" s="91">
        <v>166.82221426999999</v>
      </c>
      <c r="G1665" s="91">
        <v>153.75819501999999</v>
      </c>
    </row>
    <row r="1666" spans="1:7" x14ac:dyDescent="0.3">
      <c r="A1666" s="89">
        <v>45782</v>
      </c>
      <c r="B1666" s="90">
        <v>144.23220033999999</v>
      </c>
      <c r="C1666" s="90">
        <v>163.95506656000001</v>
      </c>
      <c r="D1666" s="90"/>
      <c r="E1666" s="90"/>
      <c r="F1666" s="91">
        <v>166.90984760000001</v>
      </c>
      <c r="G1666" s="91">
        <v>151.88915299999999</v>
      </c>
    </row>
    <row r="1667" spans="1:7" x14ac:dyDescent="0.3">
      <c r="A1667" s="89">
        <v>45783</v>
      </c>
      <c r="B1667" s="90">
        <v>143.96982467000001</v>
      </c>
      <c r="C1667" s="90">
        <v>164.68689470000001</v>
      </c>
      <c r="D1667" s="90"/>
      <c r="E1667" s="90"/>
      <c r="F1667" s="91">
        <v>166.99752697</v>
      </c>
      <c r="G1667" s="91">
        <v>151.91713203</v>
      </c>
    </row>
    <row r="1668" spans="1:7" x14ac:dyDescent="0.3">
      <c r="A1668" s="89">
        <v>45784</v>
      </c>
      <c r="B1668" s="90">
        <v>144.08123864999999</v>
      </c>
      <c r="C1668" s="90">
        <v>165.09794456</v>
      </c>
      <c r="D1668" s="90"/>
      <c r="E1668" s="90"/>
      <c r="F1668" s="91">
        <v>167.08525237999999</v>
      </c>
      <c r="G1668" s="91">
        <v>151.78252778000001</v>
      </c>
    </row>
    <row r="1669" spans="1:7" x14ac:dyDescent="0.3">
      <c r="A1669" s="89">
        <v>45785</v>
      </c>
      <c r="B1669" s="90">
        <v>144.14927771999999</v>
      </c>
      <c r="C1669" s="90">
        <v>166.00559519000001</v>
      </c>
      <c r="D1669" s="90"/>
      <c r="E1669" s="90"/>
      <c r="F1669" s="91">
        <v>167.17592328000001</v>
      </c>
      <c r="G1669" s="91">
        <v>155.00754545999999</v>
      </c>
    </row>
    <row r="1670" spans="1:7" x14ac:dyDescent="0.3">
      <c r="A1670" s="89">
        <v>45786</v>
      </c>
      <c r="B1670" s="90">
        <v>144.91939496000001</v>
      </c>
      <c r="C1670" s="90">
        <v>166.41561923</v>
      </c>
      <c r="D1670" s="90"/>
      <c r="E1670" s="90"/>
      <c r="F1670" s="91">
        <v>167.26664342000001</v>
      </c>
      <c r="G1670" s="91">
        <v>155.32611263999999</v>
      </c>
    </row>
    <row r="1671" spans="1:7" x14ac:dyDescent="0.3">
      <c r="A1671" s="89">
        <v>45789</v>
      </c>
      <c r="B1671" s="90">
        <v>144.87261810000001</v>
      </c>
      <c r="C1671" s="90">
        <v>166.35945316999999</v>
      </c>
      <c r="D1671" s="90"/>
      <c r="E1671" s="90"/>
      <c r="F1671" s="91">
        <v>167.35741282000001</v>
      </c>
      <c r="G1671" s="91">
        <v>155.38448287</v>
      </c>
    </row>
    <row r="1672" spans="1:7" x14ac:dyDescent="0.3">
      <c r="A1672" s="89">
        <v>45790</v>
      </c>
      <c r="B1672" s="90">
        <v>145.08268873</v>
      </c>
      <c r="C1672" s="90">
        <v>166.57881745</v>
      </c>
      <c r="D1672" s="90"/>
      <c r="E1672" s="90"/>
      <c r="F1672" s="91">
        <v>167.44823145999999</v>
      </c>
      <c r="G1672" s="91">
        <v>158.11517413000001</v>
      </c>
    </row>
    <row r="1673" spans="1:7" x14ac:dyDescent="0.3">
      <c r="A1673" s="89">
        <v>45791</v>
      </c>
      <c r="B1673" s="90">
        <v>144.83817332000001</v>
      </c>
      <c r="C1673" s="90">
        <v>166.13245671000001</v>
      </c>
      <c r="D1673" s="90"/>
      <c r="E1673" s="90"/>
      <c r="F1673" s="91">
        <v>167.53909934999999</v>
      </c>
      <c r="G1673" s="91">
        <v>157.50044346999999</v>
      </c>
    </row>
    <row r="1674" spans="1:7" x14ac:dyDescent="0.3">
      <c r="A1674" s="89">
        <v>45792</v>
      </c>
      <c r="B1674" s="90">
        <v>145.55683601000001</v>
      </c>
      <c r="C1674" s="90">
        <v>166.49327435999999</v>
      </c>
      <c r="D1674" s="90"/>
      <c r="E1674" s="90"/>
      <c r="F1674" s="91">
        <v>167.63001649</v>
      </c>
      <c r="G1674" s="91">
        <v>158.53761301</v>
      </c>
    </row>
    <row r="1675" spans="1:7" x14ac:dyDescent="0.3">
      <c r="A1675" s="89">
        <v>45793</v>
      </c>
      <c r="B1675" s="90">
        <v>146.24445588</v>
      </c>
      <c r="C1675" s="90">
        <v>166.87466411</v>
      </c>
      <c r="D1675" s="90"/>
      <c r="E1675" s="90"/>
      <c r="F1675" s="91">
        <v>167.72098306000001</v>
      </c>
      <c r="G1675" s="91">
        <v>158.37036466999999</v>
      </c>
    </row>
    <row r="1676" spans="1:7" x14ac:dyDescent="0.3">
      <c r="A1676" s="89">
        <v>45796</v>
      </c>
      <c r="B1676" s="90">
        <v>146.08116211000001</v>
      </c>
      <c r="C1676" s="90">
        <v>167.47505039999999</v>
      </c>
      <c r="D1676" s="90"/>
      <c r="E1676" s="90"/>
      <c r="F1676" s="91">
        <v>167.81199887</v>
      </c>
      <c r="G1676" s="91">
        <v>158.88126915000001</v>
      </c>
    </row>
    <row r="1677" spans="1:7" x14ac:dyDescent="0.3">
      <c r="A1677" s="89">
        <v>45797</v>
      </c>
      <c r="B1677" s="90">
        <v>146.16323424000001</v>
      </c>
      <c r="C1677" s="90">
        <v>167.18070689999999</v>
      </c>
      <c r="D1677" s="90"/>
      <c r="E1677" s="90"/>
      <c r="F1677" s="91">
        <v>167.90306412000001</v>
      </c>
      <c r="G1677" s="91">
        <v>159.41970891</v>
      </c>
    </row>
    <row r="1678" spans="1:7" x14ac:dyDescent="0.3">
      <c r="A1678" s="89">
        <v>45798</v>
      </c>
      <c r="B1678" s="90">
        <v>146.12411177000001</v>
      </c>
      <c r="C1678" s="90">
        <v>166.64702281999999</v>
      </c>
      <c r="D1678" s="90"/>
      <c r="E1678" s="90"/>
      <c r="F1678" s="91">
        <v>167.99417879000001</v>
      </c>
      <c r="G1678" s="91">
        <v>156.88423363000001</v>
      </c>
    </row>
    <row r="1679" spans="1:7" x14ac:dyDescent="0.3">
      <c r="A1679" s="89">
        <v>45799</v>
      </c>
      <c r="B1679" s="90">
        <v>146.15557984</v>
      </c>
      <c r="C1679" s="90">
        <v>167.05597903</v>
      </c>
      <c r="D1679" s="90"/>
      <c r="E1679" s="90"/>
      <c r="F1679" s="91">
        <v>168.08534288999999</v>
      </c>
      <c r="G1679" s="91">
        <v>156.19166462000001</v>
      </c>
    </row>
    <row r="1680" spans="1:7" x14ac:dyDescent="0.3">
      <c r="A1680" s="89">
        <v>45800</v>
      </c>
      <c r="B1680" s="90">
        <v>146.29718616</v>
      </c>
      <c r="C1680" s="90">
        <v>167.20627078000001</v>
      </c>
      <c r="D1680" s="90"/>
      <c r="E1680" s="90"/>
      <c r="F1680" s="91">
        <v>168.17655642</v>
      </c>
      <c r="G1680" s="91">
        <v>156.81940058000001</v>
      </c>
    </row>
    <row r="1681" spans="1:7" x14ac:dyDescent="0.3">
      <c r="A1681" s="89">
        <v>45803</v>
      </c>
      <c r="B1681" s="72">
        <v>146.12070982</v>
      </c>
      <c r="C1681" s="72">
        <v>167.32670268000001</v>
      </c>
      <c r="F1681">
        <v>168.26781955000001</v>
      </c>
      <c r="G1681">
        <v>157.17423012</v>
      </c>
    </row>
    <row r="1682" spans="1:7" x14ac:dyDescent="0.3">
      <c r="A1682" s="89">
        <v>45804</v>
      </c>
      <c r="B1682" s="72">
        <v>146.2100111</v>
      </c>
      <c r="C1682" s="72">
        <v>167.94664784</v>
      </c>
      <c r="F1682">
        <v>168.35913210999999</v>
      </c>
      <c r="G1682">
        <v>158.77297132999999</v>
      </c>
    </row>
    <row r="1683" spans="1:7" x14ac:dyDescent="0.3">
      <c r="A1683" s="89">
        <v>45805</v>
      </c>
      <c r="B1683" s="72">
        <v>146.40604866999999</v>
      </c>
      <c r="C1683" s="72">
        <v>167.58498646000001</v>
      </c>
      <c r="F1683">
        <v>168.45049427999999</v>
      </c>
      <c r="G1683">
        <v>158.02949619</v>
      </c>
    </row>
    <row r="1684" spans="1:7" x14ac:dyDescent="0.3">
      <c r="A1684" s="89">
        <v>45806</v>
      </c>
      <c r="B1684" s="72">
        <v>146.54000060000001</v>
      </c>
      <c r="C1684" s="72">
        <v>167.58411774000001</v>
      </c>
      <c r="F1684">
        <v>168.54190604999999</v>
      </c>
      <c r="G1684">
        <v>157.62658232999999</v>
      </c>
    </row>
    <row r="1685" spans="1:7" x14ac:dyDescent="0.3">
      <c r="A1685" s="89">
        <v>45807</v>
      </c>
      <c r="B1685" s="72">
        <v>147.21656411000001</v>
      </c>
      <c r="C1685" s="72">
        <v>167.12523375000001</v>
      </c>
      <c r="F1685">
        <v>168.63336742999999</v>
      </c>
      <c r="G1685">
        <v>155.91179473</v>
      </c>
    </row>
    <row r="1686" spans="1:7" x14ac:dyDescent="0.3">
      <c r="A1686" s="89">
        <v>45810</v>
      </c>
      <c r="B1686" s="72">
        <v>146.49407421999999</v>
      </c>
      <c r="C1686" s="72">
        <v>166.83598814000001</v>
      </c>
      <c r="F1686">
        <v>168.72487841</v>
      </c>
      <c r="G1686">
        <v>155.63875178000001</v>
      </c>
    </row>
    <row r="1687" spans="1:7" x14ac:dyDescent="0.3">
      <c r="A1687" s="89">
        <v>45811</v>
      </c>
      <c r="B1687" s="72">
        <v>146.88699986</v>
      </c>
      <c r="C1687" s="72">
        <v>166.86308808999999</v>
      </c>
      <c r="F1687">
        <v>168.816439</v>
      </c>
      <c r="G1687">
        <v>156.50305215</v>
      </c>
    </row>
    <row r="1688" spans="1:7" x14ac:dyDescent="0.3">
      <c r="A1688" s="89">
        <v>45812</v>
      </c>
      <c r="B1688" s="72">
        <v>146.62079699</v>
      </c>
      <c r="C1688" s="72">
        <v>167.10635303999999</v>
      </c>
      <c r="F1688">
        <v>168.90804937999999</v>
      </c>
      <c r="G1688">
        <v>155.88330368999999</v>
      </c>
    </row>
    <row r="1689" spans="1:7" x14ac:dyDescent="0.3">
      <c r="A1689" s="89">
        <v>45813</v>
      </c>
      <c r="B1689" s="72">
        <v>146.62887663000001</v>
      </c>
      <c r="C1689" s="72">
        <v>166.90863078000001</v>
      </c>
      <c r="F1689">
        <v>168.99970936</v>
      </c>
      <c r="G1689">
        <v>155.01263152000001</v>
      </c>
    </row>
    <row r="1690" spans="1:7" x14ac:dyDescent="0.3">
      <c r="A1690" s="89">
        <v>45814</v>
      </c>
      <c r="B1690" s="72">
        <v>146.68288265000001</v>
      </c>
      <c r="C1690" s="72">
        <v>167.11181271999999</v>
      </c>
      <c r="F1690">
        <v>169.09141912000001</v>
      </c>
      <c r="G1690">
        <v>154.85985626999999</v>
      </c>
    </row>
    <row r="1691" spans="1:7" x14ac:dyDescent="0.3">
      <c r="A1691" s="89">
        <v>45817</v>
      </c>
      <c r="B1691" s="72">
        <v>145.27404862</v>
      </c>
      <c r="C1691" s="72">
        <v>166.95503504999999</v>
      </c>
      <c r="F1691">
        <v>169.18317866999999</v>
      </c>
      <c r="G1691">
        <v>154.40163290999999</v>
      </c>
    </row>
    <row r="1692" spans="1:7" x14ac:dyDescent="0.3">
      <c r="A1692" s="89">
        <v>45818</v>
      </c>
      <c r="B1692" s="72">
        <v>144.91429203000001</v>
      </c>
      <c r="C1692" s="72">
        <v>166.53027643999999</v>
      </c>
      <c r="F1692">
        <v>169.27498800000001</v>
      </c>
      <c r="G1692">
        <v>155.23985442</v>
      </c>
    </row>
    <row r="1693" spans="1:7" x14ac:dyDescent="0.3">
      <c r="A1693" s="89">
        <v>45819</v>
      </c>
      <c r="B1693" s="72">
        <v>144.93725522</v>
      </c>
      <c r="C1693" s="72">
        <v>166.76047385000001</v>
      </c>
      <c r="F1693">
        <v>169.36684711999999</v>
      </c>
      <c r="G1693">
        <v>156.02719256</v>
      </c>
    </row>
    <row r="1694" spans="1:7" x14ac:dyDescent="0.3">
      <c r="A1694" s="89">
        <v>45820</v>
      </c>
      <c r="B1694" s="72">
        <v>144.2202935</v>
      </c>
      <c r="C1694" s="72">
        <v>166.81185417</v>
      </c>
      <c r="F1694">
        <v>169.45875620000001</v>
      </c>
      <c r="G1694">
        <v>156.79146707000001</v>
      </c>
    </row>
    <row r="1695" spans="1:7" x14ac:dyDescent="0.3">
      <c r="A1695" s="89">
        <v>45821</v>
      </c>
      <c r="B1695" s="72">
        <v>145.38843931</v>
      </c>
      <c r="C1695" s="72">
        <v>167.12960018000001</v>
      </c>
      <c r="F1695">
        <v>169.55071507</v>
      </c>
      <c r="G1695">
        <v>156.12344085999999</v>
      </c>
    </row>
    <row r="1696" spans="1:7" x14ac:dyDescent="0.3">
      <c r="A1696" s="89">
        <v>45824</v>
      </c>
      <c r="B1696" s="72">
        <v>145.93700432</v>
      </c>
      <c r="C1696" s="72">
        <v>167.24836006999999</v>
      </c>
      <c r="F1696">
        <v>169.64272389000001</v>
      </c>
      <c r="G1696">
        <v>158.44832818</v>
      </c>
    </row>
    <row r="1697" spans="1:7" x14ac:dyDescent="0.3">
      <c r="A1697" s="89">
        <v>45825</v>
      </c>
      <c r="B1697" s="72">
        <v>145.94635969999999</v>
      </c>
      <c r="C1697" s="72">
        <v>167.36046098</v>
      </c>
      <c r="F1697">
        <v>169.73478268</v>
      </c>
      <c r="G1697">
        <v>157.97511972000001</v>
      </c>
    </row>
    <row r="1698" spans="1:7" x14ac:dyDescent="0.3">
      <c r="A1698" s="89">
        <v>45826</v>
      </c>
      <c r="B1698" s="72">
        <v>146.32992995999999</v>
      </c>
      <c r="C1698" s="72">
        <v>167.59108443</v>
      </c>
      <c r="F1698">
        <v>169.82689144</v>
      </c>
      <c r="G1698">
        <v>157.83473534000001</v>
      </c>
    </row>
    <row r="1699" spans="1:7" x14ac:dyDescent="0.3">
      <c r="A1699" s="89">
        <v>45827</v>
      </c>
    </row>
    <row r="1700" spans="1:7" x14ac:dyDescent="0.3">
      <c r="A1700" s="89">
        <v>45828</v>
      </c>
      <c r="B1700" s="72">
        <v>146.14367300000001</v>
      </c>
      <c r="C1700" s="72">
        <v>168.15708594</v>
      </c>
      <c r="F1700">
        <v>169.92051888</v>
      </c>
      <c r="G1700">
        <v>156.01329976</v>
      </c>
    </row>
    <row r="1701" spans="1:7" x14ac:dyDescent="0.3">
      <c r="A1701" s="89">
        <v>45831</v>
      </c>
      <c r="B1701" s="72">
        <v>145.85110499999999</v>
      </c>
      <c r="C1701" s="72">
        <v>167.99062701</v>
      </c>
      <c r="F1701">
        <v>170.01419788999999</v>
      </c>
      <c r="G1701">
        <v>155.37005529999999</v>
      </c>
    </row>
    <row r="1702" spans="1:7" x14ac:dyDescent="0.3">
      <c r="A1702" s="89">
        <v>45832</v>
      </c>
      <c r="B1702" s="72">
        <v>146.03566097999999</v>
      </c>
      <c r="C1702" s="72">
        <v>167.76546296999999</v>
      </c>
      <c r="F1702">
        <v>170.10792848</v>
      </c>
      <c r="G1702">
        <v>156.06880268</v>
      </c>
    </row>
    <row r="1703" spans="1:7" x14ac:dyDescent="0.3">
      <c r="A1703" s="89">
        <v>45833</v>
      </c>
      <c r="B1703" s="72">
        <v>146.38563694999999</v>
      </c>
      <c r="C1703" s="72">
        <v>167.61670694</v>
      </c>
      <c r="F1703">
        <v>170.20171081000001</v>
      </c>
      <c r="G1703">
        <v>154.47890235</v>
      </c>
    </row>
    <row r="1704" spans="1:7" x14ac:dyDescent="0.3">
      <c r="A1704" s="89">
        <v>45834</v>
      </c>
      <c r="B1704" s="72">
        <v>146.69011180000001</v>
      </c>
      <c r="C1704" s="72">
        <v>168.02942505999999</v>
      </c>
      <c r="F1704">
        <v>170.29554487999999</v>
      </c>
      <c r="G1704">
        <v>156.01109238999999</v>
      </c>
    </row>
    <row r="1705" spans="1:7" x14ac:dyDescent="0.3">
      <c r="A1705" s="89">
        <v>45835</v>
      </c>
      <c r="B1705" s="72">
        <v>147.25823804000001</v>
      </c>
      <c r="C1705" s="72">
        <v>168.32544555999999</v>
      </c>
      <c r="F1705">
        <v>170.38943071</v>
      </c>
      <c r="G1705">
        <v>155.72879895</v>
      </c>
    </row>
    <row r="1706" spans="1:7" x14ac:dyDescent="0.3">
      <c r="A1706" s="89">
        <v>45838</v>
      </c>
      <c r="B1706" s="72">
        <v>148.14529744000001</v>
      </c>
      <c r="C1706" s="72">
        <v>169.29146702</v>
      </c>
      <c r="F1706">
        <v>170.48336828000001</v>
      </c>
      <c r="G1706">
        <v>157.99170914999999</v>
      </c>
    </row>
    <row r="1707" spans="1:7" x14ac:dyDescent="0.3">
      <c r="A1707" s="89">
        <v>45839</v>
      </c>
      <c r="B1707" s="72">
        <v>147.76725535</v>
      </c>
      <c r="C1707" s="72">
        <v>169.48596816</v>
      </c>
      <c r="F1707">
        <v>170.57735758999999</v>
      </c>
      <c r="G1707">
        <v>158.78230146000001</v>
      </c>
    </row>
    <row r="1708" spans="1:7" x14ac:dyDescent="0.3">
      <c r="A1708" s="89">
        <v>45840</v>
      </c>
      <c r="B1708" s="72">
        <v>147.78128839999999</v>
      </c>
      <c r="C1708" s="72">
        <v>169.34995878999999</v>
      </c>
      <c r="F1708">
        <v>170.67139865999999</v>
      </c>
      <c r="G1708">
        <v>158.21509759</v>
      </c>
    </row>
    <row r="1709" spans="1:7" x14ac:dyDescent="0.3">
      <c r="A1709" s="89">
        <v>45841</v>
      </c>
      <c r="B1709" s="72">
        <v>148.06322531000001</v>
      </c>
      <c r="C1709" s="72">
        <v>169.45680737000001</v>
      </c>
      <c r="F1709">
        <v>170.76549165</v>
      </c>
      <c r="G1709">
        <v>160.35070836</v>
      </c>
    </row>
    <row r="1710" spans="1:7" x14ac:dyDescent="0.3">
      <c r="A1710" s="89">
        <v>45842</v>
      </c>
      <c r="B1710" s="72">
        <v>148.64070692999999</v>
      </c>
      <c r="C1710" s="72">
        <v>169.39510808</v>
      </c>
      <c r="F1710">
        <v>170.85963656000001</v>
      </c>
      <c r="G1710">
        <v>160.73267494000001</v>
      </c>
    </row>
    <row r="1711" spans="1:7" x14ac:dyDescent="0.3">
      <c r="A1711" s="89">
        <v>45845</v>
      </c>
      <c r="B1711" s="72">
        <v>148.48209084000001</v>
      </c>
      <c r="C1711" s="72">
        <v>169.00316602999999</v>
      </c>
      <c r="F1711">
        <v>170.95383322999999</v>
      </c>
      <c r="G1711">
        <v>158.7143394</v>
      </c>
    </row>
    <row r="1712" spans="1:7" x14ac:dyDescent="0.3">
      <c r="A1712" s="89">
        <v>45846</v>
      </c>
      <c r="B1712" s="72">
        <v>148.25841238999999</v>
      </c>
      <c r="C1712" s="72">
        <v>168.55772714</v>
      </c>
      <c r="F1712">
        <v>171.04808181999999</v>
      </c>
      <c r="G1712">
        <v>158.50173751</v>
      </c>
    </row>
    <row r="1713" spans="1:7" x14ac:dyDescent="0.3">
      <c r="A1713" s="89">
        <v>45847</v>
      </c>
      <c r="B1713" s="72">
        <v>148.09511861999999</v>
      </c>
      <c r="C1713" s="72">
        <v>168.16232857</v>
      </c>
      <c r="F1713">
        <v>171.14238251</v>
      </c>
      <c r="G1713">
        <v>156.42855899</v>
      </c>
    </row>
    <row r="1714" spans="1:7" x14ac:dyDescent="0.3">
      <c r="A1714" s="89">
        <v>45848</v>
      </c>
      <c r="B1714" s="72">
        <v>147.77193303000001</v>
      </c>
      <c r="C1714" s="72">
        <v>168.01918273999999</v>
      </c>
      <c r="F1714">
        <v>171.23673513</v>
      </c>
      <c r="G1714">
        <v>155.58938172000001</v>
      </c>
    </row>
    <row r="1715" spans="1:7" x14ac:dyDescent="0.3">
      <c r="A1715" s="89">
        <v>45849</v>
      </c>
      <c r="B1715" s="72">
        <v>148.12190901</v>
      </c>
      <c r="C1715" s="72">
        <v>168.42989503999999</v>
      </c>
      <c r="F1715">
        <v>171.33113985</v>
      </c>
      <c r="G1715">
        <v>154.95681001</v>
      </c>
    </row>
    <row r="1716" spans="1:7" x14ac:dyDescent="0.3">
      <c r="A1716" s="89">
        <v>45852</v>
      </c>
      <c r="B1716" s="72">
        <v>148.14869938999999</v>
      </c>
      <c r="C1716" s="72">
        <v>168.27572495999999</v>
      </c>
      <c r="F1716">
        <v>171.42559650000001</v>
      </c>
      <c r="G1716">
        <v>153.94606067999999</v>
      </c>
    </row>
    <row r="1717" spans="1:7" x14ac:dyDescent="0.3">
      <c r="A1717" s="89">
        <v>45853</v>
      </c>
      <c r="B1717" s="72">
        <v>147.95946572</v>
      </c>
      <c r="C1717" s="72">
        <v>167.68265986</v>
      </c>
      <c r="F1717">
        <v>171.52010525</v>
      </c>
      <c r="G1717">
        <v>153.8904326</v>
      </c>
    </row>
    <row r="1718" spans="1:7" x14ac:dyDescent="0.3">
      <c r="A1718" s="89">
        <v>45854</v>
      </c>
      <c r="B1718" s="72">
        <v>147.78639133999999</v>
      </c>
      <c r="C1718" s="72">
        <v>167.17672092999999</v>
      </c>
      <c r="F1718">
        <v>171.61466611</v>
      </c>
      <c r="G1718">
        <v>154.18727877000001</v>
      </c>
    </row>
    <row r="1719" spans="1:7" x14ac:dyDescent="0.3">
      <c r="A1719" s="89">
        <v>45855</v>
      </c>
      <c r="B1719" s="72">
        <v>147.77405924999999</v>
      </c>
      <c r="C1719" s="72">
        <v>167.53734548</v>
      </c>
      <c r="F1719">
        <v>171.70927907000001</v>
      </c>
      <c r="G1719">
        <v>154.24843666000001</v>
      </c>
    </row>
    <row r="1720" spans="1:7" x14ac:dyDescent="0.3">
      <c r="A1720" s="89">
        <v>45856</v>
      </c>
      <c r="B1720" s="72">
        <v>147.34753932000001</v>
      </c>
      <c r="C1720" s="72">
        <v>167.27881712000001</v>
      </c>
      <c r="F1720">
        <v>171.80394412999999</v>
      </c>
      <c r="G1720">
        <v>151.76439091</v>
      </c>
    </row>
    <row r="1721" spans="1:7" x14ac:dyDescent="0.3">
      <c r="A1721" s="89">
        <v>45859</v>
      </c>
      <c r="B1721" s="72">
        <v>146.45154980000001</v>
      </c>
      <c r="C1721" s="72">
        <v>167.28087712999999</v>
      </c>
      <c r="F1721">
        <v>171.89866147999999</v>
      </c>
      <c r="G1721">
        <v>152.65773985000001</v>
      </c>
    </row>
    <row r="1722" spans="1:7" x14ac:dyDescent="0.3">
      <c r="A1722" s="89">
        <v>45860</v>
      </c>
      <c r="B1722" s="72">
        <v>146.32440179</v>
      </c>
      <c r="C1722" s="72">
        <v>167.32753058</v>
      </c>
      <c r="F1722">
        <v>171.99343110999999</v>
      </c>
      <c r="G1722">
        <v>152.50868527</v>
      </c>
    </row>
    <row r="1723" spans="1:7" x14ac:dyDescent="0.3">
      <c r="A1723" s="89">
        <v>45861</v>
      </c>
      <c r="B1723" s="72">
        <v>145.97400056999999</v>
      </c>
      <c r="C1723" s="72">
        <v>167.49836257999999</v>
      </c>
      <c r="F1723">
        <v>172.08825285</v>
      </c>
      <c r="G1723">
        <v>154.02488893</v>
      </c>
    </row>
    <row r="1724" spans="1:7" x14ac:dyDescent="0.3">
      <c r="A1724" s="89">
        <v>45862</v>
      </c>
      <c r="B1724" s="72">
        <v>146.18109448999999</v>
      </c>
      <c r="C1724" s="72">
        <v>167.63789496999999</v>
      </c>
      <c r="F1724">
        <v>172.18312685999999</v>
      </c>
      <c r="G1724">
        <v>152.24911412</v>
      </c>
    </row>
    <row r="1725" spans="1:7" x14ac:dyDescent="0.3">
      <c r="A1725" s="89">
        <v>45863</v>
      </c>
      <c r="B1725" s="72">
        <v>146.50130336999999</v>
      </c>
      <c r="C1725" s="72">
        <v>167.49859706999999</v>
      </c>
      <c r="F1725">
        <v>172.27805334000001</v>
      </c>
      <c r="G1725">
        <v>151.92664421000001</v>
      </c>
    </row>
    <row r="1726" spans="1:7" x14ac:dyDescent="0.3">
      <c r="A1726" s="89">
        <v>45866</v>
      </c>
      <c r="B1726" s="72">
        <v>145.90128381</v>
      </c>
      <c r="C1726" s="72">
        <v>167.58908099999999</v>
      </c>
      <c r="F1726">
        <v>172.37303209999999</v>
      </c>
      <c r="G1726">
        <v>150.33947465</v>
      </c>
    </row>
    <row r="1727" spans="1:7" x14ac:dyDescent="0.3">
      <c r="A1727" s="89">
        <v>45867</v>
      </c>
      <c r="B1727" s="72">
        <v>145.44329581</v>
      </c>
      <c r="C1727" s="72">
        <v>168.11461421999999</v>
      </c>
      <c r="F1727">
        <v>172.46806314</v>
      </c>
      <c r="G1727">
        <v>151.01809397</v>
      </c>
    </row>
    <row r="1728" spans="1:7" x14ac:dyDescent="0.3">
      <c r="A1728" s="89">
        <v>45868</v>
      </c>
      <c r="B1728" s="72">
        <v>145.16220939999999</v>
      </c>
      <c r="C1728" s="72">
        <v>168.16226692000001</v>
      </c>
      <c r="F1728">
        <v>172.56314664000001</v>
      </c>
      <c r="G1728">
        <v>152.45636825</v>
      </c>
    </row>
    <row r="1729" spans="1:7" x14ac:dyDescent="0.3">
      <c r="A1729" s="89">
        <v>45869</v>
      </c>
      <c r="B1729" s="72">
        <v>146.13006519000001</v>
      </c>
      <c r="C1729" s="72">
        <v>167.94869578999999</v>
      </c>
      <c r="F1729">
        <v>172.65828260999999</v>
      </c>
      <c r="G1729">
        <v>151.41106328999999</v>
      </c>
    </row>
    <row r="1730" spans="1:7" x14ac:dyDescent="0.3">
      <c r="A1730" s="89">
        <v>45870</v>
      </c>
      <c r="B1730" s="72">
        <v>145.86046037</v>
      </c>
      <c r="C1730" s="72">
        <v>168.42705024</v>
      </c>
      <c r="F1730">
        <v>172.75347102999999</v>
      </c>
      <c r="G1730">
        <v>150.69007149999999</v>
      </c>
    </row>
    <row r="1731" spans="1:7" x14ac:dyDescent="0.3">
      <c r="A1731" s="89">
        <v>45873</v>
      </c>
      <c r="B1731" s="72">
        <v>145.40459859000001</v>
      </c>
      <c r="C1731" s="72">
        <v>168.56836702999999</v>
      </c>
      <c r="F1731">
        <v>172.84871192</v>
      </c>
      <c r="G1731">
        <v>151.29745184000001</v>
      </c>
    </row>
    <row r="1732" spans="1:7" x14ac:dyDescent="0.3">
      <c r="A1732" s="89">
        <v>45874</v>
      </c>
      <c r="B1732" s="72">
        <v>144.95554071999999</v>
      </c>
      <c r="C1732" s="72">
        <v>168.46691455000001</v>
      </c>
      <c r="F1732">
        <v>172.94400526999999</v>
      </c>
      <c r="G1732">
        <v>151.50237344000001</v>
      </c>
    </row>
    <row r="1733" spans="1:7" x14ac:dyDescent="0.3">
      <c r="A1733" s="89">
        <v>45875</v>
      </c>
      <c r="B1733" s="72">
        <v>144.76120412</v>
      </c>
      <c r="C1733" s="72">
        <v>168.57073167999999</v>
      </c>
      <c r="F1733">
        <v>173.03935107000001</v>
      </c>
      <c r="G1733">
        <v>153.07975773999999</v>
      </c>
    </row>
    <row r="1734" spans="1:7" x14ac:dyDescent="0.3">
      <c r="A1734" s="89">
        <v>45876</v>
      </c>
      <c r="B1734" s="72">
        <v>145.01932735</v>
      </c>
      <c r="C1734" s="72">
        <v>169.41787142999999</v>
      </c>
      <c r="F1734">
        <v>173.13474952000001</v>
      </c>
      <c r="G1734">
        <v>155.34401056999999</v>
      </c>
    </row>
    <row r="1735" spans="1:7" x14ac:dyDescent="0.3">
      <c r="A1735" s="89">
        <v>45877</v>
      </c>
      <c r="B1735" s="72">
        <v>145.42415982</v>
      </c>
      <c r="C1735" s="72">
        <v>169.57247228</v>
      </c>
      <c r="F1735">
        <v>173.23020061</v>
      </c>
      <c r="G1735">
        <v>154.64497872999999</v>
      </c>
    </row>
    <row r="1736" spans="1:7" x14ac:dyDescent="0.3">
      <c r="A1736" s="89">
        <v>45880</v>
      </c>
      <c r="B1736" s="72">
        <v>145.34293818</v>
      </c>
      <c r="C1736" s="72">
        <v>169.85010983999999</v>
      </c>
      <c r="F1736">
        <v>173.32570433000001</v>
      </c>
      <c r="G1736">
        <v>154.31489680000001</v>
      </c>
    </row>
    <row r="1737" spans="1:7" x14ac:dyDescent="0.3">
      <c r="A1737" s="89">
        <v>45881</v>
      </c>
      <c r="B1737" s="72">
        <v>145.07290811999999</v>
      </c>
      <c r="C1737" s="72">
        <v>169.78648598999999</v>
      </c>
      <c r="F1737">
        <v>173.4212607</v>
      </c>
      <c r="G1737">
        <v>156.92111041999999</v>
      </c>
    </row>
    <row r="1738" spans="1:7" x14ac:dyDescent="0.3">
      <c r="A1738" s="89">
        <v>45882</v>
      </c>
      <c r="B1738" s="72">
        <v>145.03463614</v>
      </c>
      <c r="C1738" s="72">
        <v>169.92580538999999</v>
      </c>
      <c r="F1738">
        <v>173.5168697</v>
      </c>
      <c r="G1738">
        <v>155.525732</v>
      </c>
    </row>
    <row r="1739" spans="1:7" x14ac:dyDescent="0.3">
      <c r="A1739" s="89">
        <v>45883</v>
      </c>
      <c r="B1739" s="72">
        <v>145.42798701999999</v>
      </c>
      <c r="C1739" s="72">
        <v>170.11921279000001</v>
      </c>
      <c r="F1739">
        <v>173.61253135000001</v>
      </c>
      <c r="G1739">
        <v>155.14849874999999</v>
      </c>
    </row>
    <row r="1740" spans="1:7" x14ac:dyDescent="0.3">
      <c r="A1740" s="89">
        <v>45884</v>
      </c>
      <c r="B1740" s="72">
        <v>145.91829358000001</v>
      </c>
      <c r="C1740" s="72">
        <v>170.03554446000001</v>
      </c>
      <c r="F1740">
        <v>173.70824580999999</v>
      </c>
      <c r="G1740">
        <v>155.13142006000001</v>
      </c>
    </row>
    <row r="1741" spans="1:7" x14ac:dyDescent="0.3">
      <c r="A1741" s="89">
        <v>45887</v>
      </c>
      <c r="B1741" s="72">
        <v>146.06075039000001</v>
      </c>
      <c r="C1741" s="72">
        <v>169.60134253000001</v>
      </c>
      <c r="F1741">
        <v>173.80401309000001</v>
      </c>
      <c r="G1741">
        <v>156.24747475000001</v>
      </c>
    </row>
    <row r="1742" spans="1:7" x14ac:dyDescent="0.3">
      <c r="A1742" s="89">
        <v>45888</v>
      </c>
      <c r="B1742" s="72">
        <v>145.80475337999999</v>
      </c>
      <c r="C1742" s="72">
        <v>168.30830011</v>
      </c>
      <c r="F1742">
        <v>173.89983301000001</v>
      </c>
      <c r="G1742">
        <v>152.95987690000001</v>
      </c>
    </row>
    <row r="1743" spans="1:7" x14ac:dyDescent="0.3">
      <c r="A1743" s="89">
        <v>45889</v>
      </c>
      <c r="B1743" s="72">
        <v>145.54833113000001</v>
      </c>
      <c r="C1743" s="72">
        <v>168.10520485999999</v>
      </c>
      <c r="F1743">
        <v>173.99570593000001</v>
      </c>
      <c r="G1743">
        <v>153.22635462</v>
      </c>
    </row>
    <row r="1744" spans="1:7" x14ac:dyDescent="0.3">
      <c r="A1744" s="89">
        <v>45890</v>
      </c>
      <c r="B1744" s="72">
        <v>145.67250243000001</v>
      </c>
      <c r="C1744" s="72">
        <v>167.76979469</v>
      </c>
      <c r="F1744">
        <v>174.09163165999999</v>
      </c>
      <c r="G1744">
        <v>153.04929827000001</v>
      </c>
    </row>
    <row r="1745" spans="1:7" x14ac:dyDescent="0.3">
      <c r="A1745" s="89">
        <v>45891</v>
      </c>
      <c r="B1745" s="72">
        <v>145.86258659000001</v>
      </c>
      <c r="C1745" s="72">
        <v>168.54510930999999</v>
      </c>
      <c r="F1745">
        <v>174.18761021</v>
      </c>
      <c r="G1745">
        <v>156.98308754000001</v>
      </c>
    </row>
    <row r="1746" spans="1:7" x14ac:dyDescent="0.3">
      <c r="A1746" s="89">
        <v>45894</v>
      </c>
      <c r="B1746" s="72">
        <v>145.95784129</v>
      </c>
      <c r="C1746" s="72">
        <v>168.97403702</v>
      </c>
      <c r="F1746">
        <v>174.28364175999999</v>
      </c>
      <c r="G1746">
        <v>157.0479661</v>
      </c>
    </row>
    <row r="1747" spans="1:7" x14ac:dyDescent="0.3">
      <c r="A1747" s="89">
        <v>45895</v>
      </c>
      <c r="B1747" s="72">
        <v>146.29718616</v>
      </c>
      <c r="C1747" s="72">
        <v>169.11075984999999</v>
      </c>
      <c r="F1747">
        <v>174.37972611999999</v>
      </c>
      <c r="G1747">
        <v>156.75920984000001</v>
      </c>
    </row>
    <row r="1748" spans="1:7" x14ac:dyDescent="0.3">
      <c r="A1748" s="89">
        <v>45896</v>
      </c>
      <c r="B1748" s="72">
        <v>146.34864071000001</v>
      </c>
      <c r="C1748" s="72">
        <v>169.15955747999999</v>
      </c>
      <c r="F1748">
        <v>174.47586347999999</v>
      </c>
      <c r="G1748">
        <v>158.39132334000001</v>
      </c>
    </row>
    <row r="1749" spans="1:7" x14ac:dyDescent="0.3">
      <c r="A1749" s="89">
        <v>45897</v>
      </c>
      <c r="B1749" s="72">
        <v>146.803652</v>
      </c>
      <c r="C1749" s="72">
        <v>169.66030751</v>
      </c>
      <c r="F1749">
        <v>174.57205384</v>
      </c>
      <c r="G1749">
        <v>160.48877157999999</v>
      </c>
    </row>
    <row r="1750" spans="1:7" x14ac:dyDescent="0.3">
      <c r="A1750" s="89">
        <v>45898</v>
      </c>
      <c r="B1750" s="72">
        <v>147.83019149</v>
      </c>
      <c r="C1750" s="72">
        <v>169.35206435000001</v>
      </c>
      <c r="F1750">
        <v>174.66829720000001</v>
      </c>
      <c r="G1750">
        <v>160.91324716</v>
      </c>
    </row>
    <row r="1751" spans="1:7" x14ac:dyDescent="0.3">
      <c r="A1751" s="89">
        <v>45901</v>
      </c>
      <c r="B1751" s="72">
        <v>147.96159194000001</v>
      </c>
      <c r="C1751" s="72">
        <v>168.68592552000001</v>
      </c>
      <c r="F1751">
        <v>174.76459371999999</v>
      </c>
      <c r="G1751">
        <v>160.75480555999999</v>
      </c>
    </row>
    <row r="1752" spans="1:7" x14ac:dyDescent="0.3">
      <c r="A1752" s="89">
        <v>45902</v>
      </c>
      <c r="B1752" s="72">
        <v>147.66477148999999</v>
      </c>
      <c r="C1752" s="72">
        <v>168.53033235000001</v>
      </c>
      <c r="F1752">
        <v>174.86094324999999</v>
      </c>
      <c r="G1752">
        <v>159.67632172</v>
      </c>
    </row>
    <row r="1753" spans="1:7" x14ac:dyDescent="0.3">
      <c r="A1753" s="89">
        <v>45903</v>
      </c>
      <c r="B1753" s="72">
        <v>148.23800066999999</v>
      </c>
      <c r="C1753" s="72">
        <v>168.24876793000001</v>
      </c>
      <c r="F1753">
        <v>174.95734594999999</v>
      </c>
      <c r="G1753">
        <v>159.13980488999999</v>
      </c>
    </row>
    <row r="1754" spans="1:7" x14ac:dyDescent="0.3">
      <c r="A1754" s="89">
        <v>45904</v>
      </c>
      <c r="B1754" s="72">
        <v>148.21376175</v>
      </c>
      <c r="C1754" s="72">
        <v>168.19814303000001</v>
      </c>
      <c r="F1754">
        <v>175.05380181999999</v>
      </c>
      <c r="G1754">
        <v>160.42511049000001</v>
      </c>
    </row>
    <row r="1755" spans="1:7" x14ac:dyDescent="0.3">
      <c r="A1755" s="89">
        <v>45905</v>
      </c>
      <c r="B1755" s="72">
        <v>148.84950183000001</v>
      </c>
      <c r="C1755" s="72">
        <v>168.57264029999999</v>
      </c>
      <c r="F1755">
        <v>175.15031087</v>
      </c>
      <c r="G1755">
        <v>162.29897686000001</v>
      </c>
    </row>
    <row r="1756" spans="1:7" x14ac:dyDescent="0.3">
      <c r="A1756" s="89">
        <v>45908</v>
      </c>
      <c r="B1756" s="72">
        <v>149.23349734000001</v>
      </c>
      <c r="C1756" s="72">
        <v>168.96054934</v>
      </c>
      <c r="F1756">
        <v>175.24687309999999</v>
      </c>
      <c r="G1756">
        <v>161.33346728999999</v>
      </c>
    </row>
    <row r="1757" spans="1:7" x14ac:dyDescent="0.3">
      <c r="A1757" s="89">
        <v>45909</v>
      </c>
      <c r="B1757" s="72">
        <v>149.08678809</v>
      </c>
      <c r="C1757" s="72">
        <v>169.11030409</v>
      </c>
      <c r="F1757">
        <v>175.34348849</v>
      </c>
      <c r="G1757">
        <v>161.13629426</v>
      </c>
    </row>
    <row r="1758" spans="1:7" x14ac:dyDescent="0.3">
      <c r="A1758" s="89">
        <v>45910</v>
      </c>
      <c r="B1758" s="72">
        <v>149.46227870999999</v>
      </c>
      <c r="C1758" s="72">
        <v>169.61541697000001</v>
      </c>
      <c r="F1758">
        <v>175.44015725</v>
      </c>
      <c r="G1758">
        <v>161.96737024999999</v>
      </c>
    </row>
    <row r="1759" spans="1:7" x14ac:dyDescent="0.3">
      <c r="A1759" s="89">
        <v>45911</v>
      </c>
      <c r="B1759" s="72">
        <v>149.45632529</v>
      </c>
      <c r="C1759" s="72">
        <v>169.83681702999999</v>
      </c>
      <c r="F1759">
        <v>175.53687934999999</v>
      </c>
      <c r="G1759">
        <v>162.88006214999999</v>
      </c>
    </row>
    <row r="1760" spans="1:7" x14ac:dyDescent="0.3">
      <c r="A1760" s="89">
        <v>45912</v>
      </c>
      <c r="B1760" s="72">
        <v>150.30936514999999</v>
      </c>
      <c r="C1760" s="72">
        <v>169.95025194999999</v>
      </c>
      <c r="F1760">
        <v>175.63365463</v>
      </c>
      <c r="G1760">
        <v>161.87962146999999</v>
      </c>
    </row>
    <row r="1761" spans="1:7" x14ac:dyDescent="0.3">
      <c r="A1761" s="89">
        <v>45915</v>
      </c>
      <c r="B1761" s="72">
        <v>150.83624270999999</v>
      </c>
      <c r="C1761" s="72">
        <v>170.22379617000001</v>
      </c>
      <c r="F1761">
        <v>175.73048326</v>
      </c>
      <c r="G1761">
        <v>163.33034352000001</v>
      </c>
    </row>
    <row r="1762" spans="1:7" x14ac:dyDescent="0.3">
      <c r="A1762" s="89">
        <v>45916</v>
      </c>
      <c r="B1762" s="72">
        <v>151.25510825000001</v>
      </c>
      <c r="C1762" s="72">
        <v>170.72924087999999</v>
      </c>
      <c r="F1762">
        <v>175.82736542999999</v>
      </c>
      <c r="G1762">
        <v>163.91650349</v>
      </c>
    </row>
    <row r="1763" spans="1:7" x14ac:dyDescent="0.3">
      <c r="A1763" s="89">
        <v>45917</v>
      </c>
      <c r="B1763" s="72">
        <v>151.52768978</v>
      </c>
      <c r="C1763" s="72">
        <v>171.09216366999999</v>
      </c>
      <c r="F1763">
        <v>175.92430095</v>
      </c>
      <c r="G1763">
        <v>165.65952042999999</v>
      </c>
    </row>
    <row r="1764" spans="1:7" x14ac:dyDescent="0.3">
      <c r="A1764" s="89">
        <v>45918</v>
      </c>
      <c r="B1764" s="72">
        <v>151.15560110000001</v>
      </c>
      <c r="C1764" s="72">
        <v>170.73161639</v>
      </c>
      <c r="F1764">
        <v>176.02128981999999</v>
      </c>
      <c r="G1764">
        <v>165.55240594</v>
      </c>
    </row>
    <row r="1765" spans="1:7" x14ac:dyDescent="0.3">
      <c r="A1765" s="89">
        <v>45919</v>
      </c>
      <c r="B1765" s="72">
        <v>151.67907671</v>
      </c>
      <c r="C1765" s="72">
        <v>170.41201778000001</v>
      </c>
      <c r="F1765">
        <v>176.11833222000001</v>
      </c>
      <c r="G1765">
        <v>165.96841613000001</v>
      </c>
    </row>
    <row r="1766" spans="1:7" x14ac:dyDescent="0.3">
      <c r="A1766" s="89">
        <v>45922</v>
      </c>
      <c r="B1766" s="72">
        <v>151.31038999</v>
      </c>
      <c r="C1766" s="72">
        <v>169.92486937000001</v>
      </c>
      <c r="F1766">
        <v>176.21542815000001</v>
      </c>
      <c r="G1766">
        <v>165.10838258999999</v>
      </c>
    </row>
    <row r="1767" spans="1:7" x14ac:dyDescent="0.3">
      <c r="A1767" s="89">
        <v>45923</v>
      </c>
      <c r="B1767" s="72">
        <v>151.52896551000001</v>
      </c>
      <c r="C1767" s="72">
        <v>170.58537507</v>
      </c>
      <c r="F1767">
        <v>176.31257762000001</v>
      </c>
      <c r="G1767">
        <v>166.60540258</v>
      </c>
    </row>
    <row r="1768" spans="1:7" x14ac:dyDescent="0.3">
      <c r="A1768" s="89">
        <v>45924</v>
      </c>
      <c r="B1768" s="72">
        <v>151.57404138999999</v>
      </c>
      <c r="C1768" s="72">
        <v>170.664661</v>
      </c>
      <c r="F1768">
        <v>176.40978061000001</v>
      </c>
      <c r="G1768">
        <v>166.68142041999999</v>
      </c>
    </row>
    <row r="1769" spans="1:7" x14ac:dyDescent="0.3">
      <c r="A1769" s="89">
        <v>45925</v>
      </c>
      <c r="B1769" s="72">
        <v>151.76710226</v>
      </c>
      <c r="C1769" s="72">
        <v>170.59899304000001</v>
      </c>
      <c r="F1769">
        <v>176.50703713999999</v>
      </c>
      <c r="G1769">
        <v>165.33251061000001</v>
      </c>
    </row>
    <row r="1770" spans="1:7" x14ac:dyDescent="0.3">
      <c r="A1770" s="89">
        <v>45926</v>
      </c>
      <c r="B1770" s="72">
        <v>152.18043961999999</v>
      </c>
      <c r="C1770" s="72">
        <v>170.72759443000001</v>
      </c>
      <c r="F1770">
        <v>176.60434738000001</v>
      </c>
      <c r="G1770">
        <v>165.49229485000001</v>
      </c>
    </row>
    <row r="1771" spans="1:7" x14ac:dyDescent="0.3">
      <c r="A1771" s="89">
        <v>45929</v>
      </c>
      <c r="B1771" s="72">
        <v>152.32799935</v>
      </c>
      <c r="C1771" s="72">
        <v>170.35891092</v>
      </c>
      <c r="F1771">
        <v>176.70171114999999</v>
      </c>
      <c r="G1771">
        <v>166.50511502000001</v>
      </c>
    </row>
    <row r="1772" spans="1:7" x14ac:dyDescent="0.3">
      <c r="A1772" s="89">
        <v>45930</v>
      </c>
      <c r="B1772" s="72">
        <v>152.63885285999999</v>
      </c>
      <c r="C1772" s="72">
        <v>170.26283785000001</v>
      </c>
      <c r="F1772">
        <v>176.79912863000001</v>
      </c>
      <c r="G1772">
        <v>166.39158322</v>
      </c>
    </row>
    <row r="1773" spans="1:7" x14ac:dyDescent="0.3">
      <c r="A1773" s="89">
        <v>45931</v>
      </c>
      <c r="B1773" s="72">
        <v>151.93805043</v>
      </c>
      <c r="C1773" s="72">
        <v>170.45572887</v>
      </c>
      <c r="F1773">
        <v>176.89659982000001</v>
      </c>
      <c r="G1773">
        <v>165.57272742999999</v>
      </c>
    </row>
    <row r="1774" spans="1:7" x14ac:dyDescent="0.3">
      <c r="A1774" s="89">
        <v>45932</v>
      </c>
      <c r="B1774" s="72">
        <v>151.98525253</v>
      </c>
      <c r="C1774" s="72">
        <v>170.09700995</v>
      </c>
      <c r="F1774">
        <v>176.99412472</v>
      </c>
      <c r="G1774">
        <v>163.78895374000001</v>
      </c>
    </row>
    <row r="1775" spans="1:7" x14ac:dyDescent="0.3">
      <c r="A1775" s="89">
        <v>45933</v>
      </c>
      <c r="B1775" s="72">
        <v>152.44536675000001</v>
      </c>
      <c r="C1775" s="72">
        <v>170.09686224000001</v>
      </c>
      <c r="F1775">
        <v>177.09170351</v>
      </c>
      <c r="G1775">
        <v>164.07455823999999</v>
      </c>
    </row>
    <row r="1776" spans="1:7" x14ac:dyDescent="0.3">
      <c r="A1776" s="89">
        <v>45936</v>
      </c>
      <c r="B1776" s="72">
        <v>152.35734120000001</v>
      </c>
      <c r="C1776" s="72">
        <v>170.14368848999999</v>
      </c>
      <c r="F1776">
        <v>177.18933601000001</v>
      </c>
      <c r="G1776">
        <v>163.40031952000001</v>
      </c>
    </row>
    <row r="1777" spans="1:7" x14ac:dyDescent="0.3">
      <c r="A1777" s="89">
        <v>45937</v>
      </c>
      <c r="B1777" s="72">
        <v>152.04521195999999</v>
      </c>
      <c r="C1777" s="72">
        <v>169.70458162</v>
      </c>
      <c r="F1777">
        <v>177.28702239</v>
      </c>
      <c r="G1777">
        <v>160.83834439</v>
      </c>
    </row>
    <row r="1778" spans="1:7" x14ac:dyDescent="0.3">
      <c r="A1778" s="89">
        <v>45938</v>
      </c>
      <c r="B1778" s="72">
        <v>152.12600835999999</v>
      </c>
      <c r="C1778" s="72">
        <v>169.89154300000001</v>
      </c>
      <c r="F1778">
        <v>177.38476266999999</v>
      </c>
      <c r="G1778">
        <v>161.73602844000001</v>
      </c>
    </row>
    <row r="1779" spans="1:7" x14ac:dyDescent="0.3">
      <c r="A1779" s="89">
        <v>45939</v>
      </c>
      <c r="B1779" s="72">
        <v>151.95548543999999</v>
      </c>
      <c r="C1779" s="72">
        <v>169.96926932</v>
      </c>
      <c r="F1779">
        <v>177.48255682999999</v>
      </c>
      <c r="G1779">
        <v>161.23858437999999</v>
      </c>
    </row>
    <row r="1780" spans="1:7" x14ac:dyDescent="0.3">
      <c r="A1780" s="89">
        <v>45940</v>
      </c>
      <c r="B1780" s="72">
        <v>152.12600835999999</v>
      </c>
      <c r="C1780" s="72">
        <v>169.62373722000001</v>
      </c>
      <c r="F1780">
        <v>177.58040489000001</v>
      </c>
      <c r="G1780">
        <v>160.06907484999999</v>
      </c>
    </row>
    <row r="1781" spans="1:7" x14ac:dyDescent="0.3">
      <c r="A1781" s="89">
        <v>45943</v>
      </c>
      <c r="B1781" s="72">
        <v>151.81047717000001</v>
      </c>
      <c r="C1781" s="72">
        <v>169.43697277000001</v>
      </c>
      <c r="F1781">
        <v>177.67830683</v>
      </c>
      <c r="G1781">
        <v>161.32411440000001</v>
      </c>
    </row>
    <row r="1782" spans="1:7" x14ac:dyDescent="0.3">
      <c r="A1782" s="89">
        <v>45944</v>
      </c>
      <c r="B1782" s="72">
        <v>152.04436147000001</v>
      </c>
      <c r="C1782" s="72">
        <v>169.46381389999999</v>
      </c>
      <c r="F1782">
        <v>177.77626283000001</v>
      </c>
      <c r="G1782">
        <v>161.20991129000001</v>
      </c>
    </row>
    <row r="1783" spans="1:7" x14ac:dyDescent="0.3">
      <c r="A1783" s="89">
        <v>45945</v>
      </c>
      <c r="B1783" s="72">
        <v>152.49512032000001</v>
      </c>
      <c r="C1783" s="72">
        <v>169.92015788</v>
      </c>
      <c r="F1783">
        <v>177.87427273</v>
      </c>
      <c r="G1783">
        <v>162.25746914000001</v>
      </c>
    </row>
    <row r="1784" spans="1:7" x14ac:dyDescent="0.3">
      <c r="A1784" s="89">
        <v>45946</v>
      </c>
      <c r="B1784" s="72">
        <v>152.16470558</v>
      </c>
      <c r="C1784" s="72">
        <v>169.73443119000001</v>
      </c>
      <c r="F1784">
        <v>177.97233668999999</v>
      </c>
      <c r="G1784">
        <v>161.79819899</v>
      </c>
    </row>
    <row r="1785" spans="1:7" x14ac:dyDescent="0.3">
      <c r="A1785" s="89">
        <v>45947</v>
      </c>
      <c r="B1785" s="72">
        <v>152.13153653000001</v>
      </c>
      <c r="C1785" s="72">
        <v>169.55745862000001</v>
      </c>
      <c r="F1785">
        <v>178.07045471999999</v>
      </c>
      <c r="G1785">
        <v>163.16200287000001</v>
      </c>
    </row>
    <row r="1786" spans="1:7" x14ac:dyDescent="0.3">
      <c r="A1786" s="89">
        <v>45950</v>
      </c>
      <c r="B1786" s="72">
        <v>151.712671</v>
      </c>
      <c r="C1786" s="72">
        <v>170.05806494000001</v>
      </c>
      <c r="F1786">
        <v>178.16862681999999</v>
      </c>
      <c r="G1786">
        <v>164.42576951000001</v>
      </c>
    </row>
    <row r="1787" spans="1:7" x14ac:dyDescent="0.3">
      <c r="A1787" s="89">
        <v>45951</v>
      </c>
      <c r="B1787" s="72">
        <v>151.91381150999999</v>
      </c>
      <c r="C1787" s="72">
        <v>170.28974835</v>
      </c>
      <c r="F1787">
        <v>178.26685316000001</v>
      </c>
      <c r="G1787">
        <v>163.94313989</v>
      </c>
    </row>
    <row r="1788" spans="1:7" x14ac:dyDescent="0.3">
      <c r="A1788" s="89">
        <v>45952</v>
      </c>
      <c r="B1788" s="72">
        <v>151.72585357</v>
      </c>
      <c r="C1788" s="72">
        <v>170.95694498</v>
      </c>
      <c r="F1788">
        <v>178.36513357000001</v>
      </c>
      <c r="G1788">
        <v>164.83933339000001</v>
      </c>
    </row>
    <row r="1789" spans="1:7" x14ac:dyDescent="0.3">
      <c r="A1789" s="89">
        <v>45953</v>
      </c>
      <c r="B1789" s="72">
        <v>151.72330210999999</v>
      </c>
      <c r="C1789" s="72">
        <v>171.44659837</v>
      </c>
      <c r="F1789">
        <v>178.46346822999999</v>
      </c>
      <c r="G1789">
        <v>165.80442196000001</v>
      </c>
    </row>
    <row r="1790" spans="1:7" x14ac:dyDescent="0.3">
      <c r="A1790" s="89">
        <v>45954</v>
      </c>
      <c r="B1790" s="72">
        <v>152.18043961999999</v>
      </c>
      <c r="C1790" s="72">
        <v>172.1658372</v>
      </c>
      <c r="F1790">
        <v>178.56185694999999</v>
      </c>
      <c r="G1790">
        <v>166.31784103000001</v>
      </c>
    </row>
    <row r="1791" spans="1:7" x14ac:dyDescent="0.3">
      <c r="A1791" s="89">
        <v>45957</v>
      </c>
      <c r="B1791" s="72">
        <v>152.35946741999999</v>
      </c>
      <c r="C1791" s="72">
        <v>172.27110116</v>
      </c>
      <c r="F1791">
        <v>178.66029990999999</v>
      </c>
      <c r="G1791">
        <v>167.22455937000001</v>
      </c>
    </row>
    <row r="1792" spans="1:7" x14ac:dyDescent="0.3">
      <c r="A1792" s="89">
        <v>45958</v>
      </c>
      <c r="B1792" s="72">
        <v>152.42750649999999</v>
      </c>
      <c r="C1792" s="72">
        <v>172.01058226000001</v>
      </c>
      <c r="F1792">
        <v>178.7587973</v>
      </c>
      <c r="G1792">
        <v>167.74772956000001</v>
      </c>
    </row>
    <row r="1793" spans="1:7" x14ac:dyDescent="0.3">
      <c r="A1793" s="89">
        <v>45959</v>
      </c>
      <c r="B1793" s="72">
        <v>152.64905872</v>
      </c>
      <c r="C1793" s="72">
        <v>171.85538291</v>
      </c>
      <c r="F1793">
        <v>178.85734894000001</v>
      </c>
      <c r="G1793">
        <v>169.11770043999999</v>
      </c>
    </row>
    <row r="1794" spans="1:7" x14ac:dyDescent="0.3">
      <c r="A1794" s="89">
        <v>45960</v>
      </c>
      <c r="B1794" s="72">
        <v>152.47938629000001</v>
      </c>
      <c r="C1794" s="72">
        <v>171.68385859</v>
      </c>
      <c r="F1794">
        <v>178.95595481999999</v>
      </c>
      <c r="G1794">
        <v>169.28529012000001</v>
      </c>
    </row>
    <row r="1795" spans="1:7" x14ac:dyDescent="0.3">
      <c r="A1795" s="89">
        <v>45961</v>
      </c>
      <c r="B1795" s="72">
        <v>152.81490396000001</v>
      </c>
      <c r="C1795" s="72">
        <v>172.04299906</v>
      </c>
      <c r="F1795">
        <v>179.05461513</v>
      </c>
      <c r="G1795">
        <v>170.15027319000001</v>
      </c>
    </row>
    <row r="1796" spans="1:7" x14ac:dyDescent="0.3">
      <c r="A1796" s="89">
        <v>45964</v>
      </c>
      <c r="B1796" s="72">
        <v>152.72517743</v>
      </c>
      <c r="C1796" s="72">
        <v>171.96367823</v>
      </c>
      <c r="F1796">
        <v>179.15332985000001</v>
      </c>
      <c r="G1796">
        <v>171.19002559</v>
      </c>
    </row>
    <row r="1797" spans="1:7" x14ac:dyDescent="0.3">
      <c r="A1797" s="89">
        <v>45965</v>
      </c>
      <c r="B1797" s="72">
        <v>152.64268006</v>
      </c>
      <c r="C1797" s="72">
        <v>171.81262269999999</v>
      </c>
      <c r="F1797">
        <v>179.25209900999999</v>
      </c>
      <c r="G1797">
        <v>171.47443537999999</v>
      </c>
    </row>
    <row r="1798" spans="1:7" x14ac:dyDescent="0.3">
      <c r="A1798" s="89">
        <v>45966</v>
      </c>
      <c r="B1798" s="72">
        <v>152.69285887000001</v>
      </c>
      <c r="C1798" s="72">
        <v>172.08455875999999</v>
      </c>
      <c r="F1798">
        <v>179.35092258</v>
      </c>
      <c r="G1798">
        <v>174.42166538999999</v>
      </c>
    </row>
    <row r="1799" spans="1:7" x14ac:dyDescent="0.3">
      <c r="A1799" s="89">
        <v>45967</v>
      </c>
      <c r="B1799" s="72">
        <v>152.77620673999999</v>
      </c>
      <c r="C1799" s="72">
        <v>172.48142161999999</v>
      </c>
      <c r="F1799">
        <v>179.44980057999999</v>
      </c>
      <c r="G1799">
        <v>174.47194571</v>
      </c>
    </row>
    <row r="1800" spans="1:7" x14ac:dyDescent="0.3">
      <c r="A1800" s="89">
        <v>45968</v>
      </c>
      <c r="B1800" s="72">
        <v>152.94332771000001</v>
      </c>
      <c r="C1800" s="72">
        <v>172.80329728000001</v>
      </c>
      <c r="F1800">
        <v>179.54873318</v>
      </c>
      <c r="G1800">
        <v>175.29675230999999</v>
      </c>
    </row>
    <row r="1801" spans="1:7" x14ac:dyDescent="0.3">
      <c r="A1801" s="89">
        <v>45971</v>
      </c>
      <c r="B1801" s="72">
        <v>152.79279126</v>
      </c>
      <c r="C1801" s="72">
        <v>173.12888140999999</v>
      </c>
      <c r="F1801">
        <v>179.64772038999999</v>
      </c>
      <c r="G1801">
        <v>176.65506051</v>
      </c>
    </row>
    <row r="1802" spans="1:7" x14ac:dyDescent="0.3">
      <c r="A1802" s="89">
        <v>45972</v>
      </c>
      <c r="B1802" s="72">
        <v>152.77663197999999</v>
      </c>
      <c r="C1802" s="72">
        <v>173.97642328000001</v>
      </c>
      <c r="F1802">
        <v>179.74676202000001</v>
      </c>
      <c r="G1802">
        <v>179.48970312</v>
      </c>
    </row>
    <row r="1803" spans="1:7" x14ac:dyDescent="0.3">
      <c r="A1803" s="89">
        <v>45973</v>
      </c>
      <c r="B1803" s="72">
        <v>152.96288894</v>
      </c>
      <c r="C1803" s="72">
        <v>174.46738409</v>
      </c>
      <c r="F1803">
        <v>179.84585824999999</v>
      </c>
      <c r="G1803">
        <v>179.35805719999999</v>
      </c>
    </row>
    <row r="1804" spans="1:7" x14ac:dyDescent="0.3">
      <c r="A1804" s="89">
        <v>45974</v>
      </c>
      <c r="B1804" s="72">
        <v>152.70859290999999</v>
      </c>
      <c r="C1804" s="72">
        <v>174.2603671</v>
      </c>
      <c r="F1804">
        <v>179.94500926000001</v>
      </c>
      <c r="G1804">
        <v>178.82274645999999</v>
      </c>
    </row>
    <row r="1805" spans="1:7" x14ac:dyDescent="0.3">
      <c r="A1805" s="89">
        <v>45975</v>
      </c>
      <c r="B1805" s="72">
        <v>153.79891903000001</v>
      </c>
      <c r="C1805" s="72">
        <v>174.5133056</v>
      </c>
      <c r="F1805">
        <v>180.04421486999999</v>
      </c>
      <c r="G1805">
        <v>179.47842731</v>
      </c>
    </row>
    <row r="1806" spans="1:7" x14ac:dyDescent="0.3">
      <c r="A1806" s="89">
        <v>45978</v>
      </c>
      <c r="B1806" s="72">
        <v>153.78913840999999</v>
      </c>
      <c r="C1806" s="72">
        <v>174.21827571</v>
      </c>
      <c r="F1806">
        <v>180.14347509000001</v>
      </c>
      <c r="G1806">
        <v>178.62988576000001</v>
      </c>
    </row>
    <row r="1807" spans="1:7" x14ac:dyDescent="0.3">
      <c r="A1807" s="89">
        <v>45979</v>
      </c>
      <c r="B1807" s="72">
        <v>153.76447425000001</v>
      </c>
      <c r="C1807" s="72">
        <v>174.2999331</v>
      </c>
      <c r="F1807">
        <v>180.24279007999999</v>
      </c>
      <c r="G1807">
        <v>178.09419954000001</v>
      </c>
    </row>
    <row r="1808" spans="1:7" x14ac:dyDescent="0.3">
      <c r="A1808" s="89">
        <v>45980</v>
      </c>
      <c r="B1808" s="72">
        <v>153.92223985000001</v>
      </c>
      <c r="C1808" s="72">
        <v>174.71200967999999</v>
      </c>
      <c r="F1808">
        <v>180.34215986000001</v>
      </c>
      <c r="G1808">
        <v>176.79541076000001</v>
      </c>
    </row>
    <row r="1809" spans="1:7" x14ac:dyDescent="0.3">
      <c r="A1809" s="89">
        <v>45981</v>
      </c>
    </row>
    <row r="1810" spans="1:7" x14ac:dyDescent="0.3">
      <c r="A1810" s="89">
        <v>45982</v>
      </c>
      <c r="B1810" s="72">
        <v>154.17015721000001</v>
      </c>
      <c r="C1810" s="72">
        <v>174.76834690999999</v>
      </c>
      <c r="F1810">
        <v>180.44158442</v>
      </c>
      <c r="G1810">
        <v>176.10070264000001</v>
      </c>
    </row>
    <row r="1811" spans="1:7" x14ac:dyDescent="0.3">
      <c r="A1811" s="89">
        <v>45985</v>
      </c>
      <c r="B1811" s="72">
        <v>154.20545247999999</v>
      </c>
      <c r="C1811" s="72">
        <v>174.83756063000001</v>
      </c>
      <c r="F1811">
        <v>180.54106375000001</v>
      </c>
      <c r="G1811">
        <v>176.67810138999999</v>
      </c>
    </row>
    <row r="1812" spans="1:7" x14ac:dyDescent="0.3">
      <c r="A1812" s="89">
        <v>45986</v>
      </c>
      <c r="B1812" s="72">
        <v>154.41594835999999</v>
      </c>
      <c r="C1812" s="72">
        <v>175.36730768999999</v>
      </c>
      <c r="F1812">
        <v>180.64059804999999</v>
      </c>
      <c r="G1812">
        <v>177.39790984999999</v>
      </c>
    </row>
    <row r="1813" spans="1:7" x14ac:dyDescent="0.3">
      <c r="A1813" s="89">
        <v>45987</v>
      </c>
      <c r="B1813" s="72">
        <v>153.85845322</v>
      </c>
      <c r="C1813" s="72">
        <v>175.68809114000001</v>
      </c>
      <c r="F1813">
        <v>180.74018713000001</v>
      </c>
      <c r="G1813">
        <v>180.40717387000001</v>
      </c>
    </row>
    <row r="1814" spans="1:7" x14ac:dyDescent="0.3">
      <c r="A1814" s="89">
        <v>45988</v>
      </c>
      <c r="B1814" s="72">
        <v>154.55712943</v>
      </c>
      <c r="C1814" s="72">
        <v>175.70153253000001</v>
      </c>
      <c r="F1814">
        <v>180.83983117</v>
      </c>
      <c r="G1814">
        <v>180.18509392999999</v>
      </c>
    </row>
    <row r="1815" spans="1:7" x14ac:dyDescent="0.3">
      <c r="A1815" s="89">
        <v>45989</v>
      </c>
      <c r="B1815" s="72">
        <v>155.65681092</v>
      </c>
      <c r="C1815" s="72">
        <v>175.55472331000001</v>
      </c>
      <c r="F1815">
        <v>180.93953016</v>
      </c>
      <c r="G1815">
        <v>180.99564362000001</v>
      </c>
    </row>
    <row r="1816" spans="1:7" x14ac:dyDescent="0.3">
      <c r="A1816" s="89">
        <v>45992</v>
      </c>
      <c r="B1816" s="72">
        <v>155.64915653</v>
      </c>
      <c r="C1816" s="72">
        <v>175.38475761000001</v>
      </c>
      <c r="F1816">
        <v>181.03928411999999</v>
      </c>
      <c r="G1816">
        <v>180.47097151</v>
      </c>
    </row>
    <row r="1817" spans="1:7" x14ac:dyDescent="0.3">
      <c r="A1817" s="89">
        <v>45993</v>
      </c>
      <c r="B1817" s="72">
        <v>155.99147811</v>
      </c>
      <c r="C1817" s="72">
        <v>176.12018272</v>
      </c>
      <c r="F1817">
        <v>181.13909303</v>
      </c>
      <c r="G1817">
        <v>183.29417900999999</v>
      </c>
    </row>
    <row r="1818" spans="1:7" x14ac:dyDescent="0.3">
      <c r="A1818" s="89">
        <v>45994</v>
      </c>
      <c r="B1818" s="72">
        <v>155.94512649000001</v>
      </c>
      <c r="C1818" s="72">
        <v>176.63618982</v>
      </c>
      <c r="F1818">
        <v>181.23895690000001</v>
      </c>
      <c r="G1818">
        <v>184.04847482</v>
      </c>
    </row>
    <row r="1819" spans="1:7" x14ac:dyDescent="0.3">
      <c r="A1819" s="89">
        <v>45995</v>
      </c>
      <c r="B1819" s="72">
        <v>156.31678991999999</v>
      </c>
      <c r="C1819" s="72">
        <v>177.04970041000001</v>
      </c>
      <c r="F1819">
        <v>181.33887591000001</v>
      </c>
      <c r="G1819">
        <v>187.12108136000001</v>
      </c>
    </row>
    <row r="1820" spans="1:7" x14ac:dyDescent="0.3">
      <c r="A1820" s="89">
        <v>45996</v>
      </c>
      <c r="B1820" s="72">
        <v>156.07907840999999</v>
      </c>
      <c r="C1820" s="72">
        <v>175.14660193</v>
      </c>
      <c r="F1820">
        <v>181.43884987999999</v>
      </c>
      <c r="G1820">
        <v>179.05819579999999</v>
      </c>
    </row>
    <row r="1821" spans="1:7" x14ac:dyDescent="0.3">
      <c r="A1821" s="89">
        <v>45999</v>
      </c>
      <c r="B1821" s="72">
        <v>156.38993192000001</v>
      </c>
      <c r="C1821" s="72">
        <v>175.26570186999999</v>
      </c>
      <c r="F1821">
        <v>181.53887899</v>
      </c>
      <c r="G1821">
        <v>179.98901319999999</v>
      </c>
    </row>
    <row r="1822" spans="1:7" x14ac:dyDescent="0.3">
      <c r="A1822" s="89">
        <v>46000</v>
      </c>
      <c r="B1822" s="72">
        <v>156.30190637000001</v>
      </c>
      <c r="C1822" s="72">
        <v>174.71476881999999</v>
      </c>
      <c r="F1822">
        <v>181.63896324000001</v>
      </c>
      <c r="G1822">
        <v>179.75428067999999</v>
      </c>
    </row>
    <row r="1823" spans="1:7" x14ac:dyDescent="0.3">
      <c r="A1823" s="89">
        <v>46001</v>
      </c>
      <c r="B1823" s="72">
        <v>156.33635115000001</v>
      </c>
      <c r="C1823" s="72">
        <v>174.61436673</v>
      </c>
      <c r="F1823">
        <v>181.73910280000001</v>
      </c>
      <c r="G1823">
        <v>180.99887504</v>
      </c>
    </row>
    <row r="1824" spans="1:7" x14ac:dyDescent="0.3">
      <c r="A1824" s="89">
        <v>46002</v>
      </c>
      <c r="B1824" s="72">
        <v>156.40949315</v>
      </c>
      <c r="C1824" s="72">
        <v>175.44768142000001</v>
      </c>
      <c r="F1824">
        <v>181.83929749999999</v>
      </c>
      <c r="G1824">
        <v>181.12873457000001</v>
      </c>
    </row>
    <row r="1825" spans="1:7" x14ac:dyDescent="0.3">
      <c r="A1825" s="89">
        <v>46003</v>
      </c>
      <c r="B1825" s="72">
        <v>156.74330985</v>
      </c>
      <c r="C1825" s="72">
        <v>175.84304123999999</v>
      </c>
      <c r="F1825">
        <v>181.93954751000001</v>
      </c>
      <c r="G1825">
        <v>182.92338583</v>
      </c>
    </row>
    <row r="1826" spans="1:7" x14ac:dyDescent="0.3">
      <c r="A1826" s="89">
        <v>46006</v>
      </c>
      <c r="B1826" s="72">
        <v>156.92659008999999</v>
      </c>
      <c r="C1826" s="72">
        <v>176.08439641000001</v>
      </c>
      <c r="F1826">
        <v>182.03985266000001</v>
      </c>
      <c r="G1826">
        <v>184.87517020000001</v>
      </c>
    </row>
    <row r="1827" spans="1:7" x14ac:dyDescent="0.3">
      <c r="A1827" s="89">
        <v>46007</v>
      </c>
      <c r="B1827" s="72">
        <v>156.98102134999999</v>
      </c>
      <c r="C1827" s="72">
        <v>175.55377204000001</v>
      </c>
      <c r="F1827">
        <v>182.14021313000001</v>
      </c>
      <c r="G1827">
        <v>180.43327549</v>
      </c>
    </row>
    <row r="1828" spans="1:7" x14ac:dyDescent="0.3">
      <c r="A1828" s="89">
        <v>46008</v>
      </c>
      <c r="B1828" s="72">
        <v>156.78625951000001</v>
      </c>
      <c r="C1828" s="72">
        <v>174.13452050000001</v>
      </c>
      <c r="F1828">
        <v>182.24062891</v>
      </c>
      <c r="G1828">
        <v>179.01029353000001</v>
      </c>
    </row>
    <row r="1829" spans="1:7" x14ac:dyDescent="0.3">
      <c r="A1829" s="89">
        <v>46009</v>
      </c>
      <c r="B1829" s="72">
        <v>157.21745712000001</v>
      </c>
      <c r="C1829" s="72">
        <v>174.3164554</v>
      </c>
      <c r="F1829">
        <v>182.34110018999999</v>
      </c>
      <c r="G1829">
        <v>179.68852598999999</v>
      </c>
    </row>
    <row r="1830" spans="1:7" x14ac:dyDescent="0.3">
      <c r="A1830" s="89">
        <v>46010</v>
      </c>
      <c r="B1830" s="72">
        <v>157.65248194</v>
      </c>
      <c r="C1830" s="72">
        <v>175.04356849000001</v>
      </c>
      <c r="F1830">
        <v>182.44162678000001</v>
      </c>
      <c r="G1830">
        <v>180.31396355999999</v>
      </c>
    </row>
    <row r="1831" spans="1:7" x14ac:dyDescent="0.3">
      <c r="A1831" s="89">
        <v>46013</v>
      </c>
      <c r="B1831" s="72">
        <v>158.83253457999999</v>
      </c>
      <c r="C1831" s="72">
        <v>174.56982593999999</v>
      </c>
      <c r="F1831">
        <v>182.54220887</v>
      </c>
      <c r="G1831">
        <v>179.93692374</v>
      </c>
    </row>
    <row r="1832" spans="1:7" x14ac:dyDescent="0.3">
      <c r="A1832" s="89">
        <v>46014</v>
      </c>
      <c r="B1832" s="72">
        <v>159.68557444000001</v>
      </c>
      <c r="C1832" s="72">
        <v>174.85822769999999</v>
      </c>
      <c r="F1832">
        <v>182.64284627999999</v>
      </c>
      <c r="G1832">
        <v>182.57004683</v>
      </c>
    </row>
    <row r="1833" spans="1:7" x14ac:dyDescent="0.3">
      <c r="A1833" s="89">
        <v>46015</v>
      </c>
      <c r="C1833" s="72">
        <v>174.89494712999999</v>
      </c>
      <c r="F1833">
        <v>182.74353918</v>
      </c>
    </row>
    <row r="1834" spans="1:7" x14ac:dyDescent="0.3">
      <c r="A1834" s="89">
        <v>46016</v>
      </c>
    </row>
    <row r="1835" spans="1:7" x14ac:dyDescent="0.3">
      <c r="A1835" s="89">
        <v>46017</v>
      </c>
      <c r="B1835" s="72">
        <v>160.55349785000001</v>
      </c>
      <c r="C1835" s="72">
        <v>175.45740294000001</v>
      </c>
      <c r="F1835">
        <v>182.84428757000001</v>
      </c>
      <c r="G1835">
        <v>183.0716098</v>
      </c>
    </row>
    <row r="1836" spans="1:7" x14ac:dyDescent="0.3">
      <c r="A1836" s="89">
        <v>46020</v>
      </c>
      <c r="B1836" s="72">
        <v>160.41486824</v>
      </c>
      <c r="C1836" s="72">
        <v>175.83471716</v>
      </c>
      <c r="F1836">
        <v>182.94509163999999</v>
      </c>
      <c r="G1836">
        <v>182.60926753000001</v>
      </c>
    </row>
    <row r="1837" spans="1:7" x14ac:dyDescent="0.3">
      <c r="A1837" s="89">
        <v>46021</v>
      </c>
      <c r="B1837" s="72">
        <v>160.54286673999999</v>
      </c>
      <c r="C1837" s="72">
        <v>176.01070797</v>
      </c>
      <c r="F1837">
        <v>183.04595119999999</v>
      </c>
      <c r="G1837">
        <v>183.33186365</v>
      </c>
    </row>
    <row r="1838" spans="1:7" x14ac:dyDescent="0.3">
      <c r="A1838" s="89">
        <v>46022</v>
      </c>
      <c r="C1838" s="72">
        <v>176.09221316</v>
      </c>
      <c r="F1838">
        <v>183.14686642999999</v>
      </c>
    </row>
    <row r="1839" spans="1:7" x14ac:dyDescent="0.3">
      <c r="A1839" s="89">
        <v>46023</v>
      </c>
    </row>
    <row r="1840" spans="1:7" x14ac:dyDescent="0.3">
      <c r="A1840" s="89">
        <v>46024</v>
      </c>
      <c r="B1840" s="72">
        <v>160.69510416</v>
      </c>
      <c r="C1840" s="72">
        <v>176.43021071000001</v>
      </c>
      <c r="F1840">
        <v>183.24783715999999</v>
      </c>
      <c r="G1840">
        <v>182.6643267</v>
      </c>
    </row>
    <row r="1841" spans="1:7" x14ac:dyDescent="0.3">
      <c r="A1841" s="89">
        <v>46027</v>
      </c>
      <c r="B1841" s="72">
        <v>160.86690282000001</v>
      </c>
      <c r="C1841" s="72">
        <v>176.03744085</v>
      </c>
      <c r="F1841">
        <v>183.34886356000001</v>
      </c>
      <c r="G1841">
        <v>184.17884638000001</v>
      </c>
    </row>
    <row r="1842" spans="1:7" x14ac:dyDescent="0.3">
      <c r="A1842" s="89">
        <v>46028</v>
      </c>
      <c r="B1842" s="72">
        <v>161.10163761999999</v>
      </c>
      <c r="C1842" s="72">
        <v>175.59566798</v>
      </c>
      <c r="F1842">
        <v>183.44994581</v>
      </c>
      <c r="G1842">
        <v>186.22023417</v>
      </c>
    </row>
    <row r="1843" spans="1:7" x14ac:dyDescent="0.3">
      <c r="A1843" s="89">
        <v>46029</v>
      </c>
      <c r="B1843" s="72">
        <v>160.78780739999999</v>
      </c>
      <c r="C1843" s="72">
        <v>175.5845885</v>
      </c>
      <c r="F1843">
        <v>183.55108372999999</v>
      </c>
      <c r="G1843">
        <v>184.29886375999999</v>
      </c>
    </row>
    <row r="1844" spans="1:7" x14ac:dyDescent="0.3">
      <c r="A1844" s="89">
        <v>46030</v>
      </c>
      <c r="B1844" s="72">
        <v>160.85074354</v>
      </c>
      <c r="C1844" s="72">
        <v>175.76633683</v>
      </c>
      <c r="F1844">
        <v>183.65227733</v>
      </c>
      <c r="G1844">
        <v>185.39258301999999</v>
      </c>
    </row>
    <row r="1845" spans="1:7" x14ac:dyDescent="0.3">
      <c r="A1845" s="89">
        <v>46031</v>
      </c>
      <c r="B1845" s="72">
        <v>161.14458728</v>
      </c>
      <c r="C1845" s="72">
        <v>175.48137173000001</v>
      </c>
      <c r="F1845">
        <v>183.75352677999999</v>
      </c>
      <c r="G1845">
        <v>185.88620399999999</v>
      </c>
    </row>
    <row r="1846" spans="1:7" x14ac:dyDescent="0.3">
      <c r="A1846" s="89">
        <v>46034</v>
      </c>
      <c r="B1846" s="72">
        <v>161.08632882000001</v>
      </c>
      <c r="C1846" s="72">
        <v>175.5044115</v>
      </c>
      <c r="F1846">
        <v>183.85483207999999</v>
      </c>
      <c r="G1846">
        <v>185.63592883999999</v>
      </c>
    </row>
    <row r="1847" spans="1:7" x14ac:dyDescent="0.3">
      <c r="A1847" s="89">
        <v>46035</v>
      </c>
      <c r="B1847" s="72">
        <v>161.41674355999999</v>
      </c>
      <c r="C1847" s="72">
        <v>175.48728546000001</v>
      </c>
      <c r="F1847">
        <v>183.95619323</v>
      </c>
      <c r="G1847">
        <v>184.29637192999999</v>
      </c>
    </row>
    <row r="1848" spans="1:7" x14ac:dyDescent="0.3">
      <c r="A1848" s="89">
        <v>46036</v>
      </c>
      <c r="B1848" s="72">
        <v>161.50264289</v>
      </c>
      <c r="C1848" s="72">
        <v>174.74405956999999</v>
      </c>
      <c r="F1848">
        <v>184.05761022999999</v>
      </c>
      <c r="G1848">
        <v>187.90659898999999</v>
      </c>
    </row>
    <row r="1849" spans="1:7" x14ac:dyDescent="0.3">
      <c r="A1849" s="89">
        <v>46037</v>
      </c>
      <c r="B1849" s="72">
        <v>161.78330406000001</v>
      </c>
      <c r="C1849" s="72">
        <v>174.91180918000001</v>
      </c>
      <c r="F1849">
        <v>184.15908309</v>
      </c>
      <c r="G1849">
        <v>188.38714640000001</v>
      </c>
    </row>
    <row r="1850" spans="1:7" x14ac:dyDescent="0.3">
      <c r="A1850" s="89">
        <v>46038</v>
      </c>
      <c r="B1850" s="72">
        <v>161.98827177000001</v>
      </c>
      <c r="C1850" s="72">
        <v>174.79935681000001</v>
      </c>
      <c r="F1850">
        <v>184.26061197000001</v>
      </c>
      <c r="G1850">
        <v>187.51291284999999</v>
      </c>
    </row>
    <row r="1851" spans="1:7" x14ac:dyDescent="0.3">
      <c r="A1851" s="89">
        <v>46041</v>
      </c>
      <c r="B1851" s="72">
        <v>162.16177139999999</v>
      </c>
      <c r="C1851" s="72">
        <v>174.78797559</v>
      </c>
      <c r="F1851">
        <v>184.36219689000001</v>
      </c>
      <c r="G1851">
        <v>187.56899605999999</v>
      </c>
    </row>
    <row r="1852" spans="1:7" x14ac:dyDescent="0.3">
      <c r="A1852" s="89">
        <v>46042</v>
      </c>
      <c r="B1852" s="72">
        <v>162.05205839000001</v>
      </c>
      <c r="C1852" s="72">
        <v>174.68444074000001</v>
      </c>
      <c r="F1852">
        <v>184.46383764999999</v>
      </c>
      <c r="G1852">
        <v>189.19338375000001</v>
      </c>
    </row>
    <row r="1853" spans="1:7" x14ac:dyDescent="0.3">
      <c r="A1853" s="89">
        <v>46043</v>
      </c>
      <c r="B1853" s="72">
        <v>162.11627027</v>
      </c>
      <c r="C1853" s="72">
        <v>175.01462649000001</v>
      </c>
      <c r="F1853">
        <v>184.56553443999999</v>
      </c>
      <c r="G1853">
        <v>195.49665156</v>
      </c>
    </row>
    <row r="1854" spans="1:7" x14ac:dyDescent="0.3">
      <c r="A1854" s="89">
        <v>46044</v>
      </c>
      <c r="B1854" s="72">
        <v>162.45178794</v>
      </c>
      <c r="C1854" s="72">
        <v>175.591656</v>
      </c>
      <c r="F1854">
        <v>184.66728745</v>
      </c>
      <c r="G1854">
        <v>199.78928689</v>
      </c>
    </row>
    <row r="1855" spans="1:7" x14ac:dyDescent="0.3">
      <c r="A1855" s="89">
        <v>46045</v>
      </c>
      <c r="B1855" s="72">
        <v>163.35883380999999</v>
      </c>
      <c r="C1855" s="72">
        <v>176.21390224000001</v>
      </c>
      <c r="F1855">
        <v>184.76909648</v>
      </c>
      <c r="G1855">
        <v>203.50904062000001</v>
      </c>
    </row>
    <row r="1856" spans="1:7" x14ac:dyDescent="0.3">
      <c r="A1856" s="89">
        <v>46048</v>
      </c>
      <c r="B1856" s="72">
        <v>163.54509077</v>
      </c>
      <c r="C1856" s="72">
        <v>176.54400755</v>
      </c>
      <c r="F1856">
        <v>184.87096172</v>
      </c>
      <c r="G1856">
        <v>203.35218058000001</v>
      </c>
    </row>
    <row r="1857" spans="1:7" x14ac:dyDescent="0.3">
      <c r="A1857" s="89">
        <v>46049</v>
      </c>
      <c r="B1857" s="72">
        <v>163.29717339999999</v>
      </c>
      <c r="C1857" s="72">
        <v>177.05121803</v>
      </c>
      <c r="F1857">
        <v>184.97288298999999</v>
      </c>
      <c r="G1857">
        <v>206.99144484000001</v>
      </c>
    </row>
    <row r="1858" spans="1:7" x14ac:dyDescent="0.3">
      <c r="A1858" s="89">
        <v>46050</v>
      </c>
      <c r="B1858" s="72">
        <v>163.65778048000001</v>
      </c>
      <c r="C1858" s="72">
        <v>177.38593642000001</v>
      </c>
      <c r="F1858">
        <v>185.07486047</v>
      </c>
      <c r="G1858">
        <v>210.14539421000001</v>
      </c>
    </row>
    <row r="1859" spans="1:7" x14ac:dyDescent="0.3">
      <c r="A1859" s="89">
        <v>46051</v>
      </c>
      <c r="B1859" s="72">
        <v>163.4221952</v>
      </c>
      <c r="C1859" s="72">
        <v>177.85073704999999</v>
      </c>
      <c r="F1859">
        <v>185.17689415000001</v>
      </c>
      <c r="G1859">
        <v>208.37346524</v>
      </c>
    </row>
    <row r="1860" spans="1:7" x14ac:dyDescent="0.3">
      <c r="A1860" s="89">
        <v>46052</v>
      </c>
      <c r="B1860" s="72">
        <v>164.18635902</v>
      </c>
      <c r="C1860" s="72">
        <v>177.85058491999999</v>
      </c>
      <c r="F1860">
        <v>185.27898422999999</v>
      </c>
      <c r="G1860">
        <v>206.35969237</v>
      </c>
    </row>
    <row r="1861" spans="1:7" x14ac:dyDescent="0.3">
      <c r="A1861" s="89">
        <v>46055</v>
      </c>
      <c r="B1861" s="72">
        <v>163.85084135</v>
      </c>
      <c r="C1861" s="72">
        <v>177.61380821</v>
      </c>
      <c r="F1861">
        <v>185.38113050999999</v>
      </c>
      <c r="G1861">
        <v>207.98620779000001</v>
      </c>
    </row>
    <row r="1862" spans="1:7" x14ac:dyDescent="0.3">
      <c r="A1862" s="89">
        <v>46056</v>
      </c>
      <c r="B1862" s="72">
        <v>164.01413511999999</v>
      </c>
      <c r="C1862" s="72">
        <v>177.66625354999999</v>
      </c>
      <c r="F1862">
        <v>185.48333317999999</v>
      </c>
      <c r="G1862">
        <v>211.26430482999999</v>
      </c>
    </row>
    <row r="1863" spans="1:7" x14ac:dyDescent="0.3">
      <c r="A1863" s="89">
        <v>46057</v>
      </c>
      <c r="B1863" s="72">
        <v>163.63779400000001</v>
      </c>
      <c r="C1863" s="72">
        <v>177.48500122999999</v>
      </c>
      <c r="F1863">
        <v>185.58559205</v>
      </c>
      <c r="G1863">
        <v>206.75147834000001</v>
      </c>
    </row>
    <row r="1864" spans="1:7" x14ac:dyDescent="0.3">
      <c r="A1864" s="89">
        <v>46058</v>
      </c>
      <c r="B1864" s="72">
        <v>163.62035899</v>
      </c>
      <c r="C1864" s="72">
        <v>177.52604940000001</v>
      </c>
      <c r="F1864">
        <v>185.68790731999999</v>
      </c>
      <c r="G1864">
        <v>207.22824818999999</v>
      </c>
    </row>
    <row r="1865" spans="1:7" x14ac:dyDescent="0.3">
      <c r="A1865" s="89">
        <v>46059</v>
      </c>
      <c r="B1865" s="72">
        <v>163.59399385</v>
      </c>
      <c r="C1865" s="72">
        <v>177.31125939</v>
      </c>
      <c r="F1865">
        <v>185.79027895999999</v>
      </c>
      <c r="G1865">
        <v>208.16414026999999</v>
      </c>
    </row>
    <row r="1866" spans="1:7" x14ac:dyDescent="0.3">
      <c r="A1866" s="89">
        <v>46062</v>
      </c>
      <c r="B1866" s="72">
        <v>163.44090593999999</v>
      </c>
      <c r="C1866" s="72">
        <v>177.41600991999999</v>
      </c>
      <c r="F1866">
        <v>185.89270718</v>
      </c>
      <c r="G1866">
        <v>211.90913087000001</v>
      </c>
    </row>
    <row r="1867" spans="1:7" x14ac:dyDescent="0.3">
      <c r="A1867" s="89">
        <v>46063</v>
      </c>
      <c r="B1867" s="72">
        <v>163.03054528999999</v>
      </c>
      <c r="C1867" s="72">
        <v>177.55439211000001</v>
      </c>
      <c r="F1867">
        <v>185.99519178</v>
      </c>
      <c r="G1867">
        <v>211.55433546</v>
      </c>
    </row>
    <row r="1868" spans="1:7" x14ac:dyDescent="0.3">
      <c r="A1868" s="89">
        <v>46064</v>
      </c>
      <c r="B1868" s="72">
        <v>163.15003891000001</v>
      </c>
      <c r="C1868" s="72">
        <v>177.79135640999999</v>
      </c>
      <c r="F1868">
        <v>186.09773294999999</v>
      </c>
      <c r="G1868">
        <v>215.84368248000001</v>
      </c>
    </row>
    <row r="1869" spans="1:7" x14ac:dyDescent="0.3">
      <c r="A1869" s="89">
        <v>46065</v>
      </c>
      <c r="B1869" s="72">
        <v>162.99312380000001</v>
      </c>
      <c r="C1869" s="72">
        <v>178.14490889000001</v>
      </c>
      <c r="F1869">
        <v>186.20033068000001</v>
      </c>
      <c r="G1869">
        <v>213.64461542999999</v>
      </c>
    </row>
    <row r="1870" spans="1:7" x14ac:dyDescent="0.3">
      <c r="A1870" s="89">
        <v>46066</v>
      </c>
      <c r="B1870" s="72">
        <v>163.83170536</v>
      </c>
      <c r="C1870" s="72">
        <v>178.60491492</v>
      </c>
      <c r="F1870">
        <v>186.30298497000001</v>
      </c>
      <c r="G1870">
        <v>212.16303567</v>
      </c>
    </row>
    <row r="1871" spans="1:7" x14ac:dyDescent="0.3">
      <c r="A1871" s="89">
        <v>46069</v>
      </c>
    </row>
    <row r="1872" spans="1:7" x14ac:dyDescent="0.3">
      <c r="A1872" s="89">
        <v>46070</v>
      </c>
    </row>
    <row r="1873" spans="1:7" x14ac:dyDescent="0.3">
      <c r="A1873" s="89">
        <v>46071</v>
      </c>
      <c r="B1873" s="72">
        <v>163.81852279</v>
      </c>
      <c r="C1873" s="72">
        <v>178.96442881999999</v>
      </c>
      <c r="F1873">
        <v>186.40569583000001</v>
      </c>
      <c r="G1873">
        <v>211.65330315</v>
      </c>
    </row>
    <row r="1874" spans="1:7" x14ac:dyDescent="0.3">
      <c r="A1874" s="89">
        <v>46072</v>
      </c>
      <c r="B1874" s="72">
        <v>163.92908628000001</v>
      </c>
      <c r="C1874" s="72">
        <v>178.81418407999999</v>
      </c>
      <c r="F1874">
        <v>186.50846326000001</v>
      </c>
      <c r="G1874">
        <v>214.51846212000001</v>
      </c>
    </row>
    <row r="1875" spans="1:7" x14ac:dyDescent="0.3">
      <c r="A1875" s="89">
        <v>46073</v>
      </c>
      <c r="B1875" s="72">
        <v>164.52400291000001</v>
      </c>
      <c r="C1875" s="72">
        <v>179.32844143</v>
      </c>
      <c r="F1875">
        <v>186.61128743</v>
      </c>
      <c r="G1875">
        <v>216.79410454000001</v>
      </c>
    </row>
    <row r="1876" spans="1:7" x14ac:dyDescent="0.3">
      <c r="A1876" s="89">
        <v>46076</v>
      </c>
      <c r="B1876" s="72">
        <v>164.35858292</v>
      </c>
      <c r="C1876" s="72">
        <v>179.44172198999999</v>
      </c>
      <c r="F1876">
        <v>186.71416816000001</v>
      </c>
      <c r="G1876">
        <v>214.88150673000001</v>
      </c>
    </row>
    <row r="1877" spans="1:7" x14ac:dyDescent="0.3">
      <c r="A1877" s="89">
        <v>46077</v>
      </c>
      <c r="B1877" s="72">
        <v>164.46872116</v>
      </c>
      <c r="C1877" s="72">
        <v>179.95611378000001</v>
      </c>
      <c r="F1877">
        <v>186.81710563999999</v>
      </c>
      <c r="G1877">
        <v>217.88183885999999</v>
      </c>
    </row>
    <row r="1878" spans="1:7" x14ac:dyDescent="0.3">
      <c r="A1878" s="89">
        <v>46078</v>
      </c>
      <c r="B1878" s="72">
        <v>164.86547400000001</v>
      </c>
      <c r="C1878" s="72">
        <v>180.37578250999999</v>
      </c>
      <c r="F1878">
        <v>186.92009985999999</v>
      </c>
      <c r="G1878">
        <v>217.60541658</v>
      </c>
    </row>
    <row r="1879" spans="1:7" x14ac:dyDescent="0.3">
      <c r="A1879" s="89">
        <v>46079</v>
      </c>
      <c r="B1879" s="72">
        <v>165.21332375</v>
      </c>
      <c r="C1879" s="72">
        <v>181.28827582</v>
      </c>
      <c r="F1879">
        <v>187.02315082999999</v>
      </c>
      <c r="G1879">
        <v>217.3295632</v>
      </c>
    </row>
    <row r="1880" spans="1:7" x14ac:dyDescent="0.3">
      <c r="A1880" s="89">
        <v>46080</v>
      </c>
      <c r="B1880" s="72">
        <v>166.35510442</v>
      </c>
      <c r="C1880" s="72">
        <v>181.04106854</v>
      </c>
      <c r="F1880">
        <v>187.12625871</v>
      </c>
      <c r="G1880">
        <v>214.80583024000001</v>
      </c>
    </row>
    <row r="1881" spans="1:7" x14ac:dyDescent="0.3">
      <c r="A1881" s="89">
        <v>46083</v>
      </c>
      <c r="B1881" s="72">
        <v>166.10293461000001</v>
      </c>
      <c r="C1881" s="72">
        <v>181.24260688999999</v>
      </c>
      <c r="F1881">
        <v>187.22942334000001</v>
      </c>
      <c r="G1881">
        <v>215.39754278000001</v>
      </c>
    </row>
    <row r="1882" spans="1:7" x14ac:dyDescent="0.3">
      <c r="A1882" s="89">
        <v>46084</v>
      </c>
      <c r="B1882" s="72">
        <v>165.12784966999999</v>
      </c>
      <c r="C1882" s="72">
        <v>180.55460500000001</v>
      </c>
      <c r="F1882">
        <v>187.33264489999999</v>
      </c>
      <c r="G1882">
        <v>208.34060496000001</v>
      </c>
    </row>
    <row r="1883" spans="1:7" x14ac:dyDescent="0.3">
      <c r="A1883" s="89">
        <v>46085</v>
      </c>
      <c r="B1883" s="72">
        <v>165.45783915999999</v>
      </c>
      <c r="C1883" s="72">
        <v>180.49617735000001</v>
      </c>
      <c r="F1883">
        <v>187.43592337000001</v>
      </c>
      <c r="G1883">
        <v>210.91386728000001</v>
      </c>
    </row>
    <row r="1884" spans="1:7" x14ac:dyDescent="0.3">
      <c r="A1884" s="89">
        <v>46086</v>
      </c>
      <c r="B1884" s="72">
        <v>165.25584817000001</v>
      </c>
      <c r="C1884" s="72">
        <v>179.30113804999999</v>
      </c>
      <c r="F1884">
        <v>187.53925877</v>
      </c>
      <c r="G1884">
        <v>205.33558500999999</v>
      </c>
    </row>
    <row r="1885" spans="1:7" x14ac:dyDescent="0.3">
      <c r="A1885" s="89">
        <v>46087</v>
      </c>
      <c r="B1885" s="72">
        <v>165.70150408999999</v>
      </c>
      <c r="C1885" s="72">
        <v>178.82212620999999</v>
      </c>
      <c r="F1885">
        <v>187.64265108000001</v>
      </c>
      <c r="G1885">
        <v>204.08509674000001</v>
      </c>
    </row>
    <row r="1886" spans="1:7" x14ac:dyDescent="0.3">
      <c r="A1886" s="89">
        <v>46090</v>
      </c>
      <c r="B1886" s="72">
        <v>164.96030345</v>
      </c>
      <c r="C1886" s="72">
        <v>179.45468586999999</v>
      </c>
      <c r="F1886">
        <v>187.74610050000001</v>
      </c>
      <c r="G1886">
        <v>205.84933404</v>
      </c>
    </row>
    <row r="1887" spans="1:7" x14ac:dyDescent="0.3">
      <c r="A1887" s="89">
        <v>46091</v>
      </c>
      <c r="B1887" s="72">
        <v>164.84378654</v>
      </c>
      <c r="C1887" s="72">
        <v>180.13822780999999</v>
      </c>
      <c r="F1887">
        <v>187.84960684000001</v>
      </c>
      <c r="G1887">
        <v>208.72988773</v>
      </c>
    </row>
    <row r="1888" spans="1:7" x14ac:dyDescent="0.3">
      <c r="A1888" s="89">
        <v>46092</v>
      </c>
      <c r="B1888" s="72">
        <v>164.7221667</v>
      </c>
      <c r="C1888" s="72">
        <v>180.13230050000001</v>
      </c>
      <c r="F1888">
        <v>187.95317027999999</v>
      </c>
      <c r="G1888">
        <v>209.32422864</v>
      </c>
    </row>
    <row r="1889" spans="1:7" x14ac:dyDescent="0.3">
      <c r="A1889" s="89">
        <v>46093</v>
      </c>
      <c r="B1889" s="72">
        <v>164.39685488999999</v>
      </c>
      <c r="C1889" s="72">
        <v>179.33405999999999</v>
      </c>
      <c r="F1889">
        <v>188.05679082</v>
      </c>
      <c r="G1889">
        <v>203.99369555999999</v>
      </c>
    </row>
    <row r="1890" spans="1:7" x14ac:dyDescent="0.3">
      <c r="A1890" s="89">
        <v>46094</v>
      </c>
      <c r="B1890" s="72">
        <v>164.97433651</v>
      </c>
      <c r="C1890" s="72">
        <v>177.15845711</v>
      </c>
      <c r="F1890">
        <v>188.16046846</v>
      </c>
      <c r="G1890">
        <v>202.13770435999999</v>
      </c>
    </row>
    <row r="1891" spans="1:7" x14ac:dyDescent="0.3">
      <c r="A1891" s="89">
        <v>46097</v>
      </c>
      <c r="B1891" s="72">
        <v>165.04875425</v>
      </c>
      <c r="C1891" s="72">
        <v>179.91767991</v>
      </c>
      <c r="F1891">
        <v>188.26420338</v>
      </c>
      <c r="G1891">
        <v>204.66609101</v>
      </c>
    </row>
    <row r="1892" spans="1:7" x14ac:dyDescent="0.3">
      <c r="A1892" s="89">
        <v>46098</v>
      </c>
      <c r="B1892" s="72">
        <v>164.80126211999999</v>
      </c>
      <c r="C1892" s="72">
        <v>180.18864914</v>
      </c>
      <c r="F1892">
        <v>188.36799540999999</v>
      </c>
      <c r="G1892">
        <v>205.27401750000001</v>
      </c>
    </row>
    <row r="1893" spans="1:7" x14ac:dyDescent="0.3">
      <c r="A1893" s="89">
        <v>46099</v>
      </c>
      <c r="B1893" s="72">
        <v>164.50486692000001</v>
      </c>
      <c r="C1893" s="72">
        <v>180.24889590999999</v>
      </c>
      <c r="F1893">
        <v>188.47184469999999</v>
      </c>
      <c r="G1893">
        <v>204.39809998000001</v>
      </c>
    </row>
    <row r="1894" spans="1:7" x14ac:dyDescent="0.3">
      <c r="A1894" s="89">
        <v>46100</v>
      </c>
      <c r="B1894" s="72">
        <v>164.31648374</v>
      </c>
      <c r="C1894" s="72">
        <v>180.43768785</v>
      </c>
      <c r="F1894">
        <v>188.57412124999999</v>
      </c>
      <c r="G1894">
        <v>205.11573519000001</v>
      </c>
    </row>
    <row r="1895" spans="1:7" x14ac:dyDescent="0.3">
      <c r="A1895" s="89">
        <v>46101</v>
      </c>
      <c r="B1895" s="72">
        <v>164.22250477</v>
      </c>
      <c r="C1895" s="72">
        <v>179.80305859000001</v>
      </c>
      <c r="F1895">
        <v>188.67645328</v>
      </c>
      <c r="G1895">
        <v>200.50617113999999</v>
      </c>
    </row>
    <row r="1896" spans="1:7" x14ac:dyDescent="0.3">
      <c r="A1896" s="89">
        <v>46104</v>
      </c>
      <c r="B1896" s="72">
        <v>164.23738832000001</v>
      </c>
      <c r="C1896" s="72">
        <v>180.22090965999999</v>
      </c>
      <c r="F1896">
        <v>188.77884080999999</v>
      </c>
      <c r="G1896">
        <v>207.00600894999999</v>
      </c>
    </row>
    <row r="1897" spans="1:7" x14ac:dyDescent="0.3">
      <c r="A1897" s="89">
        <v>46105</v>
      </c>
      <c r="B1897" s="72">
        <v>163.99329814999999</v>
      </c>
      <c r="C1897" s="72">
        <v>179.85753989</v>
      </c>
      <c r="F1897">
        <v>188.88128401</v>
      </c>
      <c r="G1897">
        <v>207.66277073000001</v>
      </c>
    </row>
    <row r="1898" spans="1:7" x14ac:dyDescent="0.3">
      <c r="A1898" s="89">
        <v>46106</v>
      </c>
      <c r="B1898" s="72">
        <v>164.15233947999999</v>
      </c>
      <c r="C1898" s="72">
        <v>180.08793064</v>
      </c>
      <c r="F1898">
        <v>188.98378271000001</v>
      </c>
      <c r="G1898">
        <v>210.97967885</v>
      </c>
    </row>
    <row r="1899" spans="1:7" x14ac:dyDescent="0.3">
      <c r="A1899" s="89">
        <v>46107</v>
      </c>
      <c r="B1899" s="72">
        <v>164.00180304</v>
      </c>
      <c r="C1899" s="72">
        <v>179.58816614</v>
      </c>
      <c r="F1899">
        <v>189.08633707999999</v>
      </c>
      <c r="G1899">
        <v>207.91710789999999</v>
      </c>
    </row>
    <row r="1900" spans="1:7" x14ac:dyDescent="0.3">
      <c r="A1900" s="89">
        <v>46108</v>
      </c>
      <c r="B1900" s="72">
        <v>164.51039509</v>
      </c>
      <c r="C1900" s="72">
        <v>179.94570139999999</v>
      </c>
      <c r="F1900">
        <v>189.18894713</v>
      </c>
      <c r="G1900">
        <v>206.57913256000001</v>
      </c>
    </row>
    <row r="1901" spans="1:7" x14ac:dyDescent="0.3">
      <c r="A1901" s="89">
        <v>46111</v>
      </c>
      <c r="B1901" s="72">
        <v>164.19741536999999</v>
      </c>
      <c r="C1901" s="72">
        <v>180.27229971</v>
      </c>
      <c r="F1901">
        <v>189.29161284</v>
      </c>
      <c r="G1901">
        <v>207.6685281</v>
      </c>
    </row>
    <row r="1902" spans="1:7" x14ac:dyDescent="0.3">
      <c r="A1902" s="89">
        <v>46112</v>
      </c>
      <c r="B1902" s="72">
        <v>164.59374295999999</v>
      </c>
      <c r="C1902" s="72">
        <v>181.3415426</v>
      </c>
      <c r="F1902">
        <v>189.39433423</v>
      </c>
      <c r="G1902">
        <v>213.29805784000001</v>
      </c>
    </row>
    <row r="1903" spans="1:7" x14ac:dyDescent="0.3">
      <c r="A1903" s="89">
        <v>46113</v>
      </c>
      <c r="B1903" s="72">
        <v>164.85229143000001</v>
      </c>
      <c r="C1903" s="72">
        <v>181.77754823000001</v>
      </c>
      <c r="F1903">
        <v>189.49711146999999</v>
      </c>
      <c r="G1903">
        <v>213.85680769999999</v>
      </c>
    </row>
    <row r="1904" spans="1:7" x14ac:dyDescent="0.3">
      <c r="A1904" s="89">
        <v>46114</v>
      </c>
      <c r="B1904" s="72">
        <v>165.23075875999999</v>
      </c>
      <c r="C1904" s="72">
        <v>181.84040587000001</v>
      </c>
      <c r="F1904">
        <v>189.59994438000001</v>
      </c>
      <c r="G1904">
        <v>213.96957716</v>
      </c>
    </row>
    <row r="1905" spans="1:7" x14ac:dyDescent="0.3">
      <c r="A1905" s="89">
        <v>46115</v>
      </c>
    </row>
    <row r="1906" spans="1:7" x14ac:dyDescent="0.3">
      <c r="A1906" s="89">
        <v>46118</v>
      </c>
      <c r="B1906" s="72">
        <v>165.28816673</v>
      </c>
      <c r="C1906" s="72">
        <v>182.09019529</v>
      </c>
      <c r="F1906">
        <v>189.70283315</v>
      </c>
      <c r="G1906">
        <v>214.09468061000001</v>
      </c>
    </row>
    <row r="1907" spans="1:7" x14ac:dyDescent="0.3">
      <c r="A1907" s="89">
        <v>46119</v>
      </c>
      <c r="B1907" s="72">
        <v>165.00537933999999</v>
      </c>
      <c r="C1907" s="72">
        <v>182.07408508</v>
      </c>
      <c r="F1907">
        <v>189.80577776000001</v>
      </c>
      <c r="G1907">
        <v>214.20498099</v>
      </c>
    </row>
    <row r="1908" spans="1:7" x14ac:dyDescent="0.3">
      <c r="A1908" s="89">
        <v>46120</v>
      </c>
      <c r="B1908" s="72">
        <v>165.44678282000001</v>
      </c>
      <c r="C1908" s="72">
        <v>183.15971905999999</v>
      </c>
      <c r="F1908">
        <v>189.90877823</v>
      </c>
      <c r="G1908">
        <v>218.69055666</v>
      </c>
    </row>
    <row r="1909" spans="1:7" x14ac:dyDescent="0.3">
      <c r="A1909" s="89">
        <v>46121</v>
      </c>
      <c r="B1909" s="72">
        <v>165.49313443</v>
      </c>
      <c r="C1909" s="72">
        <v>183.50891343999999</v>
      </c>
      <c r="F1909">
        <v>190.01183455</v>
      </c>
      <c r="G1909">
        <v>222.02219957</v>
      </c>
    </row>
    <row r="1910" spans="1:7" x14ac:dyDescent="0.3">
      <c r="A1910" s="89">
        <v>46122</v>
      </c>
      <c r="B1910" s="72">
        <v>166.30577608999999</v>
      </c>
      <c r="C1910" s="72">
        <v>184.20337795</v>
      </c>
      <c r="F1910">
        <v>190.11494689</v>
      </c>
      <c r="G1910">
        <v>224.51928476000001</v>
      </c>
    </row>
    <row r="1911" spans="1:7" x14ac:dyDescent="0.3">
      <c r="A1911" s="89">
        <v>46125</v>
      </c>
      <c r="B1911" s="72">
        <v>165.98981964999999</v>
      </c>
      <c r="C1911" s="72">
        <v>184.68452855999999</v>
      </c>
      <c r="F1911">
        <v>190.21811509</v>
      </c>
      <c r="G1911">
        <v>225.28940767</v>
      </c>
    </row>
    <row r="1912" spans="1:7" x14ac:dyDescent="0.3">
      <c r="A1912" s="89">
        <v>46126</v>
      </c>
      <c r="B1912" s="72">
        <v>166.04084896000001</v>
      </c>
      <c r="C1912" s="72">
        <v>184.91441424000001</v>
      </c>
      <c r="F1912">
        <v>190.32133931999999</v>
      </c>
      <c r="G1912">
        <v>226.03652382999999</v>
      </c>
    </row>
    <row r="1913" spans="1:7" x14ac:dyDescent="0.3">
      <c r="A1913" s="89">
        <v>46127</v>
      </c>
      <c r="B1913" s="72">
        <v>166.10803754</v>
      </c>
      <c r="C1913" s="72">
        <v>185.06836612000001</v>
      </c>
      <c r="F1913">
        <v>190.42461958000001</v>
      </c>
      <c r="G1913">
        <v>224.99004690999999</v>
      </c>
    </row>
    <row r="1914" spans="1:7" x14ac:dyDescent="0.3">
      <c r="A1914" s="89">
        <v>46128</v>
      </c>
      <c r="B1914" s="72">
        <v>166.46949511</v>
      </c>
      <c r="C1914" s="72">
        <v>185.07849970999999</v>
      </c>
      <c r="F1914">
        <v>190.52795587</v>
      </c>
      <c r="G1914">
        <v>223.94436646</v>
      </c>
    </row>
    <row r="1915" spans="1:7" x14ac:dyDescent="0.3">
      <c r="A1915" s="89">
        <v>46129</v>
      </c>
      <c r="B1915" s="72">
        <v>167.16604509999999</v>
      </c>
      <c r="C1915" s="72">
        <v>185.31050418000001</v>
      </c>
      <c r="F1915">
        <v>190.63134819000001</v>
      </c>
      <c r="G1915">
        <v>222.70973942000001</v>
      </c>
    </row>
    <row r="1916" spans="1:7" x14ac:dyDescent="0.3">
      <c r="A1916" s="89">
        <v>46132</v>
      </c>
      <c r="B1916" s="72">
        <v>167.61510297000001</v>
      </c>
      <c r="C1916" s="72">
        <v>185.64321469999999</v>
      </c>
      <c r="F1916">
        <v>190.73479671000001</v>
      </c>
      <c r="G1916">
        <v>223.16321805999999</v>
      </c>
    </row>
    <row r="1917" spans="1:7" x14ac:dyDescent="0.3">
      <c r="A1917" s="89">
        <v>46133</v>
      </c>
    </row>
    <row r="1918" spans="1:7" x14ac:dyDescent="0.3">
      <c r="A1918" s="89">
        <v>46134</v>
      </c>
      <c r="B1918" s="72">
        <v>167.54323669999999</v>
      </c>
      <c r="C1918" s="72">
        <v>185.30387210999999</v>
      </c>
      <c r="F1918">
        <v>190.83830126999999</v>
      </c>
      <c r="G1918">
        <v>219.47315008999999</v>
      </c>
    </row>
    <row r="1919" spans="1:7" x14ac:dyDescent="0.3">
      <c r="A1919" s="89">
        <v>46135</v>
      </c>
      <c r="B1919" s="72">
        <v>167.06356124999999</v>
      </c>
      <c r="C1919" s="72">
        <v>184.59153608</v>
      </c>
      <c r="F1919">
        <v>190.94186203000001</v>
      </c>
      <c r="G1919">
        <v>217.75443702000001</v>
      </c>
    </row>
    <row r="1920" spans="1:7" x14ac:dyDescent="0.3">
      <c r="A1920" s="89">
        <v>46136</v>
      </c>
      <c r="B1920" s="72">
        <v>167.35697974999999</v>
      </c>
      <c r="C1920" s="72">
        <v>184.86577115</v>
      </c>
      <c r="F1920">
        <v>191.045479</v>
      </c>
      <c r="G1920">
        <v>217.03372969</v>
      </c>
    </row>
    <row r="1921" spans="1:7" x14ac:dyDescent="0.3">
      <c r="A1921" s="89">
        <v>46139</v>
      </c>
      <c r="B1921" s="72">
        <v>166.90537040999999</v>
      </c>
      <c r="C1921" s="72">
        <v>184.73122846999999</v>
      </c>
      <c r="F1921">
        <v>191.14915219</v>
      </c>
      <c r="G1921">
        <v>215.70676845</v>
      </c>
    </row>
    <row r="1922" spans="1:7" x14ac:dyDescent="0.3">
      <c r="A1922" s="89">
        <v>46140</v>
      </c>
      <c r="B1922" s="72">
        <v>166.89303833</v>
      </c>
      <c r="C1922" s="72">
        <v>184.67215589</v>
      </c>
      <c r="F1922">
        <v>191.25288157</v>
      </c>
      <c r="G1922">
        <v>214.61434631</v>
      </c>
    </row>
    <row r="1923" spans="1:7" x14ac:dyDescent="0.3">
      <c r="A1923" s="89">
        <v>46141</v>
      </c>
      <c r="B1923" s="72">
        <v>166.99849889000001</v>
      </c>
      <c r="C1923" s="72">
        <v>183.96888831999999</v>
      </c>
      <c r="F1923">
        <v>191.35666735000001</v>
      </c>
      <c r="G1923">
        <v>210.21294664999999</v>
      </c>
    </row>
    <row r="1924" spans="1:7" x14ac:dyDescent="0.3">
      <c r="A1924" s="89">
        <v>46142</v>
      </c>
      <c r="B1924" s="72">
        <v>167.11714201999999</v>
      </c>
      <c r="C1924" s="72">
        <v>184.63187955999999</v>
      </c>
      <c r="F1924">
        <v>191.45885092</v>
      </c>
      <c r="G1924">
        <v>213.13398402000001</v>
      </c>
    </row>
    <row r="1925" spans="1:7" x14ac:dyDescent="0.3">
      <c r="A1925" s="89">
        <v>46143</v>
      </c>
    </row>
    <row r="1926" spans="1:7" x14ac:dyDescent="0.3">
      <c r="A1926" s="89">
        <v>46146</v>
      </c>
      <c r="B1926" s="72">
        <v>165.99534782999999</v>
      </c>
      <c r="C1926" s="72">
        <v>184.21569694999999</v>
      </c>
      <c r="F1926">
        <v>191.5610891</v>
      </c>
      <c r="G1926">
        <v>211.17975333999999</v>
      </c>
    </row>
    <row r="1927" spans="1:7" x14ac:dyDescent="0.3">
      <c r="A1927" s="89">
        <v>46147</v>
      </c>
      <c r="B1927" s="72">
        <v>165.45188575</v>
      </c>
      <c r="C1927" s="72">
        <v>184.52387585</v>
      </c>
      <c r="F1927">
        <v>191.66338188</v>
      </c>
      <c r="G1927">
        <v>212.49245766999999</v>
      </c>
    </row>
    <row r="1928" spans="1:7" x14ac:dyDescent="0.3">
      <c r="A1928" s="89">
        <v>46148</v>
      </c>
      <c r="B1928" s="72">
        <v>166.43887753000001</v>
      </c>
      <c r="C1928" s="72">
        <v>185.0741233</v>
      </c>
      <c r="F1928">
        <v>191.76572926</v>
      </c>
      <c r="G1928">
        <v>213.55864166000001</v>
      </c>
    </row>
    <row r="1929" spans="1:7" x14ac:dyDescent="0.3">
      <c r="A1929" s="89">
        <v>46149</v>
      </c>
      <c r="B1929" s="72">
        <v>166.25559727999999</v>
      </c>
      <c r="C1929" s="72">
        <v>185.10157022000001</v>
      </c>
      <c r="F1929">
        <v>191.86813125</v>
      </c>
      <c r="G1929">
        <v>208.46962250999999</v>
      </c>
    </row>
    <row r="1930" spans="1:7" x14ac:dyDescent="0.3">
      <c r="A1930" s="89">
        <v>46150</v>
      </c>
      <c r="B1930" s="72">
        <v>166.78630203</v>
      </c>
      <c r="C1930" s="72">
        <v>185.48666119999999</v>
      </c>
      <c r="F1930">
        <v>191.97058801</v>
      </c>
      <c r="G1930">
        <v>209.48231752000001</v>
      </c>
    </row>
    <row r="1931" spans="1:7" x14ac:dyDescent="0.3">
      <c r="A1931" s="89">
        <v>46153</v>
      </c>
      <c r="B1931" s="72">
        <v>164.51124558000001</v>
      </c>
      <c r="C1931" s="72">
        <v>185.24181035999999</v>
      </c>
      <c r="F1931">
        <v>192.07309938</v>
      </c>
      <c r="G1931">
        <v>206.97977079</v>
      </c>
    </row>
    <row r="1932" spans="1:7" x14ac:dyDescent="0.3">
      <c r="A1932" s="89">
        <v>46154</v>
      </c>
      <c r="B1932" s="72">
        <v>164.36708780000001</v>
      </c>
      <c r="C1932" s="72">
        <v>185.08043357</v>
      </c>
      <c r="F1932">
        <v>192.17566552</v>
      </c>
      <c r="G1932">
        <v>205.19732834999999</v>
      </c>
    </row>
    <row r="1933" spans="1:7" x14ac:dyDescent="0.3">
      <c r="A1933" s="89">
        <v>46155</v>
      </c>
      <c r="B1933" s="72">
        <v>163.05308323</v>
      </c>
      <c r="C1933" s="72">
        <v>184.1492725</v>
      </c>
      <c r="F1933">
        <v>192.27828645</v>
      </c>
      <c r="G1933">
        <v>201.50619083000001</v>
      </c>
    </row>
    <row r="1934" spans="1:7" x14ac:dyDescent="0.3">
      <c r="A1934" s="89">
        <v>46156</v>
      </c>
      <c r="B1934" s="72">
        <v>164.49125910999999</v>
      </c>
      <c r="C1934" s="72">
        <v>184.65367706999999</v>
      </c>
      <c r="F1934">
        <v>192.38096216</v>
      </c>
      <c r="G1934">
        <v>202.94845885999999</v>
      </c>
    </row>
    <row r="1935" spans="1:7" x14ac:dyDescent="0.3">
      <c r="A1935" s="89">
        <v>46157</v>
      </c>
      <c r="B1935" s="72">
        <v>165.19716446999999</v>
      </c>
      <c r="C1935" s="72">
        <v>183.86414979</v>
      </c>
      <c r="F1935">
        <v>192.48369264999999</v>
      </c>
      <c r="G1935">
        <v>201.71730217999999</v>
      </c>
    </row>
    <row r="1936" spans="1:7" x14ac:dyDescent="0.3">
      <c r="A1936" s="89">
        <v>46160</v>
      </c>
      <c r="B1936" s="72">
        <v>163.72709527999999</v>
      </c>
      <c r="C1936" s="72">
        <v>184.14393669</v>
      </c>
      <c r="F1936">
        <v>192.58647809999999</v>
      </c>
      <c r="G1936">
        <v>201.36684185999999</v>
      </c>
    </row>
    <row r="1937" spans="1:7" x14ac:dyDescent="0.3">
      <c r="A1937" s="89">
        <v>46161</v>
      </c>
      <c r="B1937" s="72">
        <v>162.30082625</v>
      </c>
      <c r="C1937" s="72">
        <v>183.64706581999999</v>
      </c>
      <c r="F1937">
        <v>192.68931832999999</v>
      </c>
      <c r="G1937">
        <v>198.29818356999999</v>
      </c>
    </row>
    <row r="1938" spans="1:7" x14ac:dyDescent="0.3">
      <c r="A1938" s="89">
        <v>46162</v>
      </c>
      <c r="B1938" s="72">
        <v>163.72199234999999</v>
      </c>
      <c r="C1938" s="72">
        <v>183.96425429000001</v>
      </c>
      <c r="F1938">
        <v>192.79221351000001</v>
      </c>
      <c r="G1938">
        <v>201.79911152</v>
      </c>
    </row>
    <row r="1939" spans="1:7" x14ac:dyDescent="0.3">
      <c r="A1939" s="89">
        <v>46163</v>
      </c>
      <c r="B1939" s="72">
        <v>163.71688942</v>
      </c>
      <c r="C1939" s="72">
        <v>184.209484</v>
      </c>
      <c r="F1939">
        <v>192.89516366000001</v>
      </c>
      <c r="G1939">
        <v>202.13377886999999</v>
      </c>
    </row>
    <row r="1940" spans="1:7" x14ac:dyDescent="0.3">
      <c r="A1940" s="89">
        <v>46164</v>
      </c>
      <c r="B1940" s="72">
        <v>163.93546494</v>
      </c>
      <c r="C1940" s="72">
        <v>184.35210527999999</v>
      </c>
      <c r="F1940">
        <v>192.99816877000001</v>
      </c>
      <c r="G1940">
        <v>200.49503186999999</v>
      </c>
    </row>
    <row r="1941" spans="1:7" x14ac:dyDescent="0.3">
      <c r="A1941" s="89">
        <v>46167</v>
      </c>
      <c r="B1941" s="72">
        <v>164.30882935</v>
      </c>
      <c r="C1941" s="72">
        <v>184.61875409999999</v>
      </c>
      <c r="F1941">
        <v>193.10122883</v>
      </c>
      <c r="G1941">
        <v>202.3224979</v>
      </c>
    </row>
    <row r="1942" spans="1:7" x14ac:dyDescent="0.3">
      <c r="A1942" s="89">
        <v>46168</v>
      </c>
      <c r="B1942" s="72">
        <v>163.76239054999999</v>
      </c>
      <c r="C1942" s="72">
        <v>184.82640495000001</v>
      </c>
      <c r="F1942">
        <v>193.20434402999999</v>
      </c>
      <c r="G1942">
        <v>200.92674400000001</v>
      </c>
    </row>
    <row r="1943" spans="1:7" x14ac:dyDescent="0.3">
      <c r="A1943" s="89">
        <v>46169</v>
      </c>
      <c r="B1943" s="72">
        <v>163.88103368</v>
      </c>
      <c r="C1943" s="72">
        <v>185.17905489</v>
      </c>
      <c r="F1943">
        <v>193.30751420000001</v>
      </c>
      <c r="G1943">
        <v>199.96567193000001</v>
      </c>
    </row>
    <row r="1944" spans="1:7" x14ac:dyDescent="0.3">
      <c r="A1944" s="89">
        <v>46170</v>
      </c>
      <c r="B1944" s="72">
        <v>164.20889696</v>
      </c>
      <c r="C1944" s="72">
        <v>185.33639027999999</v>
      </c>
      <c r="F1944">
        <v>193.41073950000001</v>
      </c>
      <c r="G1944">
        <v>199.1908612</v>
      </c>
    </row>
    <row r="1945" spans="1:7" x14ac:dyDescent="0.3">
      <c r="A1945" s="89">
        <v>46171</v>
      </c>
      <c r="B1945" s="72">
        <v>164.88928766999999</v>
      </c>
      <c r="C1945" s="72">
        <v>185.20800943</v>
      </c>
      <c r="F1945">
        <v>193.51401992999999</v>
      </c>
      <c r="G1945">
        <v>197.73909236</v>
      </c>
    </row>
    <row r="1946" spans="1:7" x14ac:dyDescent="0.3">
      <c r="A1946" s="89">
        <v>46174</v>
      </c>
      <c r="B1946" s="72">
        <v>164.15999388</v>
      </c>
      <c r="C1946" s="72">
        <v>184.75438120999999</v>
      </c>
      <c r="F1946">
        <v>193.61735551000001</v>
      </c>
      <c r="G1946">
        <v>195.9299225</v>
      </c>
    </row>
    <row r="1947" spans="1:7" x14ac:dyDescent="0.3">
      <c r="A1947" s="89">
        <v>46175</v>
      </c>
      <c r="B1947" s="72">
        <v>164.15616668000001</v>
      </c>
      <c r="C1947" s="72">
        <v>184.38498971999999</v>
      </c>
      <c r="F1947">
        <v>193.72074622</v>
      </c>
      <c r="G1947">
        <v>198.20576972999999</v>
      </c>
    </row>
    <row r="1948" spans="1:7" x14ac:dyDescent="0.3">
      <c r="A1948" s="89">
        <v>46176</v>
      </c>
      <c r="B1948" s="72">
        <v>163.39838151999999</v>
      </c>
      <c r="C1948" s="72">
        <v>183.17806611</v>
      </c>
      <c r="F1948">
        <v>193.82419225000001</v>
      </c>
      <c r="G1948">
        <v>193.80580373000001</v>
      </c>
    </row>
    <row r="1949" spans="1:7" x14ac:dyDescent="0.3">
      <c r="A1949" s="89">
        <v>46177</v>
      </c>
    </row>
    <row r="1950" spans="1:7" x14ac:dyDescent="0.3">
      <c r="A1950" s="89">
        <v>46178</v>
      </c>
      <c r="B1950" s="72">
        <v>163.64970084000001</v>
      </c>
      <c r="C1950" s="72">
        <v>181.54387582000001</v>
      </c>
      <c r="F1950">
        <v>193.92769340999999</v>
      </c>
      <c r="G1950">
        <v>192.31353983</v>
      </c>
    </row>
    <row r="1951" spans="1:7" x14ac:dyDescent="0.3">
      <c r="A1951" s="89">
        <v>46181</v>
      </c>
      <c r="B1951" s="72">
        <v>162.36801482999999</v>
      </c>
      <c r="C1951" s="72">
        <v>180.95637809999999</v>
      </c>
      <c r="F1951">
        <v>194.03124989</v>
      </c>
      <c r="G1951">
        <v>191.91484728</v>
      </c>
    </row>
    <row r="1952" spans="1:7" x14ac:dyDescent="0.3">
      <c r="A1952" s="89">
        <v>46182</v>
      </c>
      <c r="B1952" s="72">
        <v>162.09500806</v>
      </c>
      <c r="C1952" s="72">
        <v>181.07094871000001</v>
      </c>
      <c r="F1952">
        <v>194.13486169000001</v>
      </c>
      <c r="G1952">
        <v>193.21700401000001</v>
      </c>
    </row>
    <row r="1953" spans="1:7" x14ac:dyDescent="0.3">
      <c r="A1953" s="89">
        <v>46183</v>
      </c>
      <c r="B1953" s="72">
        <v>160.62451363</v>
      </c>
      <c r="C1953" s="72">
        <v>181.83123298999999</v>
      </c>
      <c r="F1953">
        <v>194.23852880000001</v>
      </c>
      <c r="G1953">
        <v>191.85857064000001</v>
      </c>
    </row>
    <row r="1954" spans="1:7" x14ac:dyDescent="0.3">
      <c r="A1954" s="89">
        <v>46184</v>
      </c>
      <c r="B1954" s="72">
        <v>161.70463389</v>
      </c>
      <c r="C1954" s="72">
        <v>184.38547675999999</v>
      </c>
      <c r="F1954">
        <v>194.34225122999999</v>
      </c>
      <c r="G1954">
        <v>195.13319733</v>
      </c>
    </row>
    <row r="1955" spans="1:7" x14ac:dyDescent="0.3">
      <c r="A1955" s="89">
        <v>46185</v>
      </c>
      <c r="B1955" s="72">
        <v>162.18941226999999</v>
      </c>
      <c r="C1955" s="72">
        <v>184.99611915</v>
      </c>
      <c r="F1955">
        <v>194.44602915999999</v>
      </c>
      <c r="G1955">
        <v>194.71837048</v>
      </c>
    </row>
    <row r="1956" spans="1:7" x14ac:dyDescent="0.3">
      <c r="A1956" s="89">
        <v>46188</v>
      </c>
      <c r="B1956" s="72">
        <v>163.00247916999999</v>
      </c>
      <c r="C1956" s="72">
        <v>184.72977072</v>
      </c>
      <c r="F1956">
        <v>194.54986239999999</v>
      </c>
      <c r="G1956">
        <v>193.90194962000001</v>
      </c>
    </row>
    <row r="1957" spans="1:7" x14ac:dyDescent="0.3">
      <c r="A1957" s="89">
        <v>46189</v>
      </c>
      <c r="B1957" s="72">
        <v>162.62231086</v>
      </c>
      <c r="C1957" s="72">
        <v>184.16647541</v>
      </c>
      <c r="F1957">
        <v>194.65375112999999</v>
      </c>
      <c r="G1957">
        <v>193.02962761000001</v>
      </c>
    </row>
    <row r="1958" spans="1:7" x14ac:dyDescent="0.3">
      <c r="A1958" s="89">
        <v>46190</v>
      </c>
      <c r="B1958" s="72">
        <v>162.06821767</v>
      </c>
      <c r="C1958" s="72">
        <v>183.29246108000001</v>
      </c>
      <c r="F1958">
        <v>194.75769536000001</v>
      </c>
      <c r="G1958">
        <v>191.67045465999999</v>
      </c>
    </row>
    <row r="1959" spans="1:7" x14ac:dyDescent="0.3">
      <c r="A1959" s="89">
        <v>46191</v>
      </c>
      <c r="B1959" s="72">
        <v>161.58173830999999</v>
      </c>
      <c r="C1959" s="72">
        <v>183.06988195</v>
      </c>
      <c r="F1959">
        <v>194.86000331</v>
      </c>
      <c r="G1959">
        <v>191.46976576</v>
      </c>
    </row>
    <row r="1960" spans="1:7" x14ac:dyDescent="0.3">
      <c r="A1960" s="89">
        <v>46192</v>
      </c>
      <c r="B1960" s="72">
        <v>161.59619662</v>
      </c>
      <c r="C1960" s="72">
        <v>182.32904225999999</v>
      </c>
      <c r="F1960">
        <v>194.96236514</v>
      </c>
      <c r="G1960">
        <v>191.53355200999999</v>
      </c>
    </row>
    <row r="1961" spans="1:7" x14ac:dyDescent="0.3">
      <c r="A1961" s="89">
        <v>46195</v>
      </c>
      <c r="B1961" s="72">
        <v>161.44140773000001</v>
      </c>
      <c r="C1961" s="72">
        <v>182.81815571999999</v>
      </c>
      <c r="F1961">
        <v>195.06478068999999</v>
      </c>
      <c r="G1961">
        <v>193.85103212000001</v>
      </c>
    </row>
    <row r="1962" spans="1:7" x14ac:dyDescent="0.3">
      <c r="A1962" s="89">
        <v>46196</v>
      </c>
      <c r="B1962" s="72">
        <v>161.29214701999999</v>
      </c>
      <c r="C1962" s="72">
        <v>182.89570979999999</v>
      </c>
      <c r="F1962">
        <v>195.16724994</v>
      </c>
      <c r="G1962">
        <v>194.86197489</v>
      </c>
    </row>
    <row r="1963" spans="1:7" x14ac:dyDescent="0.3">
      <c r="A1963" s="89">
        <v>46197</v>
      </c>
      <c r="B1963" s="72">
        <v>160.78865789</v>
      </c>
      <c r="C1963" s="72">
        <v>183.15734158000001</v>
      </c>
      <c r="F1963">
        <v>195.26977307999999</v>
      </c>
      <c r="G1963">
        <v>194.00609439999999</v>
      </c>
    </row>
    <row r="1964" spans="1:7" x14ac:dyDescent="0.3">
      <c r="A1964" s="89">
        <v>46198</v>
      </c>
      <c r="B1964" s="72">
        <v>161.39718232999999</v>
      </c>
      <c r="C1964" s="72">
        <v>183.53583096</v>
      </c>
      <c r="F1964">
        <v>195.37235011999999</v>
      </c>
      <c r="G1964">
        <v>195.69409768</v>
      </c>
    </row>
    <row r="1965" spans="1:7" x14ac:dyDescent="0.3">
      <c r="A1965" s="89">
        <v>46199</v>
      </c>
      <c r="B1965" s="72">
        <v>161.86920339</v>
      </c>
      <c r="C1965" s="72">
        <v>183.15149740000001</v>
      </c>
      <c r="F1965">
        <v>195.47498103999999</v>
      </c>
      <c r="G1965">
        <v>197.17888608999999</v>
      </c>
    </row>
    <row r="1966" spans="1:7" x14ac:dyDescent="0.3">
      <c r="A1966" s="89">
        <v>46202</v>
      </c>
      <c r="B1966" s="72">
        <v>162.38842654999999</v>
      </c>
      <c r="C1966" s="72">
        <v>183.12007512</v>
      </c>
      <c r="F1966">
        <v>195.57766584999999</v>
      </c>
      <c r="G1966">
        <v>197.07672112</v>
      </c>
    </row>
    <row r="1967" spans="1:7" x14ac:dyDescent="0.3">
      <c r="A1967" s="89">
        <v>46203</v>
      </c>
      <c r="B1967" s="72">
        <v>162.89361665999999</v>
      </c>
      <c r="C1967" s="72">
        <v>183.27485085999999</v>
      </c>
      <c r="F1967">
        <v>195.68040454000001</v>
      </c>
      <c r="G1967">
        <v>195.73269257000001</v>
      </c>
    </row>
    <row r="1968" spans="1:7" x14ac:dyDescent="0.3">
      <c r="A1968" s="89">
        <v>46204</v>
      </c>
      <c r="B1968" s="72">
        <v>162.72692093000001</v>
      </c>
      <c r="C1968" s="72">
        <v>182.67976365000001</v>
      </c>
      <c r="F1968">
        <v>195.78319730999999</v>
      </c>
      <c r="G1968">
        <v>195.35094218</v>
      </c>
    </row>
    <row r="1969" spans="1:7" x14ac:dyDescent="0.3">
      <c r="A1969" s="89">
        <v>46205</v>
      </c>
      <c r="B1969" s="72">
        <v>163.02033943000001</v>
      </c>
      <c r="C1969" s="72">
        <v>182.49392453999999</v>
      </c>
      <c r="F1969">
        <v>195.88604395999999</v>
      </c>
      <c r="G1969">
        <v>196.60141906999999</v>
      </c>
    </row>
    <row r="1970" spans="1:7" x14ac:dyDescent="0.3">
      <c r="A1970" s="89">
        <v>46206</v>
      </c>
      <c r="B1970" s="72">
        <v>163.58208701000001</v>
      </c>
      <c r="C1970" s="72">
        <v>183.50112881000001</v>
      </c>
      <c r="F1970">
        <v>195.98894468</v>
      </c>
      <c r="G1970">
        <v>198.06084544000001</v>
      </c>
    </row>
    <row r="1971" spans="1:7" x14ac:dyDescent="0.3">
      <c r="A1971" s="89">
        <v>46209</v>
      </c>
      <c r="B1971" s="72">
        <v>163.08157459</v>
      </c>
      <c r="C1971" s="72">
        <v>184.12007801999999</v>
      </c>
      <c r="F1971">
        <v>196.09189946999999</v>
      </c>
      <c r="G1971">
        <v>196.21451433999999</v>
      </c>
    </row>
    <row r="1972" spans="1:7" x14ac:dyDescent="0.3">
      <c r="A1972" s="89">
        <v>46210</v>
      </c>
      <c r="B1972" s="72">
        <v>162.80601634999999</v>
      </c>
      <c r="C1972" s="72">
        <v>184.47926232</v>
      </c>
      <c r="F1972">
        <v>196.19490832</v>
      </c>
      <c r="G1972">
        <v>195.72877847000001</v>
      </c>
    </row>
    <row r="1973" spans="1:7" x14ac:dyDescent="0.3">
      <c r="A1973" s="89">
        <v>46211</v>
      </c>
      <c r="B1973" s="72">
        <v>162.48835894000001</v>
      </c>
      <c r="C1973" s="72">
        <v>184.47049831000001</v>
      </c>
      <c r="F1973">
        <v>196.29797142000001</v>
      </c>
      <c r="G1973">
        <v>194.17311516999999</v>
      </c>
    </row>
    <row r="1974" spans="1:7" x14ac:dyDescent="0.3">
      <c r="A1974" s="89">
        <v>46212</v>
      </c>
      <c r="B1974" s="72">
        <v>162.92848667999999</v>
      </c>
      <c r="C1974" s="72">
        <v>184.82222213</v>
      </c>
      <c r="F1974">
        <v>196.40108857999999</v>
      </c>
      <c r="G1974">
        <v>196.54964820000001</v>
      </c>
    </row>
    <row r="1975" spans="1:7" x14ac:dyDescent="0.3">
      <c r="A1975" s="89">
        <v>46213</v>
      </c>
      <c r="B1975" s="72">
        <v>163.41666702000001</v>
      </c>
      <c r="C1975" s="72">
        <v>185.21551151</v>
      </c>
      <c r="F1975">
        <v>196.50425981999999</v>
      </c>
      <c r="G1975">
        <v>202.38012853999999</v>
      </c>
    </row>
    <row r="1976" spans="1:7" x14ac:dyDescent="0.3">
      <c r="A1976" s="89">
        <v>46216</v>
      </c>
      <c r="B1976" s="72">
        <v>162.86299908000001</v>
      </c>
      <c r="C1976" s="72">
        <v>184.80558814</v>
      </c>
      <c r="F1976">
        <v>196.60748529</v>
      </c>
      <c r="G1976">
        <v>199.95965286000001</v>
      </c>
    </row>
    <row r="1977" spans="1:7" x14ac:dyDescent="0.3">
      <c r="A1977" s="89">
        <v>46217</v>
      </c>
      <c r="B1977" s="72">
        <v>162.92721094999999</v>
      </c>
      <c r="C1977" s="72">
        <v>185.36711911</v>
      </c>
      <c r="F1977">
        <v>196.71076502</v>
      </c>
      <c r="G1977">
        <v>200.98599035000001</v>
      </c>
    </row>
    <row r="1978" spans="1:7" x14ac:dyDescent="0.3">
      <c r="A1978" s="89">
        <v>46218</v>
      </c>
      <c r="B1978" s="72">
        <v>163.25805094</v>
      </c>
      <c r="C1978" s="72">
        <v>185.54879048999999</v>
      </c>
      <c r="F1978">
        <v>196.81409898999999</v>
      </c>
      <c r="G1978">
        <v>200.26893541999999</v>
      </c>
    </row>
    <row r="1979" spans="1:7" x14ac:dyDescent="0.3">
      <c r="A1979" s="89">
        <v>46219</v>
      </c>
      <c r="B1979" s="72">
        <v>163.55912383</v>
      </c>
      <c r="C1979" s="72">
        <v>185.67031051999999</v>
      </c>
      <c r="F1979">
        <v>196.91748720000001</v>
      </c>
      <c r="G1979">
        <v>197.78207925000001</v>
      </c>
    </row>
    <row r="1980" spans="1:7" x14ac:dyDescent="0.3">
      <c r="A1980" s="89">
        <v>46220</v>
      </c>
      <c r="B1980" s="72">
        <v>163.59994727</v>
      </c>
      <c r="C1980" s="72">
        <v>185.20286831000001</v>
      </c>
      <c r="F1980">
        <v>197.02092984000001</v>
      </c>
      <c r="G1980">
        <v>197.65556491000001</v>
      </c>
    </row>
    <row r="1981" spans="1:7" x14ac:dyDescent="0.3">
      <c r="A1981" s="89">
        <v>46223</v>
      </c>
      <c r="B1981" s="72">
        <v>163.19383905999999</v>
      </c>
      <c r="C1981" s="72">
        <v>185.10867296999999</v>
      </c>
      <c r="F1981">
        <v>197.12442672</v>
      </c>
      <c r="G1981">
        <v>197.26559943999999</v>
      </c>
    </row>
    <row r="1982" spans="1:7" x14ac:dyDescent="0.3">
      <c r="A1982" s="89">
        <v>46224</v>
      </c>
      <c r="B1982" s="72">
        <v>162.77157156999999</v>
      </c>
      <c r="C1982" s="72">
        <v>184.61944097</v>
      </c>
      <c r="F1982">
        <v>197.22797803</v>
      </c>
      <c r="G1982">
        <v>197.21360100999999</v>
      </c>
    </row>
    <row r="1983" spans="1:7" x14ac:dyDescent="0.3">
      <c r="A1983" s="89">
        <v>46225</v>
      </c>
      <c r="B1983" s="72">
        <v>162.22130558000001</v>
      </c>
      <c r="C1983" s="72">
        <v>184.05377189000001</v>
      </c>
      <c r="F1983">
        <v>197.33158376</v>
      </c>
      <c r="G1983">
        <v>202.01739114</v>
      </c>
    </row>
    <row r="1984" spans="1:7" x14ac:dyDescent="0.3">
      <c r="A1984" s="89">
        <v>46226</v>
      </c>
      <c r="B1984" s="72">
        <v>161.75991562999999</v>
      </c>
      <c r="C1984" s="72">
        <v>184.0837871</v>
      </c>
      <c r="F1984">
        <v>197.43524391</v>
      </c>
      <c r="G1984">
        <v>201.07988334999999</v>
      </c>
    </row>
    <row r="1985" spans="1:7" x14ac:dyDescent="0.3">
      <c r="A1985" s="89">
        <v>46227</v>
      </c>
      <c r="B1985" s="72">
        <v>161.80669248999999</v>
      </c>
      <c r="C1985" s="72">
        <v>184.68588538</v>
      </c>
      <c r="F1985">
        <v>197.53895849</v>
      </c>
      <c r="G1985">
        <v>198.02862235000001</v>
      </c>
    </row>
    <row r="1986" spans="1:7" x14ac:dyDescent="0.3">
      <c r="A1986" s="89">
        <v>46230</v>
      </c>
      <c r="B1986" s="72">
        <v>161.51029729000001</v>
      </c>
      <c r="C1986" s="72">
        <v>184.71654122999999</v>
      </c>
      <c r="F1986">
        <v>197.64272749</v>
      </c>
      <c r="G1986">
        <v>199.49926764</v>
      </c>
    </row>
    <row r="1987" spans="1:7" x14ac:dyDescent="0.3">
      <c r="A1987" s="89">
        <v>46231</v>
      </c>
      <c r="B1987" s="72">
        <v>161.89769475</v>
      </c>
      <c r="C1987" s="72">
        <v>184.37160445999999</v>
      </c>
      <c r="F1987">
        <v>197.7465511</v>
      </c>
      <c r="G1987">
        <v>200.89911770000001</v>
      </c>
    </row>
    <row r="1988" spans="1:7" x14ac:dyDescent="0.3">
      <c r="A1988" s="89">
        <v>46232</v>
      </c>
      <c r="B1988" s="72">
        <v>161.47925445999999</v>
      </c>
      <c r="C1988" s="72">
        <v>183.46303777</v>
      </c>
      <c r="F1988">
        <v>197.85042912</v>
      </c>
      <c r="G1988">
        <v>197.85042816999999</v>
      </c>
    </row>
    <row r="1989" spans="1:7" x14ac:dyDescent="0.3">
      <c r="A1989" s="89">
        <v>46233</v>
      </c>
      <c r="B1989" s="72">
        <v>161.85899753000001</v>
      </c>
      <c r="C1989" s="72">
        <v>184.32940310000001</v>
      </c>
      <c r="F1989">
        <v>197.95436175</v>
      </c>
      <c r="G1989">
        <v>201.57510866000001</v>
      </c>
    </row>
    <row r="1990" spans="1:7" x14ac:dyDescent="0.3">
      <c r="A1990" s="89">
        <v>46234</v>
      </c>
      <c r="B1990" s="72">
        <v>162.38034690999999</v>
      </c>
      <c r="C1990" s="72">
        <v>185.05466025999999</v>
      </c>
      <c r="F1990">
        <v>198.05834898000001</v>
      </c>
      <c r="G1990">
        <v>202.53103777000001</v>
      </c>
    </row>
    <row r="1991" spans="1:7" x14ac:dyDescent="0.3">
      <c r="A1991" s="89">
        <v>46237</v>
      </c>
      <c r="B1991" s="72">
        <v>160.97704107000001</v>
      </c>
      <c r="C1991" s="72">
        <v>185.63950818999999</v>
      </c>
      <c r="F1991">
        <v>198.16239082000001</v>
      </c>
      <c r="G1991">
        <v>202.53244867000001</v>
      </c>
    </row>
    <row r="1992" spans="1:7" x14ac:dyDescent="0.3">
      <c r="A1992" s="89">
        <v>46238</v>
      </c>
      <c r="B1992" s="72">
        <v>160.92856323000001</v>
      </c>
      <c r="C1992" s="72">
        <v>185.61633401</v>
      </c>
      <c r="F1992">
        <v>198.26648743000001</v>
      </c>
      <c r="G1992">
        <v>202.41267023</v>
      </c>
    </row>
    <row r="1993" spans="1:7" x14ac:dyDescent="0.3">
      <c r="A1993" s="89">
        <v>46239</v>
      </c>
      <c r="B1993" s="72">
        <v>160.82692986000001</v>
      </c>
      <c r="C1993" s="72">
        <v>185.74383248000001</v>
      </c>
      <c r="F1993">
        <v>198.37063864999999</v>
      </c>
      <c r="G1993">
        <v>202.22060601000001</v>
      </c>
    </row>
    <row r="1994" spans="1:7" x14ac:dyDescent="0.3">
      <c r="A1994" s="89">
        <v>46240</v>
      </c>
      <c r="B1994" s="72">
        <v>159.89649556000001</v>
      </c>
      <c r="C1994" s="72">
        <v>185.51256723</v>
      </c>
      <c r="F1994">
        <v>198.47311772</v>
      </c>
      <c r="G1994">
        <v>199.74037196</v>
      </c>
    </row>
    <row r="1995" spans="1:7" x14ac:dyDescent="0.3">
      <c r="A1995" s="89">
        <v>46241</v>
      </c>
      <c r="B1995" s="72">
        <v>160.36596516</v>
      </c>
      <c r="C1995" s="72">
        <v>186.26079368000001</v>
      </c>
      <c r="F1995">
        <v>198.57564979</v>
      </c>
      <c r="G1995">
        <v>196.28942849000001</v>
      </c>
    </row>
    <row r="1996" spans="1:7" x14ac:dyDescent="0.3">
      <c r="A1996" s="89">
        <v>46244</v>
      </c>
      <c r="B1996" s="72">
        <v>159.13998613999999</v>
      </c>
      <c r="C1996" s="72">
        <v>185.98950467</v>
      </c>
      <c r="F1996">
        <v>198.67823485</v>
      </c>
      <c r="G1996">
        <v>195.9099765</v>
      </c>
    </row>
    <row r="1997" spans="1:7" x14ac:dyDescent="0.3">
      <c r="A1997" s="89">
        <v>46245</v>
      </c>
      <c r="B1997" s="72">
        <v>158.27078700000001</v>
      </c>
      <c r="C1997" s="72">
        <v>186.13194247000001</v>
      </c>
      <c r="F1997">
        <v>198.78087291</v>
      </c>
      <c r="G1997">
        <v>191.01132620999999</v>
      </c>
    </row>
    <row r="1998" spans="1:7" x14ac:dyDescent="0.3">
      <c r="A1998" s="89">
        <v>46246</v>
      </c>
      <c r="B1998" s="72">
        <v>157.98204619000001</v>
      </c>
      <c r="C1998" s="72">
        <v>186.32582821</v>
      </c>
      <c r="F1998">
        <v>198.88356396</v>
      </c>
      <c r="G1998">
        <v>190.57489212999999</v>
      </c>
    </row>
    <row r="1999" spans="1:7" x14ac:dyDescent="0.3">
      <c r="A1999" s="89">
        <v>46247</v>
      </c>
      <c r="B1999" s="72">
        <v>157.02779820999999</v>
      </c>
      <c r="C1999" s="72">
        <v>186.29401795999999</v>
      </c>
      <c r="F1999">
        <v>198.98630800999999</v>
      </c>
      <c r="G1999">
        <v>190.13100532000001</v>
      </c>
    </row>
    <row r="2000" spans="1:7" x14ac:dyDescent="0.3">
      <c r="A2000" s="89">
        <v>46248</v>
      </c>
      <c r="B2000" s="72">
        <v>156.75904388000001</v>
      </c>
      <c r="G2000">
        <v>189.94127363000001</v>
      </c>
    </row>
  </sheetData>
  <autoFilter ref="U2:X8" xr:uid="{577595BA-1FC1-40EC-B2C9-4A7177A734EE}"/>
  <dataValidations disablePrompts="1" count="1">
    <dataValidation type="list" allowBlank="1" showInputMessage="1" showErrorMessage="1" sqref="AB6 B6" xr:uid="{A1453897-A1B4-439E-B4B8-99C3030ADE68}">
      <formula1>"USD,EUR,Inflation Adjusted,Original Currency"</formula1>
    </dataValidation>
  </dataValidations>
  <pageMargins left="0.7" right="0.7" top="0.75" bottom="0.75" header="0.3" footer="0.3"/>
  <headerFooter>
    <oddFooter>&amp;R_x000D_&amp;1#&amp;"Calibri"&amp;10&amp;K008000 [ CLASSIFICAÇÃO: PÚBLICA 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FEAFE-03B4-452F-95E1-B8A574F83FE0}">
  <dimension ref="A1:S158"/>
  <sheetViews>
    <sheetView showGridLines="0" zoomScale="120" zoomScaleNormal="120" workbookViewId="0">
      <selection activeCell="M1" sqref="M1:XFD1048576"/>
    </sheetView>
  </sheetViews>
  <sheetFormatPr defaultColWidth="0" defaultRowHeight="13.2" customHeight="1" zeroHeight="1" x14ac:dyDescent="0.3"/>
  <cols>
    <col min="1" max="1" width="1.44140625" style="42" customWidth="1"/>
    <col min="2" max="2" width="1.5546875" style="42" customWidth="1"/>
    <col min="3" max="4" width="28.5546875" style="42" customWidth="1"/>
    <col min="5" max="11" width="10.6640625" style="42" customWidth="1"/>
    <col min="12" max="12" width="10.6640625" style="54" customWidth="1"/>
    <col min="13" max="13" width="10.6640625" style="54" hidden="1" customWidth="1"/>
    <col min="14" max="14" width="6.44140625" style="54" hidden="1" customWidth="1"/>
    <col min="15" max="15" width="1.5546875" style="42" hidden="1" customWidth="1"/>
    <col min="16" max="16" width="1.109375" style="42" hidden="1" customWidth="1"/>
    <col min="17" max="19" width="9.33203125" style="42" hidden="1" customWidth="1"/>
    <col min="20" max="16384" width="0" style="42" hidden="1"/>
  </cols>
  <sheetData>
    <row r="1" spans="1:19" ht="7.5" customHeight="1" x14ac:dyDescent="0.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9" ht="12.75" customHeight="1" x14ac:dyDescent="0.35">
      <c r="A2" s="41"/>
      <c r="B2" s="43"/>
      <c r="C2" s="44"/>
      <c r="D2" s="44"/>
      <c r="E2" s="45"/>
      <c r="F2" s="45"/>
      <c r="G2" s="45"/>
      <c r="H2" s="45"/>
      <c r="I2" s="45"/>
      <c r="J2" s="45"/>
      <c r="K2" s="46"/>
      <c r="L2" s="45"/>
      <c r="M2" s="45"/>
      <c r="N2" s="45"/>
      <c r="O2" s="47"/>
      <c r="P2" s="41"/>
    </row>
    <row r="3" spans="1:19" ht="25.8" x14ac:dyDescent="0.5">
      <c r="A3" s="41"/>
      <c r="B3" s="48"/>
      <c r="C3" s="114" t="s">
        <v>615</v>
      </c>
      <c r="D3" s="114"/>
      <c r="F3"/>
      <c r="G3"/>
      <c r="H3"/>
      <c r="I3"/>
      <c r="J3"/>
      <c r="K3"/>
      <c r="L3"/>
      <c r="M3"/>
      <c r="N3"/>
      <c r="O3" s="49"/>
      <c r="P3" s="41"/>
      <c r="S3" s="42" t="s">
        <v>297</v>
      </c>
    </row>
    <row r="4" spans="1:19" ht="14.4" x14ac:dyDescent="0.3">
      <c r="A4" s="41"/>
      <c r="B4" s="48"/>
      <c r="C4" s="55"/>
      <c r="D4" s="55"/>
      <c r="F4" s="41"/>
      <c r="G4"/>
      <c r="H4"/>
      <c r="I4"/>
      <c r="J4"/>
      <c r="K4"/>
      <c r="L4"/>
      <c r="M4"/>
      <c r="N4"/>
      <c r="O4" s="49"/>
      <c r="P4" s="41"/>
      <c r="S4" s="42" t="s">
        <v>296</v>
      </c>
    </row>
    <row r="5" spans="1:19" ht="22.8" x14ac:dyDescent="0.4">
      <c r="A5" s="41"/>
      <c r="B5" s="48"/>
      <c r="C5" s="50"/>
      <c r="D5" s="50"/>
      <c r="F5" s="41"/>
      <c r="G5"/>
      <c r="H5"/>
      <c r="I5"/>
      <c r="J5"/>
      <c r="K5"/>
      <c r="L5"/>
      <c r="M5"/>
      <c r="N5"/>
      <c r="O5" s="49"/>
      <c r="P5" s="41"/>
    </row>
    <row r="6" spans="1:19" ht="14.4" x14ac:dyDescent="0.3">
      <c r="A6" s="41"/>
      <c r="B6" s="48"/>
      <c r="E6"/>
      <c r="F6"/>
      <c r="G6"/>
      <c r="H6"/>
      <c r="I6"/>
      <c r="J6"/>
      <c r="K6"/>
      <c r="L6"/>
      <c r="M6"/>
      <c r="N6"/>
      <c r="O6" s="49"/>
      <c r="P6" s="41"/>
      <c r="Q6" s="41"/>
      <c r="R6" s="41"/>
      <c r="S6" s="41"/>
    </row>
    <row r="7" spans="1:19" ht="14.4" x14ac:dyDescent="0.3">
      <c r="A7" s="41"/>
      <c r="B7" s="48"/>
      <c r="C7"/>
      <c r="D7"/>
      <c r="E7"/>
      <c r="F7"/>
      <c r="G7"/>
      <c r="H7"/>
      <c r="I7"/>
      <c r="J7"/>
      <c r="K7"/>
      <c r="L7"/>
      <c r="M7"/>
      <c r="N7"/>
      <c r="O7" s="49"/>
      <c r="P7" s="41"/>
      <c r="Q7" s="41"/>
      <c r="R7" s="41"/>
      <c r="S7" s="41"/>
    </row>
    <row r="8" spans="1:19" ht="14.4" x14ac:dyDescent="0.3">
      <c r="A8" s="41"/>
      <c r="B8" s="48"/>
      <c r="C8"/>
      <c r="D8"/>
      <c r="E8"/>
      <c r="F8"/>
      <c r="G8"/>
      <c r="H8"/>
      <c r="I8"/>
      <c r="J8"/>
      <c r="K8"/>
      <c r="L8"/>
      <c r="M8"/>
      <c r="N8"/>
      <c r="O8" s="49"/>
      <c r="P8" s="41"/>
      <c r="Q8" s="41"/>
      <c r="R8" s="41"/>
      <c r="S8" s="41"/>
    </row>
    <row r="9" spans="1:19" ht="14.4" x14ac:dyDescent="0.3">
      <c r="A9" s="41"/>
      <c r="B9" s="48"/>
      <c r="C9" t="s">
        <v>298</v>
      </c>
      <c r="D9"/>
      <c r="E9"/>
      <c r="F9"/>
      <c r="G9"/>
      <c r="H9"/>
      <c r="I9"/>
      <c r="J9"/>
      <c r="K9"/>
      <c r="L9"/>
      <c r="M9"/>
      <c r="N9"/>
      <c r="O9" s="49"/>
      <c r="P9" s="41"/>
      <c r="Q9" s="41"/>
      <c r="R9" s="41"/>
      <c r="S9" s="41"/>
    </row>
    <row r="10" spans="1:19" ht="14.4" x14ac:dyDescent="0.3">
      <c r="A10" s="41"/>
      <c r="B10" s="48"/>
      <c r="C10"/>
      <c r="D10"/>
      <c r="E10"/>
      <c r="F10"/>
      <c r="G10"/>
      <c r="H10"/>
      <c r="I10"/>
      <c r="J10"/>
      <c r="K10"/>
      <c r="L10"/>
      <c r="M10"/>
      <c r="N10"/>
      <c r="O10" s="49"/>
      <c r="P10" s="41"/>
      <c r="Q10" s="41"/>
      <c r="R10" s="41"/>
      <c r="S10" s="41"/>
    </row>
    <row r="11" spans="1:19" ht="14.4" x14ac:dyDescent="0.3">
      <c r="A11" s="41"/>
      <c r="B11" s="48"/>
      <c r="C11"/>
      <c r="D11"/>
      <c r="E11"/>
      <c r="F11"/>
      <c r="G11"/>
      <c r="H11"/>
      <c r="I11"/>
      <c r="J11"/>
      <c r="K11"/>
      <c r="L11"/>
      <c r="M11"/>
      <c r="N11"/>
      <c r="O11" s="49"/>
      <c r="P11" s="41"/>
      <c r="Q11" s="41"/>
      <c r="R11" s="41"/>
      <c r="S11" s="41"/>
    </row>
    <row r="12" spans="1:19" ht="14.4" x14ac:dyDescent="0.3">
      <c r="A12" s="41"/>
      <c r="B12" s="48"/>
      <c r="C12"/>
      <c r="D12"/>
      <c r="E12"/>
      <c r="F12"/>
      <c r="G12"/>
      <c r="H12"/>
      <c r="I12"/>
      <c r="J12"/>
      <c r="K12"/>
      <c r="L12"/>
      <c r="M12"/>
      <c r="N12"/>
      <c r="O12" s="49"/>
      <c r="P12" s="41"/>
      <c r="Q12" s="41"/>
      <c r="R12" s="41"/>
      <c r="S12" s="41"/>
    </row>
    <row r="13" spans="1:19" ht="14.4" x14ac:dyDescent="0.3">
      <c r="A13" s="41"/>
      <c r="B13" s="48"/>
      <c r="C13"/>
      <c r="D13"/>
      <c r="E13"/>
      <c r="F13"/>
      <c r="G13"/>
      <c r="H13"/>
      <c r="I13"/>
      <c r="J13"/>
      <c r="K13"/>
      <c r="L13"/>
      <c r="M13"/>
      <c r="N13"/>
      <c r="O13" s="49"/>
      <c r="P13" s="41"/>
      <c r="Q13" s="41"/>
      <c r="R13" s="41"/>
      <c r="S13" s="41"/>
    </row>
    <row r="14" spans="1:19" ht="14.4" x14ac:dyDescent="0.3">
      <c r="A14" s="41"/>
      <c r="B14" s="48"/>
      <c r="C14"/>
      <c r="D14"/>
      <c r="E14"/>
      <c r="F14"/>
      <c r="G14"/>
      <c r="H14"/>
      <c r="I14"/>
      <c r="J14"/>
      <c r="K14"/>
      <c r="L14"/>
      <c r="M14"/>
      <c r="N14"/>
      <c r="O14" s="49"/>
      <c r="P14" s="41"/>
      <c r="Q14" s="41"/>
      <c r="R14" s="41"/>
      <c r="S14" s="41"/>
    </row>
    <row r="15" spans="1:19" ht="14.4" x14ac:dyDescent="0.3">
      <c r="A15" s="41"/>
      <c r="B15" s="48"/>
      <c r="C15"/>
      <c r="D15"/>
      <c r="E15"/>
      <c r="F15"/>
      <c r="G15"/>
      <c r="H15"/>
      <c r="I15"/>
      <c r="J15"/>
      <c r="K15"/>
      <c r="L15"/>
      <c r="M15"/>
      <c r="N15"/>
      <c r="O15" s="49"/>
      <c r="P15" s="41"/>
      <c r="Q15" s="41"/>
      <c r="R15" s="41"/>
      <c r="S15" s="41"/>
    </row>
    <row r="16" spans="1:19" ht="17.399999999999999" customHeight="1" x14ac:dyDescent="0.3">
      <c r="A16" s="41"/>
      <c r="B16" s="48"/>
      <c r="C16"/>
      <c r="D16"/>
      <c r="E16"/>
      <c r="F16"/>
      <c r="G16"/>
      <c r="H16"/>
      <c r="I16"/>
      <c r="J16"/>
      <c r="K16"/>
      <c r="L16"/>
      <c r="M16"/>
      <c r="N16"/>
      <c r="O16" s="49"/>
      <c r="P16" s="41"/>
      <c r="Q16" s="41"/>
      <c r="R16" s="41"/>
      <c r="S16" s="41"/>
    </row>
    <row r="17" spans="1:18" ht="4.5" customHeight="1" x14ac:dyDescent="0.3">
      <c r="A17" s="41"/>
      <c r="B17" s="51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3"/>
      <c r="P17" s="41"/>
      <c r="Q17" s="41"/>
      <c r="R17" s="41"/>
    </row>
    <row r="18" spans="1:18" ht="6" customHeight="1" x14ac:dyDescent="0.3">
      <c r="L18" s="42"/>
      <c r="M18" s="42"/>
      <c r="N18" s="42"/>
    </row>
    <row r="19" spans="1:18" ht="13.8" hidden="1" x14ac:dyDescent="0.3">
      <c r="L19" s="42"/>
      <c r="M19" s="42"/>
      <c r="N19" s="42"/>
    </row>
    <row r="20" spans="1:18" ht="13.8" hidden="1" x14ac:dyDescent="0.3">
      <c r="L20" s="42"/>
      <c r="M20" s="42"/>
      <c r="N20" s="42"/>
    </row>
    <row r="21" spans="1:18" ht="13.8" hidden="1" x14ac:dyDescent="0.3">
      <c r="L21" s="42"/>
      <c r="M21" s="42"/>
      <c r="N21" s="42"/>
    </row>
    <row r="22" spans="1:18" ht="13.8" hidden="1" x14ac:dyDescent="0.3">
      <c r="L22" s="42"/>
      <c r="M22" s="42"/>
      <c r="N22" s="42"/>
      <c r="Q22" s="41"/>
    </row>
    <row r="23" spans="1:18" ht="13.8" hidden="1" x14ac:dyDescent="0.3">
      <c r="L23" s="42"/>
      <c r="M23" s="42"/>
      <c r="N23" s="42"/>
    </row>
    <row r="24" spans="1:18" ht="13.8" hidden="1" x14ac:dyDescent="0.3">
      <c r="L24" s="42"/>
      <c r="M24" s="42"/>
      <c r="N24" s="42"/>
    </row>
    <row r="25" spans="1:18" ht="13.8" hidden="1" x14ac:dyDescent="0.3">
      <c r="L25" s="42"/>
      <c r="M25" s="42"/>
      <c r="N25" s="42"/>
    </row>
    <row r="26" spans="1:18" ht="13.8" hidden="1" x14ac:dyDescent="0.3">
      <c r="L26" s="42"/>
      <c r="M26" s="42"/>
      <c r="N26" s="42"/>
    </row>
    <row r="27" spans="1:18" ht="13.8" hidden="1" x14ac:dyDescent="0.3">
      <c r="L27" s="42"/>
      <c r="M27" s="42"/>
      <c r="N27" s="42"/>
    </row>
    <row r="28" spans="1:18" ht="13.8" hidden="1" x14ac:dyDescent="0.3">
      <c r="L28" s="42"/>
      <c r="M28" s="42"/>
      <c r="N28" s="42"/>
    </row>
    <row r="29" spans="1:18" ht="13.8" hidden="1" x14ac:dyDescent="0.3">
      <c r="L29" s="42"/>
      <c r="M29" s="42"/>
      <c r="N29" s="42"/>
    </row>
    <row r="30" spans="1:18" ht="13.8" hidden="1" x14ac:dyDescent="0.3">
      <c r="L30" s="42"/>
      <c r="M30" s="42"/>
      <c r="N30" s="42"/>
    </row>
    <row r="31" spans="1:18" ht="13.8" hidden="1" x14ac:dyDescent="0.3">
      <c r="L31" s="42"/>
      <c r="M31" s="42"/>
      <c r="N31" s="42"/>
    </row>
    <row r="32" spans="1:18" ht="13.8" hidden="1" x14ac:dyDescent="0.3">
      <c r="L32" s="42"/>
      <c r="M32" s="42"/>
      <c r="N32" s="42"/>
    </row>
    <row r="33" s="42" customFormat="1" ht="13.8" hidden="1" x14ac:dyDescent="0.3"/>
    <row r="34" s="42" customFormat="1" ht="13.8" hidden="1" x14ac:dyDescent="0.3"/>
    <row r="35" s="42" customFormat="1" ht="13.8" hidden="1" x14ac:dyDescent="0.3"/>
    <row r="36" s="42" customFormat="1" ht="13.8" hidden="1" x14ac:dyDescent="0.3"/>
    <row r="37" s="42" customFormat="1" ht="13.8" hidden="1" x14ac:dyDescent="0.3"/>
    <row r="38" s="42" customFormat="1" ht="13.8" hidden="1" x14ac:dyDescent="0.3"/>
    <row r="39" s="42" customFormat="1" ht="13.8" hidden="1" x14ac:dyDescent="0.3"/>
    <row r="40" s="42" customFormat="1" ht="13.8" hidden="1" x14ac:dyDescent="0.3"/>
    <row r="41" s="42" customFormat="1" ht="13.8" hidden="1" x14ac:dyDescent="0.3"/>
    <row r="42" s="42" customFormat="1" ht="13.8" hidden="1" x14ac:dyDescent="0.3"/>
    <row r="43" s="42" customFormat="1" ht="13.8" hidden="1" x14ac:dyDescent="0.3"/>
    <row r="44" s="42" customFormat="1" ht="13.8" hidden="1" x14ac:dyDescent="0.3"/>
    <row r="45" s="42" customFormat="1" ht="13.8" hidden="1" x14ac:dyDescent="0.3"/>
    <row r="46" s="42" customFormat="1" ht="13.8" hidden="1" x14ac:dyDescent="0.3"/>
    <row r="47" s="42" customFormat="1" ht="13.8" hidden="1" x14ac:dyDescent="0.3"/>
    <row r="48" s="42" customFormat="1" ht="13.8" hidden="1" x14ac:dyDescent="0.3"/>
    <row r="49" spans="12:14" ht="13.8" hidden="1" x14ac:dyDescent="0.3">
      <c r="L49" s="42"/>
      <c r="M49" s="42"/>
      <c r="N49" s="42"/>
    </row>
    <row r="50" spans="12:14" ht="13.8" hidden="1" x14ac:dyDescent="0.3">
      <c r="L50" s="42"/>
      <c r="M50" s="42"/>
      <c r="N50" s="42"/>
    </row>
    <row r="51" spans="12:14" ht="13.8" hidden="1" x14ac:dyDescent="0.3">
      <c r="L51" s="42"/>
      <c r="M51" s="42"/>
      <c r="N51" s="42"/>
    </row>
    <row r="52" spans="12:14" ht="13.8" hidden="1" x14ac:dyDescent="0.3"/>
    <row r="53" spans="12:14" ht="13.8" hidden="1" x14ac:dyDescent="0.3"/>
    <row r="54" spans="12:14" ht="13.8" hidden="1" x14ac:dyDescent="0.3"/>
    <row r="55" spans="12:14" ht="13.8" hidden="1" x14ac:dyDescent="0.3"/>
    <row r="56" spans="12:14" ht="13.8" hidden="1" x14ac:dyDescent="0.3"/>
    <row r="57" spans="12:14" ht="13.8" hidden="1" x14ac:dyDescent="0.3"/>
    <row r="58" spans="12:14" ht="13.8" hidden="1" x14ac:dyDescent="0.3"/>
    <row r="59" spans="12:14" ht="13.8" hidden="1" x14ac:dyDescent="0.3"/>
    <row r="60" spans="12:14" ht="13.8" hidden="1" x14ac:dyDescent="0.3"/>
    <row r="61" spans="12:14" ht="13.8" hidden="1" x14ac:dyDescent="0.3"/>
    <row r="62" spans="12:14" ht="13.8" hidden="1" x14ac:dyDescent="0.3"/>
    <row r="63" spans="12:14" ht="13.8" hidden="1" x14ac:dyDescent="0.3"/>
    <row r="64" spans="12:14" ht="13.8" hidden="1" x14ac:dyDescent="0.3"/>
    <row r="65" ht="13.8" hidden="1" x14ac:dyDescent="0.3"/>
    <row r="66" ht="13.8" hidden="1" x14ac:dyDescent="0.3"/>
    <row r="158" spans="3:3" ht="13.2" hidden="1" customHeight="1" x14ac:dyDescent="0.3">
      <c r="C158" s="42" t="s">
        <v>377</v>
      </c>
    </row>
  </sheetData>
  <dataValidations disablePrompts="1" count="1">
    <dataValidation type="list" allowBlank="1" showInputMessage="1" showErrorMessage="1" sqref="G3" xr:uid="{C35EE6B2-D22A-4976-96FC-D792E0F1DDA7}">
      <formula1>$S$3:$S$4</formula1>
    </dataValidation>
  </dataValidations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94608-AD46-4331-AC73-AFC1EFF3660D}">
  <sheetPr>
    <tabColor rgb="FFFFC000"/>
    <pageSetUpPr fitToPage="1"/>
  </sheetPr>
  <dimension ref="A1:AI135"/>
  <sheetViews>
    <sheetView showGridLines="0" zoomScale="85" zoomScaleNormal="85" workbookViewId="0">
      <selection activeCell="K25" sqref="K25"/>
    </sheetView>
  </sheetViews>
  <sheetFormatPr defaultColWidth="0" defaultRowHeight="14.4" x14ac:dyDescent="0.3"/>
  <cols>
    <col min="1" max="1" width="0.6640625" style="23" customWidth="1"/>
    <col min="2" max="5" width="25.77734375" style="23" customWidth="1"/>
    <col min="6" max="6" width="2.33203125" style="23" customWidth="1"/>
    <col min="7" max="10" width="25.77734375" style="23" customWidth="1"/>
    <col min="11" max="11" width="2.33203125" style="23" customWidth="1"/>
    <col min="12" max="15" width="25.77734375" style="23" customWidth="1"/>
    <col min="16" max="16" width="1" style="23" customWidth="1"/>
    <col min="17" max="20" width="16.88671875" style="23" hidden="1" customWidth="1"/>
    <col min="21" max="21" width="2.33203125" style="23" hidden="1" customWidth="1"/>
    <col min="22" max="25" width="16.88671875" style="23" hidden="1" customWidth="1"/>
    <col min="26" max="26" width="2.33203125" style="23" hidden="1" customWidth="1"/>
    <col min="27" max="30" width="16.88671875" style="23" hidden="1" customWidth="1"/>
    <col min="31" max="31" width="2.33203125" style="23" hidden="1" customWidth="1"/>
    <col min="32" max="35" width="16.88671875" style="23" hidden="1" customWidth="1"/>
    <col min="36" max="16384" width="9.109375" style="23" hidden="1"/>
  </cols>
  <sheetData>
    <row r="1" spans="2:35" x14ac:dyDescent="0.3">
      <c r="B1" s="24"/>
      <c r="C1" s="24"/>
      <c r="D1" s="24"/>
      <c r="E1" s="24"/>
      <c r="F1" s="24"/>
      <c r="G1" s="25"/>
      <c r="H1" s="25"/>
      <c r="I1" s="25"/>
      <c r="J1" s="25"/>
      <c r="K1" s="25"/>
      <c r="L1" s="26"/>
      <c r="M1" s="25"/>
      <c r="N1" s="25"/>
      <c r="O1" s="25"/>
      <c r="P1" s="28"/>
      <c r="Q1" s="27"/>
      <c r="R1" s="28"/>
      <c r="S1" s="28"/>
      <c r="T1" s="28"/>
      <c r="U1" s="28"/>
      <c r="V1" s="27"/>
      <c r="W1" s="28"/>
      <c r="X1" s="28"/>
      <c r="Y1" s="28"/>
      <c r="Z1" s="28"/>
      <c r="AA1" s="27"/>
      <c r="AB1" s="28"/>
      <c r="AC1" s="28"/>
      <c r="AD1" s="28"/>
      <c r="AE1" s="28"/>
      <c r="AF1" s="27"/>
      <c r="AG1" s="28"/>
      <c r="AH1" s="28"/>
      <c r="AI1" s="28"/>
    </row>
    <row r="2" spans="2:35" x14ac:dyDescent="0.3">
      <c r="B2" s="24"/>
      <c r="C2" s="24"/>
      <c r="D2" s="24"/>
      <c r="E2" s="24"/>
      <c r="F2" s="24"/>
      <c r="G2" s="25"/>
      <c r="H2" s="25"/>
      <c r="I2" s="25"/>
      <c r="J2" s="25"/>
      <c r="K2" s="25"/>
      <c r="L2" s="26"/>
      <c r="M2" s="25"/>
      <c r="N2" s="25"/>
      <c r="O2" s="25"/>
      <c r="P2" s="28"/>
      <c r="Q2" s="27"/>
      <c r="R2" s="28"/>
      <c r="S2" s="28"/>
      <c r="T2" s="28"/>
      <c r="U2" s="28"/>
      <c r="V2" s="27"/>
      <c r="W2" s="28"/>
      <c r="X2" s="28"/>
      <c r="Y2" s="28"/>
      <c r="Z2" s="28"/>
      <c r="AA2" s="27"/>
      <c r="AB2" s="28"/>
      <c r="AC2" s="28"/>
      <c r="AD2" s="28"/>
      <c r="AE2" s="28"/>
      <c r="AF2" s="27"/>
      <c r="AG2" s="28"/>
      <c r="AH2" s="28"/>
      <c r="AI2" s="28"/>
    </row>
    <row r="3" spans="2:35" x14ac:dyDescent="0.3">
      <c r="B3" s="24"/>
      <c r="C3" s="24"/>
      <c r="D3" s="24"/>
      <c r="E3" s="24"/>
      <c r="F3" s="24"/>
      <c r="G3" s="25"/>
      <c r="H3" s="25"/>
      <c r="I3" s="25"/>
      <c r="J3" s="25"/>
      <c r="K3" s="25"/>
      <c r="L3" s="26"/>
      <c r="M3" s="25"/>
      <c r="N3" s="25"/>
      <c r="O3" s="25"/>
      <c r="P3" s="28"/>
      <c r="Q3" s="27"/>
      <c r="R3" s="28"/>
      <c r="S3" s="28"/>
      <c r="T3" s="28"/>
      <c r="U3" s="28"/>
      <c r="V3" s="27"/>
      <c r="W3" s="28"/>
      <c r="X3" s="28"/>
      <c r="Y3" s="28"/>
      <c r="Z3" s="28"/>
      <c r="AA3" s="27"/>
      <c r="AB3" s="28"/>
      <c r="AC3" s="28"/>
      <c r="AD3" s="28"/>
      <c r="AE3" s="28"/>
      <c r="AF3" s="27"/>
      <c r="AG3" s="28"/>
      <c r="AH3" s="28"/>
      <c r="AI3" s="28"/>
    </row>
    <row r="4" spans="2:35" x14ac:dyDescent="0.3">
      <c r="B4" s="29" t="str">
        <f ca="1">"Data Ref: "&amp;TEXT(TODAY(),"dd/mm/aaaa")</f>
        <v>Data Ref: 14/08/2026</v>
      </c>
      <c r="C4" s="62" t="s">
        <v>616</v>
      </c>
      <c r="D4" s="24"/>
      <c r="E4" s="24"/>
      <c r="F4" s="24"/>
      <c r="G4" s="25"/>
      <c r="H4" s="25"/>
      <c r="I4" s="25"/>
      <c r="J4" s="25"/>
      <c r="K4" s="25"/>
      <c r="L4" s="25"/>
      <c r="M4" s="25"/>
      <c r="N4" s="25"/>
      <c r="O4" s="40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ht="3.75" customHeight="1" x14ac:dyDescent="0.3"/>
    <row r="6" spans="2:35" ht="12.9" hidden="1" customHeight="1" x14ac:dyDescent="0.3">
      <c r="B6" s="204" t="s">
        <v>219</v>
      </c>
      <c r="C6" s="204"/>
      <c r="D6" s="204"/>
      <c r="E6" s="204"/>
      <c r="G6" s="204" t="s">
        <v>252</v>
      </c>
      <c r="H6" s="204"/>
      <c r="I6" s="204"/>
      <c r="J6" s="204"/>
      <c r="L6" s="204" t="s">
        <v>149</v>
      </c>
      <c r="M6" s="204"/>
      <c r="N6" s="204"/>
      <c r="O6" s="204"/>
      <c r="Q6" s="203" t="s">
        <v>255</v>
      </c>
      <c r="R6" s="203"/>
      <c r="S6" s="203"/>
      <c r="T6" s="203"/>
      <c r="V6" s="203" t="s">
        <v>147</v>
      </c>
      <c r="W6" s="203"/>
      <c r="X6" s="203"/>
      <c r="Y6" s="203"/>
      <c r="AA6" s="203" t="s">
        <v>153</v>
      </c>
      <c r="AB6" s="203"/>
      <c r="AC6" s="203"/>
      <c r="AD6" s="203"/>
      <c r="AF6" s="203" t="s">
        <v>148</v>
      </c>
      <c r="AG6" s="203"/>
      <c r="AH6" s="203"/>
      <c r="AI6" s="203"/>
    </row>
    <row r="7" spans="2:35" ht="4.5" hidden="1" customHeight="1" x14ac:dyDescent="0.3"/>
    <row r="8" spans="2:35" ht="11.25" customHeight="1" x14ac:dyDescent="0.3">
      <c r="B8" s="205" t="s">
        <v>341</v>
      </c>
      <c r="C8" s="205"/>
      <c r="D8" s="205"/>
      <c r="E8" s="205"/>
      <c r="G8" s="205" t="s">
        <v>274</v>
      </c>
      <c r="H8" s="205"/>
      <c r="I8" s="205"/>
      <c r="J8" s="205"/>
      <c r="L8" s="205" t="s">
        <v>275</v>
      </c>
      <c r="M8" s="205"/>
      <c r="N8" s="205"/>
      <c r="O8" s="205"/>
      <c r="Q8" s="203"/>
      <c r="R8" s="203"/>
      <c r="S8" s="203"/>
      <c r="T8" s="203"/>
      <c r="V8" s="203"/>
      <c r="W8" s="203"/>
      <c r="X8" s="203"/>
      <c r="Y8" s="203"/>
      <c r="AA8" s="203"/>
      <c r="AB8" s="203"/>
      <c r="AC8" s="203"/>
      <c r="AD8" s="203"/>
      <c r="AF8" s="203"/>
      <c r="AG8" s="203"/>
      <c r="AH8" s="203"/>
      <c r="AI8" s="203"/>
    </row>
    <row r="9" spans="2:35" ht="11.25" customHeight="1" x14ac:dyDescent="0.3">
      <c r="B9" s="205"/>
      <c r="C9" s="205"/>
      <c r="D9" s="205"/>
      <c r="E9" s="205"/>
      <c r="G9" s="205"/>
      <c r="H9" s="205"/>
      <c r="I9" s="205"/>
      <c r="J9" s="205"/>
      <c r="L9" s="205"/>
      <c r="M9" s="205"/>
      <c r="N9" s="205"/>
      <c r="O9" s="205"/>
      <c r="Q9" s="203"/>
      <c r="R9" s="203"/>
      <c r="S9" s="203"/>
      <c r="T9" s="203"/>
      <c r="V9" s="203"/>
      <c r="W9" s="203"/>
      <c r="X9" s="203"/>
      <c r="Y9" s="203"/>
      <c r="AA9" s="203"/>
      <c r="AB9" s="203"/>
      <c r="AC9" s="203"/>
      <c r="AD9" s="203"/>
      <c r="AF9" s="203"/>
      <c r="AG9" s="203"/>
      <c r="AH9" s="203"/>
      <c r="AI9" s="203"/>
    </row>
    <row r="26" spans="2:35" ht="11.25" customHeight="1" x14ac:dyDescent="0.3">
      <c r="B26" s="205" t="s">
        <v>257</v>
      </c>
      <c r="C26" s="205"/>
      <c r="D26" s="205"/>
      <c r="E26" s="205"/>
      <c r="G26" s="205" t="s">
        <v>256</v>
      </c>
      <c r="H26" s="205"/>
      <c r="I26" s="205"/>
      <c r="J26" s="205"/>
      <c r="L26" s="205" t="s">
        <v>258</v>
      </c>
      <c r="M26" s="205"/>
      <c r="N26" s="205"/>
      <c r="O26" s="205"/>
      <c r="Q26" s="203"/>
      <c r="R26" s="203"/>
      <c r="S26" s="203"/>
      <c r="T26" s="203"/>
      <c r="V26" s="203"/>
      <c r="W26" s="203"/>
      <c r="X26" s="203"/>
      <c r="Y26" s="203"/>
      <c r="AA26" s="203"/>
      <c r="AB26" s="203"/>
      <c r="AC26" s="203"/>
      <c r="AD26" s="203"/>
      <c r="AF26" s="203"/>
      <c r="AG26" s="203"/>
      <c r="AH26" s="203"/>
      <c r="AI26" s="203"/>
    </row>
    <row r="27" spans="2:35" ht="11.25" customHeight="1" x14ac:dyDescent="0.3">
      <c r="B27" s="205"/>
      <c r="C27" s="205"/>
      <c r="D27" s="205"/>
      <c r="E27" s="205"/>
      <c r="G27" s="205"/>
      <c r="H27" s="205"/>
      <c r="I27" s="205"/>
      <c r="J27" s="205"/>
      <c r="L27" s="205"/>
      <c r="M27" s="205"/>
      <c r="N27" s="205"/>
      <c r="O27" s="205"/>
      <c r="Q27" s="203"/>
      <c r="R27" s="203"/>
      <c r="S27" s="203"/>
      <c r="T27" s="203"/>
      <c r="V27" s="203"/>
      <c r="W27" s="203"/>
      <c r="X27" s="203"/>
      <c r="Y27" s="203"/>
      <c r="AA27" s="203"/>
      <c r="AB27" s="203"/>
      <c r="AC27" s="203"/>
      <c r="AD27" s="203"/>
      <c r="AF27" s="203"/>
      <c r="AG27" s="203"/>
      <c r="AH27" s="203"/>
      <c r="AI27" s="203"/>
    </row>
    <row r="44" spans="2:35" ht="11.25" customHeight="1" x14ac:dyDescent="0.3">
      <c r="B44" s="205" t="s">
        <v>259</v>
      </c>
      <c r="C44" s="205"/>
      <c r="D44" s="205"/>
      <c r="E44" s="205"/>
      <c r="G44" s="205" t="s">
        <v>260</v>
      </c>
      <c r="H44" s="205"/>
      <c r="I44" s="205"/>
      <c r="J44" s="205"/>
      <c r="L44" s="205" t="s">
        <v>261</v>
      </c>
      <c r="M44" s="205"/>
      <c r="N44" s="205"/>
      <c r="O44" s="205"/>
      <c r="Q44" s="203"/>
      <c r="R44" s="203"/>
      <c r="S44" s="203"/>
      <c r="T44" s="203"/>
      <c r="V44" s="203"/>
      <c r="W44" s="203"/>
      <c r="X44" s="203"/>
      <c r="Y44" s="203"/>
      <c r="AA44" s="203"/>
      <c r="AB44" s="203"/>
      <c r="AC44" s="203"/>
      <c r="AD44" s="203"/>
      <c r="AF44" s="203"/>
      <c r="AG44" s="203"/>
      <c r="AH44" s="203"/>
      <c r="AI44" s="203"/>
    </row>
    <row r="45" spans="2:35" ht="11.25" customHeight="1" x14ac:dyDescent="0.3">
      <c r="B45" s="205"/>
      <c r="C45" s="205"/>
      <c r="D45" s="205"/>
      <c r="E45" s="205"/>
      <c r="G45" s="205"/>
      <c r="H45" s="205"/>
      <c r="I45" s="205"/>
      <c r="J45" s="205"/>
      <c r="L45" s="205"/>
      <c r="M45" s="205"/>
      <c r="N45" s="205"/>
      <c r="O45" s="205"/>
      <c r="Q45" s="203"/>
      <c r="R45" s="203"/>
      <c r="S45" s="203"/>
      <c r="T45" s="203"/>
      <c r="V45" s="203"/>
      <c r="W45" s="203"/>
      <c r="X45" s="203"/>
      <c r="Y45" s="203"/>
      <c r="AA45" s="203"/>
      <c r="AB45" s="203"/>
      <c r="AC45" s="203"/>
      <c r="AD45" s="203"/>
      <c r="AF45" s="203"/>
      <c r="AG45" s="203"/>
      <c r="AH45" s="203"/>
      <c r="AI45" s="203"/>
    </row>
    <row r="61" spans="2:35" ht="12.9" customHeight="1" x14ac:dyDescent="0.3"/>
    <row r="62" spans="2:35" ht="11.25" customHeight="1" x14ac:dyDescent="0.3">
      <c r="B62" s="205" t="s">
        <v>263</v>
      </c>
      <c r="C62" s="205"/>
      <c r="D62" s="205"/>
      <c r="E62" s="205"/>
      <c r="G62" s="205" t="s">
        <v>264</v>
      </c>
      <c r="H62" s="205"/>
      <c r="I62" s="205"/>
      <c r="J62" s="205"/>
      <c r="L62" s="205" t="s">
        <v>262</v>
      </c>
      <c r="M62" s="205"/>
      <c r="N62" s="205"/>
      <c r="O62" s="205"/>
      <c r="Q62" s="203"/>
      <c r="R62" s="203"/>
      <c r="S62" s="203"/>
      <c r="T62" s="203"/>
      <c r="V62" s="203"/>
      <c r="W62" s="203"/>
      <c r="X62" s="203"/>
      <c r="Y62" s="203"/>
      <c r="AA62" s="203"/>
      <c r="AB62" s="203"/>
      <c r="AC62" s="203"/>
      <c r="AD62" s="203"/>
      <c r="AF62" s="203"/>
      <c r="AG62" s="203"/>
      <c r="AH62" s="203"/>
      <c r="AI62" s="203"/>
    </row>
    <row r="63" spans="2:35" ht="11.25" customHeight="1" x14ac:dyDescent="0.3">
      <c r="B63" s="205"/>
      <c r="C63" s="205"/>
      <c r="D63" s="205"/>
      <c r="E63" s="205"/>
      <c r="G63" s="205"/>
      <c r="H63" s="205"/>
      <c r="I63" s="205"/>
      <c r="J63" s="205"/>
      <c r="L63" s="205"/>
      <c r="M63" s="205"/>
      <c r="N63" s="205"/>
      <c r="O63" s="205"/>
      <c r="Q63" s="203"/>
      <c r="R63" s="203"/>
      <c r="S63" s="203"/>
      <c r="T63" s="203"/>
      <c r="V63" s="203"/>
      <c r="W63" s="203"/>
      <c r="X63" s="203"/>
      <c r="Y63" s="203"/>
      <c r="AA63" s="203"/>
      <c r="AB63" s="203"/>
      <c r="AC63" s="203"/>
      <c r="AD63" s="203"/>
      <c r="AF63" s="203"/>
      <c r="AG63" s="203"/>
      <c r="AH63" s="203"/>
      <c r="AI63" s="203"/>
    </row>
    <row r="80" spans="2:35" ht="11.25" customHeight="1" x14ac:dyDescent="0.3">
      <c r="B80" s="205" t="s">
        <v>265</v>
      </c>
      <c r="C80" s="205"/>
      <c r="D80" s="205"/>
      <c r="E80" s="205"/>
      <c r="G80" s="205" t="s">
        <v>266</v>
      </c>
      <c r="H80" s="205"/>
      <c r="I80" s="205"/>
      <c r="J80" s="205"/>
      <c r="L80" s="205" t="s">
        <v>267</v>
      </c>
      <c r="M80" s="205"/>
      <c r="N80" s="205"/>
      <c r="O80" s="205"/>
      <c r="Q80" s="203"/>
      <c r="R80" s="203"/>
      <c r="S80" s="203"/>
      <c r="T80" s="203"/>
      <c r="V80" s="203"/>
      <c r="W80" s="203"/>
      <c r="X80" s="203"/>
      <c r="Y80" s="203"/>
      <c r="AA80" s="203"/>
      <c r="AB80" s="203"/>
      <c r="AC80" s="203"/>
      <c r="AD80" s="203"/>
      <c r="AF80" s="203"/>
      <c r="AG80" s="203"/>
      <c r="AH80" s="203"/>
      <c r="AI80" s="203"/>
    </row>
    <row r="81" spans="2:35" ht="11.25" customHeight="1" x14ac:dyDescent="0.3">
      <c r="B81" s="205"/>
      <c r="C81" s="205"/>
      <c r="D81" s="205"/>
      <c r="E81" s="205"/>
      <c r="G81" s="205"/>
      <c r="H81" s="205"/>
      <c r="I81" s="205"/>
      <c r="J81" s="205"/>
      <c r="L81" s="205"/>
      <c r="M81" s="205"/>
      <c r="N81" s="205"/>
      <c r="O81" s="205"/>
      <c r="Q81" s="203"/>
      <c r="R81" s="203"/>
      <c r="S81" s="203"/>
      <c r="T81" s="203"/>
      <c r="V81" s="203"/>
      <c r="W81" s="203"/>
      <c r="X81" s="203"/>
      <c r="Y81" s="203"/>
      <c r="AA81" s="203"/>
      <c r="AB81" s="203"/>
      <c r="AC81" s="203"/>
      <c r="AD81" s="203"/>
      <c r="AF81" s="203"/>
      <c r="AG81" s="203"/>
      <c r="AH81" s="203"/>
      <c r="AI81" s="203"/>
    </row>
    <row r="98" spans="2:35" ht="11.25" customHeight="1" x14ac:dyDescent="0.3">
      <c r="B98" s="205" t="s">
        <v>268</v>
      </c>
      <c r="C98" s="205"/>
      <c r="D98" s="205"/>
      <c r="E98" s="205"/>
      <c r="G98" s="205" t="s">
        <v>269</v>
      </c>
      <c r="H98" s="205"/>
      <c r="I98" s="205"/>
      <c r="J98" s="205"/>
      <c r="L98" s="205" t="s">
        <v>270</v>
      </c>
      <c r="M98" s="205"/>
      <c r="N98" s="205"/>
      <c r="O98" s="205"/>
      <c r="Q98" s="203"/>
      <c r="R98" s="203"/>
      <c r="S98" s="203"/>
      <c r="T98" s="203"/>
      <c r="V98" s="203"/>
      <c r="W98" s="203"/>
      <c r="X98" s="203"/>
      <c r="Y98" s="203"/>
      <c r="AA98" s="203"/>
      <c r="AB98" s="203"/>
      <c r="AC98" s="203"/>
      <c r="AD98" s="203"/>
      <c r="AF98" s="203"/>
      <c r="AG98" s="203"/>
      <c r="AH98" s="203"/>
      <c r="AI98" s="203"/>
    </row>
    <row r="99" spans="2:35" ht="11.25" customHeight="1" x14ac:dyDescent="0.3">
      <c r="B99" s="205"/>
      <c r="C99" s="205"/>
      <c r="D99" s="205"/>
      <c r="E99" s="205"/>
      <c r="G99" s="205"/>
      <c r="H99" s="205"/>
      <c r="I99" s="205"/>
      <c r="J99" s="205"/>
      <c r="L99" s="205"/>
      <c r="M99" s="205"/>
      <c r="N99" s="205"/>
      <c r="O99" s="205"/>
      <c r="Q99" s="203"/>
      <c r="R99" s="203"/>
      <c r="S99" s="203"/>
      <c r="T99" s="203"/>
      <c r="V99" s="203"/>
      <c r="W99" s="203"/>
      <c r="X99" s="203"/>
      <c r="Y99" s="203"/>
      <c r="AA99" s="203"/>
      <c r="AB99" s="203"/>
      <c r="AC99" s="203"/>
      <c r="AD99" s="203"/>
      <c r="AF99" s="203"/>
      <c r="AG99" s="203"/>
      <c r="AH99" s="203"/>
      <c r="AI99" s="203"/>
    </row>
    <row r="116" spans="2:35" ht="11.25" customHeight="1" x14ac:dyDescent="0.3">
      <c r="B116" s="205" t="s">
        <v>271</v>
      </c>
      <c r="C116" s="205"/>
      <c r="D116" s="205"/>
      <c r="E116" s="205"/>
      <c r="G116" s="205" t="s">
        <v>272</v>
      </c>
      <c r="H116" s="205"/>
      <c r="I116" s="205"/>
      <c r="J116" s="205"/>
      <c r="L116" s="205" t="s">
        <v>273</v>
      </c>
      <c r="M116" s="205"/>
      <c r="N116" s="205"/>
      <c r="O116" s="205"/>
      <c r="Q116" s="203"/>
      <c r="R116" s="203"/>
      <c r="S116" s="203"/>
      <c r="T116" s="203"/>
      <c r="V116" s="203"/>
      <c r="W116" s="203"/>
      <c r="X116" s="203"/>
      <c r="Y116" s="203"/>
      <c r="AA116" s="203"/>
      <c r="AB116" s="203"/>
      <c r="AC116" s="203"/>
      <c r="AD116" s="203"/>
      <c r="AF116" s="203"/>
      <c r="AG116" s="203"/>
      <c r="AH116" s="203"/>
      <c r="AI116" s="203"/>
    </row>
    <row r="117" spans="2:35" ht="11.25" customHeight="1" x14ac:dyDescent="0.3">
      <c r="B117" s="205"/>
      <c r="C117" s="205"/>
      <c r="D117" s="205"/>
      <c r="E117" s="205"/>
      <c r="G117" s="205"/>
      <c r="H117" s="205"/>
      <c r="I117" s="205"/>
      <c r="J117" s="205"/>
      <c r="L117" s="205"/>
      <c r="M117" s="205"/>
      <c r="N117" s="205"/>
      <c r="O117" s="205"/>
      <c r="Q117" s="203"/>
      <c r="R117" s="203"/>
      <c r="S117" s="203"/>
      <c r="T117" s="203"/>
      <c r="V117" s="203"/>
      <c r="W117" s="203"/>
      <c r="X117" s="203"/>
      <c r="Y117" s="203"/>
      <c r="AA117" s="203"/>
      <c r="AB117" s="203"/>
      <c r="AC117" s="203"/>
      <c r="AD117" s="203"/>
      <c r="AF117" s="203"/>
      <c r="AG117" s="203"/>
      <c r="AH117" s="203"/>
      <c r="AI117" s="203"/>
    </row>
    <row r="134" spans="2:15" ht="11.4" customHeight="1" x14ac:dyDescent="0.3">
      <c r="B134" s="205" t="s">
        <v>607</v>
      </c>
      <c r="C134" s="205"/>
      <c r="D134" s="205"/>
      <c r="E134" s="205"/>
      <c r="G134" s="205" t="s">
        <v>602</v>
      </c>
      <c r="H134" s="205"/>
      <c r="I134" s="205"/>
      <c r="J134" s="205"/>
      <c r="L134" s="205" t="s">
        <v>603</v>
      </c>
      <c r="M134" s="205"/>
      <c r="N134" s="205"/>
      <c r="O134" s="205"/>
    </row>
    <row r="135" spans="2:15" ht="10.8" customHeight="1" x14ac:dyDescent="0.3">
      <c r="B135" s="205"/>
      <c r="C135" s="205"/>
      <c r="D135" s="205"/>
      <c r="E135" s="205"/>
      <c r="G135" s="205"/>
      <c r="H135" s="205"/>
      <c r="I135" s="205"/>
      <c r="J135" s="205"/>
      <c r="L135" s="205"/>
      <c r="M135" s="205"/>
      <c r="N135" s="205"/>
      <c r="O135" s="205"/>
    </row>
  </sheetData>
  <mergeCells count="59">
    <mergeCell ref="G134:J135"/>
    <mergeCell ref="L134:O135"/>
    <mergeCell ref="B134:E135"/>
    <mergeCell ref="AF98:AI99"/>
    <mergeCell ref="B116:E117"/>
    <mergeCell ref="G116:J117"/>
    <mergeCell ref="L116:O117"/>
    <mergeCell ref="Q116:T117"/>
    <mergeCell ref="V116:Y117"/>
    <mergeCell ref="AA116:AD117"/>
    <mergeCell ref="AF116:AI117"/>
    <mergeCell ref="B98:E99"/>
    <mergeCell ref="G98:J99"/>
    <mergeCell ref="L98:O99"/>
    <mergeCell ref="Q98:T99"/>
    <mergeCell ref="V98:Y99"/>
    <mergeCell ref="AA98:AD99"/>
    <mergeCell ref="AA62:AD63"/>
    <mergeCell ref="AF62:AI63"/>
    <mergeCell ref="B80:E81"/>
    <mergeCell ref="G80:J81"/>
    <mergeCell ref="L80:O81"/>
    <mergeCell ref="Q80:T81"/>
    <mergeCell ref="V80:Y81"/>
    <mergeCell ref="AA80:AD81"/>
    <mergeCell ref="AF80:AI81"/>
    <mergeCell ref="B62:E63"/>
    <mergeCell ref="G62:J63"/>
    <mergeCell ref="L62:O63"/>
    <mergeCell ref="Q62:T63"/>
    <mergeCell ref="V62:Y63"/>
    <mergeCell ref="B44:E45"/>
    <mergeCell ref="G44:J45"/>
    <mergeCell ref="L44:O45"/>
    <mergeCell ref="Q44:T45"/>
    <mergeCell ref="V8:Y9"/>
    <mergeCell ref="V26:Y27"/>
    <mergeCell ref="V44:Y45"/>
    <mergeCell ref="B8:E9"/>
    <mergeCell ref="G8:J9"/>
    <mergeCell ref="L8:O9"/>
    <mergeCell ref="B26:E27"/>
    <mergeCell ref="G26:J27"/>
    <mergeCell ref="L26:O27"/>
    <mergeCell ref="Q26:T27"/>
    <mergeCell ref="Q8:T9"/>
    <mergeCell ref="AA44:AD45"/>
    <mergeCell ref="AF6:AI6"/>
    <mergeCell ref="AF8:AI9"/>
    <mergeCell ref="AF26:AI27"/>
    <mergeCell ref="AF44:AI45"/>
    <mergeCell ref="AA6:AD6"/>
    <mergeCell ref="AA8:AD9"/>
    <mergeCell ref="AA26:AD27"/>
    <mergeCell ref="V6:Y6"/>
    <mergeCell ref="B6:E6"/>
    <mergeCell ref="G6:J6"/>
    <mergeCell ref="L6:O6"/>
    <mergeCell ref="Q6:T6"/>
  </mergeCells>
  <pageMargins left="0.7" right="0.7" top="0.75" bottom="0.75" header="0.3" footer="0.3"/>
  <pageSetup paperSize="9" scale="40" orientation="portrait" r:id="rId1"/>
  <headerFooter>
    <oddFooter>&amp;R_x000D_&amp;1#&amp;"Calibri"&amp;10&amp;K008000 [ CLASSIFICAÇÃO: PÚBLICA ]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CBF14-A675-4131-A62F-EBC162A4996D}">
  <dimension ref="A1:AM140"/>
  <sheetViews>
    <sheetView showGridLines="0" zoomScale="90" zoomScaleNormal="90" workbookViewId="0">
      <pane xSplit="2" ySplit="6" topLeftCell="K112" activePane="bottomRight" state="frozen"/>
      <selection pane="topRight" activeCell="C1" sqref="C1"/>
      <selection pane="bottomLeft" activeCell="A7" sqref="A7"/>
      <selection pane="bottomRight" activeCell="N117" sqref="N117"/>
    </sheetView>
  </sheetViews>
  <sheetFormatPr defaultColWidth="0" defaultRowHeight="13.8" x14ac:dyDescent="0.3"/>
  <cols>
    <col min="1" max="1" width="1.44140625" style="1" customWidth="1"/>
    <col min="2" max="2" width="12.109375" style="5" customWidth="1"/>
    <col min="3" max="3" width="32.44140625" style="1" bestFit="1" customWidth="1"/>
    <col min="4" max="5" width="18.109375" style="65" customWidth="1"/>
    <col min="6" max="6" width="22.5546875" style="65" customWidth="1"/>
    <col min="7" max="7" width="14.44140625" style="68" customWidth="1"/>
    <col min="8" max="8" width="21.44140625" style="1" customWidth="1"/>
    <col min="9" max="9" width="0.5546875" style="1" customWidth="1"/>
    <col min="10" max="10" width="19.109375" style="12" customWidth="1"/>
    <col min="11" max="11" width="27.44140625" style="12" customWidth="1"/>
    <col min="12" max="12" width="26.6640625" style="1" customWidth="1"/>
    <col min="13" max="13" width="26.77734375" style="1" customWidth="1"/>
    <col min="14" max="14" width="29" style="1" customWidth="1"/>
    <col min="15" max="16" width="29" style="1" hidden="1" customWidth="1"/>
    <col min="17" max="17" width="11.44140625" style="1" customWidth="1"/>
    <col min="18" max="18" width="0.5546875" style="1" customWidth="1"/>
    <col min="19" max="19" width="11.21875" style="1" customWidth="1"/>
    <col min="20" max="20" width="21.109375" style="1" customWidth="1"/>
    <col min="21" max="21" width="32.33203125" style="1" customWidth="1"/>
    <col min="22" max="22" width="17.5546875" style="1" customWidth="1"/>
    <col min="23" max="23" width="22.6640625" style="1" customWidth="1"/>
    <col min="24" max="24" width="0.5546875" style="1" customWidth="1"/>
    <col min="25" max="25" width="11.77734375" style="1" customWidth="1"/>
    <col min="26" max="26" width="12.5546875" style="1" customWidth="1"/>
    <col min="27" max="27" width="22.77734375" style="1" customWidth="1"/>
    <col min="28" max="28" width="1.109375" style="1" customWidth="1"/>
    <col min="29" max="39" width="0" style="1" hidden="1" customWidth="1"/>
    <col min="40" max="16384" width="8.6640625" style="1" hidden="1"/>
  </cols>
  <sheetData>
    <row r="1" spans="2:27" ht="26.1" customHeight="1" x14ac:dyDescent="0.3">
      <c r="B1" s="129"/>
      <c r="C1" s="4"/>
      <c r="D1" s="115"/>
      <c r="E1" s="115"/>
      <c r="F1" s="115"/>
      <c r="G1" s="67"/>
      <c r="H1" s="4"/>
      <c r="J1" s="11"/>
      <c r="K1" s="11"/>
      <c r="L1" s="4"/>
      <c r="M1" s="4"/>
      <c r="N1" s="4"/>
      <c r="O1" s="4"/>
      <c r="P1" s="4"/>
      <c r="Q1" s="4"/>
      <c r="S1" s="4"/>
      <c r="T1" s="4"/>
      <c r="U1" s="4"/>
      <c r="V1" s="4"/>
      <c r="W1" s="4"/>
      <c r="Y1" s="4"/>
      <c r="Z1" s="4"/>
      <c r="AA1" s="4"/>
    </row>
    <row r="2" spans="2:27" ht="26.1" customHeight="1" x14ac:dyDescent="0.3">
      <c r="B2" s="129"/>
      <c r="C2" s="4"/>
      <c r="D2" s="115"/>
      <c r="E2" s="115"/>
      <c r="F2" s="115"/>
      <c r="G2" s="67"/>
      <c r="H2" s="4"/>
      <c r="J2" s="11"/>
      <c r="K2" s="11"/>
      <c r="L2" s="4"/>
      <c r="M2" s="4"/>
      <c r="N2" s="4"/>
      <c r="O2" s="4"/>
      <c r="P2" s="4"/>
      <c r="Q2" s="4"/>
      <c r="S2" s="4"/>
      <c r="T2" s="4"/>
      <c r="U2" s="4"/>
      <c r="V2" s="4"/>
      <c r="W2" s="4"/>
      <c r="Y2" s="4"/>
      <c r="Z2" s="4"/>
      <c r="AA2" s="4"/>
    </row>
    <row r="3" spans="2:27" x14ac:dyDescent="0.3">
      <c r="B3" s="129"/>
      <c r="C3" s="4"/>
      <c r="D3" s="115"/>
      <c r="E3" s="115"/>
      <c r="F3" s="115"/>
      <c r="G3" s="67"/>
      <c r="H3" s="4"/>
      <c r="J3" s="11"/>
      <c r="K3" s="11"/>
      <c r="L3" s="4"/>
      <c r="M3" s="4"/>
      <c r="N3" s="4"/>
      <c r="O3" s="4"/>
      <c r="P3" s="4"/>
      <c r="Q3" s="4"/>
      <c r="S3" s="4"/>
      <c r="T3" s="4"/>
      <c r="U3" s="4"/>
      <c r="V3" s="4"/>
      <c r="W3" s="4"/>
      <c r="Y3" s="4"/>
      <c r="Z3" s="4"/>
      <c r="AA3" s="4"/>
    </row>
    <row r="4" spans="2:27" ht="3" customHeight="1" x14ac:dyDescent="0.3"/>
    <row r="5" spans="2:27" s="2" customFormat="1" ht="17.399999999999999" customHeight="1" x14ac:dyDescent="0.3">
      <c r="B5" s="206" t="s">
        <v>1</v>
      </c>
      <c r="C5" s="206"/>
      <c r="D5" s="206"/>
      <c r="E5" s="206"/>
      <c r="F5" s="206"/>
      <c r="G5" s="206"/>
      <c r="H5" s="206"/>
      <c r="I5" s="1"/>
      <c r="J5" s="206" t="s">
        <v>299</v>
      </c>
      <c r="K5" s="206"/>
      <c r="L5" s="206"/>
      <c r="M5" s="206"/>
      <c r="N5" s="206"/>
      <c r="O5" s="206"/>
      <c r="P5" s="206"/>
      <c r="Q5" s="206"/>
      <c r="R5" s="3"/>
      <c r="S5" s="206" t="s">
        <v>7</v>
      </c>
      <c r="T5" s="206"/>
      <c r="U5" s="206"/>
      <c r="V5" s="206"/>
      <c r="W5" s="206"/>
      <c r="Y5" s="206" t="s">
        <v>212</v>
      </c>
      <c r="Z5" s="206"/>
      <c r="AA5" s="206"/>
    </row>
    <row r="6" spans="2:27" s="57" customFormat="1" ht="21" customHeight="1" x14ac:dyDescent="0.3">
      <c r="B6" s="56" t="s">
        <v>0</v>
      </c>
      <c r="C6" s="56" t="s">
        <v>2</v>
      </c>
      <c r="D6" s="116" t="s">
        <v>146</v>
      </c>
      <c r="E6" s="116" t="s">
        <v>4</v>
      </c>
      <c r="F6" s="116" t="s">
        <v>3</v>
      </c>
      <c r="G6" s="69" t="s">
        <v>12</v>
      </c>
      <c r="H6" s="56" t="s">
        <v>5</v>
      </c>
      <c r="I6" s="1"/>
      <c r="J6" s="58" t="s">
        <v>218</v>
      </c>
      <c r="K6" s="58" t="s">
        <v>240</v>
      </c>
      <c r="L6" s="56" t="s">
        <v>217</v>
      </c>
      <c r="M6" s="56" t="s">
        <v>282</v>
      </c>
      <c r="N6" s="56" t="s">
        <v>216</v>
      </c>
      <c r="O6" s="56" t="s">
        <v>283</v>
      </c>
      <c r="P6" s="56" t="s">
        <v>219</v>
      </c>
      <c r="Q6" s="56" t="s">
        <v>11</v>
      </c>
      <c r="R6" s="1"/>
      <c r="S6" s="56" t="s">
        <v>6</v>
      </c>
      <c r="T6" s="56" t="s">
        <v>284</v>
      </c>
      <c r="U6" s="56" t="s">
        <v>608</v>
      </c>
      <c r="V6" s="56" t="s">
        <v>8</v>
      </c>
      <c r="W6" s="56" t="s">
        <v>9</v>
      </c>
      <c r="Y6" s="56" t="s">
        <v>213</v>
      </c>
      <c r="Z6" s="56" t="s">
        <v>214</v>
      </c>
      <c r="AA6" s="56" t="s">
        <v>215</v>
      </c>
    </row>
    <row r="7" spans="2:27" ht="16.2" customHeight="1" x14ac:dyDescent="0.3">
      <c r="B7" s="127" t="s">
        <v>439</v>
      </c>
      <c r="C7" s="66" t="s">
        <v>449</v>
      </c>
      <c r="D7" s="66" t="s">
        <v>151</v>
      </c>
      <c r="E7" s="66" t="s">
        <v>163</v>
      </c>
      <c r="F7" s="66" t="s">
        <v>163</v>
      </c>
      <c r="G7" s="70">
        <v>2.7700000000000003E-3</v>
      </c>
      <c r="H7" s="7" t="s">
        <v>207</v>
      </c>
      <c r="J7" s="7">
        <v>88.86</v>
      </c>
      <c r="K7" s="13">
        <v>100.43005972</v>
      </c>
      <c r="L7" s="15">
        <v>1414623.6534</v>
      </c>
      <c r="M7" s="15">
        <v>1598815.4173999999</v>
      </c>
      <c r="N7" s="13">
        <v>711.96090044000005</v>
      </c>
      <c r="O7" s="15">
        <v>15919.69</v>
      </c>
      <c r="P7" s="15">
        <v>1</v>
      </c>
      <c r="Q7" s="8">
        <v>9.4799999999999988E-3</v>
      </c>
      <c r="S7" s="17">
        <v>0.88479485372947653</v>
      </c>
      <c r="T7" s="10">
        <v>12.6</v>
      </c>
      <c r="U7" s="10">
        <v>1.05</v>
      </c>
      <c r="V7" s="8">
        <v>0.13815789473000001</v>
      </c>
      <c r="W7" s="8">
        <v>0.14179608372721136</v>
      </c>
      <c r="Y7" s="8">
        <v>-2.8427727967999999E-2</v>
      </c>
      <c r="Z7" s="8">
        <v>-3.5534126228E-2</v>
      </c>
      <c r="AA7" s="8">
        <v>0.11140316962000001</v>
      </c>
    </row>
    <row r="8" spans="2:27" ht="16.2" customHeight="1" x14ac:dyDescent="0.3">
      <c r="B8" s="5" t="s">
        <v>67</v>
      </c>
      <c r="C8" s="65" t="s">
        <v>132</v>
      </c>
      <c r="D8" s="65" t="s">
        <v>151</v>
      </c>
      <c r="E8" s="65" t="s">
        <v>163</v>
      </c>
      <c r="F8" s="65" t="s">
        <v>207</v>
      </c>
      <c r="G8" s="68">
        <v>6.0000000000000001E-3</v>
      </c>
      <c r="H8" s="1" t="s">
        <v>207</v>
      </c>
      <c r="J8" s="1">
        <v>102.5</v>
      </c>
      <c r="K8" s="12">
        <v>103.59959151</v>
      </c>
      <c r="L8" s="14">
        <v>162975</v>
      </c>
      <c r="M8" s="14">
        <v>164723.3505</v>
      </c>
      <c r="N8" s="12">
        <v>50.493417825999998</v>
      </c>
      <c r="O8" s="14">
        <v>1590</v>
      </c>
      <c r="P8" s="14">
        <v>0</v>
      </c>
      <c r="Q8" s="6" t="s">
        <v>207</v>
      </c>
      <c r="S8" s="16">
        <v>0.98938614048595108</v>
      </c>
      <c r="T8" s="9">
        <v>14.75</v>
      </c>
      <c r="U8" s="9">
        <v>1.05</v>
      </c>
      <c r="V8" s="6">
        <v>0.15206185567</v>
      </c>
      <c r="W8" s="6">
        <v>0.12292682926829269</v>
      </c>
      <c r="Y8" s="6">
        <v>-7.3600619808000005E-3</v>
      </c>
      <c r="Z8" s="6">
        <v>0.10203923828</v>
      </c>
      <c r="AA8" s="6">
        <v>0.22118220217000001</v>
      </c>
    </row>
    <row r="9" spans="2:27" ht="16.2" customHeight="1" x14ac:dyDescent="0.3">
      <c r="B9" s="127" t="s">
        <v>339</v>
      </c>
      <c r="C9" s="66" t="s">
        <v>504</v>
      </c>
      <c r="D9" s="66" t="s">
        <v>505</v>
      </c>
      <c r="E9" s="66" t="s">
        <v>161</v>
      </c>
      <c r="F9" s="66" t="s">
        <v>162</v>
      </c>
      <c r="G9" s="70">
        <v>1.0999999999999999E-2</v>
      </c>
      <c r="H9" s="7" t="s">
        <v>207</v>
      </c>
      <c r="J9" s="7">
        <v>84.1</v>
      </c>
      <c r="K9" s="13">
        <v>115.96116318</v>
      </c>
      <c r="L9" s="15">
        <v>503148.09759999998</v>
      </c>
      <c r="M9" s="15">
        <v>693765.02557000006</v>
      </c>
      <c r="N9" s="13">
        <v>492.1058013</v>
      </c>
      <c r="O9" s="15">
        <v>5982.7359999999999</v>
      </c>
      <c r="P9" s="15">
        <v>1</v>
      </c>
      <c r="Q9" s="8">
        <v>3.3900000000000002E-3</v>
      </c>
      <c r="S9" s="17">
        <v>0.72524281141830471</v>
      </c>
      <c r="T9" s="10">
        <v>11.65</v>
      </c>
      <c r="U9" s="10">
        <v>1</v>
      </c>
      <c r="V9" s="8">
        <v>0.14831317631999999</v>
      </c>
      <c r="W9" s="8">
        <v>0.14268727705112963</v>
      </c>
      <c r="Y9" s="8">
        <v>1.1892020483999999E-4</v>
      </c>
      <c r="Z9" s="8">
        <v>8.2041368394000003E-2</v>
      </c>
      <c r="AA9" s="8">
        <v>0.22733461552000001</v>
      </c>
    </row>
    <row r="10" spans="2:27" ht="16.2" customHeight="1" x14ac:dyDescent="0.3">
      <c r="B10" s="5" t="s">
        <v>16</v>
      </c>
      <c r="C10" s="65" t="s">
        <v>476</v>
      </c>
      <c r="D10" s="65" t="s">
        <v>149</v>
      </c>
      <c r="E10" s="65" t="s">
        <v>477</v>
      </c>
      <c r="F10" s="65" t="s">
        <v>477</v>
      </c>
      <c r="G10" s="68">
        <v>6.0000000000000001E-3</v>
      </c>
      <c r="H10" s="1" t="s">
        <v>207</v>
      </c>
      <c r="J10" s="1">
        <v>145.83000000000001</v>
      </c>
      <c r="K10" s="12">
        <v>166.60310290999999</v>
      </c>
      <c r="L10" s="14">
        <v>6650102.4733999996</v>
      </c>
      <c r="M10" s="14">
        <v>7597392.2150999997</v>
      </c>
      <c r="N10" s="12">
        <v>16988.526019000001</v>
      </c>
      <c r="O10" s="14">
        <v>45601.745000000003</v>
      </c>
      <c r="P10" s="14">
        <v>1</v>
      </c>
      <c r="Q10" s="6">
        <v>4.1700000000000001E-2</v>
      </c>
      <c r="S10" s="16">
        <v>0.87531382941155822</v>
      </c>
      <c r="T10" s="9">
        <v>13.27</v>
      </c>
      <c r="U10" s="9">
        <v>1.17</v>
      </c>
      <c r="V10" s="6">
        <v>8.7342855263000008E-2</v>
      </c>
      <c r="W10" s="6">
        <v>9.6276486319687299E-2</v>
      </c>
      <c r="Y10" s="6">
        <v>-2.8717948717000004E-3</v>
      </c>
      <c r="Z10" s="6">
        <v>-1.9649979200000001E-2</v>
      </c>
      <c r="AA10" s="6">
        <v>4.5225625528000003E-2</v>
      </c>
    </row>
    <row r="11" spans="2:27" s="7" customFormat="1" ht="16.2" customHeight="1" x14ac:dyDescent="0.3">
      <c r="B11" s="127" t="s">
        <v>29</v>
      </c>
      <c r="C11" s="66" t="s">
        <v>92</v>
      </c>
      <c r="D11" s="66" t="s">
        <v>149</v>
      </c>
      <c r="E11" s="66" t="s">
        <v>161</v>
      </c>
      <c r="F11" s="66" t="s">
        <v>162</v>
      </c>
      <c r="G11" s="70">
        <v>8.9999999999999993E-3</v>
      </c>
      <c r="H11" s="7" t="s">
        <v>207</v>
      </c>
      <c r="I11" s="1"/>
      <c r="J11" s="7">
        <v>99.97</v>
      </c>
      <c r="K11" s="13">
        <v>107.03912026</v>
      </c>
      <c r="L11" s="15">
        <v>6936883.1106000002</v>
      </c>
      <c r="M11" s="15">
        <v>7427406.8771000002</v>
      </c>
      <c r="N11" s="13">
        <v>13836.03139</v>
      </c>
      <c r="O11" s="15">
        <v>69389.648000000001</v>
      </c>
      <c r="P11" s="15">
        <v>1</v>
      </c>
      <c r="Q11" s="8">
        <v>4.6330000000000003E-2</v>
      </c>
      <c r="R11" s="1"/>
      <c r="S11" s="17">
        <v>0.93395760126924643</v>
      </c>
      <c r="T11" s="10">
        <v>9.57</v>
      </c>
      <c r="U11" s="10">
        <v>0.81</v>
      </c>
      <c r="V11" s="8">
        <v>9.7285757853000004E-2</v>
      </c>
      <c r="W11" s="8">
        <v>9.7229168750625192E-2</v>
      </c>
      <c r="X11" s="1"/>
      <c r="Y11" s="8">
        <v>-8.3325066962000004E-3</v>
      </c>
      <c r="Z11" s="8">
        <v>3.1059041402999997E-2</v>
      </c>
      <c r="AA11" s="8">
        <v>0.11836664251000001</v>
      </c>
    </row>
    <row r="12" spans="2:27" ht="16.2" customHeight="1" x14ac:dyDescent="0.3">
      <c r="B12" s="5" t="s">
        <v>31</v>
      </c>
      <c r="C12" s="65" t="s">
        <v>94</v>
      </c>
      <c r="D12" s="65" t="s">
        <v>149</v>
      </c>
      <c r="E12" s="65" t="s">
        <v>161</v>
      </c>
      <c r="F12" s="65" t="s">
        <v>174</v>
      </c>
      <c r="G12" s="68">
        <v>1.3000000000000001E-2</v>
      </c>
      <c r="H12" s="1" t="s">
        <v>207</v>
      </c>
      <c r="J12" s="1">
        <v>96.7</v>
      </c>
      <c r="K12" s="12">
        <v>120.41432355000001</v>
      </c>
      <c r="L12" s="14">
        <v>1558665.2355</v>
      </c>
      <c r="M12" s="14">
        <v>1940906.1011000001</v>
      </c>
      <c r="N12" s="12">
        <v>3723.7612665000001</v>
      </c>
      <c r="O12" s="14">
        <v>16118.565000000001</v>
      </c>
      <c r="P12" s="14">
        <v>1</v>
      </c>
      <c r="Q12" s="6">
        <v>1.0660000000000001E-2</v>
      </c>
      <c r="S12" s="16">
        <v>0.80306060898018472</v>
      </c>
      <c r="T12" s="9">
        <v>9</v>
      </c>
      <c r="U12" s="9">
        <v>0.75</v>
      </c>
      <c r="V12" s="6">
        <v>8.8635020682000007E-2</v>
      </c>
      <c r="W12" s="6">
        <v>9.3071354705274043E-2</v>
      </c>
      <c r="Y12" s="6">
        <v>-5.4093710260999996E-2</v>
      </c>
      <c r="Z12" s="6">
        <v>-8.9342374379E-2</v>
      </c>
      <c r="AA12" s="6">
        <v>3.5369801234999998E-2</v>
      </c>
    </row>
    <row r="13" spans="2:27" s="7" customFormat="1" ht="16.2" customHeight="1" x14ac:dyDescent="0.3">
      <c r="B13" s="127" t="s">
        <v>40</v>
      </c>
      <c r="C13" s="66" t="s">
        <v>101</v>
      </c>
      <c r="D13" s="66" t="s">
        <v>149</v>
      </c>
      <c r="E13" s="66" t="s">
        <v>180</v>
      </c>
      <c r="F13" s="66" t="s">
        <v>181</v>
      </c>
      <c r="G13" s="70">
        <v>1.1000000000000001E-2</v>
      </c>
      <c r="H13" s="7" t="s">
        <v>207</v>
      </c>
      <c r="I13" s="1"/>
      <c r="J13" s="7">
        <v>9.3699999999999992</v>
      </c>
      <c r="K13" s="13">
        <v>11.022054990999999</v>
      </c>
      <c r="L13" s="15">
        <v>2007519.3517</v>
      </c>
      <c r="M13" s="15">
        <v>2361471.5784999998</v>
      </c>
      <c r="N13" s="13">
        <v>16714.756348999999</v>
      </c>
      <c r="O13" s="15">
        <v>214249.66399999999</v>
      </c>
      <c r="P13" s="15">
        <v>1</v>
      </c>
      <c r="Q13" s="8">
        <v>1.3540000000000002E-2</v>
      </c>
      <c r="R13" s="1"/>
      <c r="S13" s="17">
        <v>0.85011370453613444</v>
      </c>
      <c r="T13" s="10">
        <v>1.2</v>
      </c>
      <c r="U13" s="10">
        <v>0.1</v>
      </c>
      <c r="V13" s="8">
        <v>0.12539184952999999</v>
      </c>
      <c r="W13" s="8">
        <v>0.12806830309498402</v>
      </c>
      <c r="X13" s="1"/>
      <c r="Y13" s="8">
        <v>-5.6327973483999996E-2</v>
      </c>
      <c r="Z13" s="8">
        <v>2.4922178589000001E-2</v>
      </c>
      <c r="AA13" s="8">
        <v>0.10385841104</v>
      </c>
    </row>
    <row r="14" spans="2:27" s="7" customFormat="1" ht="16.2" customHeight="1" x14ac:dyDescent="0.3">
      <c r="B14" s="5" t="s">
        <v>440</v>
      </c>
      <c r="C14" s="65" t="s">
        <v>448</v>
      </c>
      <c r="D14" s="65" t="s">
        <v>149</v>
      </c>
      <c r="E14" s="65" t="s">
        <v>175</v>
      </c>
      <c r="F14" s="65" t="s">
        <v>310</v>
      </c>
      <c r="G14" s="68">
        <v>8.3999999999999995E-3</v>
      </c>
      <c r="H14" s="1" t="s">
        <v>207</v>
      </c>
      <c r="I14" s="1"/>
      <c r="J14" s="1">
        <v>49.7</v>
      </c>
      <c r="K14" s="12">
        <v>76.675782045000005</v>
      </c>
      <c r="L14" s="14">
        <v>384632.87239999999</v>
      </c>
      <c r="M14" s="14">
        <v>593400.93142000004</v>
      </c>
      <c r="N14" s="12">
        <v>682.81069087000003</v>
      </c>
      <c r="O14" s="14">
        <v>7739.0919999999996</v>
      </c>
      <c r="P14" s="14">
        <v>1</v>
      </c>
      <c r="Q14" s="6">
        <v>2.5900000000000003E-3</v>
      </c>
      <c r="R14" s="1"/>
      <c r="S14" s="16">
        <v>0.64818380294878153</v>
      </c>
      <c r="T14" s="9">
        <v>10</v>
      </c>
      <c r="U14" s="9">
        <v>0.44</v>
      </c>
      <c r="V14" s="6">
        <v>0.18238190770999999</v>
      </c>
      <c r="W14" s="6">
        <v>0.1062374245472837</v>
      </c>
      <c r="X14" s="1"/>
      <c r="Y14" s="6">
        <v>-0.12959719788999999</v>
      </c>
      <c r="Z14" s="6">
        <v>-0.19442308207</v>
      </c>
      <c r="AA14" s="6">
        <v>5.4248728919999996E-2</v>
      </c>
    </row>
    <row r="15" spans="2:27" s="7" customFormat="1" ht="16.2" customHeight="1" x14ac:dyDescent="0.3">
      <c r="B15" s="127" t="s">
        <v>59</v>
      </c>
      <c r="C15" s="66" t="s">
        <v>123</v>
      </c>
      <c r="D15" s="66" t="s">
        <v>149</v>
      </c>
      <c r="E15" s="66" t="s">
        <v>196</v>
      </c>
      <c r="F15" s="66" t="s">
        <v>196</v>
      </c>
      <c r="G15" s="70">
        <v>3.5999999999999999E-3</v>
      </c>
      <c r="H15" s="7" t="s">
        <v>207</v>
      </c>
      <c r="I15" s="1"/>
      <c r="J15" s="7">
        <v>429.33</v>
      </c>
      <c r="K15" s="13">
        <v>595.41786249999996</v>
      </c>
      <c r="L15" s="15">
        <v>294091.05</v>
      </c>
      <c r="M15" s="15">
        <v>407861.23580999998</v>
      </c>
      <c r="N15" s="13">
        <v>198.20540217000001</v>
      </c>
      <c r="O15" s="15" t="e">
        <v>#N/A</v>
      </c>
      <c r="P15" s="15">
        <v>0</v>
      </c>
      <c r="Q15" s="8" t="s">
        <v>207</v>
      </c>
      <c r="R15" s="1"/>
      <c r="S15" s="17">
        <v>0.72105663440689949</v>
      </c>
      <c r="T15" s="10">
        <v>37.64</v>
      </c>
      <c r="U15" s="10">
        <v>2.7</v>
      </c>
      <c r="V15" s="8">
        <v>7.4829526251999998E-2</v>
      </c>
      <c r="W15" s="8">
        <v>7.5466424428761114E-2</v>
      </c>
      <c r="X15" s="1"/>
      <c r="Y15" s="8">
        <v>-1.7866129843000001E-2</v>
      </c>
      <c r="Z15" s="8">
        <v>-5.7407724202E-2</v>
      </c>
      <c r="AA15" s="8">
        <v>-7.6111818417000002E-2</v>
      </c>
    </row>
    <row r="16" spans="2:27" s="7" customFormat="1" ht="16.2" customHeight="1" x14ac:dyDescent="0.3">
      <c r="B16" s="5" t="s">
        <v>640</v>
      </c>
      <c r="C16" s="65" t="s">
        <v>295</v>
      </c>
      <c r="D16" s="65" t="s">
        <v>149</v>
      </c>
      <c r="E16" s="65" t="s">
        <v>307</v>
      </c>
      <c r="F16" s="65" t="s">
        <v>308</v>
      </c>
      <c r="G16" s="68">
        <v>0.01</v>
      </c>
      <c r="H16" s="1" t="s">
        <v>207</v>
      </c>
      <c r="I16" s="1"/>
      <c r="J16" s="1">
        <v>23.72</v>
      </c>
      <c r="K16" s="12">
        <v>28.311130034000001</v>
      </c>
      <c r="L16" s="14">
        <v>58820.737162999998</v>
      </c>
      <c r="M16" s="14">
        <v>70205.798420000006</v>
      </c>
      <c r="N16" s="12">
        <v>33.914656522000001</v>
      </c>
      <c r="O16" s="14">
        <v>2479.7949899999999</v>
      </c>
      <c r="P16" s="14">
        <v>0</v>
      </c>
      <c r="Q16" s="6" t="s">
        <v>207</v>
      </c>
      <c r="R16" s="1"/>
      <c r="S16" s="16">
        <v>0.8378330349764801</v>
      </c>
      <c r="T16" s="9">
        <v>1.8203643759999999E-2</v>
      </c>
      <c r="U16" s="9">
        <v>0</v>
      </c>
      <c r="V16" s="6">
        <v>4.7405322292E-4</v>
      </c>
      <c r="W16" s="6">
        <v>0</v>
      </c>
      <c r="X16" s="1"/>
      <c r="Y16" s="6">
        <v>-1.8618121639E-2</v>
      </c>
      <c r="Z16" s="6">
        <v>-1.1666666666000001E-2</v>
      </c>
      <c r="AA16" s="6">
        <v>-1.0818605106000001E-2</v>
      </c>
    </row>
    <row r="17" spans="2:27" ht="16.2" customHeight="1" x14ac:dyDescent="0.3">
      <c r="B17" s="127" t="s">
        <v>32</v>
      </c>
      <c r="C17" s="66" t="s">
        <v>95</v>
      </c>
      <c r="D17" s="66" t="s">
        <v>149</v>
      </c>
      <c r="E17" s="66" t="s">
        <v>168</v>
      </c>
      <c r="F17" s="66" t="s">
        <v>169</v>
      </c>
      <c r="G17" s="70">
        <v>9.4999999999999998E-3</v>
      </c>
      <c r="H17" s="7" t="s">
        <v>309</v>
      </c>
      <c r="J17" s="7">
        <v>88.5</v>
      </c>
      <c r="K17" s="13">
        <v>109.3227813</v>
      </c>
      <c r="L17" s="15">
        <v>1327269.5460000001</v>
      </c>
      <c r="M17" s="15">
        <v>1639557.0430000001</v>
      </c>
      <c r="N17" s="13">
        <v>1869.1169695999999</v>
      </c>
      <c r="O17" s="15">
        <v>14997.396000000001</v>
      </c>
      <c r="P17" s="15">
        <v>1</v>
      </c>
      <c r="Q17" s="8">
        <v>9.0299999999999998E-3</v>
      </c>
      <c r="S17" s="17">
        <v>0.80952934921351105</v>
      </c>
      <c r="T17" s="10">
        <v>9.34</v>
      </c>
      <c r="U17" s="10">
        <v>0.82</v>
      </c>
      <c r="V17" s="8">
        <v>0.11757301107</v>
      </c>
      <c r="W17" s="8">
        <v>0.1111864406779661</v>
      </c>
      <c r="Y17" s="8">
        <v>-2.8753292361999999E-2</v>
      </c>
      <c r="Z17" s="8">
        <v>-5.0004081661999995E-2</v>
      </c>
      <c r="AA17" s="8">
        <v>0.22893931200000001</v>
      </c>
    </row>
    <row r="18" spans="2:27" s="7" customFormat="1" ht="16.2" customHeight="1" x14ac:dyDescent="0.3">
      <c r="B18" s="5" t="s">
        <v>27</v>
      </c>
      <c r="C18" s="65" t="s">
        <v>90</v>
      </c>
      <c r="D18" s="65" t="s">
        <v>149</v>
      </c>
      <c r="E18" s="65" t="s">
        <v>170</v>
      </c>
      <c r="F18" s="65" t="s">
        <v>171</v>
      </c>
      <c r="G18" s="68">
        <v>0.01</v>
      </c>
      <c r="H18" s="1" t="s">
        <v>304</v>
      </c>
      <c r="I18" s="1"/>
      <c r="J18" s="1">
        <v>110.75</v>
      </c>
      <c r="K18" s="12">
        <v>115.05410728</v>
      </c>
      <c r="L18" s="14">
        <v>1995859.3073</v>
      </c>
      <c r="M18" s="14">
        <v>2073424.9288000001</v>
      </c>
      <c r="N18" s="12">
        <v>3952.5402465000002</v>
      </c>
      <c r="O18" s="14">
        <v>18021.303</v>
      </c>
      <c r="P18" s="14">
        <v>1</v>
      </c>
      <c r="Q18" s="6">
        <v>1.3480000000000001E-2</v>
      </c>
      <c r="R18" s="1"/>
      <c r="S18" s="16">
        <v>0.96259058123387664</v>
      </c>
      <c r="T18" s="9">
        <v>10.92</v>
      </c>
      <c r="U18" s="9">
        <v>0.91</v>
      </c>
      <c r="V18" s="6">
        <v>0.10272812794</v>
      </c>
      <c r="W18" s="6">
        <v>9.8600451467268618E-2</v>
      </c>
      <c r="X18" s="1"/>
      <c r="Y18" s="6">
        <v>-2.8849526481000001E-2</v>
      </c>
      <c r="Z18" s="6">
        <v>9.6315975134000009E-4</v>
      </c>
      <c r="AA18" s="6">
        <v>0.14423489327</v>
      </c>
    </row>
    <row r="19" spans="2:27" ht="16.2" customHeight="1" x14ac:dyDescent="0.3">
      <c r="B19" s="127" t="s">
        <v>17</v>
      </c>
      <c r="C19" s="66" t="s">
        <v>82</v>
      </c>
      <c r="D19" s="66" t="s">
        <v>149</v>
      </c>
      <c r="E19" s="66" t="s">
        <v>159</v>
      </c>
      <c r="F19" s="66" t="s">
        <v>160</v>
      </c>
      <c r="G19" s="70">
        <v>8.5000000000000006E-3</v>
      </c>
      <c r="H19" s="7" t="s">
        <v>300</v>
      </c>
      <c r="J19" s="7">
        <v>89.5</v>
      </c>
      <c r="K19" s="13">
        <v>105.02913678</v>
      </c>
      <c r="L19" s="15">
        <v>4599413.7615</v>
      </c>
      <c r="M19" s="15">
        <v>5397457.6210000003</v>
      </c>
      <c r="N19" s="13">
        <v>6611.3327004000002</v>
      </c>
      <c r="O19" s="15">
        <v>51390.097893999999</v>
      </c>
      <c r="P19" s="15">
        <v>1</v>
      </c>
      <c r="Q19" s="8">
        <v>3.1059999999999997E-2</v>
      </c>
      <c r="S19" s="17">
        <v>0.85214448812877308</v>
      </c>
      <c r="T19" s="10">
        <v>9.84</v>
      </c>
      <c r="U19" s="10">
        <v>0.82</v>
      </c>
      <c r="V19" s="8">
        <v>0.10071647901</v>
      </c>
      <c r="W19" s="8">
        <v>0.10994413407821228</v>
      </c>
      <c r="Y19" s="8">
        <v>-2.8019113814000001E-2</v>
      </c>
      <c r="Z19" s="8">
        <v>-9.6362536839999999E-2</v>
      </c>
      <c r="AA19" s="8">
        <v>1.097118964E-2</v>
      </c>
    </row>
    <row r="20" spans="2:27" s="7" customFormat="1" ht="16.2" customHeight="1" x14ac:dyDescent="0.3">
      <c r="B20" s="5" t="s">
        <v>229</v>
      </c>
      <c r="C20" s="65" t="s">
        <v>293</v>
      </c>
      <c r="D20" s="65" t="s">
        <v>149</v>
      </c>
      <c r="E20" s="65" t="s">
        <v>306</v>
      </c>
      <c r="F20" s="65" t="s">
        <v>164</v>
      </c>
      <c r="G20" s="68">
        <v>8.0000000000000002E-3</v>
      </c>
      <c r="H20" s="1" t="s">
        <v>207</v>
      </c>
      <c r="I20" s="1"/>
      <c r="J20" s="1">
        <v>9.4</v>
      </c>
      <c r="K20" s="12">
        <v>11.870306914</v>
      </c>
      <c r="L20" s="14">
        <v>399500</v>
      </c>
      <c r="M20" s="14">
        <v>504488.04388000001</v>
      </c>
      <c r="N20" s="12">
        <v>130.63936434999999</v>
      </c>
      <c r="O20" s="14" t="e">
        <v>#N/A</v>
      </c>
      <c r="P20" s="14">
        <v>0</v>
      </c>
      <c r="Q20" s="6" t="s">
        <v>207</v>
      </c>
      <c r="R20" s="1"/>
      <c r="S20" s="16">
        <v>0.79189190878573779</v>
      </c>
      <c r="T20" s="9">
        <v>0.94699999999999995</v>
      </c>
      <c r="U20" s="9">
        <v>7.1999999999999995E-2</v>
      </c>
      <c r="V20" s="6">
        <v>0.11506682867000001</v>
      </c>
      <c r="W20" s="6">
        <v>9.1914893617021265E-2</v>
      </c>
      <c r="X20" s="1"/>
      <c r="Y20" s="6">
        <v>-2.9698769631000001E-3</v>
      </c>
      <c r="Z20" s="6">
        <v>9.2507490592000002E-2</v>
      </c>
      <c r="AA20" s="6">
        <v>0.26749021113999999</v>
      </c>
    </row>
    <row r="21" spans="2:27" ht="16.2" customHeight="1" x14ac:dyDescent="0.3">
      <c r="B21" s="127" t="s">
        <v>233</v>
      </c>
      <c r="C21" s="66" t="s">
        <v>311</v>
      </c>
      <c r="D21" s="66" t="s">
        <v>149</v>
      </c>
      <c r="E21" s="66" t="s">
        <v>187</v>
      </c>
      <c r="F21" s="66" t="s">
        <v>313</v>
      </c>
      <c r="G21" s="70">
        <v>9.4999999999999998E-3</v>
      </c>
      <c r="H21" s="7" t="s">
        <v>312</v>
      </c>
      <c r="J21" s="7">
        <v>102.46</v>
      </c>
      <c r="K21" s="13">
        <v>126.70900896000001</v>
      </c>
      <c r="L21" s="15">
        <v>287932.37478000001</v>
      </c>
      <c r="M21" s="15">
        <v>356076.77002</v>
      </c>
      <c r="N21" s="13">
        <v>115.52692260000001</v>
      </c>
      <c r="O21" s="15" t="e">
        <v>#N/A</v>
      </c>
      <c r="P21" s="15">
        <v>0</v>
      </c>
      <c r="Q21" s="8" t="s">
        <v>207</v>
      </c>
      <c r="S21" s="17">
        <v>0.80862442884661001</v>
      </c>
      <c r="T21" s="10">
        <v>11.88</v>
      </c>
      <c r="U21" s="10">
        <v>1</v>
      </c>
      <c r="V21" s="8">
        <v>0.11507167763999999</v>
      </c>
      <c r="W21" s="8">
        <v>0.11711887565879368</v>
      </c>
      <c r="Y21" s="8">
        <v>-5.6288819887E-3</v>
      </c>
      <c r="Z21" s="8">
        <v>-4.0450783053999996E-2</v>
      </c>
      <c r="AA21" s="8">
        <v>0.10755783577000001</v>
      </c>
    </row>
    <row r="22" spans="2:27" s="7" customFormat="1" ht="16.2" customHeight="1" x14ac:dyDescent="0.3">
      <c r="B22" s="5" t="s">
        <v>234</v>
      </c>
      <c r="C22" s="65" t="s">
        <v>290</v>
      </c>
      <c r="D22" s="65" t="s">
        <v>149</v>
      </c>
      <c r="E22" s="65" t="s">
        <v>168</v>
      </c>
      <c r="F22" s="65" t="s">
        <v>179</v>
      </c>
      <c r="G22" s="68">
        <v>1.18E-2</v>
      </c>
      <c r="H22" s="1" t="s">
        <v>305</v>
      </c>
      <c r="I22" s="1"/>
      <c r="J22" s="1">
        <v>70.75</v>
      </c>
      <c r="K22" s="12">
        <v>95.139842243999993</v>
      </c>
      <c r="L22" s="14">
        <v>473107.72625000001</v>
      </c>
      <c r="M22" s="14">
        <v>636203.45498000004</v>
      </c>
      <c r="N22" s="12">
        <v>346.87793042999999</v>
      </c>
      <c r="O22" s="14">
        <v>6687.0349999999999</v>
      </c>
      <c r="P22" s="14">
        <v>1</v>
      </c>
      <c r="Q22" s="6">
        <v>3.1700000000000001E-3</v>
      </c>
      <c r="R22" s="1"/>
      <c r="S22" s="16">
        <v>0.74364218324591402</v>
      </c>
      <c r="T22" s="9">
        <v>8.4</v>
      </c>
      <c r="U22" s="9">
        <v>0.6</v>
      </c>
      <c r="V22" s="6">
        <v>0.10119262739</v>
      </c>
      <c r="W22" s="6">
        <v>0.10176678445229681</v>
      </c>
      <c r="X22" s="1"/>
      <c r="Y22" s="6">
        <v>-7.1568902612999998E-3</v>
      </c>
      <c r="Z22" s="6">
        <v>-0.18460677620999999</v>
      </c>
      <c r="AA22" s="6">
        <v>-5.8589135106000001E-2</v>
      </c>
    </row>
    <row r="23" spans="2:27" ht="16.2" customHeight="1" x14ac:dyDescent="0.3">
      <c r="B23" s="127" t="s">
        <v>340</v>
      </c>
      <c r="C23" s="66" t="s">
        <v>464</v>
      </c>
      <c r="D23" s="66" t="s">
        <v>149</v>
      </c>
      <c r="E23" s="66" t="s">
        <v>159</v>
      </c>
      <c r="F23" s="66" t="s">
        <v>465</v>
      </c>
      <c r="G23" s="70">
        <v>9.4999999999999998E-3</v>
      </c>
      <c r="H23" s="7" t="s">
        <v>300</v>
      </c>
      <c r="J23" s="7">
        <v>31.4</v>
      </c>
      <c r="K23" s="13">
        <v>46.320492383000001</v>
      </c>
      <c r="L23" s="15">
        <v>145853</v>
      </c>
      <c r="M23" s="15">
        <v>215158.68711999999</v>
      </c>
      <c r="N23" s="13">
        <v>417.6061613</v>
      </c>
      <c r="O23" s="15">
        <v>4645</v>
      </c>
      <c r="P23" s="15">
        <v>0</v>
      </c>
      <c r="Q23" s="8" t="s">
        <v>207</v>
      </c>
      <c r="S23" s="17">
        <v>0.67788571287994459</v>
      </c>
      <c r="T23" s="10">
        <v>4.6558999999999999</v>
      </c>
      <c r="U23" s="10">
        <v>0.39</v>
      </c>
      <c r="V23" s="8">
        <v>0.14299447174000002</v>
      </c>
      <c r="W23" s="8">
        <v>0.14904458598726114</v>
      </c>
      <c r="Y23" s="8">
        <v>-8.3750606147000001E-2</v>
      </c>
      <c r="Z23" s="8">
        <v>-3.9325695898E-3</v>
      </c>
      <c r="AA23" s="8">
        <v>0.10952146255</v>
      </c>
    </row>
    <row r="24" spans="2:27" s="7" customFormat="1" ht="16.2" customHeight="1" x14ac:dyDescent="0.3">
      <c r="B24" s="5" t="s">
        <v>231</v>
      </c>
      <c r="C24" s="65" t="s">
        <v>475</v>
      </c>
      <c r="D24" s="65" t="s">
        <v>149</v>
      </c>
      <c r="E24" s="65" t="s">
        <v>168</v>
      </c>
      <c r="F24" s="65" t="s">
        <v>173</v>
      </c>
      <c r="G24" s="68">
        <v>8.5000000000000006E-3</v>
      </c>
      <c r="H24" s="1" t="s">
        <v>300</v>
      </c>
      <c r="I24" s="1"/>
      <c r="J24" s="1">
        <v>83.43</v>
      </c>
      <c r="K24" s="12">
        <v>110.19566433</v>
      </c>
      <c r="L24" s="14">
        <v>1056229.3898</v>
      </c>
      <c r="M24" s="14">
        <v>1395084.4935999999</v>
      </c>
      <c r="N24" s="12">
        <v>26736.430230000002</v>
      </c>
      <c r="O24" s="14">
        <v>12660.066999999999</v>
      </c>
      <c r="P24" s="14">
        <v>1</v>
      </c>
      <c r="Q24" s="6">
        <v>7.1699999999999993E-3</v>
      </c>
      <c r="R24" s="1"/>
      <c r="S24" s="16">
        <v>0.75710782731119464</v>
      </c>
      <c r="T24" s="9">
        <v>8.61</v>
      </c>
      <c r="U24" s="9">
        <v>0.75</v>
      </c>
      <c r="V24" s="6">
        <v>0.10934721869000001</v>
      </c>
      <c r="W24" s="6">
        <v>0.10787486515641855</v>
      </c>
      <c r="X24" s="1"/>
      <c r="Y24" s="6">
        <v>-7.6693227091000002E-2</v>
      </c>
      <c r="Z24" s="6">
        <v>-3.5876012859000002E-2</v>
      </c>
      <c r="AA24" s="6">
        <v>0.16658444891999999</v>
      </c>
    </row>
    <row r="25" spans="2:27" ht="16.2" customHeight="1" x14ac:dyDescent="0.3">
      <c r="B25" s="127" t="s">
        <v>389</v>
      </c>
      <c r="C25" s="66" t="s">
        <v>509</v>
      </c>
      <c r="D25" s="66" t="s">
        <v>149</v>
      </c>
      <c r="E25" s="66" t="s">
        <v>161</v>
      </c>
      <c r="F25" s="66" t="s">
        <v>347</v>
      </c>
      <c r="G25" s="70">
        <v>0.01</v>
      </c>
      <c r="H25" s="7" t="s">
        <v>510</v>
      </c>
      <c r="J25" s="7">
        <v>88.75</v>
      </c>
      <c r="K25" s="13">
        <v>102.12735411</v>
      </c>
      <c r="L25" s="15">
        <v>375859.97749999998</v>
      </c>
      <c r="M25" s="15">
        <v>432513.63403000002</v>
      </c>
      <c r="N25" s="13">
        <v>747.90275522000002</v>
      </c>
      <c r="O25" s="15">
        <v>4235.0420000000004</v>
      </c>
      <c r="P25" s="15">
        <v>1</v>
      </c>
      <c r="Q25" s="8">
        <v>2.5500000000000002E-3</v>
      </c>
      <c r="S25" s="17">
        <v>0.86901301589002855</v>
      </c>
      <c r="T25" s="10">
        <v>14.05</v>
      </c>
      <c r="U25" s="10">
        <v>1.7</v>
      </c>
      <c r="V25" s="8">
        <v>0.15547194865</v>
      </c>
      <c r="W25" s="8">
        <v>0.22985915492957745</v>
      </c>
      <c r="Y25" s="8">
        <v>-3.5430931420999998E-2</v>
      </c>
      <c r="Z25" s="8">
        <v>0.10833037094</v>
      </c>
      <c r="AA25" s="8">
        <v>0.14332560580999998</v>
      </c>
    </row>
    <row r="26" spans="2:27" s="7" customFormat="1" ht="16.2" customHeight="1" x14ac:dyDescent="0.3">
      <c r="B26" s="5" t="s">
        <v>56</v>
      </c>
      <c r="C26" s="65" t="s">
        <v>119</v>
      </c>
      <c r="D26" s="65" t="s">
        <v>156</v>
      </c>
      <c r="E26" s="65" t="s">
        <v>161</v>
      </c>
      <c r="F26" s="65" t="s">
        <v>207</v>
      </c>
      <c r="G26" s="68">
        <v>3.0000000000000001E-3</v>
      </c>
      <c r="H26" s="1" t="s">
        <v>207</v>
      </c>
      <c r="I26" s="1"/>
      <c r="J26" s="1">
        <v>120.05</v>
      </c>
      <c r="K26" s="12">
        <v>125.10397996</v>
      </c>
      <c r="L26" s="14">
        <v>417054.90049999999</v>
      </c>
      <c r="M26" s="14">
        <v>434612.47742000001</v>
      </c>
      <c r="N26" s="12">
        <v>127.93884</v>
      </c>
      <c r="O26" s="14">
        <v>3474.01</v>
      </c>
      <c r="P26" s="14">
        <v>0</v>
      </c>
      <c r="Q26" s="6" t="s">
        <v>207</v>
      </c>
      <c r="R26" s="1"/>
      <c r="S26" s="16">
        <v>0.95960176517472962</v>
      </c>
      <c r="T26" s="9">
        <v>11.021915065</v>
      </c>
      <c r="U26" s="9">
        <v>0.93</v>
      </c>
      <c r="V26" s="6">
        <v>8.8069636956000008E-2</v>
      </c>
      <c r="W26" s="6">
        <v>9.2961266139108711E-2</v>
      </c>
      <c r="X26" s="1"/>
      <c r="Y26" s="6">
        <v>-1.5983606556999999E-2</v>
      </c>
      <c r="Z26" s="6">
        <v>3.6500894238999998E-3</v>
      </c>
      <c r="AA26" s="6">
        <v>4.7684772477000002E-2</v>
      </c>
    </row>
    <row r="27" spans="2:27" s="7" customFormat="1" ht="16.2" customHeight="1" x14ac:dyDescent="0.3">
      <c r="B27" s="127" t="s">
        <v>221</v>
      </c>
      <c r="C27" s="66" t="s">
        <v>288</v>
      </c>
      <c r="D27" s="66" t="s">
        <v>153</v>
      </c>
      <c r="E27" s="66" t="s">
        <v>318</v>
      </c>
      <c r="F27" s="66" t="s">
        <v>319</v>
      </c>
      <c r="G27" s="70">
        <v>9.1999999999999998E-3</v>
      </c>
      <c r="H27" s="7" t="s">
        <v>317</v>
      </c>
      <c r="I27" s="1"/>
      <c r="J27" s="7">
        <v>74.849999999999994</v>
      </c>
      <c r="K27" s="13">
        <v>89.309773694</v>
      </c>
      <c r="L27" s="15">
        <v>525040.19024999999</v>
      </c>
      <c r="M27" s="15">
        <v>626469.21270999999</v>
      </c>
      <c r="N27" s="13">
        <v>783.81424608999998</v>
      </c>
      <c r="O27" s="15">
        <v>7014.5649999999996</v>
      </c>
      <c r="P27" s="15">
        <v>1</v>
      </c>
      <c r="Q27" s="8">
        <v>3.5599999999999998E-3</v>
      </c>
      <c r="R27" s="1"/>
      <c r="S27" s="17">
        <v>0.83809416264402159</v>
      </c>
      <c r="T27" s="10">
        <v>9.6</v>
      </c>
      <c r="U27" s="10">
        <v>0.8</v>
      </c>
      <c r="V27" s="8">
        <v>0.12567089933</v>
      </c>
      <c r="W27" s="8">
        <v>0.12825651302605212</v>
      </c>
      <c r="X27" s="1"/>
      <c r="Y27" s="8">
        <v>-4.0507627227E-2</v>
      </c>
      <c r="Z27" s="8">
        <v>-7.1660005359000009E-2</v>
      </c>
      <c r="AA27" s="8">
        <v>0.10136811799000001</v>
      </c>
    </row>
    <row r="28" spans="2:27" s="7" customFormat="1" ht="16.2" customHeight="1" x14ac:dyDescent="0.3">
      <c r="B28" s="5" t="s">
        <v>55</v>
      </c>
      <c r="C28" s="65" t="s">
        <v>117</v>
      </c>
      <c r="D28" s="65" t="s">
        <v>153</v>
      </c>
      <c r="E28" s="65" t="s">
        <v>192</v>
      </c>
      <c r="F28" s="65" t="s">
        <v>192</v>
      </c>
      <c r="G28" s="68">
        <v>5.0000000000000001E-3</v>
      </c>
      <c r="H28" s="1" t="s">
        <v>320</v>
      </c>
      <c r="I28" s="1"/>
      <c r="J28" s="1">
        <v>86</v>
      </c>
      <c r="K28" s="12">
        <v>97.684398509000005</v>
      </c>
      <c r="L28" s="14">
        <v>319837.26799999998</v>
      </c>
      <c r="M28" s="14">
        <v>363291.99005999998</v>
      </c>
      <c r="N28" s="12">
        <v>246.42046869999999</v>
      </c>
      <c r="O28" s="14">
        <v>3719.038</v>
      </c>
      <c r="P28" s="14">
        <v>1</v>
      </c>
      <c r="Q28" s="6">
        <v>2.1800000000000001E-3</v>
      </c>
      <c r="R28" s="1"/>
      <c r="S28" s="16">
        <v>0.88038623682651351</v>
      </c>
      <c r="T28" s="9">
        <v>10.39</v>
      </c>
      <c r="U28" s="9">
        <v>0.86</v>
      </c>
      <c r="V28" s="6">
        <v>0.12633754862999999</v>
      </c>
      <c r="W28" s="6">
        <v>0.12000000000000001</v>
      </c>
      <c r="X28" s="1"/>
      <c r="Y28" s="6">
        <v>-2.0054694622000001E-2</v>
      </c>
      <c r="Z28" s="6">
        <v>4.4806483545000005E-2</v>
      </c>
      <c r="AA28" s="6">
        <v>0.17415809821</v>
      </c>
    </row>
    <row r="29" spans="2:27" ht="16.2" customHeight="1" x14ac:dyDescent="0.3">
      <c r="B29" s="127" t="s">
        <v>22</v>
      </c>
      <c r="C29" s="66" t="s">
        <v>87</v>
      </c>
      <c r="D29" s="66" t="s">
        <v>153</v>
      </c>
      <c r="E29" s="66" t="s">
        <v>164</v>
      </c>
      <c r="F29" s="66" t="s">
        <v>167</v>
      </c>
      <c r="G29" s="70">
        <v>6.0000000000000001E-3</v>
      </c>
      <c r="H29" s="7" t="s">
        <v>303</v>
      </c>
      <c r="J29" s="7">
        <v>6.07</v>
      </c>
      <c r="K29" s="13">
        <v>7.6289929949999999</v>
      </c>
      <c r="L29" s="15">
        <v>1325870.1000000001</v>
      </c>
      <c r="M29" s="15">
        <v>1666400.9399000001</v>
      </c>
      <c r="N29" s="13">
        <v>1746.6594760999999</v>
      </c>
      <c r="O29" s="15">
        <v>218430</v>
      </c>
      <c r="P29" s="15">
        <v>1</v>
      </c>
      <c r="Q29" s="8">
        <v>9.2399999999999999E-3</v>
      </c>
      <c r="S29" s="17">
        <v>0.79564891512919789</v>
      </c>
      <c r="T29" s="10">
        <v>0.7</v>
      </c>
      <c r="U29" s="10">
        <v>0.06</v>
      </c>
      <c r="V29" s="8">
        <v>0.11725293131999999</v>
      </c>
      <c r="W29" s="8">
        <v>0.11861614497528829</v>
      </c>
      <c r="Y29" s="8">
        <v>-4.4094488187999999E-2</v>
      </c>
      <c r="Z29" s="8">
        <v>-1.7370930779E-2</v>
      </c>
      <c r="AA29" s="8">
        <v>0.13195743869999998</v>
      </c>
    </row>
    <row r="30" spans="2:27" s="7" customFormat="1" ht="16.2" customHeight="1" x14ac:dyDescent="0.3">
      <c r="B30" s="5" t="s">
        <v>64</v>
      </c>
      <c r="C30" s="65" t="s">
        <v>128</v>
      </c>
      <c r="D30" s="65" t="s">
        <v>153</v>
      </c>
      <c r="E30" s="65" t="s">
        <v>184</v>
      </c>
      <c r="F30" s="65" t="s">
        <v>160</v>
      </c>
      <c r="G30" s="68">
        <v>0.01</v>
      </c>
      <c r="H30" s="1" t="s">
        <v>352</v>
      </c>
      <c r="I30" s="1"/>
      <c r="J30" s="1">
        <v>5.88</v>
      </c>
      <c r="K30" s="12">
        <v>7.6476933073</v>
      </c>
      <c r="L30" s="14">
        <v>254616.58319999999</v>
      </c>
      <c r="M30" s="14">
        <v>331161.48626999999</v>
      </c>
      <c r="N30" s="12">
        <v>328.67185826000002</v>
      </c>
      <c r="O30" s="14">
        <v>43302.14</v>
      </c>
      <c r="P30" s="14">
        <v>1</v>
      </c>
      <c r="Q30" s="6">
        <v>1.72E-3</v>
      </c>
      <c r="R30" s="1"/>
      <c r="S30" s="16">
        <v>0.76885928393432401</v>
      </c>
      <c r="T30" s="9">
        <v>0.82499999999999996</v>
      </c>
      <c r="U30" s="9">
        <v>7.0000000000000007E-2</v>
      </c>
      <c r="V30" s="6">
        <v>0.13959390862999999</v>
      </c>
      <c r="W30" s="6">
        <v>0.14285714285714288</v>
      </c>
      <c r="X30" s="1"/>
      <c r="Y30" s="6">
        <v>-3.1301482701999998E-2</v>
      </c>
      <c r="Z30" s="6">
        <v>-2.6904250777E-2</v>
      </c>
      <c r="AA30" s="6">
        <v>0.13067607664</v>
      </c>
    </row>
    <row r="31" spans="2:27" ht="16.2" customHeight="1" x14ac:dyDescent="0.3">
      <c r="B31" s="127" t="s">
        <v>641</v>
      </c>
      <c r="C31" s="66" t="s">
        <v>294</v>
      </c>
      <c r="D31" s="66" t="s">
        <v>153</v>
      </c>
      <c r="E31" s="66" t="s">
        <v>168</v>
      </c>
      <c r="F31" s="66" t="s">
        <v>175</v>
      </c>
      <c r="G31" s="70">
        <v>8.0000000000000002E-3</v>
      </c>
      <c r="H31" s="7" t="s">
        <v>352</v>
      </c>
      <c r="J31" s="7">
        <v>9.8000000000000007</v>
      </c>
      <c r="K31" s="13">
        <v>12.492078243</v>
      </c>
      <c r="L31" s="15">
        <v>183711.535</v>
      </c>
      <c r="M31" s="15">
        <v>234177.43565999999</v>
      </c>
      <c r="N31" s="13">
        <v>386.78222434999998</v>
      </c>
      <c r="O31" s="15">
        <v>18746.075000000001</v>
      </c>
      <c r="P31" s="15">
        <v>1</v>
      </c>
      <c r="Q31" s="8">
        <v>1.24E-3</v>
      </c>
      <c r="S31" s="17">
        <v>0.7844971676743604</v>
      </c>
      <c r="T31" s="10">
        <v>1.3660000000000001</v>
      </c>
      <c r="U31" s="10">
        <v>0.108</v>
      </c>
      <c r="V31" s="8">
        <v>0.1369286287</v>
      </c>
      <c r="W31" s="8">
        <v>0.13224489795918368</v>
      </c>
      <c r="Y31" s="8">
        <v>-4.6878039292000004E-2</v>
      </c>
      <c r="Z31" s="8">
        <v>-1.0085376827999998E-2</v>
      </c>
      <c r="AA31" s="8">
        <v>0.11952278915999999</v>
      </c>
    </row>
    <row r="32" spans="2:27" s="7" customFormat="1" ht="16.2" customHeight="1" x14ac:dyDescent="0.3">
      <c r="B32" s="5" t="s">
        <v>639</v>
      </c>
      <c r="C32" s="65"/>
      <c r="D32" s="65" t="s">
        <v>153</v>
      </c>
      <c r="E32" s="65" t="s">
        <v>168</v>
      </c>
      <c r="F32" s="65" t="s">
        <v>177</v>
      </c>
      <c r="G32" s="68">
        <v>0.01</v>
      </c>
      <c r="H32" s="1" t="s">
        <v>352</v>
      </c>
      <c r="I32" s="1"/>
      <c r="J32" s="1">
        <v>49.57</v>
      </c>
      <c r="K32" s="12">
        <v>72.506116289999994</v>
      </c>
      <c r="L32" s="14">
        <v>912057.16746000003</v>
      </c>
      <c r="M32" s="14">
        <v>1334067.4409</v>
      </c>
      <c r="N32" s="12">
        <v>1790.4560908999999</v>
      </c>
      <c r="O32" s="14">
        <v>18399.378000000001</v>
      </c>
      <c r="P32" s="14">
        <v>1</v>
      </c>
      <c r="Q32" s="6">
        <v>6.1199999999999996E-3</v>
      </c>
      <c r="R32" s="1"/>
      <c r="S32" s="16">
        <v>0.68366646203661952</v>
      </c>
      <c r="T32" s="9">
        <v>7.6</v>
      </c>
      <c r="U32" s="9">
        <v>0.6</v>
      </c>
      <c r="V32" s="6">
        <v>0.12463102656</v>
      </c>
      <c r="W32" s="6">
        <v>0.14524914262658864</v>
      </c>
      <c r="X32" s="1"/>
      <c r="Y32" s="6">
        <v>-7.1741899154000005E-2</v>
      </c>
      <c r="Z32" s="6">
        <v>-0.16672681368</v>
      </c>
      <c r="AA32" s="6">
        <v>-7.8050388614000002E-2</v>
      </c>
    </row>
    <row r="33" spans="2:27" ht="16.2" customHeight="1" x14ac:dyDescent="0.3">
      <c r="B33" s="127" t="s">
        <v>392</v>
      </c>
      <c r="C33" s="66" t="s">
        <v>489</v>
      </c>
      <c r="D33" s="66" t="s">
        <v>153</v>
      </c>
      <c r="E33" s="66" t="s">
        <v>490</v>
      </c>
      <c r="F33" s="66" t="s">
        <v>488</v>
      </c>
      <c r="G33" s="70">
        <v>0.01</v>
      </c>
      <c r="H33" s="7" t="s">
        <v>491</v>
      </c>
      <c r="J33" s="7">
        <v>6.68</v>
      </c>
      <c r="K33" s="13">
        <v>9.1340009444000003</v>
      </c>
      <c r="L33" s="15">
        <v>517855.5772</v>
      </c>
      <c r="M33" s="15">
        <v>708097.80406999995</v>
      </c>
      <c r="N33" s="13">
        <v>1559.6198583</v>
      </c>
      <c r="O33" s="15">
        <v>77523.289999999994</v>
      </c>
      <c r="P33" s="15">
        <v>1</v>
      </c>
      <c r="Q33" s="8">
        <v>3.5299999999999997E-3</v>
      </c>
      <c r="S33" s="17">
        <v>0.73133340369265742</v>
      </c>
      <c r="T33" s="10">
        <v>0.97499999999999998</v>
      </c>
      <c r="U33" s="10">
        <v>0.08</v>
      </c>
      <c r="V33" s="8">
        <v>0.13337893296</v>
      </c>
      <c r="W33" s="8">
        <v>0.1437125748502994</v>
      </c>
      <c r="Y33" s="8">
        <v>-5.7827926656999998E-2</v>
      </c>
      <c r="Z33" s="8">
        <v>-6.5607850395999992E-2</v>
      </c>
      <c r="AA33" s="8">
        <v>3.9167921786000003E-2</v>
      </c>
    </row>
    <row r="34" spans="2:27" s="7" customFormat="1" ht="16.2" customHeight="1" x14ac:dyDescent="0.3">
      <c r="B34" s="5" t="s">
        <v>383</v>
      </c>
      <c r="C34" s="65" t="s">
        <v>517</v>
      </c>
      <c r="D34" s="65" t="s">
        <v>153</v>
      </c>
      <c r="E34" s="65" t="s">
        <v>161</v>
      </c>
      <c r="F34" s="65" t="s">
        <v>494</v>
      </c>
      <c r="G34" s="68">
        <v>7.7999999999999996E-3</v>
      </c>
      <c r="H34" s="1" t="s">
        <v>518</v>
      </c>
      <c r="I34" s="1"/>
      <c r="J34" s="1">
        <v>72.599999999999994</v>
      </c>
      <c r="K34" s="12">
        <v>84.014615887999994</v>
      </c>
      <c r="L34" s="14">
        <v>291898.10100000002</v>
      </c>
      <c r="M34" s="14">
        <v>337792.10515000002</v>
      </c>
      <c r="N34" s="12">
        <v>341.51563174</v>
      </c>
      <c r="O34" s="14">
        <v>4020.6350000000002</v>
      </c>
      <c r="P34" s="14">
        <v>1</v>
      </c>
      <c r="Q34" s="6">
        <v>1.9500000000000001E-3</v>
      </c>
      <c r="R34" s="1"/>
      <c r="S34" s="16">
        <v>0.86413535588597057</v>
      </c>
      <c r="T34" s="9">
        <v>10.24</v>
      </c>
      <c r="U34" s="9">
        <v>1.1000000000000001</v>
      </c>
      <c r="V34" s="6">
        <v>0.14864276382</v>
      </c>
      <c r="W34" s="6">
        <v>0.18181818181818185</v>
      </c>
      <c r="X34" s="1"/>
      <c r="Y34" s="6">
        <v>-5.8879912376E-3</v>
      </c>
      <c r="Z34" s="6">
        <v>2.6219752754E-2</v>
      </c>
      <c r="AA34" s="6">
        <v>0.21149104358999998</v>
      </c>
    </row>
    <row r="35" spans="2:27" ht="16.2" customHeight="1" x14ac:dyDescent="0.3">
      <c r="B35" s="127" t="s">
        <v>335</v>
      </c>
      <c r="C35" s="66" t="s">
        <v>527</v>
      </c>
      <c r="D35" s="66" t="s">
        <v>153</v>
      </c>
      <c r="E35" s="66" t="s">
        <v>168</v>
      </c>
      <c r="F35" s="66" t="s">
        <v>528</v>
      </c>
      <c r="G35" s="70">
        <v>6.0000000000000001E-3</v>
      </c>
      <c r="H35" s="7" t="s">
        <v>207</v>
      </c>
      <c r="J35" s="7">
        <v>6.2</v>
      </c>
      <c r="K35" s="13">
        <v>7.6340921153999997</v>
      </c>
      <c r="L35" s="15">
        <v>369173.83539999998</v>
      </c>
      <c r="M35" s="15">
        <v>454565.65581000003</v>
      </c>
      <c r="N35" s="13">
        <v>395.81212870000002</v>
      </c>
      <c r="O35" s="15">
        <v>59544.167000000001</v>
      </c>
      <c r="P35" s="15">
        <v>1</v>
      </c>
      <c r="Q35" s="8">
        <v>1.83E-3</v>
      </c>
      <c r="S35" s="17">
        <v>0.81214634383215611</v>
      </c>
      <c r="T35" s="10">
        <v>0.77</v>
      </c>
      <c r="U35" s="10">
        <v>7.0000000000000007E-2</v>
      </c>
      <c r="V35" s="8">
        <v>0.11424332344</v>
      </c>
      <c r="W35" s="8">
        <v>0.13548387096774195</v>
      </c>
      <c r="Y35" s="8">
        <v>-3.7267080745999999E-2</v>
      </c>
      <c r="Z35" s="8">
        <v>-4.5099119869999996E-2</v>
      </c>
      <c r="AA35" s="8">
        <v>2.9313474467999999E-2</v>
      </c>
    </row>
    <row r="36" spans="2:27" s="7" customFormat="1" ht="16.2" customHeight="1" x14ac:dyDescent="0.3">
      <c r="B36" s="5" t="s">
        <v>14</v>
      </c>
      <c r="C36" s="65" t="s">
        <v>80</v>
      </c>
      <c r="D36" s="65" t="s">
        <v>155</v>
      </c>
      <c r="E36" s="65" t="s">
        <v>157</v>
      </c>
      <c r="F36" s="65" t="s">
        <v>158</v>
      </c>
      <c r="G36" s="68">
        <v>1.2500000000000001E-2</v>
      </c>
      <c r="H36" s="1" t="s">
        <v>207</v>
      </c>
      <c r="I36" s="1"/>
      <c r="J36" s="1">
        <v>150.80000000000001</v>
      </c>
      <c r="K36" s="12">
        <v>163.51444278</v>
      </c>
      <c r="L36" s="14">
        <v>4253170.2876000004</v>
      </c>
      <c r="M36" s="14">
        <v>4611769.0291999998</v>
      </c>
      <c r="N36" s="12">
        <v>6656.0161516999997</v>
      </c>
      <c r="O36" s="14">
        <v>28204.046999999999</v>
      </c>
      <c r="P36" s="14">
        <v>1</v>
      </c>
      <c r="Q36" s="6">
        <v>2.8650000000000002E-2</v>
      </c>
      <c r="R36" s="1"/>
      <c r="S36" s="16">
        <v>0.92224269267084502</v>
      </c>
      <c r="T36" s="9">
        <v>13.01</v>
      </c>
      <c r="U36" s="9">
        <v>1.1000000000000001</v>
      </c>
      <c r="V36" s="6">
        <v>9.4405340685999997E-2</v>
      </c>
      <c r="W36" s="6">
        <v>8.7533156498673742E-2</v>
      </c>
      <c r="X36" s="1"/>
      <c r="Y36" s="6">
        <v>-3.7344398338999996E-2</v>
      </c>
      <c r="Z36" s="6">
        <v>3.6948983183000002E-2</v>
      </c>
      <c r="AA36" s="6">
        <v>0.18932910530000002</v>
      </c>
    </row>
    <row r="37" spans="2:27" ht="16.2" customHeight="1" x14ac:dyDescent="0.3">
      <c r="B37" s="127" t="s">
        <v>25</v>
      </c>
      <c r="C37" s="66" t="s">
        <v>478</v>
      </c>
      <c r="D37" s="66" t="s">
        <v>155</v>
      </c>
      <c r="E37" s="66" t="s">
        <v>477</v>
      </c>
      <c r="F37" s="66" t="s">
        <v>477</v>
      </c>
      <c r="G37" s="70">
        <v>7.0000000000000001E-3</v>
      </c>
      <c r="H37" s="7" t="s">
        <v>301</v>
      </c>
      <c r="J37" s="7">
        <v>115.57</v>
      </c>
      <c r="K37" s="13">
        <v>128.51885000999999</v>
      </c>
      <c r="L37" s="15">
        <v>2685618.4336999999</v>
      </c>
      <c r="M37" s="15">
        <v>2986524.1209</v>
      </c>
      <c r="N37" s="13">
        <v>6973.6421125999996</v>
      </c>
      <c r="O37" s="15">
        <v>23238.024000000001</v>
      </c>
      <c r="P37" s="15">
        <v>1</v>
      </c>
      <c r="Q37" s="8">
        <v>2.7189999999999999E-2</v>
      </c>
      <c r="S37" s="17">
        <v>0.89924551916709139</v>
      </c>
      <c r="T37" s="10">
        <v>11.9</v>
      </c>
      <c r="U37" s="10">
        <v>0.95</v>
      </c>
      <c r="V37" s="8">
        <v>9.7429179630000001E-2</v>
      </c>
      <c r="W37" s="8">
        <v>9.8641515964350598E-2</v>
      </c>
      <c r="Y37" s="8">
        <v>-7.0233306516000002E-2</v>
      </c>
      <c r="Z37" s="8">
        <v>-2.3244849353000002E-2</v>
      </c>
      <c r="AA37" s="8">
        <v>3.9418042021000001E-2</v>
      </c>
    </row>
    <row r="38" spans="2:27" s="7" customFormat="1" ht="16.2" customHeight="1" x14ac:dyDescent="0.3">
      <c r="B38" s="5" t="s">
        <v>43</v>
      </c>
      <c r="C38" s="65" t="s">
        <v>104</v>
      </c>
      <c r="D38" s="65" t="s">
        <v>155</v>
      </c>
      <c r="E38" s="65" t="s">
        <v>168</v>
      </c>
      <c r="F38" s="65" t="s">
        <v>179</v>
      </c>
      <c r="G38" s="68">
        <v>1.18E-2</v>
      </c>
      <c r="H38" s="1" t="s">
        <v>344</v>
      </c>
      <c r="I38" s="1"/>
      <c r="J38" s="1">
        <v>42.99</v>
      </c>
      <c r="K38" s="12">
        <v>79.072742633999994</v>
      </c>
      <c r="L38" s="14">
        <v>523583.24647000001</v>
      </c>
      <c r="M38" s="14">
        <v>963041.71424999996</v>
      </c>
      <c r="N38" s="12">
        <v>1422.8741374000001</v>
      </c>
      <c r="O38" s="14">
        <v>12179.186938000001</v>
      </c>
      <c r="P38" s="14">
        <v>1</v>
      </c>
      <c r="Q38" s="6">
        <v>3.5299999999999997E-3</v>
      </c>
      <c r="R38" s="1"/>
      <c r="S38" s="16">
        <v>0.54367660167025744</v>
      </c>
      <c r="T38" s="9">
        <v>4.75</v>
      </c>
      <c r="U38" s="9">
        <v>0.35</v>
      </c>
      <c r="V38" s="6">
        <v>9.4886136636000012E-2</v>
      </c>
      <c r="W38" s="6">
        <v>9.7697138869504513E-2</v>
      </c>
      <c r="X38" s="1"/>
      <c r="Y38" s="6">
        <v>-5.8524302447E-2</v>
      </c>
      <c r="Z38" s="6">
        <v>-0.18101527595</v>
      </c>
      <c r="AA38" s="6">
        <v>-5.7450003728E-2</v>
      </c>
    </row>
    <row r="39" spans="2:27" ht="16.2" customHeight="1" x14ac:dyDescent="0.3">
      <c r="B39" s="127" t="s">
        <v>52</v>
      </c>
      <c r="C39" s="66" t="s">
        <v>114</v>
      </c>
      <c r="D39" s="66" t="s">
        <v>155</v>
      </c>
      <c r="E39" s="66" t="s">
        <v>161</v>
      </c>
      <c r="F39" s="66" t="s">
        <v>189</v>
      </c>
      <c r="G39" s="70">
        <v>9.4999999999999998E-3</v>
      </c>
      <c r="H39" s="7" t="s">
        <v>207</v>
      </c>
      <c r="J39" s="7">
        <v>9.82</v>
      </c>
      <c r="K39" s="13">
        <v>10.781264</v>
      </c>
      <c r="L39" s="15">
        <v>1615313.9047999999</v>
      </c>
      <c r="M39" s="15">
        <v>1773434.3840999999</v>
      </c>
      <c r="N39" s="13">
        <v>3254.9613982999999</v>
      </c>
      <c r="O39" s="15">
        <v>164492.25099999999</v>
      </c>
      <c r="P39" s="15">
        <v>1</v>
      </c>
      <c r="Q39" s="8">
        <v>1.142E-2</v>
      </c>
      <c r="S39" s="17">
        <v>0.91083939693898597</v>
      </c>
      <c r="T39" s="10">
        <v>1.00315</v>
      </c>
      <c r="U39" s="10">
        <v>8.3549999999999999E-2</v>
      </c>
      <c r="V39" s="8">
        <v>9.9716699800999994E-2</v>
      </c>
      <c r="W39" s="8">
        <v>0.10209775967413441</v>
      </c>
      <c r="Y39" s="8">
        <v>-2.0937188434000002E-2</v>
      </c>
      <c r="Z39" s="8">
        <v>-3.4328323045000005E-2</v>
      </c>
      <c r="AA39" s="8">
        <v>7.5690930254000005E-2</v>
      </c>
    </row>
    <row r="40" spans="2:27" s="7" customFormat="1" ht="16.2" customHeight="1" x14ac:dyDescent="0.3">
      <c r="B40" s="5" t="s">
        <v>54</v>
      </c>
      <c r="C40" s="65" t="s">
        <v>116</v>
      </c>
      <c r="D40" s="65" t="s">
        <v>155</v>
      </c>
      <c r="E40" s="65" t="s">
        <v>168</v>
      </c>
      <c r="F40" s="65" t="s">
        <v>191</v>
      </c>
      <c r="G40" s="68">
        <v>0.01</v>
      </c>
      <c r="H40" s="1" t="s">
        <v>350</v>
      </c>
      <c r="I40" s="1"/>
      <c r="J40" s="1">
        <v>79.22</v>
      </c>
      <c r="K40" s="12">
        <v>95.750835498000001</v>
      </c>
      <c r="L40" s="14">
        <v>4945760.2123999996</v>
      </c>
      <c r="M40" s="14">
        <v>5977791.8772</v>
      </c>
      <c r="N40" s="12">
        <v>25369.502449</v>
      </c>
      <c r="O40" s="14">
        <v>62430.701999999997</v>
      </c>
      <c r="P40" s="14">
        <v>1</v>
      </c>
      <c r="Q40" s="6">
        <v>3.3159999999999995E-2</v>
      </c>
      <c r="R40" s="1"/>
      <c r="S40" s="16">
        <v>0.82735570491867627</v>
      </c>
      <c r="T40" s="9">
        <v>11.8</v>
      </c>
      <c r="U40" s="9">
        <v>0.93</v>
      </c>
      <c r="V40" s="6">
        <v>0.12054346715</v>
      </c>
      <c r="W40" s="6">
        <v>0.14087351678868973</v>
      </c>
      <c r="X40" s="1"/>
      <c r="Y40" s="6">
        <v>-0.12143728511999999</v>
      </c>
      <c r="Z40" s="6">
        <v>-0.11752863713</v>
      </c>
      <c r="AA40" s="6">
        <v>-8.305471627899999E-2</v>
      </c>
    </row>
    <row r="41" spans="2:27" ht="16.2" customHeight="1" x14ac:dyDescent="0.3">
      <c r="B41" s="127" t="s">
        <v>68</v>
      </c>
      <c r="C41" s="66" t="s">
        <v>133</v>
      </c>
      <c r="D41" s="66" t="s">
        <v>155</v>
      </c>
      <c r="E41" s="66" t="s">
        <v>204</v>
      </c>
      <c r="F41" s="66" t="s">
        <v>204</v>
      </c>
      <c r="G41" s="70">
        <v>0.02</v>
      </c>
      <c r="H41" s="7" t="s">
        <v>207</v>
      </c>
      <c r="J41" s="7">
        <v>152.09</v>
      </c>
      <c r="K41" s="13">
        <v>250.52611031999999</v>
      </c>
      <c r="L41" s="15">
        <v>209986.10029999999</v>
      </c>
      <c r="M41" s="15">
        <v>345893.88472999999</v>
      </c>
      <c r="N41" s="13">
        <v>47.736737390999998</v>
      </c>
      <c r="O41" s="15">
        <v>1380.67</v>
      </c>
      <c r="P41" s="15">
        <v>0</v>
      </c>
      <c r="Q41" s="8" t="s">
        <v>207</v>
      </c>
      <c r="S41" s="17">
        <v>0.60708243067252998</v>
      </c>
      <c r="T41" s="10">
        <v>13.93</v>
      </c>
      <c r="U41" s="10">
        <v>1.1499999999999999</v>
      </c>
      <c r="V41" s="8">
        <v>0.10451680672000001</v>
      </c>
      <c r="W41" s="8">
        <v>9.0735748569925695E-2</v>
      </c>
      <c r="Y41" s="8">
        <v>2.1655018783000003E-2</v>
      </c>
      <c r="Z41" s="8">
        <v>1.5836001283000001E-2</v>
      </c>
      <c r="AA41" s="8">
        <v>0.25036958784000002</v>
      </c>
    </row>
    <row r="42" spans="2:27" s="7" customFormat="1" ht="16.2" customHeight="1" x14ac:dyDescent="0.3">
      <c r="B42" s="5" t="s">
        <v>223</v>
      </c>
      <c r="C42" s="65" t="s">
        <v>243</v>
      </c>
      <c r="D42" s="65" t="s">
        <v>155</v>
      </c>
      <c r="E42" s="65" t="s">
        <v>184</v>
      </c>
      <c r="F42" s="65" t="s">
        <v>211</v>
      </c>
      <c r="G42" s="68">
        <v>0.01</v>
      </c>
      <c r="H42" s="1" t="s">
        <v>354</v>
      </c>
      <c r="I42" s="1"/>
      <c r="J42" s="1">
        <v>1.1399999999999999</v>
      </c>
      <c r="K42" s="12">
        <v>36.389179552000002</v>
      </c>
      <c r="L42" s="14">
        <v>6659.8044179999997</v>
      </c>
      <c r="M42" s="14">
        <v>212583.17434</v>
      </c>
      <c r="N42" s="12">
        <v>13.492577390999999</v>
      </c>
      <c r="O42" s="14" t="e">
        <v>#N/A</v>
      </c>
      <c r="P42" s="14">
        <v>0</v>
      </c>
      <c r="Q42" s="6" t="s">
        <v>207</v>
      </c>
      <c r="R42" s="1"/>
      <c r="S42" s="16">
        <v>3.1327994036549907E-2</v>
      </c>
      <c r="T42" s="9">
        <v>9.01E-2</v>
      </c>
      <c r="U42" s="9">
        <v>7.0000000000000001E-3</v>
      </c>
      <c r="V42" s="6">
        <v>2.7808641975000003E-2</v>
      </c>
      <c r="W42" s="6">
        <v>7.3684210526315796E-2</v>
      </c>
      <c r="X42" s="1"/>
      <c r="Y42" s="6">
        <v>-7.5425790755E-2</v>
      </c>
      <c r="Z42" s="6">
        <v>-0.41181022417000002</v>
      </c>
      <c r="AA42" s="6">
        <v>-0.62974982397000001</v>
      </c>
    </row>
    <row r="43" spans="2:27" ht="16.2" customHeight="1" x14ac:dyDescent="0.3">
      <c r="B43" s="127" t="s">
        <v>444</v>
      </c>
      <c r="C43" s="66" t="s">
        <v>466</v>
      </c>
      <c r="D43" s="66" t="s">
        <v>155</v>
      </c>
      <c r="E43" s="66" t="s">
        <v>157</v>
      </c>
      <c r="F43" s="66" t="s">
        <v>158</v>
      </c>
      <c r="G43" s="70">
        <v>1.2E-2</v>
      </c>
      <c r="H43" s="7" t="s">
        <v>207</v>
      </c>
      <c r="J43" s="7">
        <v>89.31</v>
      </c>
      <c r="K43" s="13">
        <v>98.855335108999995</v>
      </c>
      <c r="L43" s="15">
        <v>1756123.5179000001</v>
      </c>
      <c r="M43" s="15">
        <v>1943815.6853</v>
      </c>
      <c r="N43" s="13">
        <v>3529.94074</v>
      </c>
      <c r="O43" s="15">
        <v>19663.235000000001</v>
      </c>
      <c r="P43" s="15">
        <v>1</v>
      </c>
      <c r="Q43" s="8">
        <v>1.184E-2</v>
      </c>
      <c r="S43" s="17">
        <v>0.90344137624463972</v>
      </c>
      <c r="T43" s="10">
        <v>12</v>
      </c>
      <c r="U43" s="10">
        <v>1</v>
      </c>
      <c r="V43" s="8">
        <v>0.13318534961</v>
      </c>
      <c r="W43" s="8">
        <v>0.13436345314074571</v>
      </c>
      <c r="Y43" s="8">
        <v>-5.9894736842000001E-2</v>
      </c>
      <c r="Z43" s="8">
        <v>8.6601860129999989E-3</v>
      </c>
      <c r="AA43" s="8">
        <v>0.12336500871</v>
      </c>
    </row>
    <row r="44" spans="2:27" s="7" customFormat="1" ht="16.2" customHeight="1" x14ac:dyDescent="0.3">
      <c r="B44" s="5" t="s">
        <v>453</v>
      </c>
      <c r="C44" s="65" t="s">
        <v>468</v>
      </c>
      <c r="D44" s="65" t="s">
        <v>155</v>
      </c>
      <c r="E44" s="65" t="s">
        <v>471</v>
      </c>
      <c r="F44" s="65" t="s">
        <v>469</v>
      </c>
      <c r="G44" s="68">
        <v>9.4000000000000004E-3</v>
      </c>
      <c r="H44" s="1" t="s">
        <v>300</v>
      </c>
      <c r="I44" s="1"/>
      <c r="J44" s="1">
        <v>8.1300000000000008</v>
      </c>
      <c r="K44" s="12">
        <v>9.1906242836000001</v>
      </c>
      <c r="L44" s="14">
        <v>2351085.7409000001</v>
      </c>
      <c r="M44" s="14">
        <v>2657803.8996000001</v>
      </c>
      <c r="N44" s="12">
        <v>9157.5532848000003</v>
      </c>
      <c r="O44" s="14">
        <v>289186.43800000002</v>
      </c>
      <c r="P44" s="14">
        <v>1</v>
      </c>
      <c r="Q44" s="6">
        <v>1.5800000000000002E-2</v>
      </c>
      <c r="R44" s="1"/>
      <c r="S44" s="16">
        <v>0.88459714477800966</v>
      </c>
      <c r="T44" s="9">
        <v>0.996</v>
      </c>
      <c r="U44" s="9">
        <v>8.3000000000000004E-2</v>
      </c>
      <c r="V44" s="6">
        <v>0.10969162994999999</v>
      </c>
      <c r="W44" s="6">
        <v>0.12250922509225091</v>
      </c>
      <c r="X44" s="1"/>
      <c r="Y44" s="6">
        <v>-2.0866576642000001E-3</v>
      </c>
      <c r="Z44" s="6">
        <v>-2.9489548324000001E-2</v>
      </c>
      <c r="AA44" s="6">
        <v>4.5363793834000002E-3</v>
      </c>
    </row>
    <row r="45" spans="2:27" ht="16.2" customHeight="1" x14ac:dyDescent="0.3">
      <c r="B45" s="127" t="s">
        <v>456</v>
      </c>
      <c r="C45" s="66" t="s">
        <v>499</v>
      </c>
      <c r="D45" s="66" t="s">
        <v>155</v>
      </c>
      <c r="E45" s="66" t="s">
        <v>157</v>
      </c>
      <c r="F45" s="66" t="s">
        <v>500</v>
      </c>
      <c r="G45" s="70">
        <v>1.2E-2</v>
      </c>
      <c r="H45" s="7" t="s">
        <v>207</v>
      </c>
      <c r="J45" s="7">
        <v>73.39</v>
      </c>
      <c r="K45" s="13">
        <v>89.336215566000007</v>
      </c>
      <c r="L45" s="15">
        <v>458687.5</v>
      </c>
      <c r="M45" s="15">
        <v>558351.34728999995</v>
      </c>
      <c r="N45" s="13">
        <v>1095.8218922000001</v>
      </c>
      <c r="O45" s="15">
        <v>6250</v>
      </c>
      <c r="P45" s="15">
        <v>1</v>
      </c>
      <c r="Q45" s="8">
        <v>3.0999999999999999E-3</v>
      </c>
      <c r="S45" s="17">
        <v>0.82150334592784235</v>
      </c>
      <c r="T45" s="10">
        <v>10.48</v>
      </c>
      <c r="U45" s="10">
        <v>0.8</v>
      </c>
      <c r="V45" s="8">
        <v>0.1366540618</v>
      </c>
      <c r="W45" s="8">
        <v>0.13080801199073444</v>
      </c>
      <c r="Y45" s="8">
        <v>-4.0277232901999999E-2</v>
      </c>
      <c r="Z45" s="8">
        <v>-3.0178682506999999E-2</v>
      </c>
      <c r="AA45" s="8">
        <v>8.7586191573999994E-2</v>
      </c>
    </row>
    <row r="46" spans="2:27" s="7" customFormat="1" ht="16.2" customHeight="1" x14ac:dyDescent="0.3">
      <c r="B46" s="5" t="s">
        <v>402</v>
      </c>
      <c r="C46" s="65" t="s">
        <v>513</v>
      </c>
      <c r="D46" s="65" t="s">
        <v>155</v>
      </c>
      <c r="E46" s="65" t="s">
        <v>161</v>
      </c>
      <c r="F46" s="65" t="s">
        <v>514</v>
      </c>
      <c r="G46" s="68">
        <v>1.5E-3</v>
      </c>
      <c r="H46" s="1" t="s">
        <v>515</v>
      </c>
      <c r="I46" s="1"/>
      <c r="J46" s="1">
        <v>8.48</v>
      </c>
      <c r="K46" s="12">
        <v>10.567928307000001</v>
      </c>
      <c r="L46" s="14">
        <v>574919.00944000005</v>
      </c>
      <c r="M46" s="14">
        <v>716474.39557000005</v>
      </c>
      <c r="N46" s="12">
        <v>163.43116043000001</v>
      </c>
      <c r="O46" s="14">
        <v>67797.053</v>
      </c>
      <c r="P46" s="14">
        <v>0</v>
      </c>
      <c r="Q46" s="6" t="s">
        <v>207</v>
      </c>
      <c r="R46" s="1"/>
      <c r="S46" s="16">
        <v>0.8024278509140722</v>
      </c>
      <c r="T46" s="9">
        <v>1.0299999989999999</v>
      </c>
      <c r="U46" s="9">
        <v>8.5999999999999993E-2</v>
      </c>
      <c r="V46" s="6">
        <v>0.11744583797000001</v>
      </c>
      <c r="W46" s="6">
        <v>0.12169811320754717</v>
      </c>
      <c r="X46" s="1"/>
      <c r="Y46" s="6">
        <v>-1.7699935130999999E-2</v>
      </c>
      <c r="Z46" s="6">
        <v>1.1875954016000001E-2</v>
      </c>
      <c r="AA46" s="6">
        <v>8.6322010187000003E-2</v>
      </c>
    </row>
    <row r="47" spans="2:27" ht="16.2" customHeight="1" x14ac:dyDescent="0.3">
      <c r="B47" s="127" t="s">
        <v>42</v>
      </c>
      <c r="C47" s="66" t="s">
        <v>103</v>
      </c>
      <c r="D47" s="66" t="s">
        <v>155</v>
      </c>
      <c r="E47" s="66" t="s">
        <v>184</v>
      </c>
      <c r="F47" s="66" t="s">
        <v>185</v>
      </c>
      <c r="G47" s="70">
        <v>1.4999999999999999E-2</v>
      </c>
      <c r="H47" s="7" t="s">
        <v>323</v>
      </c>
      <c r="J47" s="7">
        <v>44.6</v>
      </c>
      <c r="K47" s="13">
        <v>108.03298479</v>
      </c>
      <c r="L47" s="15">
        <v>1051131.389</v>
      </c>
      <c r="M47" s="15">
        <v>2546117.9679999999</v>
      </c>
      <c r="N47" s="13">
        <v>3026.9068029999999</v>
      </c>
      <c r="O47" s="15">
        <v>23567.968364</v>
      </c>
      <c r="P47" s="15">
        <v>1</v>
      </c>
      <c r="Q47" s="8">
        <v>7.1699999999999993E-3</v>
      </c>
      <c r="S47" s="17">
        <v>0.41283687650300271</v>
      </c>
      <c r="T47" s="10">
        <v>10.029999999999999</v>
      </c>
      <c r="U47" s="10">
        <v>0.72</v>
      </c>
      <c r="V47" s="8">
        <v>0.11834808259000001</v>
      </c>
      <c r="W47" s="8">
        <v>0.19372197309417041</v>
      </c>
      <c r="Y47" s="8">
        <v>-0.10764305721999999</v>
      </c>
      <c r="Z47" s="8">
        <v>-0.47538013951000002</v>
      </c>
      <c r="AA47" s="8">
        <v>-0.39663517507999996</v>
      </c>
    </row>
    <row r="48" spans="2:27" s="7" customFormat="1" ht="16.2" customHeight="1" x14ac:dyDescent="0.3">
      <c r="B48" s="5" t="s">
        <v>62</v>
      </c>
      <c r="C48" s="65" t="s">
        <v>126</v>
      </c>
      <c r="D48" s="65" t="s">
        <v>329</v>
      </c>
      <c r="E48" s="65" t="s">
        <v>161</v>
      </c>
      <c r="F48" s="65" t="s">
        <v>162</v>
      </c>
      <c r="G48" s="68">
        <v>2.5000000000000001E-2</v>
      </c>
      <c r="H48" s="1" t="s">
        <v>381</v>
      </c>
      <c r="I48" s="1"/>
      <c r="J48" s="1">
        <v>172.02</v>
      </c>
      <c r="K48" s="12">
        <v>175.34748680000001</v>
      </c>
      <c r="L48" s="14">
        <v>222471.05772000001</v>
      </c>
      <c r="M48" s="14">
        <v>226774.44982000001</v>
      </c>
      <c r="N48" s="12">
        <v>127.63080042999999</v>
      </c>
      <c r="O48" s="14">
        <v>1293.2860000000001</v>
      </c>
      <c r="P48" s="14">
        <v>0</v>
      </c>
      <c r="Q48" s="6" t="s">
        <v>207</v>
      </c>
      <c r="R48" s="1"/>
      <c r="S48" s="16">
        <v>0.98102347024913272</v>
      </c>
      <c r="T48" s="9">
        <v>32.712966938000001</v>
      </c>
      <c r="U48" s="9">
        <v>3.6295421819999998</v>
      </c>
      <c r="V48" s="6">
        <v>0.18986051618000002</v>
      </c>
      <c r="W48" s="6">
        <v>0.25319443194977326</v>
      </c>
      <c r="X48" s="1"/>
      <c r="Y48" s="6">
        <v>9.3266321181999998E-3</v>
      </c>
      <c r="Z48" s="6">
        <v>-4.8982926386999998E-2</v>
      </c>
      <c r="AA48" s="6">
        <v>0.28130812721000004</v>
      </c>
    </row>
    <row r="49" spans="2:27" ht="16.2" customHeight="1" x14ac:dyDescent="0.3">
      <c r="B49" s="127" t="s">
        <v>73</v>
      </c>
      <c r="C49" s="66" t="s">
        <v>138</v>
      </c>
      <c r="D49" s="66" t="s">
        <v>328</v>
      </c>
      <c r="E49" s="66" t="s">
        <v>161</v>
      </c>
      <c r="F49" s="66" t="s">
        <v>209</v>
      </c>
      <c r="G49" s="70">
        <v>0.01</v>
      </c>
      <c r="H49" s="7" t="s">
        <v>353</v>
      </c>
      <c r="J49" s="7">
        <v>135.96</v>
      </c>
      <c r="K49" s="13">
        <v>148.85536628</v>
      </c>
      <c r="L49" s="15">
        <v>392665.26023999997</v>
      </c>
      <c r="M49" s="15">
        <v>429908.29022999998</v>
      </c>
      <c r="N49" s="13">
        <v>396.05573695999999</v>
      </c>
      <c r="O49" s="15">
        <v>2888.0940000000001</v>
      </c>
      <c r="P49" s="15">
        <v>1</v>
      </c>
      <c r="Q49" s="8">
        <v>2.6199999999999999E-3</v>
      </c>
      <c r="S49" s="17">
        <v>0.91336982601121985</v>
      </c>
      <c r="T49" s="10">
        <v>17.170000000000002</v>
      </c>
      <c r="U49" s="10">
        <v>1.2</v>
      </c>
      <c r="V49" s="8">
        <v>0.12243297203999999</v>
      </c>
      <c r="W49" s="8">
        <v>0.10591350397175638</v>
      </c>
      <c r="Y49" s="8">
        <v>-1.9542799452999998E-2</v>
      </c>
      <c r="Z49" s="8">
        <v>-2.1610951153000001E-2</v>
      </c>
      <c r="AA49" s="8">
        <v>9.6321442823000009E-2</v>
      </c>
    </row>
    <row r="50" spans="2:27" s="7" customFormat="1" ht="16.2" customHeight="1" x14ac:dyDescent="0.3">
      <c r="B50" s="5" t="s">
        <v>21</v>
      </c>
      <c r="C50" s="65" t="s">
        <v>86</v>
      </c>
      <c r="D50" s="65" t="s">
        <v>150</v>
      </c>
      <c r="E50" s="65" t="s">
        <v>165</v>
      </c>
      <c r="F50" s="65" t="s">
        <v>166</v>
      </c>
      <c r="G50" s="68">
        <v>0.01</v>
      </c>
      <c r="H50" s="1" t="s">
        <v>302</v>
      </c>
      <c r="I50" s="1"/>
      <c r="J50" s="1">
        <v>56.52</v>
      </c>
      <c r="K50" s="12">
        <v>101.64229958999999</v>
      </c>
      <c r="L50" s="14">
        <v>1173769.3785999999</v>
      </c>
      <c r="M50" s="14">
        <v>2110838.9744000002</v>
      </c>
      <c r="N50" s="12">
        <v>2683.1080708999998</v>
      </c>
      <c r="O50" s="14">
        <v>20767.328000000001</v>
      </c>
      <c r="P50" s="14">
        <v>1</v>
      </c>
      <c r="Q50" s="6">
        <v>7.9100000000000004E-3</v>
      </c>
      <c r="R50" s="1"/>
      <c r="S50" s="16">
        <v>0.55606770240330816</v>
      </c>
      <c r="T50" s="9">
        <v>5.78</v>
      </c>
      <c r="U50" s="9">
        <v>0.5</v>
      </c>
      <c r="V50" s="6">
        <v>9.1760596920000007E-2</v>
      </c>
      <c r="W50" s="6">
        <v>0.10615711252653927</v>
      </c>
      <c r="X50" s="1"/>
      <c r="Y50" s="6">
        <v>-3.8612008843999998E-2</v>
      </c>
      <c r="Z50" s="6">
        <v>-9.7052735959999997E-2</v>
      </c>
      <c r="AA50" s="6">
        <v>-1.7639627062999999E-2</v>
      </c>
    </row>
    <row r="51" spans="2:27" ht="16.2" customHeight="1" x14ac:dyDescent="0.3">
      <c r="B51" s="127" t="s">
        <v>18</v>
      </c>
      <c r="C51" s="66" t="s">
        <v>83</v>
      </c>
      <c r="D51" s="66" t="s">
        <v>150</v>
      </c>
      <c r="E51" s="66" t="s">
        <v>161</v>
      </c>
      <c r="F51" s="66" t="s">
        <v>162</v>
      </c>
      <c r="G51" s="70">
        <v>1.0999999999999999E-2</v>
      </c>
      <c r="H51" s="7" t="s">
        <v>207</v>
      </c>
      <c r="J51" s="7">
        <v>38.79</v>
      </c>
      <c r="K51" s="13">
        <v>80.718799857999997</v>
      </c>
      <c r="L51" s="15">
        <v>1033295.8554999999</v>
      </c>
      <c r="M51" s="15">
        <v>2150203.6957999999</v>
      </c>
      <c r="N51" s="13">
        <v>1013.2369334</v>
      </c>
      <c r="O51" s="15">
        <v>26638.202000000001</v>
      </c>
      <c r="P51" s="15">
        <v>1</v>
      </c>
      <c r="Q51" s="8">
        <v>6.9299999999999995E-3</v>
      </c>
      <c r="S51" s="17">
        <v>0.48055719446075912</v>
      </c>
      <c r="T51" s="10">
        <v>4.92</v>
      </c>
      <c r="U51" s="10">
        <v>0.41</v>
      </c>
      <c r="V51" s="8">
        <v>0.12002927543</v>
      </c>
      <c r="W51" s="8">
        <v>0.12683681361175561</v>
      </c>
      <c r="Y51" s="8">
        <v>-2.8125173948000001E-2</v>
      </c>
      <c r="Z51" s="8">
        <v>-9.2351062562E-2</v>
      </c>
      <c r="AA51" s="8">
        <v>5.7733779421999996E-2</v>
      </c>
    </row>
    <row r="52" spans="2:27" s="7" customFormat="1" ht="16.2" customHeight="1" x14ac:dyDescent="0.3">
      <c r="B52" s="5" t="s">
        <v>24</v>
      </c>
      <c r="C52" s="65" t="s">
        <v>479</v>
      </c>
      <c r="D52" s="65" t="s">
        <v>150</v>
      </c>
      <c r="E52" s="65" t="s">
        <v>477</v>
      </c>
      <c r="F52" s="65" t="s">
        <v>477</v>
      </c>
      <c r="G52" s="68">
        <v>0.01</v>
      </c>
      <c r="H52" s="1" t="s">
        <v>207</v>
      </c>
      <c r="I52" s="1"/>
      <c r="J52" s="1">
        <v>114.95</v>
      </c>
      <c r="K52" s="12">
        <v>146.56254645000001</v>
      </c>
      <c r="L52" s="14">
        <v>1358452.3167000001</v>
      </c>
      <c r="M52" s="14">
        <v>1732042.0249000001</v>
      </c>
      <c r="N52" s="12">
        <v>2228.6153878</v>
      </c>
      <c r="O52" s="14">
        <v>11817.767</v>
      </c>
      <c r="P52" s="14">
        <v>1</v>
      </c>
      <c r="Q52" s="6">
        <v>9.1400000000000006E-3</v>
      </c>
      <c r="R52" s="1"/>
      <c r="S52" s="16">
        <v>0.7843067876772688</v>
      </c>
      <c r="T52" s="9">
        <v>11.5</v>
      </c>
      <c r="U52" s="9">
        <v>0.85</v>
      </c>
      <c r="V52" s="6">
        <v>0.10445049954000001</v>
      </c>
      <c r="W52" s="6">
        <v>8.8734232274902125E-2</v>
      </c>
      <c r="X52" s="1"/>
      <c r="Y52" s="6">
        <v>-3.3627574612E-2</v>
      </c>
      <c r="Z52" s="6">
        <v>-1.1261212666E-2</v>
      </c>
      <c r="AA52" s="6">
        <v>0.14626789432000001</v>
      </c>
    </row>
    <row r="53" spans="2:27" ht="16.2" customHeight="1" x14ac:dyDescent="0.3">
      <c r="B53" s="127" t="s">
        <v>30</v>
      </c>
      <c r="C53" s="66" t="s">
        <v>93</v>
      </c>
      <c r="D53" s="66" t="s">
        <v>150</v>
      </c>
      <c r="E53" s="66" t="s">
        <v>163</v>
      </c>
      <c r="F53" s="66" t="s">
        <v>163</v>
      </c>
      <c r="G53" s="70">
        <v>5.0000000000000001E-3</v>
      </c>
      <c r="H53" s="7" t="s">
        <v>207</v>
      </c>
      <c r="J53" s="7">
        <v>78.010000000000005</v>
      </c>
      <c r="K53" s="13">
        <v>101.37118513999999</v>
      </c>
      <c r="L53" s="15">
        <v>936120</v>
      </c>
      <c r="M53" s="15">
        <v>1216454.2217000001</v>
      </c>
      <c r="N53" s="13">
        <v>609.56354912999996</v>
      </c>
      <c r="O53" s="15">
        <v>12000</v>
      </c>
      <c r="P53" s="15">
        <v>1</v>
      </c>
      <c r="Q53" s="8">
        <v>6.3099999999999996E-3</v>
      </c>
      <c r="S53" s="17">
        <v>0.76954807120251456</v>
      </c>
      <c r="T53" s="10">
        <v>10.8</v>
      </c>
      <c r="U53" s="10">
        <v>0.9</v>
      </c>
      <c r="V53" s="8">
        <v>0.14323607427000001</v>
      </c>
      <c r="W53" s="8">
        <v>0.13844378925778747</v>
      </c>
      <c r="Y53" s="8">
        <v>-1.6639354594000001E-2</v>
      </c>
      <c r="Z53" s="8">
        <v>2.4853131317E-2</v>
      </c>
      <c r="AA53" s="8">
        <v>0.18211660258999998</v>
      </c>
    </row>
    <row r="54" spans="2:27" s="7" customFormat="1" ht="16.2" customHeight="1" x14ac:dyDescent="0.3">
      <c r="B54" s="5" t="s">
        <v>37</v>
      </c>
      <c r="C54" s="65" t="s">
        <v>99</v>
      </c>
      <c r="D54" s="65" t="s">
        <v>150</v>
      </c>
      <c r="E54" s="65" t="s">
        <v>161</v>
      </c>
      <c r="F54" s="65" t="s">
        <v>177</v>
      </c>
      <c r="G54" s="68">
        <v>0.01</v>
      </c>
      <c r="H54" s="1" t="s">
        <v>207</v>
      </c>
      <c r="I54" s="1"/>
      <c r="J54" s="1">
        <v>65.19</v>
      </c>
      <c r="K54" s="12">
        <v>104.52994443999999</v>
      </c>
      <c r="L54" s="14">
        <v>1768609.0677</v>
      </c>
      <c r="M54" s="14">
        <v>2835904.3963000001</v>
      </c>
      <c r="N54" s="12">
        <v>3945.1494044000001</v>
      </c>
      <c r="O54" s="14">
        <v>27130.066999999999</v>
      </c>
      <c r="P54" s="14">
        <v>1</v>
      </c>
      <c r="Q54" s="6">
        <v>1.192E-2</v>
      </c>
      <c r="R54" s="1"/>
      <c r="S54" s="16">
        <v>0.6236490447712707</v>
      </c>
      <c r="T54" s="9">
        <v>5.15</v>
      </c>
      <c r="U54" s="9">
        <v>0.4</v>
      </c>
      <c r="V54" s="6">
        <v>7.1280276816999999E-2</v>
      </c>
      <c r="W54" s="6">
        <v>7.3630924988495175E-2</v>
      </c>
      <c r="X54" s="1"/>
      <c r="Y54" s="6">
        <v>-5.9578765146999994E-2</v>
      </c>
      <c r="Z54" s="6">
        <v>-0.16935532775999998</v>
      </c>
      <c r="AA54" s="6">
        <v>-3.4876924638000004E-2</v>
      </c>
    </row>
    <row r="55" spans="2:27" ht="16.2" customHeight="1" x14ac:dyDescent="0.3">
      <c r="B55" s="127" t="s">
        <v>48</v>
      </c>
      <c r="C55" s="66" t="s">
        <v>110</v>
      </c>
      <c r="D55" s="66" t="s">
        <v>150</v>
      </c>
      <c r="E55" s="66" t="s">
        <v>168</v>
      </c>
      <c r="F55" s="66" t="s">
        <v>178</v>
      </c>
      <c r="G55" s="70">
        <v>1.17E-2</v>
      </c>
      <c r="H55" s="7" t="s">
        <v>207</v>
      </c>
      <c r="J55" s="7">
        <v>32.71</v>
      </c>
      <c r="K55" s="13">
        <v>89.712113110999994</v>
      </c>
      <c r="L55" s="15">
        <v>279457.65603000001</v>
      </c>
      <c r="M55" s="15">
        <v>766454.81038000004</v>
      </c>
      <c r="N55" s="13">
        <v>397.74710739</v>
      </c>
      <c r="O55" s="15" t="e">
        <v>#N/A</v>
      </c>
      <c r="P55" s="15">
        <v>0</v>
      </c>
      <c r="Q55" s="8" t="s">
        <v>207</v>
      </c>
      <c r="S55" s="17">
        <v>0.36461074057555876</v>
      </c>
      <c r="T55" s="10">
        <v>5.24</v>
      </c>
      <c r="U55" s="10">
        <v>0.45</v>
      </c>
      <c r="V55" s="8">
        <v>0.16881443299000001</v>
      </c>
      <c r="W55" s="8">
        <v>0.16508712931825131</v>
      </c>
      <c r="Y55" s="8">
        <v>-6.1929324011E-2</v>
      </c>
      <c r="Z55" s="8">
        <v>-6.2203068273999997E-2</v>
      </c>
      <c r="AA55" s="8">
        <v>0.21703697985000001</v>
      </c>
    </row>
    <row r="56" spans="2:27" s="7" customFormat="1" ht="16.2" customHeight="1" x14ac:dyDescent="0.3">
      <c r="B56" s="5" t="s">
        <v>49</v>
      </c>
      <c r="C56" s="65" t="s">
        <v>111</v>
      </c>
      <c r="D56" s="65" t="s">
        <v>150</v>
      </c>
      <c r="E56" s="65" t="s">
        <v>175</v>
      </c>
      <c r="F56" s="65" t="s">
        <v>175</v>
      </c>
      <c r="G56" s="68">
        <v>6.9999999999999993E-3</v>
      </c>
      <c r="H56" s="1" t="s">
        <v>207</v>
      </c>
      <c r="I56" s="1"/>
      <c r="J56" s="1">
        <v>129.62</v>
      </c>
      <c r="K56" s="12">
        <v>189.67652985999999</v>
      </c>
      <c r="L56" s="14">
        <v>478387.88589999999</v>
      </c>
      <c r="M56" s="14">
        <v>700038.22036000004</v>
      </c>
      <c r="N56" s="12">
        <v>982.29507435000005</v>
      </c>
      <c r="O56" s="14">
        <v>3690.6950000000002</v>
      </c>
      <c r="P56" s="14">
        <v>1</v>
      </c>
      <c r="Q56" s="6">
        <v>3.32E-3</v>
      </c>
      <c r="R56" s="1"/>
      <c r="S56" s="16">
        <v>0.68337395299076997</v>
      </c>
      <c r="T56" s="9">
        <v>12.42</v>
      </c>
      <c r="U56" s="9">
        <v>1.3</v>
      </c>
      <c r="V56" s="6">
        <v>9.9360000000000004E-2</v>
      </c>
      <c r="W56" s="6">
        <v>0.12035179756210462</v>
      </c>
      <c r="X56" s="1"/>
      <c r="Y56" s="6">
        <v>-4.8241427417E-2</v>
      </c>
      <c r="Z56" s="6">
        <v>-2.1228535295E-2</v>
      </c>
      <c r="AA56" s="6">
        <v>0.13589496806000001</v>
      </c>
    </row>
    <row r="57" spans="2:27" ht="16.2" customHeight="1" x14ac:dyDescent="0.3">
      <c r="B57" s="127" t="s">
        <v>60</v>
      </c>
      <c r="C57" s="66" t="s">
        <v>480</v>
      </c>
      <c r="D57" s="66" t="s">
        <v>150</v>
      </c>
      <c r="E57" s="66" t="s">
        <v>477</v>
      </c>
      <c r="F57" s="66" t="s">
        <v>477</v>
      </c>
      <c r="G57" s="70">
        <v>6.3E-3</v>
      </c>
      <c r="H57" s="7" t="s">
        <v>207</v>
      </c>
      <c r="J57" s="7" t="e">
        <v>#N/A</v>
      </c>
      <c r="K57" s="13" t="e">
        <v>#N/A</v>
      </c>
      <c r="L57" s="15" t="e">
        <v>#N/A</v>
      </c>
      <c r="M57" s="15" t="e">
        <v>#N/A</v>
      </c>
      <c r="N57" s="13" t="e">
        <v>#N/A</v>
      </c>
      <c r="O57" s="15" t="e">
        <v>#N/A</v>
      </c>
      <c r="P57" s="15">
        <v>0</v>
      </c>
      <c r="Q57" s="8" t="s">
        <v>207</v>
      </c>
      <c r="S57" s="17" t="e">
        <v>#N/A</v>
      </c>
      <c r="T57" s="10" t="s">
        <v>207</v>
      </c>
      <c r="U57" s="10" t="e">
        <v>#N/A</v>
      </c>
      <c r="V57" s="8" t="s">
        <v>207</v>
      </c>
      <c r="W57" s="8" t="s">
        <v>207</v>
      </c>
      <c r="Y57" s="8" t="s">
        <v>207</v>
      </c>
      <c r="Z57" s="8" t="s">
        <v>207</v>
      </c>
      <c r="AA57" s="8" t="s">
        <v>207</v>
      </c>
    </row>
    <row r="58" spans="2:27" ht="16.2" customHeight="1" x14ac:dyDescent="0.3">
      <c r="B58" s="5" t="s">
        <v>63</v>
      </c>
      <c r="C58" s="65" t="s">
        <v>127</v>
      </c>
      <c r="D58" s="65" t="s">
        <v>150</v>
      </c>
      <c r="E58" s="65" t="s">
        <v>168</v>
      </c>
      <c r="F58" s="65" t="s">
        <v>200</v>
      </c>
      <c r="G58" s="68">
        <v>0.01</v>
      </c>
      <c r="H58" s="1" t="s">
        <v>207</v>
      </c>
      <c r="J58" s="1">
        <v>7.47</v>
      </c>
      <c r="K58" s="12">
        <v>9.5121619040999992</v>
      </c>
      <c r="L58" s="14">
        <v>370638.41480999999</v>
      </c>
      <c r="M58" s="14">
        <v>471964.20475999999</v>
      </c>
      <c r="N58" s="12">
        <v>1028.2766948000001</v>
      </c>
      <c r="O58" s="14">
        <v>49616.923000000003</v>
      </c>
      <c r="P58" s="14">
        <v>1</v>
      </c>
      <c r="Q58" s="6">
        <v>2.1299999999999999E-3</v>
      </c>
      <c r="S58" s="16">
        <v>0.78531043471623707</v>
      </c>
      <c r="T58" s="9">
        <v>1.175</v>
      </c>
      <c r="U58" s="9">
        <v>0.125</v>
      </c>
      <c r="V58" s="6">
        <v>0.14718777402</v>
      </c>
      <c r="W58" s="6">
        <v>0.20080321285140562</v>
      </c>
      <c r="Y58" s="6">
        <v>-4.7801147227999996E-2</v>
      </c>
      <c r="Z58" s="6">
        <v>-4.6608525718999996E-2</v>
      </c>
      <c r="AA58" s="6">
        <v>7.4801638879000001E-2</v>
      </c>
    </row>
    <row r="59" spans="2:27" s="7" customFormat="1" ht="16.2" customHeight="1" x14ac:dyDescent="0.3">
      <c r="B59" s="127" t="s">
        <v>65</v>
      </c>
      <c r="C59" s="66" t="s">
        <v>130</v>
      </c>
      <c r="D59" s="66" t="s">
        <v>150</v>
      </c>
      <c r="E59" s="66" t="s">
        <v>201</v>
      </c>
      <c r="F59" s="66" t="s">
        <v>190</v>
      </c>
      <c r="G59" s="70">
        <v>1.175E-2</v>
      </c>
      <c r="H59" s="7" t="s">
        <v>207</v>
      </c>
      <c r="I59" s="1"/>
      <c r="J59" s="7">
        <v>39</v>
      </c>
      <c r="K59" s="13">
        <v>34.334409178999998</v>
      </c>
      <c r="L59" s="15">
        <v>135619.92600000001</v>
      </c>
      <c r="M59" s="15">
        <v>119395.64185</v>
      </c>
      <c r="N59" s="13">
        <v>102.88538087000001</v>
      </c>
      <c r="O59" s="15" t="e">
        <v>#N/A</v>
      </c>
      <c r="P59" s="15">
        <v>0</v>
      </c>
      <c r="Q59" s="8" t="s">
        <v>207</v>
      </c>
      <c r="R59" s="1"/>
      <c r="S59" s="17">
        <v>1.135886736733295</v>
      </c>
      <c r="T59" s="10">
        <v>0.64</v>
      </c>
      <c r="U59" s="10">
        <v>0.09</v>
      </c>
      <c r="V59" s="8">
        <v>1.6588906168999999E-2</v>
      </c>
      <c r="W59" s="8">
        <v>2.7692307692307693E-2</v>
      </c>
      <c r="X59" s="1"/>
      <c r="Y59" s="8">
        <v>-2.2801302932999999E-2</v>
      </c>
      <c r="Z59" s="8">
        <v>-5.9547499728000004E-2</v>
      </c>
      <c r="AA59" s="8">
        <v>2.7160225768999999E-2</v>
      </c>
    </row>
    <row r="60" spans="2:27" s="7" customFormat="1" ht="16.2" customHeight="1" x14ac:dyDescent="0.3">
      <c r="B60" s="5" t="s">
        <v>70</v>
      </c>
      <c r="C60" s="65" t="s">
        <v>135</v>
      </c>
      <c r="D60" s="65" t="s">
        <v>150</v>
      </c>
      <c r="E60" s="65" t="s">
        <v>175</v>
      </c>
      <c r="F60" s="65" t="s">
        <v>175</v>
      </c>
      <c r="G60" s="68">
        <v>2E-3</v>
      </c>
      <c r="H60" s="1" t="s">
        <v>207</v>
      </c>
      <c r="I60" s="1"/>
      <c r="J60" s="1">
        <v>52</v>
      </c>
      <c r="K60" s="12">
        <v>84.148710609000005</v>
      </c>
      <c r="L60" s="14">
        <v>139152</v>
      </c>
      <c r="M60" s="14">
        <v>225181.94959</v>
      </c>
      <c r="N60" s="12">
        <v>66.043901305000006</v>
      </c>
      <c r="O60" s="14" t="e">
        <v>#N/A</v>
      </c>
      <c r="P60" s="14">
        <v>0</v>
      </c>
      <c r="Q60" s="6" t="s">
        <v>207</v>
      </c>
      <c r="R60" s="1"/>
      <c r="S60" s="16">
        <v>0.61795361596946929</v>
      </c>
      <c r="T60" s="9">
        <v>4.92</v>
      </c>
      <c r="U60" s="9">
        <v>0.52</v>
      </c>
      <c r="V60" s="6">
        <v>9.9313685910000005E-2</v>
      </c>
      <c r="W60" s="6">
        <v>0.12000000000000001</v>
      </c>
      <c r="X60" s="1"/>
      <c r="Y60" s="6">
        <v>2.0007846212999999E-2</v>
      </c>
      <c r="Z60" s="6">
        <v>9.1429821704999997E-2</v>
      </c>
      <c r="AA60" s="6">
        <v>0.15450356862</v>
      </c>
    </row>
    <row r="61" spans="2:27" ht="16.2" customHeight="1" x14ac:dyDescent="0.3">
      <c r="B61" s="127" t="s">
        <v>459</v>
      </c>
      <c r="C61" s="66" t="s">
        <v>139</v>
      </c>
      <c r="D61" s="66" t="s">
        <v>150</v>
      </c>
      <c r="E61" s="66" t="s">
        <v>161</v>
      </c>
      <c r="F61" s="66" t="s">
        <v>162</v>
      </c>
      <c r="G61" s="70">
        <v>2.5999999999999999E-3</v>
      </c>
      <c r="H61" s="7" t="s">
        <v>207</v>
      </c>
      <c r="J61" s="7">
        <v>672</v>
      </c>
      <c r="K61" s="13">
        <v>972.11821157999998</v>
      </c>
      <c r="L61" s="15">
        <v>82345.535999999993</v>
      </c>
      <c r="M61" s="15">
        <v>119121.42141</v>
      </c>
      <c r="N61" s="13">
        <v>12.273301304</v>
      </c>
      <c r="O61" s="15">
        <v>122.538</v>
      </c>
      <c r="P61" s="15">
        <v>0</v>
      </c>
      <c r="Q61" s="8" t="s">
        <v>207</v>
      </c>
      <c r="S61" s="17">
        <v>0.6912739541292896</v>
      </c>
      <c r="T61" s="10">
        <v>0</v>
      </c>
      <c r="U61" s="10">
        <v>0</v>
      </c>
      <c r="V61" s="8">
        <v>0</v>
      </c>
      <c r="W61" s="8">
        <v>0</v>
      </c>
      <c r="Y61" s="8">
        <v>-0.04</v>
      </c>
      <c r="Z61" s="8">
        <v>-0.37196261681999998</v>
      </c>
      <c r="AA61" s="8">
        <v>-2.7496382055000001E-2</v>
      </c>
    </row>
    <row r="62" spans="2:27" s="7" customFormat="1" ht="16.2" customHeight="1" x14ac:dyDescent="0.3">
      <c r="B62" s="5" t="s">
        <v>72</v>
      </c>
      <c r="C62" s="65" t="s">
        <v>137</v>
      </c>
      <c r="D62" s="65" t="s">
        <v>150</v>
      </c>
      <c r="E62" s="65" t="s">
        <v>197</v>
      </c>
      <c r="F62" s="65" t="s">
        <v>187</v>
      </c>
      <c r="G62" s="68">
        <v>2.5000000000000001E-3</v>
      </c>
      <c r="H62" s="1" t="s">
        <v>207</v>
      </c>
      <c r="I62" s="1"/>
      <c r="J62" s="1">
        <v>33.93</v>
      </c>
      <c r="K62" s="12">
        <v>53.773544016000002</v>
      </c>
      <c r="L62" s="14">
        <v>61006.14</v>
      </c>
      <c r="M62" s="14">
        <v>96684.832139999999</v>
      </c>
      <c r="N62" s="12">
        <v>86.521503913000004</v>
      </c>
      <c r="O62" s="14" t="e">
        <v>#N/A</v>
      </c>
      <c r="P62" s="14">
        <v>0</v>
      </c>
      <c r="Q62" s="6" t="s">
        <v>207</v>
      </c>
      <c r="R62" s="1"/>
      <c r="S62" s="16">
        <v>0.63097942716783417</v>
      </c>
      <c r="T62" s="9">
        <v>5.86</v>
      </c>
      <c r="U62" s="9">
        <v>0.45</v>
      </c>
      <c r="V62" s="6">
        <v>0.17230226403999999</v>
      </c>
      <c r="W62" s="6">
        <v>0.15915119363395228</v>
      </c>
      <c r="X62" s="1"/>
      <c r="Y62" s="6">
        <v>-9.6404793609000006E-2</v>
      </c>
      <c r="Z62" s="6">
        <v>1.9856220929999998E-2</v>
      </c>
      <c r="AA62" s="6">
        <v>0.16430216026</v>
      </c>
    </row>
    <row r="63" spans="2:27" ht="16.2" customHeight="1" x14ac:dyDescent="0.3">
      <c r="B63" s="127" t="s">
        <v>75</v>
      </c>
      <c r="C63" s="66" t="s">
        <v>141</v>
      </c>
      <c r="D63" s="66" t="s">
        <v>150</v>
      </c>
      <c r="E63" s="66" t="s">
        <v>210</v>
      </c>
      <c r="F63" s="66" t="s">
        <v>162</v>
      </c>
      <c r="G63" s="70">
        <v>1.3999999999999999E-2</v>
      </c>
      <c r="H63" s="7" t="s">
        <v>207</v>
      </c>
      <c r="J63" s="7">
        <v>575.01</v>
      </c>
      <c r="K63" s="13">
        <v>2089.7370544</v>
      </c>
      <c r="L63" s="15">
        <v>63927.886769999997</v>
      </c>
      <c r="M63" s="15">
        <v>232330.69649999999</v>
      </c>
      <c r="N63" s="13">
        <v>24.120042174000002</v>
      </c>
      <c r="O63" s="15">
        <v>111.17700000000001</v>
      </c>
      <c r="P63" s="15">
        <v>0</v>
      </c>
      <c r="Q63" s="8" t="s">
        <v>207</v>
      </c>
      <c r="S63" s="17">
        <v>0.27515902002565362</v>
      </c>
      <c r="T63" s="10">
        <v>38.45580288</v>
      </c>
      <c r="U63" s="10">
        <v>2.2936398709999999</v>
      </c>
      <c r="V63" s="8">
        <v>5.9162773661999998E-2</v>
      </c>
      <c r="W63" s="8">
        <v>4.7866434413314549E-2</v>
      </c>
      <c r="Y63" s="8">
        <v>-5.8959437572000006E-2</v>
      </c>
      <c r="Z63" s="8">
        <v>1.0133238067E-2</v>
      </c>
      <c r="AA63" s="8">
        <v>-5.8972077985000003E-2</v>
      </c>
    </row>
    <row r="64" spans="2:27" s="7" customFormat="1" ht="16.2" customHeight="1" x14ac:dyDescent="0.3">
      <c r="B64" s="5" t="s">
        <v>76</v>
      </c>
      <c r="C64" s="65" t="s">
        <v>142</v>
      </c>
      <c r="D64" s="65" t="s">
        <v>150</v>
      </c>
      <c r="E64" s="65" t="s">
        <v>161</v>
      </c>
      <c r="F64" s="65" t="s">
        <v>206</v>
      </c>
      <c r="G64" s="68">
        <v>1.2E-2</v>
      </c>
      <c r="H64" s="1" t="s">
        <v>207</v>
      </c>
      <c r="I64" s="1"/>
      <c r="J64" s="1">
        <v>41.13</v>
      </c>
      <c r="K64" s="12">
        <v>67.944469564000002</v>
      </c>
      <c r="L64" s="14">
        <v>74679.576480000003</v>
      </c>
      <c r="M64" s="14">
        <v>123366.50161000001</v>
      </c>
      <c r="N64" s="12">
        <v>13.355133913</v>
      </c>
      <c r="O64" s="14">
        <v>1815.6959999999999</v>
      </c>
      <c r="P64" s="14">
        <v>0</v>
      </c>
      <c r="Q64" s="6" t="s">
        <v>207</v>
      </c>
      <c r="R64" s="1"/>
      <c r="S64" s="16">
        <v>0.60534728233116564</v>
      </c>
      <c r="T64" s="9">
        <v>5.6008229260000002</v>
      </c>
      <c r="U64" s="9">
        <v>0.5</v>
      </c>
      <c r="V64" s="6">
        <v>0.13373502688</v>
      </c>
      <c r="W64" s="6">
        <v>0.14587892049598833</v>
      </c>
      <c r="X64" s="1"/>
      <c r="Y64" s="6">
        <v>3.1273969606999998E-2</v>
      </c>
      <c r="Z64" s="6">
        <v>-2.7406632065999997E-2</v>
      </c>
      <c r="AA64" s="6">
        <v>0.11790841446</v>
      </c>
    </row>
    <row r="65" spans="2:27" s="7" customFormat="1" ht="16.2" customHeight="1" x14ac:dyDescent="0.3">
      <c r="B65" s="127" t="s">
        <v>77</v>
      </c>
      <c r="C65" s="66" t="s">
        <v>143</v>
      </c>
      <c r="D65" s="66" t="s">
        <v>150</v>
      </c>
      <c r="E65" s="66" t="s">
        <v>477</v>
      </c>
      <c r="F65" s="66" t="s">
        <v>477</v>
      </c>
      <c r="G65" s="70">
        <v>3.0000000000000001E-3</v>
      </c>
      <c r="H65" s="7" t="s">
        <v>207</v>
      </c>
      <c r="I65" s="1"/>
      <c r="J65" s="7">
        <v>36.549999999999997</v>
      </c>
      <c r="K65" s="13">
        <v>72.058181278999996</v>
      </c>
      <c r="L65" s="15">
        <v>51718.25</v>
      </c>
      <c r="M65" s="15">
        <v>101962.32651</v>
      </c>
      <c r="N65" s="13">
        <v>5.0573291304000003</v>
      </c>
      <c r="O65" s="15">
        <v>1415</v>
      </c>
      <c r="P65" s="15">
        <v>0</v>
      </c>
      <c r="Q65" s="8" t="s">
        <v>207</v>
      </c>
      <c r="R65" s="1"/>
      <c r="S65" s="17">
        <v>0.50722901065852755</v>
      </c>
      <c r="T65" s="10">
        <v>2.06</v>
      </c>
      <c r="U65" s="10">
        <v>0.2</v>
      </c>
      <c r="V65" s="8">
        <v>8.9682194165999998E-2</v>
      </c>
      <c r="W65" s="8">
        <v>6.5663474692202475E-2</v>
      </c>
      <c r="X65" s="1"/>
      <c r="Y65" s="8">
        <v>0.26252158895</v>
      </c>
      <c r="Z65" s="8">
        <v>0.15575583875999999</v>
      </c>
      <c r="AA65" s="8">
        <v>0.69215463389999998</v>
      </c>
    </row>
    <row r="66" spans="2:27" ht="16.2" customHeight="1" x14ac:dyDescent="0.3">
      <c r="B66" s="5" t="s">
        <v>399</v>
      </c>
      <c r="C66" s="65" t="s">
        <v>144</v>
      </c>
      <c r="D66" s="65" t="s">
        <v>150</v>
      </c>
      <c r="E66" s="65" t="s">
        <v>175</v>
      </c>
      <c r="F66" s="65" t="s">
        <v>175</v>
      </c>
      <c r="G66" s="68">
        <v>3.0000000000000001E-3</v>
      </c>
      <c r="H66" s="1" t="s">
        <v>207</v>
      </c>
      <c r="J66" s="1">
        <v>217.01</v>
      </c>
      <c r="K66" s="12">
        <v>733.53525820000004</v>
      </c>
      <c r="L66" s="14">
        <v>22062.104640000001</v>
      </c>
      <c r="M66" s="14">
        <v>74574.128490000003</v>
      </c>
      <c r="N66" s="12">
        <v>28.925845652</v>
      </c>
      <c r="O66" s="14" t="e">
        <v>#N/A</v>
      </c>
      <c r="P66" s="14">
        <v>0</v>
      </c>
      <c r="Q66" s="6" t="s">
        <v>207</v>
      </c>
      <c r="S66" s="16">
        <v>0.29584126676134731</v>
      </c>
      <c r="T66" s="9">
        <v>20.55</v>
      </c>
      <c r="U66" s="9">
        <v>1.45</v>
      </c>
      <c r="V66" s="6">
        <v>9.8798076922999994E-2</v>
      </c>
      <c r="W66" s="6">
        <v>8.0180636837012112E-2</v>
      </c>
      <c r="Y66" s="6">
        <v>-4.6403304478E-2</v>
      </c>
      <c r="Z66" s="6">
        <v>9.9108397287999986E-2</v>
      </c>
      <c r="AA66" s="6">
        <v>0.14872680041</v>
      </c>
    </row>
    <row r="67" spans="2:27" s="7" customFormat="1" ht="16.2" customHeight="1" x14ac:dyDescent="0.3">
      <c r="B67" s="127" t="s">
        <v>44</v>
      </c>
      <c r="C67" s="66" t="s">
        <v>105</v>
      </c>
      <c r="D67" s="66" t="s">
        <v>150</v>
      </c>
      <c r="E67" s="66" t="s">
        <v>168</v>
      </c>
      <c r="F67" s="66" t="s">
        <v>169</v>
      </c>
      <c r="G67" s="70">
        <v>1.0999999999999999E-2</v>
      </c>
      <c r="H67" s="7" t="s">
        <v>309</v>
      </c>
      <c r="I67" s="1"/>
      <c r="J67" s="7">
        <v>4.42</v>
      </c>
      <c r="K67" s="13">
        <v>9.7801506244999992</v>
      </c>
      <c r="L67" s="15">
        <v>366092.22389999998</v>
      </c>
      <c r="M67" s="15">
        <v>810053.64077000006</v>
      </c>
      <c r="N67" s="13">
        <v>405.07184912999998</v>
      </c>
      <c r="O67" s="15">
        <v>82826.294999999998</v>
      </c>
      <c r="P67" s="15">
        <v>1</v>
      </c>
      <c r="Q67" s="8">
        <v>2.4599999999999999E-3</v>
      </c>
      <c r="R67" s="1"/>
      <c r="S67" s="17">
        <v>0.45193577989766065</v>
      </c>
      <c r="T67" s="10">
        <v>0.53900000000000003</v>
      </c>
      <c r="U67" s="10">
        <v>4.2000000000000003E-2</v>
      </c>
      <c r="V67" s="8">
        <v>0.10888888888000001</v>
      </c>
      <c r="W67" s="8">
        <v>0.11402714932126697</v>
      </c>
      <c r="X67" s="1"/>
      <c r="Y67" s="8">
        <v>-2.8144239224999999E-2</v>
      </c>
      <c r="Z67" s="8">
        <v>-8.0174428948000004E-2</v>
      </c>
      <c r="AA67" s="8">
        <v>-6.3182741087000008E-3</v>
      </c>
    </row>
    <row r="68" spans="2:27" ht="16.2" customHeight="1" x14ac:dyDescent="0.3">
      <c r="B68" s="5" t="s">
        <v>462</v>
      </c>
      <c r="C68" s="65" t="s">
        <v>122</v>
      </c>
      <c r="D68" s="65" t="s">
        <v>150</v>
      </c>
      <c r="E68" s="65" t="s">
        <v>184</v>
      </c>
      <c r="F68" s="65" t="s">
        <v>160</v>
      </c>
      <c r="G68" s="68">
        <v>9.4999999999999998E-3</v>
      </c>
      <c r="H68" s="1" t="s">
        <v>316</v>
      </c>
      <c r="J68" s="1" t="e">
        <v>#N/A</v>
      </c>
      <c r="K68" s="12" t="e">
        <v>#N/A</v>
      </c>
      <c r="L68" s="14" t="e">
        <v>#N/A</v>
      </c>
      <c r="M68" s="14" t="e">
        <v>#N/A</v>
      </c>
      <c r="N68" s="12" t="e">
        <v>#N/A</v>
      </c>
      <c r="O68" s="14" t="e">
        <v>#N/A</v>
      </c>
      <c r="P68" s="14">
        <v>0</v>
      </c>
      <c r="Q68" s="6" t="s">
        <v>207</v>
      </c>
      <c r="S68" s="16" t="e">
        <v>#N/A</v>
      </c>
      <c r="T68" s="9" t="s">
        <v>207</v>
      </c>
      <c r="U68" s="9" t="e">
        <v>#N/A</v>
      </c>
      <c r="V68" s="6" t="s">
        <v>207</v>
      </c>
      <c r="W68" s="6" t="s">
        <v>207</v>
      </c>
      <c r="Y68" s="6" t="s">
        <v>207</v>
      </c>
      <c r="Z68" s="6" t="s">
        <v>207</v>
      </c>
      <c r="AA68" s="6" t="s">
        <v>207</v>
      </c>
    </row>
    <row r="69" spans="2:27" s="7" customFormat="1" ht="16.2" customHeight="1" x14ac:dyDescent="0.3">
      <c r="B69" s="127" t="s">
        <v>226</v>
      </c>
      <c r="C69" s="66" t="s">
        <v>289</v>
      </c>
      <c r="D69" s="66" t="s">
        <v>150</v>
      </c>
      <c r="E69" s="66" t="s">
        <v>201</v>
      </c>
      <c r="F69" s="66" t="s">
        <v>314</v>
      </c>
      <c r="G69" s="70">
        <v>7.4999999999999997E-3</v>
      </c>
      <c r="H69" s="7" t="s">
        <v>315</v>
      </c>
      <c r="I69" s="1"/>
      <c r="J69" s="7">
        <v>60</v>
      </c>
      <c r="K69" s="13">
        <v>75.681894800999999</v>
      </c>
      <c r="L69" s="15">
        <v>289499.21999999997</v>
      </c>
      <c r="M69" s="15">
        <v>365164.15854999999</v>
      </c>
      <c r="N69" s="13">
        <v>220.26991000000001</v>
      </c>
      <c r="O69" s="15">
        <v>4824.9870000000001</v>
      </c>
      <c r="P69" s="15">
        <v>0</v>
      </c>
      <c r="Q69" s="8" t="s">
        <v>207</v>
      </c>
      <c r="R69" s="1"/>
      <c r="S69" s="17">
        <v>0.79279199018160962</v>
      </c>
      <c r="T69" s="10">
        <v>4.16</v>
      </c>
      <c r="U69" s="10">
        <v>0.38</v>
      </c>
      <c r="V69" s="8">
        <v>8.9848812094999994E-2</v>
      </c>
      <c r="W69" s="8">
        <v>7.6000000000000012E-2</v>
      </c>
      <c r="X69" s="1"/>
      <c r="Y69" s="8">
        <v>-1.0227647640999999E-2</v>
      </c>
      <c r="Z69" s="8">
        <v>0.1874749201</v>
      </c>
      <c r="AA69" s="8">
        <v>0.39558775530000001</v>
      </c>
    </row>
    <row r="70" spans="2:27" ht="16.2" customHeight="1" x14ac:dyDescent="0.3">
      <c r="B70" s="5" t="s">
        <v>445</v>
      </c>
      <c r="C70" s="65" t="s">
        <v>483</v>
      </c>
      <c r="D70" s="65" t="s">
        <v>150</v>
      </c>
      <c r="E70" s="65" t="s">
        <v>157</v>
      </c>
      <c r="F70" s="65" t="s">
        <v>158</v>
      </c>
      <c r="G70" s="68">
        <v>1.06E-2</v>
      </c>
      <c r="H70" s="1" t="s">
        <v>207</v>
      </c>
      <c r="J70" s="1">
        <v>64.64</v>
      </c>
      <c r="K70" s="12">
        <v>107.16095611999999</v>
      </c>
      <c r="L70" s="14">
        <v>622160</v>
      </c>
      <c r="M70" s="14">
        <v>1031424.2026</v>
      </c>
      <c r="N70" s="12">
        <v>2307.7354730000002</v>
      </c>
      <c r="O70" s="14">
        <v>9625</v>
      </c>
      <c r="P70" s="14">
        <v>1</v>
      </c>
      <c r="Q70" s="6">
        <v>4.1999999999999997E-3</v>
      </c>
      <c r="S70" s="16">
        <v>0.6032047710326085</v>
      </c>
      <c r="T70" s="9">
        <v>10.45</v>
      </c>
      <c r="U70" s="9">
        <v>0.6</v>
      </c>
      <c r="V70" s="6">
        <v>0.14917915774000001</v>
      </c>
      <c r="W70" s="6">
        <v>0.11138613861386137</v>
      </c>
      <c r="Y70" s="6">
        <v>-1.8971012293000002E-2</v>
      </c>
      <c r="Z70" s="6">
        <v>-6.2737262516000009E-2</v>
      </c>
      <c r="AA70" s="6">
        <v>6.9753067247999997E-2</v>
      </c>
    </row>
    <row r="71" spans="2:27" s="7" customFormat="1" ht="16.2" customHeight="1" x14ac:dyDescent="0.3">
      <c r="B71" s="127" t="s">
        <v>394</v>
      </c>
      <c r="C71" s="66" t="s">
        <v>497</v>
      </c>
      <c r="D71" s="66" t="s">
        <v>150</v>
      </c>
      <c r="E71" s="66" t="s">
        <v>161</v>
      </c>
      <c r="F71" s="66" t="s">
        <v>498</v>
      </c>
      <c r="G71" s="70">
        <v>1.0500000000000001E-2</v>
      </c>
      <c r="H71" s="7" t="s">
        <v>207</v>
      </c>
      <c r="I71" s="1"/>
      <c r="J71" s="7">
        <v>56.18</v>
      </c>
      <c r="K71" s="13">
        <v>108.42272704</v>
      </c>
      <c r="L71" s="15">
        <v>652295.41816</v>
      </c>
      <c r="M71" s="15">
        <v>1258875.9002</v>
      </c>
      <c r="N71" s="13">
        <v>388.84614521999998</v>
      </c>
      <c r="O71" s="15">
        <v>11610.812</v>
      </c>
      <c r="P71" s="15">
        <v>1</v>
      </c>
      <c r="Q71" s="8">
        <v>4.3699999999999998E-3</v>
      </c>
      <c r="R71" s="1"/>
      <c r="S71" s="17">
        <v>0.51815704634761417</v>
      </c>
      <c r="T71" s="10">
        <v>6.35</v>
      </c>
      <c r="U71" s="10">
        <v>0.56999999999999995</v>
      </c>
      <c r="V71" s="8">
        <v>0.11394222142</v>
      </c>
      <c r="W71" s="8">
        <v>0.12175151299394803</v>
      </c>
      <c r="X71" s="1"/>
      <c r="Y71" s="8">
        <v>-6.4446294754000003E-2</v>
      </c>
      <c r="Z71" s="8">
        <v>6.5727345258000003E-2</v>
      </c>
      <c r="AA71" s="8">
        <v>0.12797780749999998</v>
      </c>
    </row>
    <row r="72" spans="2:27" ht="16.2" customHeight="1" x14ac:dyDescent="0.3">
      <c r="B72" s="5" t="s">
        <v>458</v>
      </c>
      <c r="C72" s="65" t="s">
        <v>535</v>
      </c>
      <c r="D72" s="65" t="s">
        <v>150</v>
      </c>
      <c r="E72" s="65" t="s">
        <v>471</v>
      </c>
      <c r="F72" s="65" t="s">
        <v>194</v>
      </c>
      <c r="G72" s="68">
        <v>1.2999999999999999E-2</v>
      </c>
      <c r="H72" s="1" t="s">
        <v>207</v>
      </c>
      <c r="J72" s="1">
        <v>5.26</v>
      </c>
      <c r="K72" s="12">
        <v>8.6317589999000006</v>
      </c>
      <c r="L72" s="14">
        <v>184214.33136000001</v>
      </c>
      <c r="M72" s="14">
        <v>302299.18491000001</v>
      </c>
      <c r="N72" s="12">
        <v>221.62094260999999</v>
      </c>
      <c r="O72" s="14">
        <v>35021.735999999997</v>
      </c>
      <c r="P72" s="14">
        <v>1</v>
      </c>
      <c r="Q72" s="6">
        <v>1.24E-3</v>
      </c>
      <c r="S72" s="16">
        <v>0.60937753244280068</v>
      </c>
      <c r="T72" s="9">
        <v>1.2150000000000001</v>
      </c>
      <c r="U72" s="9">
        <v>7.4999999999999997E-2</v>
      </c>
      <c r="V72" s="6">
        <v>0.14260563380000002</v>
      </c>
      <c r="W72" s="6">
        <v>0.17110266159695817</v>
      </c>
      <c r="Y72" s="6">
        <v>-6.9849690538999989E-2</v>
      </c>
      <c r="Z72" s="6">
        <v>-0.30279774953999999</v>
      </c>
      <c r="AA72" s="6">
        <v>-0.27591307642000001</v>
      </c>
    </row>
    <row r="73" spans="2:27" s="7" customFormat="1" ht="16.2" customHeight="1" x14ac:dyDescent="0.3">
      <c r="B73" s="127" t="s">
        <v>237</v>
      </c>
      <c r="C73" s="66" t="s">
        <v>242</v>
      </c>
      <c r="D73" s="66" t="s">
        <v>148</v>
      </c>
      <c r="E73" s="66" t="s">
        <v>348</v>
      </c>
      <c r="F73" s="66" t="s">
        <v>347</v>
      </c>
      <c r="G73" s="70">
        <v>1.2500000000000001E-2</v>
      </c>
      <c r="H73" s="7" t="s">
        <v>349</v>
      </c>
      <c r="I73" s="1"/>
      <c r="J73" s="7">
        <v>82.48</v>
      </c>
      <c r="K73" s="13">
        <v>97.614427856000006</v>
      </c>
      <c r="L73" s="15">
        <v>1554889.8655999999</v>
      </c>
      <c r="M73" s="15">
        <v>1840199.8618999999</v>
      </c>
      <c r="N73" s="13">
        <v>2817.9300082999998</v>
      </c>
      <c r="O73" s="15">
        <v>18851.72</v>
      </c>
      <c r="P73" s="15">
        <v>1</v>
      </c>
      <c r="Q73" s="8">
        <v>1.0529999999999999E-2</v>
      </c>
      <c r="R73" s="1"/>
      <c r="S73" s="17">
        <v>0.84495706025828288</v>
      </c>
      <c r="T73" s="10">
        <v>11.8</v>
      </c>
      <c r="U73" s="10">
        <v>0.9</v>
      </c>
      <c r="V73" s="8">
        <v>0.13179939685</v>
      </c>
      <c r="W73" s="8">
        <v>0.13094083414161009</v>
      </c>
      <c r="X73" s="1"/>
      <c r="Y73" s="8">
        <v>-5.3477163186000001E-2</v>
      </c>
      <c r="Z73" s="8">
        <v>-8.4675674114999988E-2</v>
      </c>
      <c r="AA73" s="8">
        <v>4.5847664011000003E-2</v>
      </c>
    </row>
    <row r="74" spans="2:27" ht="16.2" customHeight="1" x14ac:dyDescent="0.3">
      <c r="B74" s="5" t="s">
        <v>463</v>
      </c>
      <c r="C74" s="65" t="s">
        <v>118</v>
      </c>
      <c r="D74" s="65" t="s">
        <v>148</v>
      </c>
      <c r="E74" s="65" t="s">
        <v>161</v>
      </c>
      <c r="F74" s="65" t="s">
        <v>193</v>
      </c>
      <c r="G74" s="68">
        <v>7.4999999999999997E-3</v>
      </c>
      <c r="H74" s="1" t="s">
        <v>207</v>
      </c>
      <c r="J74" s="1" t="e">
        <v>#N/A</v>
      </c>
      <c r="K74" s="12" t="e">
        <v>#N/A</v>
      </c>
      <c r="L74" s="14" t="e">
        <v>#N/A</v>
      </c>
      <c r="M74" s="14" t="e">
        <v>#N/A</v>
      </c>
      <c r="N74" s="12" t="e">
        <v>#N/A</v>
      </c>
      <c r="O74" s="14" t="e">
        <v>#N/A</v>
      </c>
      <c r="P74" s="14">
        <v>0</v>
      </c>
      <c r="Q74" s="6" t="s">
        <v>207</v>
      </c>
      <c r="S74" s="16" t="e">
        <v>#N/A</v>
      </c>
      <c r="T74" s="9" t="s">
        <v>207</v>
      </c>
      <c r="U74" s="9" t="e">
        <v>#N/A</v>
      </c>
      <c r="V74" s="6" t="s">
        <v>207</v>
      </c>
      <c r="W74" s="6" t="s">
        <v>207</v>
      </c>
      <c r="Y74" s="6" t="s">
        <v>207</v>
      </c>
      <c r="Z74" s="6" t="s">
        <v>207</v>
      </c>
      <c r="AA74" s="6" t="s">
        <v>207</v>
      </c>
    </row>
    <row r="75" spans="2:27" s="7" customFormat="1" ht="16.2" customHeight="1" x14ac:dyDescent="0.3">
      <c r="B75" s="127" t="s">
        <v>61</v>
      </c>
      <c r="C75" s="66" t="s">
        <v>125</v>
      </c>
      <c r="D75" s="66" t="s">
        <v>148</v>
      </c>
      <c r="E75" s="66" t="s">
        <v>198</v>
      </c>
      <c r="F75" s="66" t="s">
        <v>199</v>
      </c>
      <c r="G75" s="70">
        <v>0.02</v>
      </c>
      <c r="H75" s="7" t="s">
        <v>351</v>
      </c>
      <c r="I75" s="1"/>
      <c r="J75" s="7">
        <v>30.6</v>
      </c>
      <c r="K75" s="13">
        <v>97.850373585</v>
      </c>
      <c r="L75" s="15">
        <v>208080</v>
      </c>
      <c r="M75" s="15">
        <v>665382.54038000002</v>
      </c>
      <c r="N75" s="13">
        <v>1252.6966256999999</v>
      </c>
      <c r="O75" s="15">
        <v>6800</v>
      </c>
      <c r="P75" s="15">
        <v>1</v>
      </c>
      <c r="Q75" s="8">
        <v>1.4099999999999998E-3</v>
      </c>
      <c r="R75" s="1"/>
      <c r="S75" s="17">
        <v>0.3127223625101298</v>
      </c>
      <c r="T75" s="10">
        <v>11.53</v>
      </c>
      <c r="U75" s="10">
        <v>0.3</v>
      </c>
      <c r="V75" s="8">
        <v>0.14443191782000001</v>
      </c>
      <c r="W75" s="8">
        <v>0.1176470588235294</v>
      </c>
      <c r="X75" s="1"/>
      <c r="Y75" s="8">
        <v>-0.37359263050000002</v>
      </c>
      <c r="Z75" s="8">
        <v>-0.55537073502000001</v>
      </c>
      <c r="AA75" s="8">
        <v>-0.54797941545999995</v>
      </c>
    </row>
    <row r="76" spans="2:27" ht="16.2" customHeight="1" x14ac:dyDescent="0.3">
      <c r="B76" s="5" t="s">
        <v>74</v>
      </c>
      <c r="C76" s="65" t="s">
        <v>140</v>
      </c>
      <c r="D76" s="65" t="s">
        <v>148</v>
      </c>
      <c r="E76" s="65" t="s">
        <v>163</v>
      </c>
      <c r="F76" s="65" t="s">
        <v>208</v>
      </c>
      <c r="G76" s="68">
        <v>1.7000000000000001E-3</v>
      </c>
      <c r="H76" s="1" t="s">
        <v>207</v>
      </c>
      <c r="J76" s="1">
        <v>36.200000000000003</v>
      </c>
      <c r="K76" s="12">
        <v>72.345235880000004</v>
      </c>
      <c r="L76" s="14">
        <v>67034.653200000001</v>
      </c>
      <c r="M76" s="14">
        <v>133967.89496999999</v>
      </c>
      <c r="N76" s="12">
        <v>55.970879564999997</v>
      </c>
      <c r="O76" s="14" t="e">
        <v>#N/A</v>
      </c>
      <c r="P76" s="14">
        <v>0</v>
      </c>
      <c r="Q76" s="6" t="s">
        <v>207</v>
      </c>
      <c r="S76" s="16">
        <v>0.50037849154359548</v>
      </c>
      <c r="T76" s="9">
        <v>6.61</v>
      </c>
      <c r="U76" s="9">
        <v>0.55000000000000004</v>
      </c>
      <c r="V76" s="6">
        <v>0.16410129095999998</v>
      </c>
      <c r="W76" s="6">
        <v>0.18232044198895028</v>
      </c>
      <c r="Y76" s="6">
        <v>-2.5572005384E-2</v>
      </c>
      <c r="Z76" s="6">
        <v>-2.8231460243000002E-2</v>
      </c>
      <c r="AA76" s="6">
        <v>6.1131075071999996E-2</v>
      </c>
    </row>
    <row r="77" spans="2:27" s="7" customFormat="1" ht="16.2" customHeight="1" x14ac:dyDescent="0.3">
      <c r="B77" s="127" t="s">
        <v>447</v>
      </c>
      <c r="C77" s="66" t="s">
        <v>493</v>
      </c>
      <c r="D77" s="66" t="s">
        <v>148</v>
      </c>
      <c r="E77" s="66" t="s">
        <v>495</v>
      </c>
      <c r="F77" s="66" t="s">
        <v>494</v>
      </c>
      <c r="G77" s="70">
        <v>1.2E-2</v>
      </c>
      <c r="H77" s="7" t="s">
        <v>496</v>
      </c>
      <c r="I77" s="1"/>
      <c r="J77" s="7">
        <v>8.3699999999999992</v>
      </c>
      <c r="K77" s="13" t="s">
        <v>207</v>
      </c>
      <c r="L77" s="15">
        <v>926224.78590000002</v>
      </c>
      <c r="M77" s="15" t="s">
        <v>207</v>
      </c>
      <c r="N77" s="13">
        <v>2789.9639560999999</v>
      </c>
      <c r="O77" s="15">
        <v>110660.07</v>
      </c>
      <c r="P77" s="15">
        <v>1</v>
      </c>
      <c r="Q77" s="8">
        <v>6.2199999999999998E-3</v>
      </c>
      <c r="R77" s="1"/>
      <c r="S77" s="17" t="e">
        <v>#VALUE!</v>
      </c>
      <c r="T77" s="10">
        <v>1.2</v>
      </c>
      <c r="U77" s="10">
        <v>0.1</v>
      </c>
      <c r="V77" s="8">
        <v>0.14167650531000001</v>
      </c>
      <c r="W77" s="8">
        <v>0.14336917562724019</v>
      </c>
      <c r="X77" s="1"/>
      <c r="Y77" s="8">
        <v>3.5971223023999999E-3</v>
      </c>
      <c r="Z77" s="8">
        <v>6.283243375E-2</v>
      </c>
      <c r="AA77" s="8">
        <v>0.13784480849</v>
      </c>
    </row>
    <row r="78" spans="2:27" ht="16.2" customHeight="1" x14ac:dyDescent="0.3">
      <c r="B78" s="5" t="s">
        <v>238</v>
      </c>
      <c r="C78" s="65" t="s">
        <v>536</v>
      </c>
      <c r="D78" s="65" t="s">
        <v>147</v>
      </c>
      <c r="E78" s="65" t="s">
        <v>184</v>
      </c>
      <c r="F78" s="65" t="s">
        <v>356</v>
      </c>
      <c r="G78" s="68">
        <v>1.2E-2</v>
      </c>
      <c r="H78" s="1" t="s">
        <v>355</v>
      </c>
      <c r="J78" s="1">
        <v>19.829999999999998</v>
      </c>
      <c r="K78" s="12">
        <v>94.551578051999996</v>
      </c>
      <c r="L78" s="14">
        <v>232683.13785</v>
      </c>
      <c r="M78" s="14">
        <v>1109458.2889</v>
      </c>
      <c r="N78" s="12">
        <v>627.37021826</v>
      </c>
      <c r="O78" s="14">
        <v>11733.895</v>
      </c>
      <c r="P78" s="14">
        <v>1</v>
      </c>
      <c r="Q78" s="6">
        <v>1.56E-3</v>
      </c>
      <c r="S78" s="16">
        <v>0.20972680105977931</v>
      </c>
      <c r="T78" s="9">
        <v>4.09</v>
      </c>
      <c r="U78" s="9">
        <v>0.3</v>
      </c>
      <c r="V78" s="6">
        <v>0.12549861919999999</v>
      </c>
      <c r="W78" s="6">
        <v>0.18154311649016641</v>
      </c>
      <c r="Y78" s="6">
        <v>3.2812499997999997E-2</v>
      </c>
      <c r="Z78" s="6">
        <v>-0.43140755458000002</v>
      </c>
      <c r="AA78" s="6">
        <v>-0.30512586514000001</v>
      </c>
    </row>
    <row r="79" spans="2:27" s="7" customFormat="1" ht="16.2" customHeight="1" x14ac:dyDescent="0.3">
      <c r="B79" s="127" t="s">
        <v>13</v>
      </c>
      <c r="C79" s="66" t="s">
        <v>79</v>
      </c>
      <c r="D79" s="66" t="s">
        <v>147</v>
      </c>
      <c r="E79" s="66" t="s">
        <v>157</v>
      </c>
      <c r="F79" s="66" t="s">
        <v>158</v>
      </c>
      <c r="G79" s="70">
        <v>0.01</v>
      </c>
      <c r="H79" s="7" t="s">
        <v>207</v>
      </c>
      <c r="I79" s="1"/>
      <c r="J79" s="7">
        <v>89.25</v>
      </c>
      <c r="K79" s="13">
        <v>92.057267011999997</v>
      </c>
      <c r="L79" s="15">
        <v>7146978.1004999997</v>
      </c>
      <c r="M79" s="15">
        <v>7371778.9504000004</v>
      </c>
      <c r="N79" s="13">
        <v>8568.0677687000007</v>
      </c>
      <c r="O79" s="15">
        <v>80078.186000000002</v>
      </c>
      <c r="P79" s="15">
        <v>1</v>
      </c>
      <c r="Q79" s="8">
        <v>4.7449999999999999E-2</v>
      </c>
      <c r="R79" s="1"/>
      <c r="S79" s="17">
        <v>0.96950521014670077</v>
      </c>
      <c r="T79" s="10">
        <v>10.16</v>
      </c>
      <c r="U79" s="10">
        <v>0.95</v>
      </c>
      <c r="V79" s="8">
        <v>0.11684876364999999</v>
      </c>
      <c r="W79" s="8">
        <v>0.12773109243697478</v>
      </c>
      <c r="X79" s="1"/>
      <c r="Y79" s="8">
        <v>-1.5335392761999999E-2</v>
      </c>
      <c r="Z79" s="8">
        <v>6.9751124842000009E-2</v>
      </c>
      <c r="AA79" s="8">
        <v>0.14794892262000001</v>
      </c>
    </row>
    <row r="80" spans="2:27" ht="16.2" customHeight="1" x14ac:dyDescent="0.3">
      <c r="B80" s="5" t="s">
        <v>15</v>
      </c>
      <c r="C80" s="65" t="s">
        <v>81</v>
      </c>
      <c r="D80" s="65" t="s">
        <v>147</v>
      </c>
      <c r="E80" s="65" t="s">
        <v>157</v>
      </c>
      <c r="F80" s="65" t="s">
        <v>158</v>
      </c>
      <c r="G80" s="68">
        <v>1.0800000000000001E-2</v>
      </c>
      <c r="H80" s="1" t="s">
        <v>207</v>
      </c>
      <c r="J80" s="1">
        <v>105.53</v>
      </c>
      <c r="K80" s="12">
        <v>102.48246621</v>
      </c>
      <c r="L80" s="14">
        <v>11301167.809</v>
      </c>
      <c r="M80" s="14">
        <v>10974808.568</v>
      </c>
      <c r="N80" s="12">
        <v>20933.799384000002</v>
      </c>
      <c r="O80" s="14">
        <v>107089.622</v>
      </c>
      <c r="P80" s="14">
        <v>1</v>
      </c>
      <c r="Q80" s="6">
        <v>7.6289999999999997E-2</v>
      </c>
      <c r="S80" s="16">
        <v>1.0297371238486319</v>
      </c>
      <c r="T80" s="9">
        <v>14.34</v>
      </c>
      <c r="U80" s="9">
        <v>1.25</v>
      </c>
      <c r="V80" s="6">
        <v>0.13808377466999999</v>
      </c>
      <c r="W80" s="6">
        <v>0.14213967592153889</v>
      </c>
      <c r="Y80" s="6">
        <v>-1.2076390188999999E-2</v>
      </c>
      <c r="Z80" s="6">
        <v>7.0057532886000001E-2</v>
      </c>
      <c r="AA80" s="6">
        <v>0.16673360026</v>
      </c>
    </row>
    <row r="81" spans="2:27" s="7" customFormat="1" ht="16.2" customHeight="1" x14ac:dyDescent="0.3">
      <c r="B81" s="127" t="s">
        <v>23</v>
      </c>
      <c r="C81" s="66" t="s">
        <v>88</v>
      </c>
      <c r="D81" s="66" t="s">
        <v>147</v>
      </c>
      <c r="E81" s="66" t="s">
        <v>161</v>
      </c>
      <c r="F81" s="66" t="s">
        <v>160</v>
      </c>
      <c r="G81" s="70">
        <v>9.0000000000000011E-3</v>
      </c>
      <c r="H81" s="7" t="s">
        <v>207</v>
      </c>
      <c r="I81" s="1"/>
      <c r="J81" s="7">
        <v>9.34</v>
      </c>
      <c r="K81" s="13">
        <v>9.2292776908</v>
      </c>
      <c r="L81" s="15">
        <v>4298917.4194999998</v>
      </c>
      <c r="M81" s="15">
        <v>4247955.3141999999</v>
      </c>
      <c r="N81" s="13">
        <v>14550.156492</v>
      </c>
      <c r="O81" s="15">
        <v>460269.53100000002</v>
      </c>
      <c r="P81" s="15">
        <v>1</v>
      </c>
      <c r="Q81" s="8">
        <v>3.5450000000000002E-2</v>
      </c>
      <c r="R81" s="1"/>
      <c r="S81" s="17">
        <v>1.0119968553238321</v>
      </c>
      <c r="T81" s="10">
        <v>1.1950000000000001</v>
      </c>
      <c r="U81" s="10">
        <v>0.1</v>
      </c>
      <c r="V81" s="8">
        <v>0.12618796198000001</v>
      </c>
      <c r="W81" s="8">
        <v>0.12847965738758033</v>
      </c>
      <c r="X81" s="1"/>
      <c r="Y81" s="8">
        <v>-1.4767932488999999E-2</v>
      </c>
      <c r="Z81" s="8">
        <v>6.3114326548999997E-2</v>
      </c>
      <c r="AA81" s="8">
        <v>0.11645676085999999</v>
      </c>
    </row>
    <row r="82" spans="2:27" s="7" customFormat="1" ht="16.2" customHeight="1" x14ac:dyDescent="0.3">
      <c r="B82" s="5" t="s">
        <v>35</v>
      </c>
      <c r="C82" s="65" t="s">
        <v>97</v>
      </c>
      <c r="D82" s="65" t="s">
        <v>147</v>
      </c>
      <c r="E82" s="65" t="s">
        <v>157</v>
      </c>
      <c r="F82" s="65" t="s">
        <v>158</v>
      </c>
      <c r="G82" s="68">
        <v>1.6E-2</v>
      </c>
      <c r="H82" s="1" t="s">
        <v>207</v>
      </c>
      <c r="I82" s="1"/>
      <c r="J82" s="1">
        <v>97.18</v>
      </c>
      <c r="K82" s="12">
        <v>97.663520895999994</v>
      </c>
      <c r="L82" s="14">
        <v>3029400.2058999999</v>
      </c>
      <c r="M82" s="14">
        <v>3044473.0430000001</v>
      </c>
      <c r="N82" s="12">
        <v>4084.1112874</v>
      </c>
      <c r="O82" s="14">
        <v>31173.082999999999</v>
      </c>
      <c r="P82" s="14">
        <v>1</v>
      </c>
      <c r="Q82" s="6">
        <v>2.0339999999999997E-2</v>
      </c>
      <c r="R82" s="1"/>
      <c r="S82" s="16">
        <v>0.99504911463805534</v>
      </c>
      <c r="T82" s="9">
        <v>13.08</v>
      </c>
      <c r="U82" s="9">
        <v>1.2</v>
      </c>
      <c r="V82" s="6">
        <v>0.12908319352</v>
      </c>
      <c r="W82" s="6">
        <v>0.14817863757974889</v>
      </c>
      <c r="X82" s="1"/>
      <c r="Y82" s="6">
        <v>-1.6595830802999999E-2</v>
      </c>
      <c r="Z82" s="6">
        <v>5.5686626161000001E-2</v>
      </c>
      <c r="AA82" s="6">
        <v>9.3066841100000006E-2</v>
      </c>
    </row>
    <row r="83" spans="2:27" ht="16.2" customHeight="1" x14ac:dyDescent="0.3">
      <c r="B83" s="127" t="s">
        <v>39</v>
      </c>
      <c r="C83" s="66" t="s">
        <v>100</v>
      </c>
      <c r="D83" s="66" t="s">
        <v>147</v>
      </c>
      <c r="E83" s="66" t="s">
        <v>168</v>
      </c>
      <c r="F83" s="66" t="s">
        <v>178</v>
      </c>
      <c r="G83" s="70">
        <v>1.2E-2</v>
      </c>
      <c r="H83" s="7" t="s">
        <v>207</v>
      </c>
      <c r="J83" s="7">
        <v>75.099999999999994</v>
      </c>
      <c r="K83" s="13">
        <v>86.484074098999997</v>
      </c>
      <c r="L83" s="15">
        <v>1985767.915</v>
      </c>
      <c r="M83" s="15">
        <v>2286781.6179</v>
      </c>
      <c r="N83" s="13">
        <v>2467.3441251999998</v>
      </c>
      <c r="O83" s="15">
        <v>26441.65</v>
      </c>
      <c r="P83" s="15">
        <v>1</v>
      </c>
      <c r="Q83" s="8">
        <v>1.3229999999999999E-2</v>
      </c>
      <c r="S83" s="17">
        <v>0.86836797158782741</v>
      </c>
      <c r="T83" s="10">
        <v>10.888299999999999</v>
      </c>
      <c r="U83" s="10">
        <v>1.0987</v>
      </c>
      <c r="V83" s="8">
        <v>0.13396038385</v>
      </c>
      <c r="W83" s="8">
        <v>0.1755579227696405</v>
      </c>
      <c r="Y83" s="8">
        <v>-4.7926304041999997E-2</v>
      </c>
      <c r="Z83" s="8">
        <v>7.4274367379999996E-3</v>
      </c>
      <c r="AA83" s="8">
        <v>5.7359000278999997E-2</v>
      </c>
    </row>
    <row r="84" spans="2:27" s="7" customFormat="1" ht="16.2" customHeight="1" x14ac:dyDescent="0.3">
      <c r="B84" s="5" t="s">
        <v>41</v>
      </c>
      <c r="C84" s="65" t="s">
        <v>102</v>
      </c>
      <c r="D84" s="65" t="s">
        <v>147</v>
      </c>
      <c r="E84" s="65" t="s">
        <v>182</v>
      </c>
      <c r="F84" s="65" t="s">
        <v>183</v>
      </c>
      <c r="G84" s="68">
        <v>1.0500000000000001E-2</v>
      </c>
      <c r="H84" s="1" t="s">
        <v>207</v>
      </c>
      <c r="I84" s="1"/>
      <c r="J84" s="1">
        <v>7.44</v>
      </c>
      <c r="K84" s="12">
        <v>8.6496802264999992</v>
      </c>
      <c r="L84" s="14">
        <v>2704463.4136999999</v>
      </c>
      <c r="M84" s="14">
        <v>3144185.9829000002</v>
      </c>
      <c r="N84" s="12">
        <v>7074.6654126000003</v>
      </c>
      <c r="O84" s="14">
        <v>363503.147</v>
      </c>
      <c r="P84" s="14">
        <v>1</v>
      </c>
      <c r="Q84" s="6">
        <v>1.8180000000000002E-2</v>
      </c>
      <c r="R84" s="1"/>
      <c r="S84" s="16">
        <v>0.86014740489551222</v>
      </c>
      <c r="T84" s="9">
        <v>0.98499999999999999</v>
      </c>
      <c r="U84" s="9">
        <v>0.09</v>
      </c>
      <c r="V84" s="6">
        <v>0.13718662952000002</v>
      </c>
      <c r="W84" s="6">
        <v>0.14516129032258066</v>
      </c>
      <c r="X84" s="1"/>
      <c r="Y84" s="6">
        <v>-1.0638297872E-2</v>
      </c>
      <c r="Z84" s="6">
        <v>4.0884073225000005E-2</v>
      </c>
      <c r="AA84" s="6">
        <v>0.17800351393</v>
      </c>
    </row>
    <row r="85" spans="2:27" ht="16.2" customHeight="1" x14ac:dyDescent="0.3">
      <c r="B85" s="127" t="s">
        <v>45</v>
      </c>
      <c r="C85" s="66" t="s">
        <v>106</v>
      </c>
      <c r="D85" s="66" t="s">
        <v>147</v>
      </c>
      <c r="E85" s="66" t="s">
        <v>161</v>
      </c>
      <c r="F85" s="66" t="s">
        <v>179</v>
      </c>
      <c r="G85" s="70">
        <v>1.06E-2</v>
      </c>
      <c r="H85" s="7" t="s">
        <v>378</v>
      </c>
      <c r="J85" s="7">
        <v>73.56</v>
      </c>
      <c r="K85" s="13">
        <v>91.905988934999996</v>
      </c>
      <c r="L85" s="15">
        <v>1199048.2290000001</v>
      </c>
      <c r="M85" s="15">
        <v>1498092.8938</v>
      </c>
      <c r="N85" s="13">
        <v>3887.5423738999998</v>
      </c>
      <c r="O85" s="15">
        <v>16300.275</v>
      </c>
      <c r="P85" s="15">
        <v>1</v>
      </c>
      <c r="Q85" s="8">
        <v>8.0499999999999999E-3</v>
      </c>
      <c r="S85" s="17">
        <v>0.8003830963836851</v>
      </c>
      <c r="T85" s="10">
        <v>9.8800000000000008</v>
      </c>
      <c r="U85" s="10">
        <v>0.9</v>
      </c>
      <c r="V85" s="8">
        <v>0.11620795107</v>
      </c>
      <c r="W85" s="8">
        <v>0.14681892332789559</v>
      </c>
      <c r="Y85" s="8">
        <v>-1.9644885080999999E-2</v>
      </c>
      <c r="Z85" s="8">
        <v>-8.8131895750999986E-2</v>
      </c>
      <c r="AA85" s="8">
        <v>-2.5509715791E-2</v>
      </c>
    </row>
    <row r="86" spans="2:27" ht="16.2" customHeight="1" x14ac:dyDescent="0.3">
      <c r="B86" s="5" t="s">
        <v>78</v>
      </c>
      <c r="C86" s="65" t="s">
        <v>145</v>
      </c>
      <c r="D86" s="65" t="s">
        <v>147</v>
      </c>
      <c r="E86" s="65" t="s">
        <v>184</v>
      </c>
      <c r="F86" s="65" t="s">
        <v>211</v>
      </c>
      <c r="G86" s="68">
        <v>1.1999999999999999E-2</v>
      </c>
      <c r="H86" s="1" t="s">
        <v>207</v>
      </c>
      <c r="J86" s="1">
        <v>14.13</v>
      </c>
      <c r="K86" s="12">
        <v>100.61735148</v>
      </c>
      <c r="L86" s="14">
        <v>312049.78703000001</v>
      </c>
      <c r="M86" s="14">
        <v>2222054.0057000001</v>
      </c>
      <c r="N86" s="12">
        <v>536.91671696000003</v>
      </c>
      <c r="O86" s="14">
        <v>22084.202904000002</v>
      </c>
      <c r="P86" s="14">
        <v>1</v>
      </c>
      <c r="Q86" s="6">
        <v>2.0899999999999998E-3</v>
      </c>
      <c r="S86" s="16">
        <v>0.14043303458259546</v>
      </c>
      <c r="T86" s="9">
        <v>3.39</v>
      </c>
      <c r="U86" s="9">
        <v>0.24</v>
      </c>
      <c r="V86" s="6">
        <v>0.15514874141000001</v>
      </c>
      <c r="W86" s="6">
        <v>0.2038216560509554</v>
      </c>
      <c r="Y86" s="6">
        <v>-0.13078287565999999</v>
      </c>
      <c r="Z86" s="6">
        <v>-0.24256322966999999</v>
      </c>
      <c r="AA86" s="6">
        <v>-0.23217152665000002</v>
      </c>
    </row>
    <row r="87" spans="2:27" s="7" customFormat="1" ht="16.2" customHeight="1" x14ac:dyDescent="0.3">
      <c r="B87" s="127" t="s">
        <v>220</v>
      </c>
      <c r="C87" s="66" t="s">
        <v>287</v>
      </c>
      <c r="D87" s="66" t="s">
        <v>147</v>
      </c>
      <c r="E87" s="66" t="s">
        <v>318</v>
      </c>
      <c r="F87" s="66" t="s">
        <v>326</v>
      </c>
      <c r="G87" s="70">
        <v>1.6E-2</v>
      </c>
      <c r="H87" s="7" t="s">
        <v>207</v>
      </c>
      <c r="I87" s="1"/>
      <c r="J87" s="7">
        <v>66.180000000000007</v>
      </c>
      <c r="K87" s="13">
        <v>92.391626522999999</v>
      </c>
      <c r="L87" s="15">
        <v>974432.33459999994</v>
      </c>
      <c r="M87" s="15">
        <v>1360371.5371999999</v>
      </c>
      <c r="N87" s="13">
        <v>2699.6947838999999</v>
      </c>
      <c r="O87" s="15">
        <v>14723.97</v>
      </c>
      <c r="P87" s="15">
        <v>1</v>
      </c>
      <c r="Q87" s="8">
        <v>6.5599999999999999E-3</v>
      </c>
      <c r="R87" s="1"/>
      <c r="S87" s="17">
        <v>0.71629867868518515</v>
      </c>
      <c r="T87" s="10">
        <v>11.22</v>
      </c>
      <c r="U87" s="10">
        <v>1.25</v>
      </c>
      <c r="V87" s="8">
        <v>0.14329501915000001</v>
      </c>
      <c r="W87" s="8">
        <v>0.2266545784224841</v>
      </c>
      <c r="X87" s="1"/>
      <c r="Y87" s="8">
        <v>-6.0076693650999997E-2</v>
      </c>
      <c r="Z87" s="8">
        <v>-0.10049882572999999</v>
      </c>
      <c r="AA87" s="8">
        <v>-2.3126127956999996E-2</v>
      </c>
    </row>
    <row r="88" spans="2:27" ht="16.2" customHeight="1" x14ac:dyDescent="0.3">
      <c r="B88" s="5" t="s">
        <v>51</v>
      </c>
      <c r="C88" s="65" t="s">
        <v>113</v>
      </c>
      <c r="D88" s="65" t="s">
        <v>147</v>
      </c>
      <c r="E88" s="65" t="s">
        <v>184</v>
      </c>
      <c r="F88" s="65" t="s">
        <v>160</v>
      </c>
      <c r="G88" s="68">
        <v>0.01</v>
      </c>
      <c r="H88" s="1" t="s">
        <v>207</v>
      </c>
      <c r="J88" s="1">
        <v>78.400000000000006</v>
      </c>
      <c r="K88" s="12">
        <v>87.110467259000004</v>
      </c>
      <c r="L88" s="14">
        <v>682201.67679000006</v>
      </c>
      <c r="M88" s="14">
        <v>757996.26058999996</v>
      </c>
      <c r="N88" s="12">
        <v>1466.5503974000001</v>
      </c>
      <c r="O88" s="14">
        <v>8701.5519999000007</v>
      </c>
      <c r="P88" s="14">
        <v>1</v>
      </c>
      <c r="Q88" s="6">
        <v>4.5999999999999999E-3</v>
      </c>
      <c r="S88" s="16">
        <v>0.90000665209266162</v>
      </c>
      <c r="T88" s="9">
        <v>10.84</v>
      </c>
      <c r="U88" s="9">
        <v>0.93</v>
      </c>
      <c r="V88" s="6">
        <v>0.13611250627000002</v>
      </c>
      <c r="W88" s="6">
        <v>0.14234693877551019</v>
      </c>
      <c r="Y88" s="6">
        <v>-3.9333415024E-2</v>
      </c>
      <c r="Z88" s="6">
        <v>2.8992739793000002E-2</v>
      </c>
      <c r="AA88" s="6">
        <v>0.12100882684</v>
      </c>
    </row>
    <row r="89" spans="2:27" s="7" customFormat="1" ht="16.2" customHeight="1" x14ac:dyDescent="0.3">
      <c r="B89" s="127" t="s">
        <v>58</v>
      </c>
      <c r="C89" s="66" t="s">
        <v>121</v>
      </c>
      <c r="D89" s="66" t="s">
        <v>147</v>
      </c>
      <c r="E89" s="66" t="s">
        <v>168</v>
      </c>
      <c r="F89" s="66" t="s">
        <v>195</v>
      </c>
      <c r="G89" s="70">
        <v>0.01</v>
      </c>
      <c r="H89" s="7" t="s">
        <v>207</v>
      </c>
      <c r="I89" s="1"/>
      <c r="J89" s="7">
        <v>57.39</v>
      </c>
      <c r="K89" s="13">
        <v>84.822706939</v>
      </c>
      <c r="L89" s="15">
        <v>359139.33146999998</v>
      </c>
      <c r="M89" s="15">
        <v>530809.72753999999</v>
      </c>
      <c r="N89" s="13">
        <v>255.80378826</v>
      </c>
      <c r="O89" s="15">
        <v>6257.8729999999996</v>
      </c>
      <c r="P89" s="15">
        <v>1</v>
      </c>
      <c r="Q89" s="8">
        <v>2.3899999999999998E-3</v>
      </c>
      <c r="R89" s="1"/>
      <c r="S89" s="17">
        <v>0.67658769769363591</v>
      </c>
      <c r="T89" s="10">
        <v>9.61</v>
      </c>
      <c r="U89" s="10">
        <v>0.8</v>
      </c>
      <c r="V89" s="8">
        <v>0.15100565681</v>
      </c>
      <c r="W89" s="8">
        <v>0.16727652901202303</v>
      </c>
      <c r="X89" s="1"/>
      <c r="Y89" s="8">
        <v>-2.8769673379000001E-2</v>
      </c>
      <c r="Z89" s="8">
        <v>-8.4379670484999988E-2</v>
      </c>
      <c r="AA89" s="8">
        <v>4.8146253082000004E-2</v>
      </c>
    </row>
    <row r="90" spans="2:27" ht="16.2" customHeight="1" x14ac:dyDescent="0.3">
      <c r="B90" s="5" t="s">
        <v>638</v>
      </c>
      <c r="C90" s="65" t="s">
        <v>124</v>
      </c>
      <c r="D90" s="65" t="s">
        <v>147</v>
      </c>
      <c r="E90" s="65" t="s">
        <v>168</v>
      </c>
      <c r="F90" s="65" t="s">
        <v>177</v>
      </c>
      <c r="G90" s="68">
        <v>8.9999999999999993E-3</v>
      </c>
      <c r="H90" s="1" t="s">
        <v>207</v>
      </c>
      <c r="J90" s="1">
        <v>72</v>
      </c>
      <c r="K90" s="12">
        <v>91.884921403000007</v>
      </c>
      <c r="L90" s="14">
        <v>1224842.9040000001</v>
      </c>
      <c r="M90" s="14">
        <v>1563119.3606</v>
      </c>
      <c r="N90" s="12">
        <v>2704.7349726000002</v>
      </c>
      <c r="O90" s="14">
        <v>17011.706999999999</v>
      </c>
      <c r="P90" s="14">
        <v>1</v>
      </c>
      <c r="Q90" s="6">
        <v>8.2699999999999996E-3</v>
      </c>
      <c r="S90" s="16">
        <v>0.7835888511479886</v>
      </c>
      <c r="T90" s="9">
        <v>10.84</v>
      </c>
      <c r="U90" s="9">
        <v>1</v>
      </c>
      <c r="V90" s="6">
        <v>0.12883289754999999</v>
      </c>
      <c r="W90" s="6">
        <v>0.16666666666666666</v>
      </c>
      <c r="Y90" s="6">
        <v>-3.9593841550000002E-2</v>
      </c>
      <c r="Z90" s="6">
        <v>-7.0992491677999994E-2</v>
      </c>
      <c r="AA90" s="6">
        <v>-2.3620489664000002E-2</v>
      </c>
    </row>
    <row r="91" spans="2:27" s="7" customFormat="1" ht="16.2" customHeight="1" x14ac:dyDescent="0.3">
      <c r="B91" s="127" t="s">
        <v>232</v>
      </c>
      <c r="C91" s="66" t="s">
        <v>291</v>
      </c>
      <c r="D91" s="66" t="s">
        <v>147</v>
      </c>
      <c r="E91" s="66" t="s">
        <v>318</v>
      </c>
      <c r="F91" s="66" t="s">
        <v>330</v>
      </c>
      <c r="G91" s="70">
        <v>1.2E-2</v>
      </c>
      <c r="H91" s="7" t="s">
        <v>207</v>
      </c>
      <c r="I91" s="1"/>
      <c r="J91" s="7">
        <v>8.92</v>
      </c>
      <c r="K91" s="13">
        <v>8.7015196671999995</v>
      </c>
      <c r="L91" s="15">
        <v>1803645.2742000001</v>
      </c>
      <c r="M91" s="15">
        <v>1759468.0297999999</v>
      </c>
      <c r="N91" s="13">
        <v>4172.6653373999998</v>
      </c>
      <c r="O91" s="15">
        <v>202202.38500000001</v>
      </c>
      <c r="P91" s="15">
        <v>1</v>
      </c>
      <c r="Q91" s="8">
        <v>1.4950000000000001E-2</v>
      </c>
      <c r="R91" s="1"/>
      <c r="S91" s="17">
        <v>1.0251082961546996</v>
      </c>
      <c r="T91" s="10">
        <v>1.1499999999999999</v>
      </c>
      <c r="U91" s="10">
        <v>0.11</v>
      </c>
      <c r="V91" s="8">
        <v>0.13466042153999999</v>
      </c>
      <c r="W91" s="8">
        <v>0.14798206278026907</v>
      </c>
      <c r="X91" s="1"/>
      <c r="Y91" s="8">
        <v>-6.6815144763999997E-3</v>
      </c>
      <c r="Z91" s="8">
        <v>0.10572543582999999</v>
      </c>
      <c r="AA91" s="8">
        <v>0.19015969786</v>
      </c>
    </row>
    <row r="92" spans="2:27" ht="16.2" customHeight="1" x14ac:dyDescent="0.3">
      <c r="B92" s="5" t="s">
        <v>228</v>
      </c>
      <c r="C92" s="65" t="s">
        <v>244</v>
      </c>
      <c r="D92" s="65" t="s">
        <v>147</v>
      </c>
      <c r="E92" s="65" t="s">
        <v>184</v>
      </c>
      <c r="F92" s="65" t="s">
        <v>338</v>
      </c>
      <c r="H92" s="1" t="s">
        <v>337</v>
      </c>
      <c r="J92" s="1">
        <v>16.809999999999999</v>
      </c>
      <c r="K92" s="12">
        <v>94.491926499000002</v>
      </c>
      <c r="L92" s="14">
        <v>236094.90348000001</v>
      </c>
      <c r="M92" s="14">
        <v>1327130.4143999999</v>
      </c>
      <c r="N92" s="12">
        <v>422.09736826</v>
      </c>
      <c r="O92" s="14">
        <v>14044.907999999999</v>
      </c>
      <c r="P92" s="14">
        <v>1</v>
      </c>
      <c r="Q92" s="6">
        <v>1.56E-3</v>
      </c>
      <c r="S92" s="16">
        <v>0.17789879646678489</v>
      </c>
      <c r="T92" s="9">
        <v>3.98</v>
      </c>
      <c r="U92" s="9">
        <v>0.3</v>
      </c>
      <c r="V92" s="6">
        <v>0.14123491837999999</v>
      </c>
      <c r="W92" s="6">
        <v>0.21415823914336704</v>
      </c>
      <c r="Y92" s="6">
        <v>-9.0555351969999989E-2</v>
      </c>
      <c r="Z92" s="6">
        <v>-0.27339820653000002</v>
      </c>
      <c r="AA92" s="6">
        <v>-0.29149289281000001</v>
      </c>
    </row>
    <row r="93" spans="2:27" s="7" customFormat="1" ht="16.2" customHeight="1" x14ac:dyDescent="0.3">
      <c r="B93" s="127" t="s">
        <v>69</v>
      </c>
      <c r="C93" s="66" t="s">
        <v>134</v>
      </c>
      <c r="D93" s="66" t="s">
        <v>147</v>
      </c>
      <c r="E93" s="66" t="s">
        <v>170</v>
      </c>
      <c r="F93" s="66" t="s">
        <v>205</v>
      </c>
      <c r="G93" s="70">
        <v>8.0000000000000002E-3</v>
      </c>
      <c r="H93" s="7" t="s">
        <v>334</v>
      </c>
      <c r="I93" s="1"/>
      <c r="J93" s="7">
        <v>8.1</v>
      </c>
      <c r="K93" s="13">
        <v>9.5261432074000005</v>
      </c>
      <c r="L93" s="15">
        <v>301998.375</v>
      </c>
      <c r="M93" s="15">
        <v>355170.34181000001</v>
      </c>
      <c r="N93" s="13">
        <v>714.59772174</v>
      </c>
      <c r="O93" s="15">
        <v>37283.75</v>
      </c>
      <c r="P93" s="15">
        <v>1</v>
      </c>
      <c r="Q93" s="8">
        <v>2.0100000000000001E-3</v>
      </c>
      <c r="R93" s="1"/>
      <c r="S93" s="17">
        <v>0.85029164727524154</v>
      </c>
      <c r="T93" s="10">
        <v>1.1890000000000001</v>
      </c>
      <c r="U93" s="10">
        <v>9.8000000000000004E-2</v>
      </c>
      <c r="V93" s="8">
        <v>0.14624846248000001</v>
      </c>
      <c r="W93" s="8">
        <v>0.14518518518518522</v>
      </c>
      <c r="X93" s="1"/>
      <c r="Y93" s="8">
        <v>-2.1975368268999998E-2</v>
      </c>
      <c r="Z93" s="8">
        <v>9.321711277200001E-2</v>
      </c>
      <c r="AA93" s="8">
        <v>0.15176123815000001</v>
      </c>
    </row>
    <row r="94" spans="2:27" s="7" customFormat="1" ht="16.2" customHeight="1" x14ac:dyDescent="0.3">
      <c r="B94" s="5" t="s">
        <v>66</v>
      </c>
      <c r="C94" s="65" t="s">
        <v>131</v>
      </c>
      <c r="D94" s="65" t="s">
        <v>147</v>
      </c>
      <c r="E94" s="65" t="s">
        <v>202</v>
      </c>
      <c r="F94" s="65" t="s">
        <v>203</v>
      </c>
      <c r="G94" s="68">
        <v>1.15E-2</v>
      </c>
      <c r="H94" s="1" t="s">
        <v>332</v>
      </c>
      <c r="I94" s="1"/>
      <c r="J94" s="1">
        <v>67</v>
      </c>
      <c r="K94" s="12">
        <v>98.101177508999996</v>
      </c>
      <c r="L94" s="14">
        <v>217909.728</v>
      </c>
      <c r="M94" s="14">
        <v>319062.70010999998</v>
      </c>
      <c r="N94" s="12">
        <v>498.23200000000003</v>
      </c>
      <c r="O94" s="14">
        <v>3252.384</v>
      </c>
      <c r="P94" s="14">
        <v>1</v>
      </c>
      <c r="Q94" s="6">
        <v>1.47E-3</v>
      </c>
      <c r="R94" s="1"/>
      <c r="S94" s="16">
        <v>0.6829683567646605</v>
      </c>
      <c r="T94" s="9">
        <v>13.98</v>
      </c>
      <c r="U94" s="9">
        <v>1.2</v>
      </c>
      <c r="V94" s="6">
        <v>0.17745620716000002</v>
      </c>
      <c r="W94" s="6">
        <v>0.21492537313432833</v>
      </c>
      <c r="X94" s="1"/>
      <c r="Y94" s="6">
        <v>-5.7665260196999996E-2</v>
      </c>
      <c r="Z94" s="6">
        <v>-5.2091037894000006E-2</v>
      </c>
      <c r="AA94" s="6">
        <v>1.2631525144999999E-2</v>
      </c>
    </row>
    <row r="95" spans="2:27" ht="16.2" customHeight="1" x14ac:dyDescent="0.3">
      <c r="B95" s="127" t="s">
        <v>235</v>
      </c>
      <c r="C95" s="66" t="s">
        <v>292</v>
      </c>
      <c r="D95" s="66" t="s">
        <v>147</v>
      </c>
      <c r="E95" s="66" t="s">
        <v>331</v>
      </c>
      <c r="F95" s="66" t="s">
        <v>179</v>
      </c>
      <c r="G95" s="70">
        <v>1.0999999999999999E-2</v>
      </c>
      <c r="H95" s="7" t="s">
        <v>333</v>
      </c>
      <c r="J95" s="7">
        <v>80.72</v>
      </c>
      <c r="K95" s="13">
        <v>100.98631854999999</v>
      </c>
      <c r="L95" s="15">
        <v>1030755.0085999999</v>
      </c>
      <c r="M95" s="15">
        <v>1289546.0066</v>
      </c>
      <c r="N95" s="13">
        <v>3452.9822448</v>
      </c>
      <c r="O95" s="15">
        <v>12769.512000000001</v>
      </c>
      <c r="P95" s="15">
        <v>1</v>
      </c>
      <c r="Q95" s="8">
        <v>6.8899999999999994E-3</v>
      </c>
      <c r="S95" s="17">
        <v>0.79931619608486071</v>
      </c>
      <c r="T95" s="10">
        <v>13.55</v>
      </c>
      <c r="U95" s="10">
        <v>1</v>
      </c>
      <c r="V95" s="8">
        <v>0.14729861941</v>
      </c>
      <c r="W95" s="8">
        <v>0.14866204162537167</v>
      </c>
      <c r="Y95" s="8">
        <v>-3.5366678433000003E-2</v>
      </c>
      <c r="Z95" s="8">
        <v>-9.4537492097999998E-2</v>
      </c>
      <c r="AA95" s="8">
        <v>1.4382652681999999E-2</v>
      </c>
    </row>
    <row r="96" spans="2:27" s="7" customFormat="1" ht="16.2" customHeight="1" x14ac:dyDescent="0.3">
      <c r="B96" s="5" t="s">
        <v>222</v>
      </c>
      <c r="C96" s="65" t="s">
        <v>241</v>
      </c>
      <c r="D96" s="65" t="s">
        <v>147</v>
      </c>
      <c r="E96" s="65" t="s">
        <v>161</v>
      </c>
      <c r="F96" s="65" t="s">
        <v>194</v>
      </c>
      <c r="G96" s="68">
        <v>0.01</v>
      </c>
      <c r="H96" s="1" t="s">
        <v>336</v>
      </c>
      <c r="I96" s="1"/>
      <c r="J96" s="1">
        <v>73.19</v>
      </c>
      <c r="K96" s="12">
        <v>90.653752096999995</v>
      </c>
      <c r="L96" s="14">
        <v>862708.60793000006</v>
      </c>
      <c r="M96" s="14">
        <v>1068558.1673999999</v>
      </c>
      <c r="N96" s="12">
        <v>1580.1547243</v>
      </c>
      <c r="O96" s="14">
        <v>11787.246999999999</v>
      </c>
      <c r="P96" s="14">
        <v>1</v>
      </c>
      <c r="Q96" s="6">
        <v>5.7999999999999996E-3</v>
      </c>
      <c r="R96" s="1"/>
      <c r="S96" s="16">
        <v>0.80735764716816472</v>
      </c>
      <c r="T96" s="9">
        <v>10.3</v>
      </c>
      <c r="U96" s="9">
        <v>1.06</v>
      </c>
      <c r="V96" s="6">
        <v>0.12798210734999999</v>
      </c>
      <c r="W96" s="6">
        <v>0.17379423418499795</v>
      </c>
      <c r="X96" s="1"/>
      <c r="Y96" s="6">
        <v>-5.0672551058000004E-2</v>
      </c>
      <c r="Z96" s="6">
        <v>-1.5940841713000002E-3</v>
      </c>
      <c r="AA96" s="6">
        <v>3.5877530572000001E-2</v>
      </c>
    </row>
    <row r="97" spans="2:27" ht="16.2" customHeight="1" x14ac:dyDescent="0.3">
      <c r="B97" s="127" t="s">
        <v>50</v>
      </c>
      <c r="C97" s="66" t="s">
        <v>112</v>
      </c>
      <c r="D97" s="66" t="s">
        <v>147</v>
      </c>
      <c r="E97" s="66" t="s">
        <v>159</v>
      </c>
      <c r="F97" s="66" t="s">
        <v>188</v>
      </c>
      <c r="G97" s="70">
        <v>1.4999999999999999E-2</v>
      </c>
      <c r="H97" s="7" t="s">
        <v>324</v>
      </c>
      <c r="J97" s="7">
        <v>67.19</v>
      </c>
      <c r="K97" s="13">
        <v>94.350765218999996</v>
      </c>
      <c r="L97" s="15">
        <v>546038.54977000004</v>
      </c>
      <c r="M97" s="15">
        <v>766768.19481999998</v>
      </c>
      <c r="N97" s="13">
        <v>1167.5756670000001</v>
      </c>
      <c r="O97" s="15">
        <v>8126.7830000000004</v>
      </c>
      <c r="P97" s="15">
        <v>1</v>
      </c>
      <c r="Q97" s="8">
        <v>3.7199999999999998E-3</v>
      </c>
      <c r="S97" s="17">
        <v>0.71212988939775479</v>
      </c>
      <c r="T97" s="10">
        <v>11.52</v>
      </c>
      <c r="U97" s="10">
        <v>0.95</v>
      </c>
      <c r="V97" s="8">
        <v>0.14604462473999999</v>
      </c>
      <c r="W97" s="8">
        <v>0.16966810537282331</v>
      </c>
      <c r="Y97" s="8">
        <v>-4.9377475949999999E-2</v>
      </c>
      <c r="Z97" s="8">
        <v>-2.6705377361E-2</v>
      </c>
      <c r="AA97" s="8">
        <v>-6.8027512571000003E-3</v>
      </c>
    </row>
    <row r="98" spans="2:27" s="7" customFormat="1" ht="16.2" customHeight="1" x14ac:dyDescent="0.3">
      <c r="B98" s="5" t="s">
        <v>46</v>
      </c>
      <c r="C98" s="65" t="s">
        <v>107</v>
      </c>
      <c r="D98" s="65" t="s">
        <v>147</v>
      </c>
      <c r="E98" s="65" t="s">
        <v>161</v>
      </c>
      <c r="F98" s="65" t="s">
        <v>186</v>
      </c>
      <c r="G98" s="68">
        <v>0.01</v>
      </c>
      <c r="H98" s="1" t="s">
        <v>322</v>
      </c>
      <c r="I98" s="1"/>
      <c r="J98" s="1">
        <v>90.9</v>
      </c>
      <c r="K98" s="12">
        <v>93.997915024999998</v>
      </c>
      <c r="L98" s="14">
        <v>1541666.1816</v>
      </c>
      <c r="M98" s="14">
        <v>1594206.8947999999</v>
      </c>
      <c r="N98" s="12">
        <v>3492.4244451999998</v>
      </c>
      <c r="O98" s="14">
        <v>16960.024000000001</v>
      </c>
      <c r="P98" s="14">
        <v>1</v>
      </c>
      <c r="Q98" s="6">
        <v>1.04E-2</v>
      </c>
      <c r="R98" s="1"/>
      <c r="S98" s="16">
        <v>0.96704272616923403</v>
      </c>
      <c r="T98" s="9">
        <v>12</v>
      </c>
      <c r="U98" s="9">
        <v>1</v>
      </c>
      <c r="V98" s="6">
        <v>0.14130946773</v>
      </c>
      <c r="W98" s="6">
        <v>0.132013201320132</v>
      </c>
      <c r="X98" s="1"/>
      <c r="Y98" s="6">
        <v>-3.0699820153000001E-2</v>
      </c>
      <c r="Z98" s="6">
        <v>8.1301849437000001E-2</v>
      </c>
      <c r="AA98" s="6">
        <v>0.21929172275</v>
      </c>
    </row>
    <row r="99" spans="2:27" ht="16.2" customHeight="1" x14ac:dyDescent="0.3">
      <c r="B99" s="127" t="s">
        <v>34</v>
      </c>
      <c r="C99" s="66" t="s">
        <v>481</v>
      </c>
      <c r="D99" s="66" t="s">
        <v>147</v>
      </c>
      <c r="E99" s="66" t="s">
        <v>477</v>
      </c>
      <c r="F99" s="66" t="s">
        <v>477</v>
      </c>
      <c r="G99" s="70">
        <v>8.0000000000000002E-3</v>
      </c>
      <c r="H99" s="7" t="s">
        <v>321</v>
      </c>
      <c r="J99" s="7">
        <v>89.19</v>
      </c>
      <c r="K99" s="13">
        <v>97.469434978999999</v>
      </c>
      <c r="L99" s="15">
        <v>1375140.8740999999</v>
      </c>
      <c r="M99" s="15">
        <v>1502794.0803</v>
      </c>
      <c r="N99" s="13">
        <v>2528.6654143000001</v>
      </c>
      <c r="O99" s="15">
        <v>15418.106</v>
      </c>
      <c r="P99" s="15">
        <v>1</v>
      </c>
      <c r="Q99" s="8">
        <v>9.2800000000000001E-3</v>
      </c>
      <c r="S99" s="17">
        <v>0.91505608931883287</v>
      </c>
      <c r="T99" s="10">
        <v>11.8</v>
      </c>
      <c r="U99" s="10">
        <v>1</v>
      </c>
      <c r="V99" s="8">
        <v>0.12826086955999999</v>
      </c>
      <c r="W99" s="8">
        <v>0.13454423141607805</v>
      </c>
      <c r="Y99" s="8">
        <v>-4.1792006876000001E-2</v>
      </c>
      <c r="Z99" s="8">
        <v>-1.4343526733E-2</v>
      </c>
      <c r="AA99" s="8">
        <v>9.7119321393999994E-2</v>
      </c>
    </row>
    <row r="100" spans="2:27" s="7" customFormat="1" ht="16.2" customHeight="1" x14ac:dyDescent="0.3">
      <c r="B100" s="5" t="s">
        <v>57</v>
      </c>
      <c r="C100" s="65" t="s">
        <v>120</v>
      </c>
      <c r="D100" s="65" t="s">
        <v>147</v>
      </c>
      <c r="E100" s="65" t="s">
        <v>161</v>
      </c>
      <c r="F100" s="65" t="s">
        <v>194</v>
      </c>
      <c r="G100" s="68">
        <v>0.01</v>
      </c>
      <c r="H100" s="1" t="s">
        <v>325</v>
      </c>
      <c r="I100" s="1"/>
      <c r="J100" s="1">
        <v>9.17</v>
      </c>
      <c r="K100" s="12">
        <v>9.8069152802000001</v>
      </c>
      <c r="L100" s="14">
        <v>1339748.8018</v>
      </c>
      <c r="M100" s="14">
        <v>1432802.9439000001</v>
      </c>
      <c r="N100" s="12">
        <v>4581.9999261000003</v>
      </c>
      <c r="O100" s="14">
        <v>146101.28700000001</v>
      </c>
      <c r="P100" s="14">
        <v>1</v>
      </c>
      <c r="Q100" s="6">
        <v>9.1700000000000011E-3</v>
      </c>
      <c r="R100" s="1"/>
      <c r="S100" s="16">
        <v>0.93505447309349943</v>
      </c>
      <c r="T100" s="9">
        <v>1.51</v>
      </c>
      <c r="U100" s="9">
        <v>0.13</v>
      </c>
      <c r="V100" s="6">
        <v>0.16029723992</v>
      </c>
      <c r="W100" s="6">
        <v>0.17011995637949837</v>
      </c>
      <c r="X100" s="1"/>
      <c r="Y100" s="6">
        <v>-1.7090827164999999E-2</v>
      </c>
      <c r="Z100" s="6">
        <v>3.3253763441999998E-2</v>
      </c>
      <c r="AA100" s="6">
        <v>0.13878196087</v>
      </c>
    </row>
    <row r="101" spans="2:27" ht="16.2" customHeight="1" x14ac:dyDescent="0.3">
      <c r="B101" s="127" t="s">
        <v>36</v>
      </c>
      <c r="C101" s="66" t="s">
        <v>98</v>
      </c>
      <c r="D101" s="66" t="s">
        <v>147</v>
      </c>
      <c r="E101" s="66" t="s">
        <v>176</v>
      </c>
      <c r="F101" s="66" t="s">
        <v>176</v>
      </c>
      <c r="G101" s="70">
        <v>0.01</v>
      </c>
      <c r="H101" s="7" t="s">
        <v>327</v>
      </c>
      <c r="J101" s="7">
        <v>69.459999999999994</v>
      </c>
      <c r="K101" s="13">
        <v>82.889714475999995</v>
      </c>
      <c r="L101" s="15">
        <v>1083049.7709999999</v>
      </c>
      <c r="M101" s="15">
        <v>1292451.5734000001</v>
      </c>
      <c r="N101" s="13">
        <v>1520.4321703999999</v>
      </c>
      <c r="O101" s="15">
        <v>15592.424000000001</v>
      </c>
      <c r="P101" s="15">
        <v>1</v>
      </c>
      <c r="Q101" s="8">
        <v>7.2499999999999995E-3</v>
      </c>
      <c r="S101" s="17">
        <v>0.83798092971006122</v>
      </c>
      <c r="T101" s="10">
        <v>10.199999999999999</v>
      </c>
      <c r="U101" s="10">
        <v>0.85</v>
      </c>
      <c r="V101" s="8">
        <v>0.13572854291</v>
      </c>
      <c r="W101" s="8">
        <v>0.14684710624820041</v>
      </c>
      <c r="Y101" s="8">
        <v>-3.7283437284999998E-2</v>
      </c>
      <c r="Z101" s="8">
        <v>-8.1183853277000007E-2</v>
      </c>
      <c r="AA101" s="8">
        <v>5.5368823947000004E-2</v>
      </c>
    </row>
    <row r="102" spans="2:27" s="7" customFormat="1" ht="16.2" customHeight="1" x14ac:dyDescent="0.3">
      <c r="B102" s="5" t="s">
        <v>385</v>
      </c>
      <c r="C102" s="65" t="s">
        <v>129</v>
      </c>
      <c r="D102" s="65" t="s">
        <v>147</v>
      </c>
      <c r="E102" s="65" t="s">
        <v>161</v>
      </c>
      <c r="F102" s="65" t="s">
        <v>162</v>
      </c>
      <c r="G102" s="68">
        <v>9.4999999999999998E-3</v>
      </c>
      <c r="H102" s="1" t="s">
        <v>207</v>
      </c>
      <c r="I102" s="1"/>
      <c r="J102" s="1">
        <v>9</v>
      </c>
      <c r="K102" s="12">
        <v>10.087907781</v>
      </c>
      <c r="L102" s="14">
        <v>895690.54799999995</v>
      </c>
      <c r="M102" s="14">
        <v>1003960.4054</v>
      </c>
      <c r="N102" s="12">
        <v>2460.0265852000002</v>
      </c>
      <c r="O102" s="14">
        <v>99521.172000000006</v>
      </c>
      <c r="P102" s="14">
        <v>1</v>
      </c>
      <c r="Q102" s="6">
        <v>6.0099999999999997E-3</v>
      </c>
      <c r="R102" s="1"/>
      <c r="S102" s="16">
        <v>0.8921572436408457</v>
      </c>
      <c r="T102" s="9">
        <v>1.175</v>
      </c>
      <c r="U102" s="9">
        <v>0.10299999999999999</v>
      </c>
      <c r="V102" s="6">
        <v>0.12940528634000001</v>
      </c>
      <c r="W102" s="6">
        <v>0.13733333333333334</v>
      </c>
      <c r="X102" s="1"/>
      <c r="Y102" s="6">
        <v>-4.0443824091000004E-3</v>
      </c>
      <c r="Z102" s="6">
        <v>4.8974723012999995E-2</v>
      </c>
      <c r="AA102" s="6">
        <v>0.12532792345000002</v>
      </c>
    </row>
    <row r="103" spans="2:27" ht="16.2" customHeight="1" x14ac:dyDescent="0.3">
      <c r="B103" s="127" t="s">
        <v>446</v>
      </c>
      <c r="C103" s="66" t="s">
        <v>467</v>
      </c>
      <c r="D103" s="66" t="s">
        <v>147</v>
      </c>
      <c r="E103" s="66" t="s">
        <v>157</v>
      </c>
      <c r="F103" s="66" t="s">
        <v>158</v>
      </c>
      <c r="G103" s="70">
        <v>1.4E-2</v>
      </c>
      <c r="H103" s="7" t="s">
        <v>207</v>
      </c>
      <c r="J103" s="7">
        <v>103.14</v>
      </c>
      <c r="K103" s="13">
        <v>101.23236221000001</v>
      </c>
      <c r="L103" s="15">
        <v>2215935.0521999998</v>
      </c>
      <c r="M103" s="15">
        <v>2174949.9695000001</v>
      </c>
      <c r="N103" s="13">
        <v>3678.8762439000002</v>
      </c>
      <c r="O103" s="15">
        <v>21484.73</v>
      </c>
      <c r="P103" s="15">
        <v>1</v>
      </c>
      <c r="Q103" s="8">
        <v>1.4990000000000002E-2</v>
      </c>
      <c r="S103" s="17">
        <v>1.0188441497200542</v>
      </c>
      <c r="T103" s="10">
        <v>14.77</v>
      </c>
      <c r="U103" s="10">
        <v>1.3</v>
      </c>
      <c r="V103" s="8">
        <v>0.14007966616</v>
      </c>
      <c r="W103" s="8">
        <v>0.15125072716695753</v>
      </c>
      <c r="Y103" s="8">
        <v>-1.2352772191E-2</v>
      </c>
      <c r="Z103" s="8">
        <v>7.4991165289000003E-2</v>
      </c>
      <c r="AA103" s="8">
        <v>0.12637583942</v>
      </c>
    </row>
    <row r="104" spans="2:27" s="7" customFormat="1" ht="16.2" customHeight="1" x14ac:dyDescent="0.3">
      <c r="B104" s="5" t="s">
        <v>379</v>
      </c>
      <c r="C104" s="65" t="s">
        <v>470</v>
      </c>
      <c r="D104" s="65" t="s">
        <v>147</v>
      </c>
      <c r="E104" s="65" t="s">
        <v>471</v>
      </c>
      <c r="F104" s="65" t="s">
        <v>194</v>
      </c>
      <c r="G104" s="68">
        <v>8.9999999999999993E-3</v>
      </c>
      <c r="H104" s="1" t="s">
        <v>472</v>
      </c>
      <c r="I104" s="1"/>
      <c r="J104" s="1">
        <v>5.03</v>
      </c>
      <c r="K104" s="12">
        <v>8.2231472738000004</v>
      </c>
      <c r="L104" s="14">
        <v>828550.06548999995</v>
      </c>
      <c r="M104" s="14">
        <v>1354530.6584999999</v>
      </c>
      <c r="N104" s="12">
        <v>2574.5811539000001</v>
      </c>
      <c r="O104" s="14">
        <v>164721.68299999999</v>
      </c>
      <c r="P104" s="14">
        <v>1</v>
      </c>
      <c r="Q104" s="6">
        <v>5.5500000000000002E-3</v>
      </c>
      <c r="R104" s="1"/>
      <c r="S104" s="16">
        <v>0.61168793802662691</v>
      </c>
      <c r="T104" s="9">
        <v>0.86</v>
      </c>
      <c r="U104" s="9">
        <v>0.06</v>
      </c>
      <c r="V104" s="6">
        <v>0.11360634081000001</v>
      </c>
      <c r="W104" s="6">
        <v>0.14314115308151093</v>
      </c>
      <c r="X104" s="1"/>
      <c r="Y104" s="6">
        <v>-0.13275862067999999</v>
      </c>
      <c r="Z104" s="6">
        <v>-0.24421475012999999</v>
      </c>
      <c r="AA104" s="6">
        <v>-0.24775717132</v>
      </c>
    </row>
    <row r="105" spans="2:27" ht="16.2" customHeight="1" x14ac:dyDescent="0.3">
      <c r="B105" s="127" t="s">
        <v>455</v>
      </c>
      <c r="C105" s="66" t="s">
        <v>482</v>
      </c>
      <c r="D105" s="66" t="s">
        <v>147</v>
      </c>
      <c r="E105" s="66" t="s">
        <v>161</v>
      </c>
      <c r="F105" s="66" t="s">
        <v>186</v>
      </c>
      <c r="G105" s="70">
        <v>1.2999999999999999E-2</v>
      </c>
      <c r="H105" s="7" t="s">
        <v>300</v>
      </c>
      <c r="J105" s="7">
        <v>8.58</v>
      </c>
      <c r="K105" s="13">
        <v>10.149947022999999</v>
      </c>
      <c r="L105" s="15">
        <v>957518.74217999994</v>
      </c>
      <c r="M105" s="15">
        <v>1132723.1359999999</v>
      </c>
      <c r="N105" s="13">
        <v>3216.7442617000002</v>
      </c>
      <c r="O105" s="15">
        <v>111598.921</v>
      </c>
      <c r="P105" s="15">
        <v>1</v>
      </c>
      <c r="Q105" s="8">
        <v>6.4600000000000005E-3</v>
      </c>
      <c r="S105" s="17">
        <v>0.84532460913909546</v>
      </c>
      <c r="T105" s="10">
        <v>1.32</v>
      </c>
      <c r="U105" s="10">
        <v>0.11</v>
      </c>
      <c r="V105" s="8">
        <v>0.1554770318</v>
      </c>
      <c r="W105" s="8">
        <v>0.15384615384615385</v>
      </c>
      <c r="Y105" s="8">
        <v>-8.0924855483000008E-3</v>
      </c>
      <c r="Z105" s="8">
        <v>1.2012031020000001E-2</v>
      </c>
      <c r="AA105" s="8">
        <v>0.16776558755000001</v>
      </c>
    </row>
    <row r="106" spans="2:27" s="7" customFormat="1" ht="16.2" customHeight="1" x14ac:dyDescent="0.3">
      <c r="B106" s="5" t="s">
        <v>236</v>
      </c>
      <c r="C106" s="65" t="s">
        <v>484</v>
      </c>
      <c r="D106" s="65" t="s">
        <v>147</v>
      </c>
      <c r="E106" s="65" t="s">
        <v>161</v>
      </c>
      <c r="F106" s="65" t="s">
        <v>347</v>
      </c>
      <c r="G106" s="68">
        <v>1.2500000000000001E-2</v>
      </c>
      <c r="H106" s="1" t="s">
        <v>485</v>
      </c>
      <c r="I106" s="1"/>
      <c r="J106" s="1">
        <v>76.69</v>
      </c>
      <c r="K106" s="12">
        <v>87.967537136000004</v>
      </c>
      <c r="L106" s="14">
        <v>675476.70065000001</v>
      </c>
      <c r="M106" s="14">
        <v>774807.95082999999</v>
      </c>
      <c r="N106" s="12">
        <v>1398.6850277999999</v>
      </c>
      <c r="O106" s="14">
        <v>8807.8850000000002</v>
      </c>
      <c r="P106" s="14">
        <v>1</v>
      </c>
      <c r="Q106" s="6">
        <v>4.5999999999999999E-3</v>
      </c>
      <c r="R106" s="1"/>
      <c r="S106" s="16">
        <v>0.8717988760039439</v>
      </c>
      <c r="T106" s="9">
        <v>13.15</v>
      </c>
      <c r="U106" s="9">
        <v>1.05</v>
      </c>
      <c r="V106" s="6">
        <v>0.16056166055999999</v>
      </c>
      <c r="W106" s="6">
        <v>0.16429782240187771</v>
      </c>
      <c r="X106" s="1"/>
      <c r="Y106" s="6">
        <v>-3.1691919192000005E-2</v>
      </c>
      <c r="Z106" s="6">
        <v>1.7216155473000001E-2</v>
      </c>
      <c r="AA106" s="6">
        <v>9.6526523959000007E-2</v>
      </c>
    </row>
    <row r="107" spans="2:27" ht="16.2" customHeight="1" x14ac:dyDescent="0.3">
      <c r="B107" s="127" t="s">
        <v>387</v>
      </c>
      <c r="C107" s="66" t="s">
        <v>501</v>
      </c>
      <c r="D107" s="66" t="s">
        <v>147</v>
      </c>
      <c r="E107" s="66" t="s">
        <v>471</v>
      </c>
      <c r="F107" s="66" t="s">
        <v>502</v>
      </c>
      <c r="G107" s="70">
        <v>0.01</v>
      </c>
      <c r="H107" s="7" t="s">
        <v>503</v>
      </c>
      <c r="J107" s="7">
        <v>14</v>
      </c>
      <c r="K107" s="13">
        <v>98.869622891000006</v>
      </c>
      <c r="L107" s="15">
        <v>67708.535999999993</v>
      </c>
      <c r="M107" s="15">
        <v>478165.53006000002</v>
      </c>
      <c r="N107" s="13">
        <v>460.35068130000002</v>
      </c>
      <c r="O107" s="15">
        <v>4836.3239999999996</v>
      </c>
      <c r="P107" s="15">
        <v>1</v>
      </c>
      <c r="Q107" s="8">
        <v>4.3999999999999996E-4</v>
      </c>
      <c r="S107" s="17">
        <v>0.14160062100605428</v>
      </c>
      <c r="T107" s="10">
        <v>10.5</v>
      </c>
      <c r="U107" s="10">
        <v>0</v>
      </c>
      <c r="V107" s="8">
        <v>0.12568829302999998</v>
      </c>
      <c r="W107" s="8">
        <v>0</v>
      </c>
      <c r="Y107" s="8">
        <v>-0.11111111110999999</v>
      </c>
      <c r="Z107" s="8">
        <v>-0.81207763218999995</v>
      </c>
      <c r="AA107" s="8">
        <v>-0.80728443307000008</v>
      </c>
    </row>
    <row r="108" spans="2:27" s="7" customFormat="1" ht="16.2" customHeight="1" x14ac:dyDescent="0.3">
      <c r="B108" s="5" t="s">
        <v>380</v>
      </c>
      <c r="C108" s="65" t="s">
        <v>506</v>
      </c>
      <c r="D108" s="65" t="s">
        <v>147</v>
      </c>
      <c r="E108" s="65" t="s">
        <v>161</v>
      </c>
      <c r="F108" s="65" t="s">
        <v>507</v>
      </c>
      <c r="G108" s="68">
        <v>0.01</v>
      </c>
      <c r="H108" s="1" t="s">
        <v>207</v>
      </c>
      <c r="I108" s="1"/>
      <c r="J108" s="1">
        <v>93.9</v>
      </c>
      <c r="K108" s="12">
        <v>95.208515567999996</v>
      </c>
      <c r="L108" s="14">
        <v>496619.3529</v>
      </c>
      <c r="M108" s="14">
        <v>503539.84443</v>
      </c>
      <c r="N108" s="12">
        <v>630.64614870000003</v>
      </c>
      <c r="O108" s="14">
        <v>5288.8109999999997</v>
      </c>
      <c r="P108" s="14">
        <v>1</v>
      </c>
      <c r="Q108" s="6">
        <v>3.5499999999999998E-3</v>
      </c>
      <c r="R108" s="1"/>
      <c r="S108" s="16">
        <v>0.98625631793339519</v>
      </c>
      <c r="T108" s="9">
        <v>12.07</v>
      </c>
      <c r="U108" s="9">
        <v>1.03</v>
      </c>
      <c r="V108" s="6">
        <v>0.13113863537000001</v>
      </c>
      <c r="W108" s="6">
        <v>0.13162939297124598</v>
      </c>
      <c r="X108" s="1"/>
      <c r="Y108" s="6">
        <v>-5.2966101694000003E-3</v>
      </c>
      <c r="Z108" s="6">
        <v>5.5349047695999999E-2</v>
      </c>
      <c r="AA108" s="6">
        <v>0.16143130500000002</v>
      </c>
    </row>
    <row r="109" spans="2:27" ht="16.2" customHeight="1" x14ac:dyDescent="0.3">
      <c r="B109" s="127" t="s">
        <v>386</v>
      </c>
      <c r="C109" s="66" t="s">
        <v>508</v>
      </c>
      <c r="D109" s="66" t="s">
        <v>147</v>
      </c>
      <c r="E109" s="66" t="s">
        <v>161</v>
      </c>
      <c r="F109" s="66" t="s">
        <v>494</v>
      </c>
      <c r="G109" s="70">
        <v>8.5000000000000006E-3</v>
      </c>
      <c r="H109" s="7" t="s">
        <v>207</v>
      </c>
      <c r="J109" s="7">
        <v>82.08</v>
      </c>
      <c r="K109" s="13">
        <v>94.265052171999997</v>
      </c>
      <c r="L109" s="15">
        <v>344736</v>
      </c>
      <c r="M109" s="15">
        <v>395913.21912000002</v>
      </c>
      <c r="N109" s="13">
        <v>438.20269565000001</v>
      </c>
      <c r="O109" s="15">
        <v>4200</v>
      </c>
      <c r="P109" s="15">
        <v>1</v>
      </c>
      <c r="Q109" s="8">
        <v>2.3E-3</v>
      </c>
      <c r="S109" s="17">
        <v>0.87073627085288574</v>
      </c>
      <c r="T109" s="10">
        <v>12</v>
      </c>
      <c r="U109" s="10">
        <v>1</v>
      </c>
      <c r="V109" s="8">
        <v>0.13929193267000001</v>
      </c>
      <c r="W109" s="8">
        <v>0.14619883040935672</v>
      </c>
      <c r="Y109" s="8">
        <v>-3.8312829526E-2</v>
      </c>
      <c r="Z109" s="8">
        <v>4.5061047006999998E-2</v>
      </c>
      <c r="AA109" s="8">
        <v>9.4218526132000005E-2</v>
      </c>
    </row>
    <row r="110" spans="2:27" s="7" customFormat="1" ht="16.2" customHeight="1" x14ac:dyDescent="0.3">
      <c r="B110" s="5" t="s">
        <v>443</v>
      </c>
      <c r="C110" s="65" t="s">
        <v>511</v>
      </c>
      <c r="D110" s="65" t="s">
        <v>147</v>
      </c>
      <c r="E110" s="65" t="s">
        <v>161</v>
      </c>
      <c r="F110" s="65" t="s">
        <v>511</v>
      </c>
      <c r="G110" s="68">
        <v>1.0500000000000001E-2</v>
      </c>
      <c r="H110" s="1" t="s">
        <v>512</v>
      </c>
      <c r="I110" s="1"/>
      <c r="J110" s="1">
        <v>84.33</v>
      </c>
      <c r="K110" s="12">
        <v>98.797603215999999</v>
      </c>
      <c r="L110" s="14">
        <v>366562.52379000001</v>
      </c>
      <c r="M110" s="14">
        <v>429449.76614999998</v>
      </c>
      <c r="N110" s="12">
        <v>586.89232174000006</v>
      </c>
      <c r="O110" s="14">
        <v>4346.7629999999999</v>
      </c>
      <c r="P110" s="14">
        <v>1</v>
      </c>
      <c r="Q110" s="6">
        <v>2.48E-3</v>
      </c>
      <c r="R110" s="1"/>
      <c r="S110" s="16">
        <v>0.85356321666660617</v>
      </c>
      <c r="T110" s="9">
        <v>12.06</v>
      </c>
      <c r="U110" s="9">
        <v>1</v>
      </c>
      <c r="V110" s="6">
        <v>0.1347787215</v>
      </c>
      <c r="W110" s="6">
        <v>0.1422981145499822</v>
      </c>
      <c r="X110" s="1"/>
      <c r="Y110" s="6">
        <v>-3.4290500862000001E-2</v>
      </c>
      <c r="Z110" s="6">
        <v>4.7797998169999995E-2</v>
      </c>
      <c r="AA110" s="6">
        <v>7.7843598846999998E-2</v>
      </c>
    </row>
    <row r="111" spans="2:27" ht="16.2" customHeight="1" x14ac:dyDescent="0.3">
      <c r="B111" s="127" t="s">
        <v>457</v>
      </c>
      <c r="C111" s="66" t="s">
        <v>516</v>
      </c>
      <c r="D111" s="66" t="s">
        <v>147</v>
      </c>
      <c r="E111" s="66" t="s">
        <v>157</v>
      </c>
      <c r="F111" s="66" t="s">
        <v>500</v>
      </c>
      <c r="G111" s="70">
        <v>0.01</v>
      </c>
      <c r="H111" s="7" t="s">
        <v>207</v>
      </c>
      <c r="J111" s="7">
        <v>87.3</v>
      </c>
      <c r="K111" s="13">
        <v>99.993149258000003</v>
      </c>
      <c r="L111" s="15">
        <v>336747.44069999998</v>
      </c>
      <c r="M111" s="15">
        <v>385709.47422999999</v>
      </c>
      <c r="N111" s="13">
        <v>519.43443782999998</v>
      </c>
      <c r="O111" s="15">
        <v>3857.3589999999999</v>
      </c>
      <c r="P111" s="15">
        <v>1</v>
      </c>
      <c r="Q111" s="8">
        <v>2.3E-3</v>
      </c>
      <c r="S111" s="17">
        <v>0.8730598110751624</v>
      </c>
      <c r="T111" s="10">
        <v>12</v>
      </c>
      <c r="U111" s="10">
        <v>1.1499999999999999</v>
      </c>
      <c r="V111" s="8">
        <v>0.13134851138</v>
      </c>
      <c r="W111" s="8">
        <v>0.15807560137457044</v>
      </c>
      <c r="Y111" s="8">
        <v>-4.4334975369000003E-2</v>
      </c>
      <c r="Z111" s="8">
        <v>4.8640519832000004E-2</v>
      </c>
      <c r="AA111" s="8">
        <v>8.6718260143000006E-2</v>
      </c>
    </row>
    <row r="112" spans="2:27" s="7" customFormat="1" ht="16.2" customHeight="1" x14ac:dyDescent="0.3">
      <c r="B112" s="5" t="s">
        <v>388</v>
      </c>
      <c r="C112" s="65" t="s">
        <v>519</v>
      </c>
      <c r="D112" s="65" t="s">
        <v>147</v>
      </c>
      <c r="E112" s="65" t="s">
        <v>157</v>
      </c>
      <c r="F112" s="65" t="s">
        <v>158</v>
      </c>
      <c r="G112" s="68">
        <v>1.2E-2</v>
      </c>
      <c r="H112" s="1" t="s">
        <v>207</v>
      </c>
      <c r="I112" s="1"/>
      <c r="J112" s="1">
        <v>8.36</v>
      </c>
      <c r="K112" s="12">
        <v>9.2382630643999999</v>
      </c>
      <c r="L112" s="14">
        <v>300960</v>
      </c>
      <c r="M112" s="14">
        <v>332577.47032000002</v>
      </c>
      <c r="N112" s="12">
        <v>326.10016782999998</v>
      </c>
      <c r="O112" s="14">
        <v>36000</v>
      </c>
      <c r="P112" s="14">
        <v>1</v>
      </c>
      <c r="Q112" s="6">
        <v>2.0300000000000001E-3</v>
      </c>
      <c r="R112" s="1"/>
      <c r="S112" s="16">
        <v>0.90493201392105616</v>
      </c>
      <c r="T112" s="9">
        <v>1.1599999999999999</v>
      </c>
      <c r="U112" s="9">
        <v>0.12</v>
      </c>
      <c r="V112" s="6">
        <v>0.13535589264</v>
      </c>
      <c r="W112" s="6">
        <v>0.17224880382775121</v>
      </c>
      <c r="X112" s="1"/>
      <c r="Y112" s="6">
        <v>-4.3478260869999993E-2</v>
      </c>
      <c r="Z112" s="6">
        <v>4.1475423290000001E-2</v>
      </c>
      <c r="AA112" s="6">
        <v>0.11159573924000001</v>
      </c>
    </row>
    <row r="113" spans="2:27" ht="16.2" customHeight="1" x14ac:dyDescent="0.3">
      <c r="B113" s="127" t="s">
        <v>391</v>
      </c>
      <c r="C113" s="66" t="s">
        <v>520</v>
      </c>
      <c r="D113" s="66" t="s">
        <v>147</v>
      </c>
      <c r="E113" s="66" t="s">
        <v>522</v>
      </c>
      <c r="F113" s="66" t="s">
        <v>521</v>
      </c>
      <c r="G113" s="70">
        <v>0.01</v>
      </c>
      <c r="H113" s="7" t="s">
        <v>523</v>
      </c>
      <c r="J113" s="7">
        <v>8.1999999999999993</v>
      </c>
      <c r="K113" s="13">
        <v>9.4270641468999994</v>
      </c>
      <c r="L113" s="15">
        <v>299705.44900000002</v>
      </c>
      <c r="M113" s="15">
        <v>344553.96255</v>
      </c>
      <c r="N113" s="13">
        <v>699.62502043999996</v>
      </c>
      <c r="O113" s="15">
        <v>36549.445</v>
      </c>
      <c r="P113" s="15">
        <v>1</v>
      </c>
      <c r="Q113" s="8">
        <v>2.0100000000000001E-3</v>
      </c>
      <c r="S113" s="17">
        <v>0.86983602447390707</v>
      </c>
      <c r="T113" s="10">
        <v>1.272</v>
      </c>
      <c r="U113" s="10">
        <v>0.106</v>
      </c>
      <c r="V113" s="8">
        <v>0.14603903559</v>
      </c>
      <c r="W113" s="8">
        <v>0.15512195121951222</v>
      </c>
      <c r="Y113" s="8">
        <v>-3.5747883349000004E-2</v>
      </c>
      <c r="Z113" s="8">
        <v>1.8796708006000001E-2</v>
      </c>
      <c r="AA113" s="8">
        <v>8.7744410597000014E-2</v>
      </c>
    </row>
    <row r="114" spans="2:27" s="7" customFormat="1" ht="16.2" customHeight="1" x14ac:dyDescent="0.3">
      <c r="B114" s="5" t="s">
        <v>412</v>
      </c>
      <c r="C114" s="65" t="s">
        <v>524</v>
      </c>
      <c r="D114" s="65" t="s">
        <v>147</v>
      </c>
      <c r="E114" s="65" t="s">
        <v>471</v>
      </c>
      <c r="F114" s="65" t="s">
        <v>525</v>
      </c>
      <c r="G114" s="68">
        <v>0.01</v>
      </c>
      <c r="H114" s="1" t="s">
        <v>526</v>
      </c>
      <c r="I114" s="1"/>
      <c r="J114" s="1">
        <v>9</v>
      </c>
      <c r="K114" s="12">
        <v>9.279227058</v>
      </c>
      <c r="L114" s="14">
        <v>337825.26</v>
      </c>
      <c r="M114" s="14">
        <v>348306.36593999999</v>
      </c>
      <c r="N114" s="12">
        <v>1477.9705564999999</v>
      </c>
      <c r="O114" s="14">
        <v>37536.14</v>
      </c>
      <c r="P114" s="14">
        <v>1</v>
      </c>
      <c r="Q114" s="6">
        <v>2.2799999999999999E-3</v>
      </c>
      <c r="R114" s="1"/>
      <c r="S114" s="16">
        <v>0.96990837100389016</v>
      </c>
      <c r="T114" s="9">
        <v>1.355</v>
      </c>
      <c r="U114" s="9">
        <v>0.12</v>
      </c>
      <c r="V114" s="6">
        <v>0.15719257539999998</v>
      </c>
      <c r="W114" s="6">
        <v>0.16</v>
      </c>
      <c r="X114" s="1"/>
      <c r="Y114" s="6">
        <v>-8.8105726873000008E-3</v>
      </c>
      <c r="Z114" s="6">
        <v>7.2784047256999995E-2</v>
      </c>
      <c r="AA114" s="6">
        <v>0.21161609989999999</v>
      </c>
    </row>
    <row r="115" spans="2:27" ht="16.2" customHeight="1" x14ac:dyDescent="0.3">
      <c r="B115" s="127" t="s">
        <v>411</v>
      </c>
      <c r="C115" s="66" t="s">
        <v>529</v>
      </c>
      <c r="D115" s="66" t="s">
        <v>147</v>
      </c>
      <c r="E115" s="66" t="s">
        <v>184</v>
      </c>
      <c r="F115" s="66" t="s">
        <v>530</v>
      </c>
      <c r="G115" s="70">
        <v>1.38E-2</v>
      </c>
      <c r="H115" s="7" t="s">
        <v>324</v>
      </c>
      <c r="J115" s="7">
        <v>6.96</v>
      </c>
      <c r="K115" s="13">
        <v>9.9888183777999995</v>
      </c>
      <c r="L115" s="15">
        <v>276740.62463999999</v>
      </c>
      <c r="M115" s="15">
        <v>397171.24099000002</v>
      </c>
      <c r="N115" s="13">
        <v>594.62810348000005</v>
      </c>
      <c r="O115" s="15">
        <v>39761.584000000003</v>
      </c>
      <c r="P115" s="15">
        <v>1</v>
      </c>
      <c r="Q115" s="8">
        <v>1.8699999999999999E-3</v>
      </c>
      <c r="S115" s="17">
        <v>0.69677911207881171</v>
      </c>
      <c r="T115" s="10">
        <v>1.4350000000000001</v>
      </c>
      <c r="U115" s="10">
        <v>0.115</v>
      </c>
      <c r="V115" s="8">
        <v>0.16862514689000002</v>
      </c>
      <c r="W115" s="8">
        <v>0.19827586206896552</v>
      </c>
      <c r="Y115" s="8">
        <v>-2.8611304955E-2</v>
      </c>
      <c r="Z115" s="8">
        <v>-8.3354219771999999E-2</v>
      </c>
      <c r="AA115" s="8">
        <v>-2.6286115289E-2</v>
      </c>
    </row>
    <row r="116" spans="2:27" s="7" customFormat="1" ht="16.2" customHeight="1" x14ac:dyDescent="0.3">
      <c r="B116" s="5" t="s">
        <v>390</v>
      </c>
      <c r="C116" s="65" t="s">
        <v>531</v>
      </c>
      <c r="D116" s="65" t="s">
        <v>147</v>
      </c>
      <c r="E116" s="65" t="s">
        <v>533</v>
      </c>
      <c r="F116" s="65" t="s">
        <v>532</v>
      </c>
      <c r="G116" s="68">
        <v>0.01</v>
      </c>
      <c r="H116" s="1" t="s">
        <v>534</v>
      </c>
      <c r="I116" s="1"/>
      <c r="J116" s="1">
        <v>8.3000000000000007</v>
      </c>
      <c r="K116" s="12">
        <v>9.6156091008000004</v>
      </c>
      <c r="L116" s="14">
        <v>256572.74567999999</v>
      </c>
      <c r="M116" s="14">
        <v>297241.35281999997</v>
      </c>
      <c r="N116" s="12">
        <v>218.47237304000001</v>
      </c>
      <c r="O116" s="14">
        <v>30912.378998</v>
      </c>
      <c r="P116" s="14">
        <v>1</v>
      </c>
      <c r="Q116" s="6">
        <v>1.7399999999999998E-3</v>
      </c>
      <c r="R116" s="1"/>
      <c r="S116" s="16">
        <v>0.86317984778618517</v>
      </c>
      <c r="T116" s="9">
        <v>1.2</v>
      </c>
      <c r="U116" s="9">
        <v>0.1</v>
      </c>
      <c r="V116" s="6">
        <v>0.13840830448999999</v>
      </c>
      <c r="W116" s="6">
        <v>0.14457831325301207</v>
      </c>
      <c r="X116" s="1"/>
      <c r="Y116" s="6">
        <v>-7.0548712207E-2</v>
      </c>
      <c r="Z116" s="6">
        <v>-3.2803146108000003E-2</v>
      </c>
      <c r="AA116" s="6">
        <v>9.1420029436999992E-2</v>
      </c>
    </row>
    <row r="117" spans="2:27" ht="16.2" customHeight="1" x14ac:dyDescent="0.3">
      <c r="B117" s="127" t="s">
        <v>19</v>
      </c>
      <c r="C117" s="66" t="s">
        <v>84</v>
      </c>
      <c r="D117" s="66" t="s">
        <v>152</v>
      </c>
      <c r="E117" s="66" t="s">
        <v>164</v>
      </c>
      <c r="F117" s="66" t="s">
        <v>164</v>
      </c>
      <c r="G117" s="70">
        <v>6.0000000000000001E-3</v>
      </c>
      <c r="H117" s="7" t="s">
        <v>207</v>
      </c>
      <c r="J117" s="7">
        <v>18.5</v>
      </c>
      <c r="K117" s="13">
        <v>20.246001226000001</v>
      </c>
      <c r="L117" s="15">
        <v>2670580.9309999999</v>
      </c>
      <c r="M117" s="15">
        <v>2922626.2056</v>
      </c>
      <c r="N117" s="13">
        <v>3982.8331444</v>
      </c>
      <c r="O117" s="15">
        <v>144355.726</v>
      </c>
      <c r="P117" s="15">
        <v>1</v>
      </c>
      <c r="Q117" s="8">
        <v>1.6220000000000002E-2</v>
      </c>
      <c r="S117" s="17">
        <v>0.91376068752985262</v>
      </c>
      <c r="T117" s="10">
        <v>1.93</v>
      </c>
      <c r="U117" s="10">
        <v>0.17</v>
      </c>
      <c r="V117" s="8">
        <v>0.10293333333</v>
      </c>
      <c r="W117" s="8">
        <v>0.11027027027027027</v>
      </c>
      <c r="Y117" s="8">
        <v>-2.4775962047000003E-2</v>
      </c>
      <c r="Z117" s="8">
        <v>-1.1283090214000001E-2</v>
      </c>
      <c r="AA117" s="8">
        <v>8.7102930004999995E-2</v>
      </c>
    </row>
    <row r="118" spans="2:27" s="7" customFormat="1" ht="16.2" customHeight="1" x14ac:dyDescent="0.3">
      <c r="B118" s="5" t="s">
        <v>26</v>
      </c>
      <c r="C118" s="65" t="s">
        <v>89</v>
      </c>
      <c r="D118" s="65" t="s">
        <v>152</v>
      </c>
      <c r="E118" s="65" t="s">
        <v>168</v>
      </c>
      <c r="F118" s="65" t="s">
        <v>169</v>
      </c>
      <c r="G118" s="68">
        <v>1.2E-2</v>
      </c>
      <c r="H118" s="1" t="s">
        <v>207</v>
      </c>
      <c r="I118" s="1"/>
      <c r="J118" s="1">
        <v>102.37</v>
      </c>
      <c r="K118" s="12">
        <v>115.59674626</v>
      </c>
      <c r="L118" s="14">
        <v>2951187.8768000002</v>
      </c>
      <c r="M118" s="14">
        <v>3332496.9833</v>
      </c>
      <c r="N118" s="12">
        <v>4007.0722977999999</v>
      </c>
      <c r="O118" s="14">
        <v>28828.639999999999</v>
      </c>
      <c r="P118" s="14">
        <v>1</v>
      </c>
      <c r="Q118" s="6">
        <v>1.9939999999999999E-2</v>
      </c>
      <c r="R118" s="1"/>
      <c r="S118" s="16">
        <v>0.88557855919014861</v>
      </c>
      <c r="T118" s="9">
        <v>9.93</v>
      </c>
      <c r="U118" s="9">
        <v>0.84</v>
      </c>
      <c r="V118" s="6">
        <v>9.6849702525999989E-2</v>
      </c>
      <c r="W118" s="6">
        <v>9.8466347562762527E-2</v>
      </c>
      <c r="X118" s="1"/>
      <c r="Y118" s="6">
        <v>-1.6146083613E-2</v>
      </c>
      <c r="Z118" s="6">
        <v>-1.2418634632E-3</v>
      </c>
      <c r="AA118" s="6">
        <v>9.4714604375999989E-2</v>
      </c>
    </row>
    <row r="119" spans="2:27" ht="16.2" customHeight="1" x14ac:dyDescent="0.3">
      <c r="B119" s="127" t="s">
        <v>20</v>
      </c>
      <c r="C119" s="66" t="s">
        <v>85</v>
      </c>
      <c r="D119" s="66" t="s">
        <v>152</v>
      </c>
      <c r="E119" s="66" t="s">
        <v>161</v>
      </c>
      <c r="F119" s="66" t="s">
        <v>160</v>
      </c>
      <c r="G119" s="70">
        <v>7.4999999999999997E-3</v>
      </c>
      <c r="H119" s="7" t="s">
        <v>300</v>
      </c>
      <c r="J119" s="7">
        <v>101.25</v>
      </c>
      <c r="K119" s="13">
        <v>110.11237633</v>
      </c>
      <c r="L119" s="15">
        <v>6511190.5687999995</v>
      </c>
      <c r="M119" s="15">
        <v>7081112.7533999998</v>
      </c>
      <c r="N119" s="13">
        <v>14155.452971000001</v>
      </c>
      <c r="O119" s="15">
        <v>64308.055</v>
      </c>
      <c r="P119" s="15">
        <v>1</v>
      </c>
      <c r="Q119" s="8">
        <v>4.446E-2</v>
      </c>
      <c r="S119" s="17">
        <v>0.9195151660024119</v>
      </c>
      <c r="T119" s="10">
        <v>11.04</v>
      </c>
      <c r="U119" s="10">
        <v>0.92</v>
      </c>
      <c r="V119" s="8">
        <v>0.10974155068999999</v>
      </c>
      <c r="W119" s="8">
        <v>0.10903703703703704</v>
      </c>
      <c r="Y119" s="8">
        <v>-3.3689635427E-2</v>
      </c>
      <c r="Z119" s="8">
        <v>-5.4336957873999999E-3</v>
      </c>
      <c r="AA119" s="8">
        <v>0.11622064826</v>
      </c>
    </row>
    <row r="120" spans="2:27" s="7" customFormat="1" ht="16.2" customHeight="1" x14ac:dyDescent="0.3">
      <c r="B120" s="5" t="s">
        <v>28</v>
      </c>
      <c r="C120" s="65" t="s">
        <v>91</v>
      </c>
      <c r="D120" s="65" t="s">
        <v>152</v>
      </c>
      <c r="E120" s="65" t="s">
        <v>172</v>
      </c>
      <c r="F120" s="65" t="s">
        <v>173</v>
      </c>
      <c r="G120" s="68">
        <v>1.0999999999999999E-2</v>
      </c>
      <c r="H120" s="1" t="s">
        <v>342</v>
      </c>
      <c r="I120" s="1"/>
      <c r="J120" s="1">
        <v>82.24</v>
      </c>
      <c r="K120" s="12">
        <v>100.05689580000001</v>
      </c>
      <c r="L120" s="14">
        <v>1754177.2261999999</v>
      </c>
      <c r="M120" s="14">
        <v>2134211.1863000002</v>
      </c>
      <c r="N120" s="12">
        <v>2785.5749965</v>
      </c>
      <c r="O120" s="14">
        <v>21329.975999999999</v>
      </c>
      <c r="P120" s="14">
        <v>1</v>
      </c>
      <c r="Q120" s="6">
        <v>1.1930000000000001E-2</v>
      </c>
      <c r="R120" s="1"/>
      <c r="S120" s="16">
        <v>0.82193235501115747</v>
      </c>
      <c r="T120" s="9">
        <v>8.51</v>
      </c>
      <c r="U120" s="9">
        <v>0.75</v>
      </c>
      <c r="V120" s="6">
        <v>0.10670846395</v>
      </c>
      <c r="W120" s="6">
        <v>0.10943579766536966</v>
      </c>
      <c r="X120" s="1"/>
      <c r="Y120" s="6">
        <v>-4.9578180978E-2</v>
      </c>
      <c r="Z120" s="6">
        <v>-5.3538866290000001E-2</v>
      </c>
      <c r="AA120" s="6">
        <v>0.13413441682999999</v>
      </c>
    </row>
    <row r="121" spans="2:27" ht="16.2" customHeight="1" x14ac:dyDescent="0.3">
      <c r="B121" s="127" t="s">
        <v>38</v>
      </c>
      <c r="C121" s="66" t="s">
        <v>286</v>
      </c>
      <c r="D121" s="66" t="s">
        <v>152</v>
      </c>
      <c r="E121" s="66" t="s">
        <v>175</v>
      </c>
      <c r="F121" s="66" t="s">
        <v>343</v>
      </c>
      <c r="G121" s="70">
        <v>1E-3</v>
      </c>
      <c r="H121" s="7" t="s">
        <v>207</v>
      </c>
      <c r="J121" s="7">
        <v>72.34</v>
      </c>
      <c r="K121" s="13">
        <v>110.72986379</v>
      </c>
      <c r="L121" s="15">
        <v>340654.99187999999</v>
      </c>
      <c r="M121" s="15">
        <v>521436.00845999998</v>
      </c>
      <c r="N121" s="13">
        <v>39.412106086999998</v>
      </c>
      <c r="O121" s="15" t="e">
        <v>#N/A</v>
      </c>
      <c r="P121" s="15">
        <v>0</v>
      </c>
      <c r="Q121" s="8" t="s">
        <v>207</v>
      </c>
      <c r="S121" s="17">
        <v>0.65330162545122739</v>
      </c>
      <c r="T121" s="10">
        <v>7.1</v>
      </c>
      <c r="U121" s="10">
        <v>0.55000000000000004</v>
      </c>
      <c r="V121" s="8">
        <v>8.2510168506999992E-2</v>
      </c>
      <c r="W121" s="8">
        <v>9.12358307990047E-2</v>
      </c>
      <c r="Y121" s="8">
        <v>-1.0667396062000001E-2</v>
      </c>
      <c r="Z121" s="8">
        <v>-4.3635985485999999E-2</v>
      </c>
      <c r="AA121" s="8">
        <v>-7.9794906735000004E-2</v>
      </c>
    </row>
    <row r="122" spans="2:27" s="7" customFormat="1" ht="16.2" customHeight="1" x14ac:dyDescent="0.3">
      <c r="B122" s="5" t="s">
        <v>637</v>
      </c>
      <c r="C122" s="65" t="s">
        <v>109</v>
      </c>
      <c r="D122" s="65" t="s">
        <v>152</v>
      </c>
      <c r="E122" s="65" t="s">
        <v>187</v>
      </c>
      <c r="F122" s="65" t="s">
        <v>345</v>
      </c>
      <c r="G122" s="68">
        <v>5.0000000000000001E-3</v>
      </c>
      <c r="H122" s="1" t="s">
        <v>207</v>
      </c>
      <c r="I122" s="1"/>
      <c r="J122" s="1">
        <v>100.32</v>
      </c>
      <c r="K122" s="12">
        <v>118.10347723</v>
      </c>
      <c r="L122" s="14">
        <v>1780726.8493999999</v>
      </c>
      <c r="M122" s="14">
        <v>2096391.8751999999</v>
      </c>
      <c r="N122" s="12">
        <v>4066.9769695999998</v>
      </c>
      <c r="O122" s="14">
        <v>17750.467000000001</v>
      </c>
      <c r="P122" s="14">
        <v>1</v>
      </c>
      <c r="Q122" s="6">
        <v>9.41E-3</v>
      </c>
      <c r="R122" s="1"/>
      <c r="S122" s="16">
        <v>0.84942460927405494</v>
      </c>
      <c r="T122" s="9">
        <v>11.3</v>
      </c>
      <c r="U122" s="9">
        <v>1</v>
      </c>
      <c r="V122" s="6">
        <v>0.11675966108000001</v>
      </c>
      <c r="W122" s="6">
        <v>0.11961722488038279</v>
      </c>
      <c r="X122" s="1"/>
      <c r="Y122" s="6">
        <v>-7.7151335316999999E-3</v>
      </c>
      <c r="Z122" s="6">
        <v>2.6368816325000002E-2</v>
      </c>
      <c r="AA122" s="6">
        <v>0.15462154021999999</v>
      </c>
    </row>
    <row r="123" spans="2:27" ht="16.2" customHeight="1" x14ac:dyDescent="0.3">
      <c r="B123" s="127" t="s">
        <v>47</v>
      </c>
      <c r="C123" s="66" t="s">
        <v>108</v>
      </c>
      <c r="D123" s="66" t="s">
        <v>152</v>
      </c>
      <c r="E123" s="66" t="s">
        <v>161</v>
      </c>
      <c r="F123" s="66" t="s">
        <v>207</v>
      </c>
      <c r="G123" s="70">
        <v>5.3E-3</v>
      </c>
      <c r="H123" s="7" t="s">
        <v>346</v>
      </c>
      <c r="J123" s="7">
        <v>2529.84</v>
      </c>
      <c r="K123" s="13">
        <v>2590.6492189000001</v>
      </c>
      <c r="L123" s="15">
        <v>655491.66336000001</v>
      </c>
      <c r="M123" s="15">
        <v>671247.57521000004</v>
      </c>
      <c r="N123" s="13">
        <v>206.36839782999999</v>
      </c>
      <c r="O123" s="15">
        <v>259.10399999999998</v>
      </c>
      <c r="P123" s="15">
        <v>0</v>
      </c>
      <c r="Q123" s="8" t="s">
        <v>207</v>
      </c>
      <c r="S123" s="17">
        <v>0.97652742082703892</v>
      </c>
      <c r="T123" s="10">
        <v>228.30693223</v>
      </c>
      <c r="U123" s="10">
        <v>17.651354925</v>
      </c>
      <c r="V123" s="8">
        <v>9.5173095649999997E-2</v>
      </c>
      <c r="W123" s="8">
        <v>8.3727136538279096E-2</v>
      </c>
      <c r="Y123" s="8">
        <v>-1.9521151969999997E-2</v>
      </c>
      <c r="Z123" s="8">
        <v>0.14826762699999999</v>
      </c>
      <c r="AA123" s="8">
        <v>0.16411675481999999</v>
      </c>
    </row>
    <row r="124" spans="2:27" s="7" customFormat="1" ht="16.2" customHeight="1" x14ac:dyDescent="0.3">
      <c r="B124" s="5" t="s">
        <v>53</v>
      </c>
      <c r="C124" s="65" t="s">
        <v>115</v>
      </c>
      <c r="D124" s="65" t="s">
        <v>152</v>
      </c>
      <c r="E124" s="65" t="s">
        <v>175</v>
      </c>
      <c r="F124" s="65" t="s">
        <v>207</v>
      </c>
      <c r="G124" s="68">
        <v>2E-3</v>
      </c>
      <c r="H124" s="1" t="s">
        <v>207</v>
      </c>
      <c r="I124" s="1"/>
      <c r="J124" s="1">
        <v>969.99</v>
      </c>
      <c r="K124" s="12">
        <v>1031.7972686000001</v>
      </c>
      <c r="L124" s="14">
        <v>590675.4105</v>
      </c>
      <c r="M124" s="14">
        <v>628312.94672000001</v>
      </c>
      <c r="N124" s="12">
        <v>50.445662609000003</v>
      </c>
      <c r="O124" s="14" t="e">
        <v>#N/A</v>
      </c>
      <c r="P124" s="14">
        <v>0</v>
      </c>
      <c r="Q124" s="6" t="s">
        <v>207</v>
      </c>
      <c r="R124" s="1"/>
      <c r="S124" s="16">
        <v>0.94009746829058427</v>
      </c>
      <c r="T124" s="9">
        <v>65</v>
      </c>
      <c r="U124" s="9">
        <v>4.5</v>
      </c>
      <c r="V124" s="6">
        <v>6.6056910568999996E-2</v>
      </c>
      <c r="W124" s="6">
        <v>5.5670677017288839E-2</v>
      </c>
      <c r="X124" s="1"/>
      <c r="Y124" s="6">
        <v>2.5782299256999999E-2</v>
      </c>
      <c r="Z124" s="6">
        <v>8.0589869009000004E-2</v>
      </c>
      <c r="AA124" s="6">
        <v>5.7465047531999998E-2</v>
      </c>
    </row>
    <row r="125" spans="2:27" ht="16.2" customHeight="1" x14ac:dyDescent="0.3">
      <c r="B125" s="127" t="s">
        <v>71</v>
      </c>
      <c r="C125" s="66" t="s">
        <v>136</v>
      </c>
      <c r="D125" s="66" t="s">
        <v>152</v>
      </c>
      <c r="E125" s="66" t="s">
        <v>164</v>
      </c>
      <c r="F125" s="66" t="s">
        <v>207</v>
      </c>
      <c r="G125" s="70">
        <v>5.0000000000000001E-3</v>
      </c>
      <c r="H125" s="7" t="s">
        <v>207</v>
      </c>
      <c r="J125" s="7">
        <v>47.57</v>
      </c>
      <c r="K125" s="13">
        <v>70.120277764999997</v>
      </c>
      <c r="L125" s="15">
        <v>135574.5</v>
      </c>
      <c r="M125" s="15">
        <v>199842.79162999999</v>
      </c>
      <c r="N125" s="13">
        <v>129.59761825999999</v>
      </c>
      <c r="O125" s="15" t="e">
        <v>#N/A</v>
      </c>
      <c r="P125" s="15">
        <v>0</v>
      </c>
      <c r="Q125" s="8" t="s">
        <v>207</v>
      </c>
      <c r="S125" s="17">
        <v>0.67840575531410974</v>
      </c>
      <c r="T125" s="10">
        <v>5.78</v>
      </c>
      <c r="U125" s="10">
        <v>0.48</v>
      </c>
      <c r="V125" s="8">
        <v>0.12371575342</v>
      </c>
      <c r="W125" s="8">
        <v>0.12108471725877654</v>
      </c>
      <c r="Y125" s="8">
        <v>-2.3604269293999999E-2</v>
      </c>
      <c r="Z125" s="8">
        <v>9.2943736068000007E-2</v>
      </c>
      <c r="AA125" s="8">
        <v>0.14510214933000001</v>
      </c>
    </row>
    <row r="126" spans="2:27" s="7" customFormat="1" ht="16.2" customHeight="1" x14ac:dyDescent="0.3">
      <c r="B126" s="5" t="s">
        <v>442</v>
      </c>
      <c r="C126" s="65" t="s">
        <v>451</v>
      </c>
      <c r="D126" s="65" t="s">
        <v>152</v>
      </c>
      <c r="E126" s="65" t="s">
        <v>161</v>
      </c>
      <c r="F126" s="65" t="s">
        <v>183</v>
      </c>
      <c r="G126" s="68">
        <v>9.1999999999999998E-3</v>
      </c>
      <c r="H126" s="1" t="s">
        <v>452</v>
      </c>
      <c r="I126" s="1"/>
      <c r="J126" s="1">
        <v>9.69</v>
      </c>
      <c r="K126" s="12">
        <v>11.581540655</v>
      </c>
      <c r="L126" s="14">
        <v>1193457.6484000001</v>
      </c>
      <c r="M126" s="14">
        <v>1426427.0666</v>
      </c>
      <c r="N126" s="12">
        <v>2194.1186508999999</v>
      </c>
      <c r="O126" s="14">
        <v>123163.844</v>
      </c>
      <c r="P126" s="14">
        <v>1</v>
      </c>
      <c r="Q126" s="6">
        <v>5.1900000000000002E-3</v>
      </c>
      <c r="R126" s="1"/>
      <c r="S126" s="16">
        <v>0.83667624961594544</v>
      </c>
      <c r="T126" s="9">
        <v>1.34</v>
      </c>
      <c r="U126" s="9">
        <v>0.11</v>
      </c>
      <c r="V126" s="6">
        <v>0.14194915253999998</v>
      </c>
      <c r="W126" s="6">
        <v>0.13622291021671828</v>
      </c>
      <c r="X126" s="1"/>
      <c r="Y126" s="6">
        <v>-3.0864197533E-3</v>
      </c>
      <c r="Z126" s="6">
        <v>-5.8123380778999999E-2</v>
      </c>
      <c r="AA126" s="6">
        <v>0.16889460039999998</v>
      </c>
    </row>
    <row r="127" spans="2:27" ht="16.2" customHeight="1" x14ac:dyDescent="0.3">
      <c r="B127" s="127" t="s">
        <v>454</v>
      </c>
      <c r="C127" s="66" t="s">
        <v>473</v>
      </c>
      <c r="D127" s="66" t="s">
        <v>152</v>
      </c>
      <c r="E127" s="66" t="s">
        <v>161</v>
      </c>
      <c r="F127" s="66" t="s">
        <v>474</v>
      </c>
      <c r="G127" s="70">
        <v>9.5999999999999992E-3</v>
      </c>
      <c r="H127" s="7" t="s">
        <v>300</v>
      </c>
      <c r="J127" s="7">
        <v>36.14</v>
      </c>
      <c r="K127" s="13">
        <v>86.930215134999997</v>
      </c>
      <c r="L127" s="15">
        <v>841983.79304000002</v>
      </c>
      <c r="M127" s="15">
        <v>2025285.8957</v>
      </c>
      <c r="N127" s="13">
        <v>315.10896043000002</v>
      </c>
      <c r="O127" s="15">
        <v>23297.835999999999</v>
      </c>
      <c r="P127" s="15">
        <v>1</v>
      </c>
      <c r="Q127" s="8">
        <v>5.3200000000000001E-3</v>
      </c>
      <c r="S127" s="17">
        <v>0.41573577085798846</v>
      </c>
      <c r="T127" s="10">
        <v>7.2</v>
      </c>
      <c r="U127" s="10">
        <v>0.42</v>
      </c>
      <c r="V127" s="8">
        <v>0.16651248844000002</v>
      </c>
      <c r="W127" s="8">
        <v>0.13945766463752074</v>
      </c>
      <c r="Y127" s="8">
        <v>-0.10853478045999999</v>
      </c>
      <c r="Z127" s="8">
        <v>-0.16280555549999998</v>
      </c>
      <c r="AA127" s="8">
        <v>-1.9299304244999999E-2</v>
      </c>
    </row>
    <row r="128" spans="2:27" s="7" customFormat="1" ht="16.2" customHeight="1" x14ac:dyDescent="0.3">
      <c r="B128" s="5" t="s">
        <v>450</v>
      </c>
      <c r="C128" s="65" t="s">
        <v>486</v>
      </c>
      <c r="D128" s="65" t="s">
        <v>152</v>
      </c>
      <c r="E128" s="65" t="s">
        <v>487</v>
      </c>
      <c r="F128" s="65" t="s">
        <v>487</v>
      </c>
      <c r="G128" s="68">
        <v>8.0000000000000002E-3</v>
      </c>
      <c r="H128" s="1" t="s">
        <v>207</v>
      </c>
      <c r="I128" s="1"/>
      <c r="J128" s="1">
        <v>4.87</v>
      </c>
      <c r="K128" s="12">
        <v>9.7934175013000004</v>
      </c>
      <c r="L128" s="14">
        <v>482719.24077999999</v>
      </c>
      <c r="M128" s="14">
        <v>970733.27738999994</v>
      </c>
      <c r="N128" s="12">
        <v>1240.7579808999999</v>
      </c>
      <c r="O128" s="14">
        <v>99120.994000000006</v>
      </c>
      <c r="P128" s="14">
        <v>1</v>
      </c>
      <c r="Q128" s="6">
        <v>3.32E-3</v>
      </c>
      <c r="R128" s="1"/>
      <c r="S128" s="16">
        <v>0.49727278545549042</v>
      </c>
      <c r="T128" s="9">
        <v>0.82</v>
      </c>
      <c r="U128" s="9">
        <v>0.03</v>
      </c>
      <c r="V128" s="6">
        <v>0.12005856514999999</v>
      </c>
      <c r="W128" s="6">
        <v>7.3921971252566734E-2</v>
      </c>
      <c r="X128" s="1"/>
      <c r="Y128" s="6">
        <v>-0.10968921389</v>
      </c>
      <c r="Z128" s="6">
        <v>-0.28061012628999998</v>
      </c>
      <c r="AA128" s="6">
        <v>-0.19830253721999999</v>
      </c>
    </row>
    <row r="129" spans="2:27" ht="16.2" customHeight="1" x14ac:dyDescent="0.3">
      <c r="B129" s="127" t="s">
        <v>227</v>
      </c>
      <c r="C129" s="66" t="s">
        <v>492</v>
      </c>
      <c r="D129" s="66" t="s">
        <v>152</v>
      </c>
      <c r="E129" s="66" t="s">
        <v>161</v>
      </c>
      <c r="F129" s="66" t="s">
        <v>162</v>
      </c>
      <c r="G129" s="70">
        <v>0.01</v>
      </c>
      <c r="H129" s="7" t="s">
        <v>207</v>
      </c>
      <c r="J129" s="7">
        <v>84.79</v>
      </c>
      <c r="K129" s="13">
        <v>119.67015829</v>
      </c>
      <c r="L129" s="15">
        <v>630985.55854999996</v>
      </c>
      <c r="M129" s="15">
        <v>890554.80214000004</v>
      </c>
      <c r="N129" s="13">
        <v>650.05270390999999</v>
      </c>
      <c r="O129" s="15">
        <v>7441.7449999999999</v>
      </c>
      <c r="P129" s="15">
        <v>1</v>
      </c>
      <c r="Q129" s="8">
        <v>4.2399999999999998E-3</v>
      </c>
      <c r="S129" s="17">
        <v>0.70853085858319043</v>
      </c>
      <c r="T129" s="10">
        <v>12.1</v>
      </c>
      <c r="U129" s="10">
        <v>0.92</v>
      </c>
      <c r="V129" s="8">
        <v>0.15218211545000002</v>
      </c>
      <c r="W129" s="8">
        <v>0.13020403349451587</v>
      </c>
      <c r="Y129" s="8">
        <v>2.7199621562999997E-3</v>
      </c>
      <c r="Z129" s="8">
        <v>6.9311098996000006E-2</v>
      </c>
      <c r="AA129" s="8">
        <v>0.22891993118999998</v>
      </c>
    </row>
    <row r="130" spans="2:27" s="7" customFormat="1" ht="16.2" customHeight="1" x14ac:dyDescent="0.3">
      <c r="B130" s="5" t="s">
        <v>33</v>
      </c>
      <c r="C130" s="65" t="s">
        <v>96</v>
      </c>
      <c r="D130" s="65" t="s">
        <v>154</v>
      </c>
      <c r="E130" s="65" t="s">
        <v>175</v>
      </c>
      <c r="F130" s="65" t="s">
        <v>175</v>
      </c>
      <c r="G130" s="68">
        <v>6.5100000000000002E-3</v>
      </c>
      <c r="H130" s="1" t="s">
        <v>207</v>
      </c>
      <c r="I130" s="1"/>
      <c r="J130" s="1">
        <v>8.76</v>
      </c>
      <c r="K130" s="12">
        <v>10.671304884</v>
      </c>
      <c r="L130" s="14">
        <v>1447748.9327</v>
      </c>
      <c r="M130" s="14">
        <v>1763626.7416000001</v>
      </c>
      <c r="N130" s="12">
        <v>1720.7699087000001</v>
      </c>
      <c r="O130" s="14">
        <v>165268.14300000001</v>
      </c>
      <c r="P130" s="14">
        <v>1</v>
      </c>
      <c r="Q130" s="6">
        <v>9.2700000000000005E-3</v>
      </c>
      <c r="R130" s="1"/>
      <c r="S130" s="16">
        <v>0.82089304871555946</v>
      </c>
      <c r="T130" s="9">
        <v>1.08</v>
      </c>
      <c r="U130" s="9">
        <v>0.09</v>
      </c>
      <c r="V130" s="6">
        <v>0.12918660287</v>
      </c>
      <c r="W130" s="6">
        <v>0.12328767123287672</v>
      </c>
      <c r="X130" s="1"/>
      <c r="Y130" s="6">
        <v>-1.0169491527E-2</v>
      </c>
      <c r="Z130" s="6">
        <v>-8.9894396802000009E-2</v>
      </c>
      <c r="AA130" s="6">
        <v>0.17347498672</v>
      </c>
    </row>
    <row r="131" spans="2:27" s="7" customFormat="1" ht="16.2" customHeight="1" x14ac:dyDescent="0.3">
      <c r="B131" s="127" t="s">
        <v>441</v>
      </c>
      <c r="C131" s="66" t="s">
        <v>617</v>
      </c>
      <c r="D131" s="66" t="s">
        <v>152</v>
      </c>
      <c r="E131" s="66" t="s">
        <v>533</v>
      </c>
      <c r="F131" s="66" t="s">
        <v>183</v>
      </c>
      <c r="G131" s="70">
        <v>7.0000000000000001E-3</v>
      </c>
      <c r="H131" s="7" t="s">
        <v>207</v>
      </c>
      <c r="I131" s="1"/>
      <c r="J131" s="7">
        <v>8.19</v>
      </c>
      <c r="K131" s="13">
        <v>10.457510514999999</v>
      </c>
      <c r="L131" s="15">
        <v>275396.75981999998</v>
      </c>
      <c r="M131" s="15">
        <v>351644.01854000002</v>
      </c>
      <c r="N131" s="13">
        <v>216.82468652</v>
      </c>
      <c r="O131" s="15">
        <v>33625.978000000003</v>
      </c>
      <c r="P131" s="15">
        <v>0</v>
      </c>
      <c r="Q131" s="8" t="s">
        <v>207</v>
      </c>
      <c r="R131" s="1"/>
      <c r="S131" s="17">
        <v>0.78316918622768417</v>
      </c>
      <c r="T131" s="10">
        <v>0.54500000000000004</v>
      </c>
      <c r="U131" s="10">
        <v>5.5E-2</v>
      </c>
      <c r="V131" s="8">
        <v>7.4048913044000006E-2</v>
      </c>
      <c r="W131" s="8">
        <v>8.0586080586080591E-2</v>
      </c>
      <c r="X131" s="1"/>
      <c r="Y131" s="8">
        <v>2.4479804159999998E-3</v>
      </c>
      <c r="Z131" s="8">
        <v>6.1846547999999994E-2</v>
      </c>
      <c r="AA131" s="8">
        <v>0.19043126654</v>
      </c>
    </row>
    <row r="132" spans="2:27" s="7" customFormat="1" ht="16.2" customHeight="1" x14ac:dyDescent="0.3">
      <c r="B132" s="5" t="s">
        <v>224</v>
      </c>
      <c r="C132" s="65" t="s">
        <v>618</v>
      </c>
      <c r="D132" s="65" t="s">
        <v>150</v>
      </c>
      <c r="E132" s="65" t="s">
        <v>204</v>
      </c>
      <c r="F132" s="65" t="s">
        <v>204</v>
      </c>
      <c r="G132" s="68">
        <v>8.0000000000000002E-3</v>
      </c>
      <c r="H132" s="1" t="s">
        <v>207</v>
      </c>
      <c r="I132" s="1"/>
      <c r="J132" s="1">
        <v>77.38</v>
      </c>
      <c r="K132" s="12">
        <v>97.145842490999996</v>
      </c>
      <c r="L132" s="14">
        <v>529510.5662</v>
      </c>
      <c r="M132" s="14">
        <v>664768.02870999998</v>
      </c>
      <c r="N132" s="12">
        <v>1676.1054609</v>
      </c>
      <c r="O132" s="14">
        <v>6842.99</v>
      </c>
      <c r="P132" s="14">
        <v>1</v>
      </c>
      <c r="Q132" s="6">
        <v>2.6900000000000001E-3</v>
      </c>
      <c r="R132" s="1"/>
      <c r="S132" s="16">
        <v>0.79653434481428076</v>
      </c>
      <c r="T132" s="9">
        <v>9.6</v>
      </c>
      <c r="U132" s="9">
        <v>0.8</v>
      </c>
      <c r="V132" s="6">
        <v>0.11815384614999999</v>
      </c>
      <c r="W132" s="6">
        <v>0.12406306539157408</v>
      </c>
      <c r="X132" s="1"/>
      <c r="Y132" s="6">
        <v>-2.3934846628000002E-2</v>
      </c>
      <c r="Z132" s="6">
        <v>-2.4826434494999997E-2</v>
      </c>
      <c r="AA132" s="6">
        <v>6.6776448646000006E-2</v>
      </c>
    </row>
    <row r="133" spans="2:27" s="7" customFormat="1" ht="16.2" customHeight="1" x14ac:dyDescent="0.3">
      <c r="B133" s="127" t="s">
        <v>225</v>
      </c>
      <c r="C133" s="66" t="s">
        <v>619</v>
      </c>
      <c r="D133" s="66" t="s">
        <v>147</v>
      </c>
      <c r="E133" s="66" t="s">
        <v>170</v>
      </c>
      <c r="F133" s="66" t="s">
        <v>620</v>
      </c>
      <c r="G133" s="70">
        <v>1.03E-2</v>
      </c>
      <c r="H133" s="7" t="s">
        <v>621</v>
      </c>
      <c r="I133" s="1"/>
      <c r="J133" s="7">
        <v>4.59</v>
      </c>
      <c r="K133" s="13">
        <v>8.3876461942000002</v>
      </c>
      <c r="L133" s="15">
        <v>95136.806070000006</v>
      </c>
      <c r="M133" s="15">
        <v>173850.51620000001</v>
      </c>
      <c r="N133" s="13">
        <v>136.82877783000001</v>
      </c>
      <c r="O133" s="15" t="e">
        <v>#N/A</v>
      </c>
      <c r="P133" s="15">
        <v>0</v>
      </c>
      <c r="Q133" s="8" t="s">
        <v>207</v>
      </c>
      <c r="R133" s="1"/>
      <c r="S133" s="17">
        <v>0.54723338273065847</v>
      </c>
      <c r="T133" s="10">
        <v>0.98</v>
      </c>
      <c r="U133" s="10">
        <v>7.0000000000000007E-2</v>
      </c>
      <c r="V133" s="8">
        <v>0.14605067063999999</v>
      </c>
      <c r="W133" s="8">
        <v>0.18300653594771243</v>
      </c>
      <c r="X133" s="1"/>
      <c r="Y133" s="8">
        <v>6.5789473682999998E-3</v>
      </c>
      <c r="Z133" s="8">
        <v>-0.25501777989000002</v>
      </c>
      <c r="AA133" s="8">
        <v>-0.19678484145</v>
      </c>
    </row>
    <row r="134" spans="2:27" s="7" customFormat="1" ht="16.2" customHeight="1" x14ac:dyDescent="0.3">
      <c r="B134" s="5" t="s">
        <v>382</v>
      </c>
      <c r="C134" s="65" t="s">
        <v>622</v>
      </c>
      <c r="D134" s="65" t="s">
        <v>505</v>
      </c>
      <c r="E134" s="65" t="s">
        <v>161</v>
      </c>
      <c r="F134" s="65" t="s">
        <v>162</v>
      </c>
      <c r="G134" s="68">
        <v>1.2E-2</v>
      </c>
      <c r="H134" s="1" t="s">
        <v>623</v>
      </c>
      <c r="I134" s="1"/>
      <c r="J134" s="1">
        <v>70.569999999999993</v>
      </c>
      <c r="K134" s="12">
        <v>113.35180643</v>
      </c>
      <c r="L134" s="14">
        <v>237436.92863000001</v>
      </c>
      <c r="M134" s="14">
        <v>381378.84051000001</v>
      </c>
      <c r="N134" s="12">
        <v>186.89829957000001</v>
      </c>
      <c r="O134" s="14">
        <v>3364.5590000000002</v>
      </c>
      <c r="P134" s="14">
        <v>0</v>
      </c>
      <c r="Q134" s="6" t="s">
        <v>207</v>
      </c>
      <c r="R134" s="1"/>
      <c r="S134" s="16">
        <v>0.62257499216459544</v>
      </c>
      <c r="T134" s="9">
        <v>8.1</v>
      </c>
      <c r="U134" s="9">
        <v>0.9</v>
      </c>
      <c r="V134" s="6">
        <v>0.15882352941</v>
      </c>
      <c r="W134" s="6">
        <v>0.15303953521326344</v>
      </c>
      <c r="X134" s="1"/>
      <c r="Y134" s="6">
        <v>6.1043452110999999E-2</v>
      </c>
      <c r="Z134" s="6">
        <v>0.26578012026999998</v>
      </c>
      <c r="AA134" s="6">
        <v>0.57089127965000008</v>
      </c>
    </row>
    <row r="135" spans="2:27" s="7" customFormat="1" ht="16.2" customHeight="1" x14ac:dyDescent="0.3">
      <c r="B135" s="127" t="s">
        <v>230</v>
      </c>
      <c r="C135" s="66" t="s">
        <v>624</v>
      </c>
      <c r="D135" s="66" t="s">
        <v>147</v>
      </c>
      <c r="E135" s="66" t="s">
        <v>168</v>
      </c>
      <c r="F135" s="66" t="s">
        <v>173</v>
      </c>
      <c r="G135" s="70">
        <v>0.01</v>
      </c>
      <c r="H135" s="7" t="s">
        <v>625</v>
      </c>
      <c r="I135" s="1"/>
      <c r="J135" s="7">
        <v>74.75</v>
      </c>
      <c r="K135" s="13">
        <v>88.625495701000006</v>
      </c>
      <c r="L135" s="15">
        <v>188845.41</v>
      </c>
      <c r="M135" s="15">
        <v>223899.90732</v>
      </c>
      <c r="N135" s="13">
        <v>392.64996869999999</v>
      </c>
      <c r="O135" s="15">
        <v>2526.36</v>
      </c>
      <c r="P135" s="15">
        <v>1</v>
      </c>
      <c r="Q135" s="8">
        <v>1.2800000000000001E-3</v>
      </c>
      <c r="R135" s="1"/>
      <c r="S135" s="17">
        <v>0.84343674930956192</v>
      </c>
      <c r="T135" s="10">
        <v>11.4</v>
      </c>
      <c r="U135" s="10">
        <v>0.95</v>
      </c>
      <c r="V135" s="8">
        <v>0.14700193422999999</v>
      </c>
      <c r="W135" s="8">
        <v>0.15250836120401337</v>
      </c>
      <c r="X135" s="1"/>
      <c r="Y135" s="8">
        <v>-1.5670266001000001E-2</v>
      </c>
      <c r="Z135" s="8">
        <v>2.2632388178E-2</v>
      </c>
      <c r="AA135" s="8">
        <v>0.11311383838</v>
      </c>
    </row>
    <row r="136" spans="2:27" s="7" customFormat="1" ht="16.2" customHeight="1" x14ac:dyDescent="0.3">
      <c r="B136" s="5" t="s">
        <v>408</v>
      </c>
      <c r="C136" s="65" t="s">
        <v>626</v>
      </c>
      <c r="D136" s="65" t="s">
        <v>147</v>
      </c>
      <c r="E136" s="65" t="s">
        <v>168</v>
      </c>
      <c r="F136" s="65" t="s">
        <v>528</v>
      </c>
      <c r="G136" s="68">
        <v>1.15E-2</v>
      </c>
      <c r="H136" s="1" t="s">
        <v>627</v>
      </c>
      <c r="I136" s="1"/>
      <c r="J136" s="1">
        <v>52.65</v>
      </c>
      <c r="K136" s="12">
        <v>83.591422018000003</v>
      </c>
      <c r="L136" s="14">
        <v>117027.05039999999</v>
      </c>
      <c r="M136" s="14">
        <v>185801.66300999999</v>
      </c>
      <c r="N136" s="12">
        <v>387.53957216999999</v>
      </c>
      <c r="O136" s="14">
        <v>2222.7359999999999</v>
      </c>
      <c r="P136" s="14">
        <v>1</v>
      </c>
      <c r="Q136" s="6">
        <v>7.9000000000000001E-4</v>
      </c>
      <c r="R136" s="1"/>
      <c r="S136" s="16">
        <v>0.62984931622125906</v>
      </c>
      <c r="T136" s="9">
        <v>10.63</v>
      </c>
      <c r="U136" s="9">
        <v>0.87</v>
      </c>
      <c r="V136" s="6">
        <v>0.16447470214999999</v>
      </c>
      <c r="W136" s="6">
        <v>0.19829059829059828</v>
      </c>
      <c r="X136" s="1"/>
      <c r="Y136" s="6">
        <v>-7.1755994359E-2</v>
      </c>
      <c r="Z136" s="6">
        <v>-9.2908057303000002E-2</v>
      </c>
      <c r="AA136" s="6">
        <v>-3.601820545E-2</v>
      </c>
    </row>
    <row r="137" spans="2:27" s="7" customFormat="1" ht="16.2" customHeight="1" x14ac:dyDescent="0.3">
      <c r="B137" s="127" t="s">
        <v>403</v>
      </c>
      <c r="C137" s="66" t="s">
        <v>628</v>
      </c>
      <c r="D137" s="66" t="s">
        <v>155</v>
      </c>
      <c r="E137" s="66" t="s">
        <v>161</v>
      </c>
      <c r="F137" s="66" t="s">
        <v>179</v>
      </c>
      <c r="G137" s="70">
        <v>1.29E-2</v>
      </c>
      <c r="H137" s="7" t="s">
        <v>629</v>
      </c>
      <c r="I137" s="1"/>
      <c r="J137" s="7">
        <v>7.32</v>
      </c>
      <c r="K137" s="13">
        <v>9.2110588404999998</v>
      </c>
      <c r="L137" s="15">
        <v>1071313.4905999999</v>
      </c>
      <c r="M137" s="15">
        <v>1348078.0873</v>
      </c>
      <c r="N137" s="13">
        <v>2167.1559069999998</v>
      </c>
      <c r="O137" s="15">
        <v>146354.302</v>
      </c>
      <c r="P137" s="15">
        <v>1</v>
      </c>
      <c r="Q137" s="8">
        <v>7.2699999999999996E-3</v>
      </c>
      <c r="R137" s="1"/>
      <c r="S137" s="17">
        <v>0.79469691017657773</v>
      </c>
      <c r="T137" s="10">
        <v>1.08</v>
      </c>
      <c r="U137" s="10">
        <v>0.09</v>
      </c>
      <c r="V137" s="8">
        <v>0.13810741688</v>
      </c>
      <c r="W137" s="8">
        <v>0.14754098360655737</v>
      </c>
      <c r="X137" s="1"/>
      <c r="Y137" s="8">
        <v>-4.1884816754E-2</v>
      </c>
      <c r="Z137" s="8">
        <v>-5.5328993134999997E-2</v>
      </c>
      <c r="AA137" s="8">
        <v>6.7751328735999997E-2</v>
      </c>
    </row>
    <row r="138" spans="2:27" s="7" customFormat="1" ht="16.2" customHeight="1" x14ac:dyDescent="0.3">
      <c r="B138" s="5" t="s">
        <v>404</v>
      </c>
      <c r="C138" s="65" t="s">
        <v>630</v>
      </c>
      <c r="D138" s="65" t="s">
        <v>147</v>
      </c>
      <c r="E138" s="65" t="s">
        <v>161</v>
      </c>
      <c r="F138" s="65" t="s">
        <v>631</v>
      </c>
      <c r="G138" s="68">
        <v>8.0000000000000002E-3</v>
      </c>
      <c r="H138" s="1" t="s">
        <v>632</v>
      </c>
      <c r="I138" s="1"/>
      <c r="J138" s="1">
        <v>7.39</v>
      </c>
      <c r="K138" s="12">
        <v>9.3990041254999994</v>
      </c>
      <c r="L138" s="14">
        <v>149197.0056</v>
      </c>
      <c r="M138" s="14">
        <v>189756.87025000001</v>
      </c>
      <c r="N138" s="12">
        <v>569.42666086999998</v>
      </c>
      <c r="O138" s="14">
        <v>20189.04</v>
      </c>
      <c r="P138" s="14">
        <v>1</v>
      </c>
      <c r="Q138" s="6">
        <v>1.01E-3</v>
      </c>
      <c r="R138" s="1"/>
      <c r="S138" s="16">
        <v>0.78625351168327884</v>
      </c>
      <c r="T138" s="9">
        <v>1.2070000000000001</v>
      </c>
      <c r="U138" s="9">
        <v>9.9000000000000005E-2</v>
      </c>
      <c r="V138" s="6">
        <v>0.14100467288999999</v>
      </c>
      <c r="W138" s="6">
        <v>0.1607577807848444</v>
      </c>
      <c r="X138" s="1"/>
      <c r="Y138" s="6">
        <v>-3.6419866548000002E-2</v>
      </c>
      <c r="Z138" s="6">
        <v>-0.12111453218</v>
      </c>
      <c r="AA138" s="6">
        <v>-3.5170566234000002E-3</v>
      </c>
    </row>
    <row r="139" spans="2:27" s="7" customFormat="1" ht="16.2" customHeight="1" x14ac:dyDescent="0.3">
      <c r="B139" s="127" t="s">
        <v>384</v>
      </c>
      <c r="C139" s="66" t="s">
        <v>633</v>
      </c>
      <c r="D139" s="66" t="s">
        <v>155</v>
      </c>
      <c r="E139" s="66" t="s">
        <v>168</v>
      </c>
      <c r="F139" s="66" t="s">
        <v>169</v>
      </c>
      <c r="G139" s="70">
        <v>8.5000000000000006E-3</v>
      </c>
      <c r="H139" s="7" t="s">
        <v>634</v>
      </c>
      <c r="I139" s="1"/>
      <c r="J139" s="7">
        <v>2.29</v>
      </c>
      <c r="K139" s="13">
        <v>3.5434515330999998</v>
      </c>
      <c r="L139" s="15">
        <v>61706.843800000002</v>
      </c>
      <c r="M139" s="15">
        <v>95482.62457</v>
      </c>
      <c r="N139" s="13">
        <v>79.493786956999998</v>
      </c>
      <c r="O139" s="15">
        <v>26946.22</v>
      </c>
      <c r="P139" s="15">
        <v>0</v>
      </c>
      <c r="Q139" s="8" t="s">
        <v>207</v>
      </c>
      <c r="R139" s="1"/>
      <c r="S139" s="17">
        <v>0.64626254334473321</v>
      </c>
      <c r="T139" s="10">
        <v>0.56369999999999998</v>
      </c>
      <c r="U139" s="10">
        <v>0</v>
      </c>
      <c r="V139" s="8">
        <v>0.10737142857</v>
      </c>
      <c r="W139" s="8">
        <v>0</v>
      </c>
      <c r="X139" s="1"/>
      <c r="Y139" s="8">
        <v>2.2321428570999998E-2</v>
      </c>
      <c r="Z139" s="8">
        <v>0.11762151400000001</v>
      </c>
      <c r="AA139" s="8">
        <v>0.37991230377000001</v>
      </c>
    </row>
    <row r="140" spans="2:27" ht="16.2" customHeight="1" x14ac:dyDescent="0.3">
      <c r="B140" s="183"/>
      <c r="C140" s="105"/>
      <c r="D140" s="184"/>
      <c r="E140" s="184"/>
      <c r="F140" s="184"/>
      <c r="G140" s="106"/>
      <c r="H140" s="105"/>
      <c r="J140" s="107"/>
      <c r="K140" s="107"/>
      <c r="L140" s="105"/>
      <c r="M140" s="105"/>
      <c r="N140" s="105"/>
      <c r="O140" s="105"/>
      <c r="P140" s="105"/>
      <c r="Q140" s="105"/>
      <c r="S140" s="105"/>
      <c r="T140" s="105"/>
      <c r="U140" s="105"/>
      <c r="V140" s="105"/>
      <c r="W140" s="105"/>
      <c r="Y140" s="105"/>
      <c r="Z140" s="105"/>
      <c r="AA140" s="105"/>
    </row>
  </sheetData>
  <autoFilter ref="B6:AB99" xr:uid="{749FD96E-CB39-476A-B2D2-3FD6E9599030}">
    <sortState xmlns:xlrd2="http://schemas.microsoft.com/office/spreadsheetml/2017/richdata2" ref="B7:AB130">
      <sortCondition ref="D6:D99"/>
    </sortState>
  </autoFilter>
  <mergeCells count="4">
    <mergeCell ref="B5:H5"/>
    <mergeCell ref="J5:Q5"/>
    <mergeCell ref="S5:W5"/>
    <mergeCell ref="Y5:AA5"/>
  </mergeCells>
  <conditionalFormatting sqref="Y7:AA139">
    <cfRule type="cellIs" dxfId="17" priority="1" operator="lessThan">
      <formula>0</formula>
    </cfRule>
    <cfRule type="cellIs" dxfId="16" priority="2" operator="greaterThanOrEqual">
      <formula>0</formula>
    </cfRule>
  </conditionalFormatting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FDAA-D209-47C9-87F8-0EC79BC0D4F9}">
  <dimension ref="A1:AX145"/>
  <sheetViews>
    <sheetView showGridLines="0" zoomScale="90" zoomScaleNormal="90" workbookViewId="0">
      <pane xSplit="3" ySplit="7" topLeftCell="D8" activePane="bottomRight" state="frozen"/>
      <selection pane="topRight" activeCell="C1" sqref="C1"/>
      <selection pane="bottomLeft" activeCell="A7" sqref="A7"/>
      <selection pane="bottomRight" activeCell="I13" sqref="I13"/>
    </sheetView>
  </sheetViews>
  <sheetFormatPr defaultColWidth="0" defaultRowHeight="14.4" x14ac:dyDescent="0.3"/>
  <cols>
    <col min="1" max="2" width="0.109375" style="37" customWidth="1"/>
    <col min="3" max="3" width="11.5546875" style="1" customWidth="1"/>
    <col min="4" max="4" width="46.109375" style="1" bestFit="1" customWidth="1"/>
    <col min="5" max="5" width="29.109375" style="1" bestFit="1" customWidth="1"/>
    <col min="6" max="6" width="21.5546875" style="1" bestFit="1" customWidth="1"/>
    <col min="7" max="7" width="15.109375" style="68" customWidth="1"/>
    <col min="8" max="8" width="0.44140625" style="1" customWidth="1"/>
    <col min="9" max="9" width="18.6640625" style="12" customWidth="1"/>
    <col min="10" max="10" width="29" style="12" customWidth="1"/>
    <col min="11" max="11" width="29" style="1" customWidth="1"/>
    <col min="12" max="12" width="27.109375" style="1" customWidth="1"/>
    <col min="13" max="13" width="27.88671875" style="1" customWidth="1"/>
    <col min="14" max="15" width="29" style="1" hidden="1" customWidth="1"/>
    <col min="16" max="16" width="11.44140625" style="1" customWidth="1"/>
    <col min="17" max="17" width="0.44140625" style="1" customWidth="1"/>
    <col min="18" max="18" width="10.44140625" style="1" customWidth="1"/>
    <col min="19" max="19" width="20.109375" style="1" customWidth="1"/>
    <col min="20" max="20" width="35.5546875" style="1" customWidth="1"/>
    <col min="21" max="21" width="13.77734375" style="1" customWidth="1"/>
    <col min="22" max="22" width="23.33203125" style="1" customWidth="1"/>
    <col min="23" max="23" width="0.44140625" style="1" customWidth="1"/>
    <col min="24" max="24" width="13" style="1" customWidth="1"/>
    <col min="25" max="25" width="13.109375" style="1" customWidth="1"/>
    <col min="26" max="26" width="22.77734375" style="1" customWidth="1"/>
    <col min="27" max="27" width="6.88671875" style="1" customWidth="1"/>
    <col min="28" max="35" width="0.109375" style="37" customWidth="1"/>
    <col min="37" max="50" width="0" style="1" hidden="1" customWidth="1"/>
    <col min="51" max="16384" width="8.6640625" style="1" hidden="1"/>
  </cols>
  <sheetData>
    <row r="1" spans="1:36" ht="26.1" customHeight="1" x14ac:dyDescent="0.3">
      <c r="C1" s="4"/>
      <c r="D1" s="4"/>
      <c r="E1" s="4"/>
      <c r="F1" s="4"/>
      <c r="G1" s="67"/>
      <c r="I1" s="11"/>
      <c r="J1" s="11"/>
      <c r="K1" s="4"/>
      <c r="L1" s="4"/>
      <c r="M1" s="4"/>
      <c r="N1" s="4"/>
      <c r="O1" s="4"/>
      <c r="P1" s="4"/>
      <c r="R1" s="4"/>
      <c r="S1" s="4"/>
      <c r="T1" s="4"/>
      <c r="U1" s="4"/>
      <c r="V1" s="4"/>
      <c r="X1" s="4"/>
      <c r="Y1" s="4"/>
      <c r="Z1" s="4"/>
    </row>
    <row r="2" spans="1:36" ht="26.1" customHeight="1" x14ac:dyDescent="0.3">
      <c r="C2" s="4"/>
      <c r="D2" s="4"/>
      <c r="E2" s="4"/>
      <c r="F2" s="4"/>
      <c r="G2" s="67"/>
      <c r="I2" s="11"/>
      <c r="J2" s="11"/>
      <c r="K2" s="4"/>
      <c r="L2" s="4"/>
      <c r="M2" s="4"/>
      <c r="N2" s="4"/>
      <c r="O2" s="4"/>
      <c r="P2" s="4"/>
      <c r="R2" s="4"/>
      <c r="S2" s="4"/>
      <c r="T2" s="4"/>
      <c r="U2" s="4"/>
      <c r="V2" s="4"/>
      <c r="X2" s="4"/>
      <c r="Y2" s="4"/>
      <c r="Z2" s="4"/>
    </row>
    <row r="3" spans="1:36" x14ac:dyDescent="0.3">
      <c r="C3" s="4"/>
      <c r="D3" s="4"/>
      <c r="E3" s="4"/>
      <c r="F3" s="4"/>
      <c r="G3" s="67"/>
      <c r="I3" s="11"/>
      <c r="J3" s="11"/>
      <c r="K3" s="4"/>
      <c r="L3" s="4"/>
      <c r="M3" s="4"/>
      <c r="N3" s="4"/>
      <c r="O3" s="4"/>
      <c r="P3" s="4"/>
      <c r="R3" s="4"/>
      <c r="S3" s="4"/>
      <c r="T3" s="4"/>
      <c r="U3" s="4"/>
      <c r="V3" s="4"/>
      <c r="X3" s="4"/>
      <c r="Y3" s="4"/>
      <c r="Z3" s="4"/>
    </row>
    <row r="4" spans="1:36" ht="3" customHeight="1" x14ac:dyDescent="0.3"/>
    <row r="5" spans="1:36" s="2" customFormat="1" ht="17.399999999999999" customHeight="1" x14ac:dyDescent="0.3">
      <c r="A5" s="113"/>
      <c r="B5" s="113"/>
      <c r="C5" s="206" t="s">
        <v>1</v>
      </c>
      <c r="D5" s="206"/>
      <c r="E5" s="206"/>
      <c r="F5" s="206"/>
      <c r="G5" s="206"/>
      <c r="H5" s="1"/>
      <c r="I5" s="206" t="s">
        <v>299</v>
      </c>
      <c r="J5" s="206"/>
      <c r="K5" s="206"/>
      <c r="L5" s="206"/>
      <c r="M5" s="206"/>
      <c r="N5" s="206"/>
      <c r="O5" s="206"/>
      <c r="P5" s="206"/>
      <c r="Q5" s="3"/>
      <c r="R5" s="206" t="s">
        <v>7</v>
      </c>
      <c r="S5" s="206"/>
      <c r="T5" s="206"/>
      <c r="U5" s="206"/>
      <c r="V5" s="206"/>
      <c r="X5" s="206" t="s">
        <v>212</v>
      </c>
      <c r="Y5" s="206"/>
      <c r="Z5" s="206"/>
      <c r="AA5" s="3"/>
      <c r="AB5" s="110"/>
      <c r="AC5" s="110"/>
      <c r="AD5" s="110"/>
      <c r="AE5" s="110"/>
      <c r="AF5" s="110"/>
      <c r="AG5" s="110"/>
      <c r="AH5" s="110"/>
      <c r="AI5" s="110"/>
    </row>
    <row r="6" spans="1:36" ht="13.8" x14ac:dyDescent="0.3">
      <c r="C6" s="18" t="s">
        <v>635</v>
      </c>
      <c r="D6" s="105"/>
      <c r="E6" s="105"/>
      <c r="F6" s="105"/>
      <c r="G6" s="106"/>
      <c r="I6" s="107"/>
      <c r="J6" s="107"/>
      <c r="K6" s="193">
        <v>378889.30809842108</v>
      </c>
      <c r="L6" s="193">
        <v>473747.55568052642</v>
      </c>
      <c r="M6" s="193">
        <v>927.89040220132574</v>
      </c>
      <c r="N6" s="105"/>
      <c r="O6" s="105"/>
      <c r="P6" s="105"/>
      <c r="R6" s="108">
        <v>0.79977047597460671</v>
      </c>
      <c r="S6" s="105"/>
      <c r="T6" s="105"/>
      <c r="U6" s="109">
        <v>0.15908715426694733</v>
      </c>
      <c r="V6" s="109">
        <v>0.16309930941920145</v>
      </c>
      <c r="X6" s="109">
        <v>-2.8160735588405882E-2</v>
      </c>
      <c r="Y6" s="109">
        <v>-2.7764228465263156E-2</v>
      </c>
      <c r="Z6" s="109">
        <v>0.11460389640971053</v>
      </c>
      <c r="AA6" s="39"/>
      <c r="AB6" s="38"/>
      <c r="AC6" s="38"/>
      <c r="AD6" s="38"/>
      <c r="AE6" s="38"/>
      <c r="AF6" s="38"/>
      <c r="AG6" s="38"/>
      <c r="AH6" s="38"/>
      <c r="AI6" s="39"/>
      <c r="AJ6" s="1"/>
    </row>
    <row r="7" spans="1:36" s="57" customFormat="1" ht="21" customHeight="1" x14ac:dyDescent="0.3">
      <c r="A7" s="111"/>
      <c r="B7" s="111"/>
      <c r="C7" s="56" t="s">
        <v>0</v>
      </c>
      <c r="D7" s="56" t="s">
        <v>2</v>
      </c>
      <c r="E7" s="56" t="s">
        <v>4</v>
      </c>
      <c r="F7" s="56" t="s">
        <v>3</v>
      </c>
      <c r="G7" s="69" t="s">
        <v>12</v>
      </c>
      <c r="H7" s="1"/>
      <c r="I7" s="58" t="s">
        <v>218</v>
      </c>
      <c r="J7" s="58" t="s">
        <v>240</v>
      </c>
      <c r="K7" s="56" t="s">
        <v>217</v>
      </c>
      <c r="L7" s="56" t="s">
        <v>282</v>
      </c>
      <c r="M7" s="56" t="s">
        <v>216</v>
      </c>
      <c r="N7" s="56" t="s">
        <v>283</v>
      </c>
      <c r="O7" s="56" t="s">
        <v>219</v>
      </c>
      <c r="P7" s="56" t="s">
        <v>11</v>
      </c>
      <c r="Q7" s="1"/>
      <c r="R7" s="56" t="s">
        <v>6</v>
      </c>
      <c r="S7" s="56" t="s">
        <v>284</v>
      </c>
      <c r="T7" s="56" t="s">
        <v>285</v>
      </c>
      <c r="U7" s="56" t="s">
        <v>8</v>
      </c>
      <c r="V7" s="56" t="s">
        <v>9</v>
      </c>
      <c r="X7" s="56" t="s">
        <v>213</v>
      </c>
      <c r="Y7" s="56" t="s">
        <v>214</v>
      </c>
      <c r="Z7" s="56" t="s">
        <v>215</v>
      </c>
      <c r="AB7" s="111" t="s">
        <v>604</v>
      </c>
      <c r="AC7" s="111" t="s">
        <v>605</v>
      </c>
      <c r="AD7" s="111"/>
      <c r="AE7" s="111"/>
      <c r="AF7" s="111"/>
      <c r="AG7" s="111"/>
      <c r="AH7" s="111"/>
      <c r="AI7" s="111"/>
    </row>
    <row r="8" spans="1:36" ht="16.2" customHeight="1" x14ac:dyDescent="0.3">
      <c r="A8" s="37">
        <v>17</v>
      </c>
      <c r="B8" s="37">
        <v>4</v>
      </c>
      <c r="C8" s="127" t="s">
        <v>409</v>
      </c>
      <c r="D8" s="66" t="s">
        <v>556</v>
      </c>
      <c r="E8" s="66" t="s">
        <v>318</v>
      </c>
      <c r="F8" s="66" t="s">
        <v>319</v>
      </c>
      <c r="G8" s="70">
        <v>1.2E-2</v>
      </c>
      <c r="I8" s="7">
        <v>86.9</v>
      </c>
      <c r="J8" s="13">
        <v>102.66509941</v>
      </c>
      <c r="K8" s="15">
        <v>1877032.9611</v>
      </c>
      <c r="L8" s="15">
        <v>2217557.8314</v>
      </c>
      <c r="M8" s="13">
        <v>2694.6280348</v>
      </c>
      <c r="N8" s="15" t="e">
        <v>#N/A</v>
      </c>
      <c r="O8" s="15">
        <v>0</v>
      </c>
      <c r="P8" s="8" t="s">
        <v>207</v>
      </c>
      <c r="R8" s="17">
        <v>0.84644149277018665</v>
      </c>
      <c r="S8" s="10">
        <v>12.89</v>
      </c>
      <c r="T8" s="10">
        <v>1</v>
      </c>
      <c r="U8" s="8">
        <v>0.13983510522000001</v>
      </c>
      <c r="V8" s="8">
        <v>0.13808975834292289</v>
      </c>
      <c r="X8" s="8">
        <v>-2.6221425370000002E-2</v>
      </c>
      <c r="Y8" s="8">
        <v>-2.3192156334999998E-2</v>
      </c>
      <c r="Z8" s="8">
        <v>8.0000505448000012E-2</v>
      </c>
      <c r="AA8" s="59"/>
      <c r="AB8" s="38">
        <v>0.79977047597460671</v>
      </c>
      <c r="AC8" s="112">
        <v>0.16309930941920145</v>
      </c>
      <c r="AD8" s="37">
        <v>1</v>
      </c>
      <c r="AE8" s="37" t="s">
        <v>416</v>
      </c>
      <c r="AF8" s="38">
        <v>0.9616824250283561</v>
      </c>
      <c r="AG8" s="37">
        <v>1</v>
      </c>
      <c r="AH8" s="37" t="s">
        <v>397</v>
      </c>
      <c r="AI8" s="112">
        <v>0.2041808458920758</v>
      </c>
      <c r="AJ8" s="117"/>
    </row>
    <row r="9" spans="1:36" ht="16.2" customHeight="1" x14ac:dyDescent="0.3">
      <c r="A9" s="37">
        <v>16</v>
      </c>
      <c r="B9" s="37">
        <v>1</v>
      </c>
      <c r="C9" s="128" t="s">
        <v>416</v>
      </c>
      <c r="D9" s="119" t="s">
        <v>461</v>
      </c>
      <c r="E9" s="119" t="s">
        <v>495</v>
      </c>
      <c r="F9" s="119" t="s">
        <v>583</v>
      </c>
      <c r="G9" s="120">
        <v>9.1999999999999998E-3</v>
      </c>
      <c r="I9" s="118">
        <v>9.92</v>
      </c>
      <c r="J9" s="121">
        <v>10.315255579</v>
      </c>
      <c r="K9" s="122">
        <v>602544.30175999994</v>
      </c>
      <c r="L9" s="122">
        <v>626552.26514999999</v>
      </c>
      <c r="M9" s="121">
        <v>1598.7408600000001</v>
      </c>
      <c r="N9" s="122">
        <v>60740.353000000003</v>
      </c>
      <c r="O9" s="122">
        <v>0</v>
      </c>
      <c r="P9" s="123" t="s">
        <v>207</v>
      </c>
      <c r="R9" s="124">
        <v>0.9616824250283561</v>
      </c>
      <c r="S9" s="125">
        <v>1.57</v>
      </c>
      <c r="T9" s="125">
        <v>0.12</v>
      </c>
      <c r="U9" s="123">
        <v>0.16303219107</v>
      </c>
      <c r="V9" s="123">
        <v>0.14516129032258063</v>
      </c>
      <c r="X9" s="6">
        <v>5.0658561304000004E-3</v>
      </c>
      <c r="Y9" s="6">
        <v>-1.6517354145E-2</v>
      </c>
      <c r="Z9" s="6">
        <v>0.20974698410999998</v>
      </c>
      <c r="AA9" s="59"/>
      <c r="AB9" s="38">
        <v>0.79977047597460671</v>
      </c>
      <c r="AC9" s="112">
        <v>0.16309930941920145</v>
      </c>
      <c r="AD9" s="37">
        <v>2</v>
      </c>
      <c r="AE9" s="37" t="s">
        <v>415</v>
      </c>
      <c r="AF9" s="38">
        <v>0.87114116762135962</v>
      </c>
      <c r="AG9" s="37">
        <v>2</v>
      </c>
      <c r="AH9" s="37" t="s">
        <v>401</v>
      </c>
      <c r="AI9" s="112">
        <v>0.20093770931011387</v>
      </c>
      <c r="AJ9" s="117"/>
    </row>
    <row r="10" spans="1:36" ht="16.2" customHeight="1" x14ac:dyDescent="0.3">
      <c r="A10" s="37">
        <v>12</v>
      </c>
      <c r="B10" s="37">
        <v>2</v>
      </c>
      <c r="C10" s="127" t="s">
        <v>415</v>
      </c>
      <c r="D10" s="66" t="s">
        <v>571</v>
      </c>
      <c r="E10" s="66" t="s">
        <v>574</v>
      </c>
      <c r="F10" s="66" t="s">
        <v>590</v>
      </c>
      <c r="G10" s="70">
        <v>1.15E-2</v>
      </c>
      <c r="I10" s="7">
        <v>88.97</v>
      </c>
      <c r="J10" s="13">
        <v>102.1304047</v>
      </c>
      <c r="K10" s="15">
        <v>210844.30892000001</v>
      </c>
      <c r="L10" s="15">
        <v>242032.30976</v>
      </c>
      <c r="M10" s="13">
        <v>982.34105912999996</v>
      </c>
      <c r="N10" s="15">
        <v>2369.8359999999998</v>
      </c>
      <c r="O10" s="15">
        <v>0</v>
      </c>
      <c r="P10" s="8" t="s">
        <v>207</v>
      </c>
      <c r="R10" s="17">
        <v>0.87114116762135962</v>
      </c>
      <c r="S10" s="10">
        <v>14.55</v>
      </c>
      <c r="T10" s="10">
        <v>1.25</v>
      </c>
      <c r="U10" s="8">
        <v>0.15299684542</v>
      </c>
      <c r="V10" s="8">
        <v>0.16859615600764302</v>
      </c>
      <c r="X10" s="8">
        <v>-2.0868169631000001E-2</v>
      </c>
      <c r="Y10" s="8">
        <v>2.6007235030000003E-2</v>
      </c>
      <c r="Z10" s="8">
        <v>8.496333782200001E-2</v>
      </c>
      <c r="AA10" s="59"/>
      <c r="AB10" s="38">
        <v>0.79977047597460671</v>
      </c>
      <c r="AC10" s="112">
        <v>0.16309930941920145</v>
      </c>
      <c r="AD10" s="37">
        <v>3</v>
      </c>
      <c r="AE10" s="37" t="s">
        <v>417</v>
      </c>
      <c r="AF10" s="38">
        <v>0.85372173762453163</v>
      </c>
      <c r="AG10" s="37">
        <v>3</v>
      </c>
      <c r="AH10" s="37" t="s">
        <v>417</v>
      </c>
      <c r="AI10" s="112">
        <v>0.18909090909090909</v>
      </c>
      <c r="AJ10" s="117"/>
    </row>
    <row r="11" spans="1:36" ht="16.2" customHeight="1" x14ac:dyDescent="0.3">
      <c r="A11" s="37">
        <v>4</v>
      </c>
      <c r="B11" s="37">
        <v>5</v>
      </c>
      <c r="C11" s="128" t="s">
        <v>400</v>
      </c>
      <c r="D11" s="119" t="s">
        <v>561</v>
      </c>
      <c r="E11" s="119" t="s">
        <v>522</v>
      </c>
      <c r="F11" s="119" t="s">
        <v>576</v>
      </c>
      <c r="G11" s="120">
        <v>1.15E-2</v>
      </c>
      <c r="I11" s="118">
        <v>8.1199999999999992</v>
      </c>
      <c r="J11" s="121">
        <v>9.6266271019000005</v>
      </c>
      <c r="K11" s="122">
        <v>552488.25100000005</v>
      </c>
      <c r="L11" s="122">
        <v>654999.79932999995</v>
      </c>
      <c r="M11" s="121">
        <v>1153.4124044</v>
      </c>
      <c r="N11" s="122" t="e">
        <v>#N/A</v>
      </c>
      <c r="O11" s="122">
        <v>0</v>
      </c>
      <c r="P11" s="123" t="s">
        <v>207</v>
      </c>
      <c r="R11" s="124">
        <v>0.84349377139552451</v>
      </c>
      <c r="S11" s="125">
        <v>1.4950000000000001</v>
      </c>
      <c r="T11" s="125">
        <v>0.125</v>
      </c>
      <c r="U11" s="123">
        <v>0.17105263158</v>
      </c>
      <c r="V11" s="123">
        <v>0.18472906403940889</v>
      </c>
      <c r="X11" s="123">
        <v>-2.3451593505999999E-2</v>
      </c>
      <c r="Y11" s="123">
        <v>-4.9115543449000001E-2</v>
      </c>
      <c r="Z11" s="123">
        <v>9.5304025240999998E-2</v>
      </c>
      <c r="AA11" s="59"/>
      <c r="AB11" s="38">
        <v>0.79977047597460671</v>
      </c>
      <c r="AC11" s="112">
        <v>0.16309930941920145</v>
      </c>
      <c r="AD11" s="37">
        <v>4</v>
      </c>
      <c r="AE11" s="37" t="s">
        <v>409</v>
      </c>
      <c r="AF11" s="38">
        <v>0.84644149277018665</v>
      </c>
      <c r="AG11" s="37">
        <v>4</v>
      </c>
      <c r="AH11" s="37" t="s">
        <v>400</v>
      </c>
      <c r="AI11" s="112">
        <v>0.18472906403940889</v>
      </c>
      <c r="AJ11" s="117"/>
    </row>
    <row r="12" spans="1:36" ht="16.2" customHeight="1" x14ac:dyDescent="0.3">
      <c r="A12" s="37">
        <v>1</v>
      </c>
      <c r="B12" s="37">
        <v>7</v>
      </c>
      <c r="C12" s="127" t="s">
        <v>397</v>
      </c>
      <c r="D12" s="66" t="s">
        <v>570</v>
      </c>
      <c r="E12" s="66" t="s">
        <v>588</v>
      </c>
      <c r="F12" s="66" t="s">
        <v>589</v>
      </c>
      <c r="G12" s="70">
        <v>6.0000000000000001E-3</v>
      </c>
      <c r="I12" s="7">
        <v>82.28</v>
      </c>
      <c r="J12" s="13">
        <v>99.044003629000002</v>
      </c>
      <c r="K12" s="15">
        <v>257693.88391999999</v>
      </c>
      <c r="L12" s="15">
        <v>310197.30158000003</v>
      </c>
      <c r="M12" s="13">
        <v>638.14091347999999</v>
      </c>
      <c r="N12" s="15">
        <v>3131.9140000000002</v>
      </c>
      <c r="O12" s="15">
        <v>0</v>
      </c>
      <c r="P12" s="8" t="s">
        <v>207</v>
      </c>
      <c r="R12" s="17">
        <v>0.83074186205361034</v>
      </c>
      <c r="S12" s="10">
        <v>16.78</v>
      </c>
      <c r="T12" s="10">
        <v>1.4</v>
      </c>
      <c r="U12" s="8">
        <v>0.17967662491</v>
      </c>
      <c r="V12" s="8">
        <v>0.2041808458920758</v>
      </c>
      <c r="X12" s="8">
        <v>-4.0321312154999997E-2</v>
      </c>
      <c r="Y12" s="8">
        <v>-2.5551164144999999E-2</v>
      </c>
      <c r="Z12" s="8">
        <v>5.4204125867000005E-2</v>
      </c>
      <c r="AA12" s="59"/>
      <c r="AB12" s="38">
        <v>0.79977047597460671</v>
      </c>
      <c r="AC12" s="112">
        <v>0.16309930941920145</v>
      </c>
      <c r="AD12" s="37">
        <v>5</v>
      </c>
      <c r="AE12" s="37" t="s">
        <v>400</v>
      </c>
      <c r="AF12" s="38">
        <v>0.84349377139552451</v>
      </c>
      <c r="AG12" s="37">
        <v>5</v>
      </c>
      <c r="AH12" s="37" t="s">
        <v>414</v>
      </c>
      <c r="AI12" s="112">
        <v>0.18205461638491552</v>
      </c>
      <c r="AJ12" s="117"/>
    </row>
    <row r="13" spans="1:36" ht="16.2" customHeight="1" x14ac:dyDescent="0.3">
      <c r="A13" s="37">
        <v>13</v>
      </c>
      <c r="B13" s="37">
        <v>6</v>
      </c>
      <c r="C13" s="128" t="s">
        <v>398</v>
      </c>
      <c r="D13" s="119" t="s">
        <v>560</v>
      </c>
      <c r="E13" s="119" t="s">
        <v>575</v>
      </c>
      <c r="F13" s="119" t="s">
        <v>636</v>
      </c>
      <c r="G13" s="120">
        <v>1.15E-2</v>
      </c>
      <c r="I13" s="118">
        <v>7.83</v>
      </c>
      <c r="J13" s="121">
        <v>9.4098610890999996</v>
      </c>
      <c r="K13" s="122">
        <v>352964.25566999998</v>
      </c>
      <c r="L13" s="122">
        <v>424181.94319999998</v>
      </c>
      <c r="M13" s="121">
        <v>716.75093347999996</v>
      </c>
      <c r="N13" s="122">
        <v>45078.449000000001</v>
      </c>
      <c r="O13" s="122">
        <v>0</v>
      </c>
      <c r="P13" s="123" t="s">
        <v>207</v>
      </c>
      <c r="R13" s="124">
        <v>0.83210580112281929</v>
      </c>
      <c r="S13" s="125">
        <v>1.395</v>
      </c>
      <c r="T13" s="125">
        <v>0.11</v>
      </c>
      <c r="U13" s="123">
        <v>0.16646778043000002</v>
      </c>
      <c r="V13" s="123">
        <v>0.16858237547892721</v>
      </c>
      <c r="X13" s="123">
        <v>-2.851973209E-2</v>
      </c>
      <c r="Y13" s="123">
        <v>-4.3149788378000001E-2</v>
      </c>
      <c r="Z13" s="123">
        <v>9.3670877757000004E-2</v>
      </c>
      <c r="AA13" s="59"/>
      <c r="AB13" s="38">
        <v>0.79977047597460671</v>
      </c>
      <c r="AC13" s="112">
        <v>0.16309930941920145</v>
      </c>
      <c r="AD13" s="37">
        <v>6</v>
      </c>
      <c r="AE13" s="37" t="s">
        <v>398</v>
      </c>
      <c r="AF13" s="38">
        <v>0.83210580112281929</v>
      </c>
      <c r="AG13" s="37">
        <v>6</v>
      </c>
      <c r="AH13" s="37" t="s">
        <v>396</v>
      </c>
      <c r="AI13" s="112">
        <v>0.17363344051446947</v>
      </c>
      <c r="AJ13" s="117"/>
    </row>
    <row r="14" spans="1:36" ht="16.2" customHeight="1" x14ac:dyDescent="0.3">
      <c r="A14" s="126">
        <v>3</v>
      </c>
      <c r="B14" s="126">
        <v>3</v>
      </c>
      <c r="C14" s="127" t="s">
        <v>417</v>
      </c>
      <c r="D14" s="66" t="s">
        <v>558</v>
      </c>
      <c r="E14" s="66" t="s">
        <v>574</v>
      </c>
      <c r="F14" s="66" t="s">
        <v>194</v>
      </c>
      <c r="G14" s="70">
        <v>1.2E-2</v>
      </c>
      <c r="I14" s="7">
        <v>8.25</v>
      </c>
      <c r="J14" s="13">
        <v>9.6635702670000008</v>
      </c>
      <c r="K14" s="15">
        <v>713254.71525000001</v>
      </c>
      <c r="L14" s="15">
        <v>835465.09806999995</v>
      </c>
      <c r="M14" s="13">
        <v>5312.3401174000001</v>
      </c>
      <c r="N14" s="15">
        <v>86455.116999999998</v>
      </c>
      <c r="O14" s="15">
        <v>0</v>
      </c>
      <c r="P14" s="8" t="s">
        <v>207</v>
      </c>
      <c r="R14" s="17">
        <v>0.85372173762453163</v>
      </c>
      <c r="S14" s="10">
        <v>1.65</v>
      </c>
      <c r="T14" s="10">
        <v>0.13</v>
      </c>
      <c r="U14" s="8">
        <v>0.18415178570999999</v>
      </c>
      <c r="V14" s="8">
        <v>0.18909090909090909</v>
      </c>
      <c r="X14" s="8">
        <v>1.2231032587999999E-2</v>
      </c>
      <c r="Y14" s="8">
        <v>-6.3651499887000001E-2</v>
      </c>
      <c r="Z14" s="8">
        <v>0.11026430059999999</v>
      </c>
      <c r="AA14" s="59"/>
      <c r="AB14" s="38">
        <v>0.79977047597460671</v>
      </c>
      <c r="AC14" s="112">
        <v>0.16309930941920145</v>
      </c>
      <c r="AD14" s="37">
        <v>7</v>
      </c>
      <c r="AE14" s="37" t="s">
        <v>397</v>
      </c>
      <c r="AF14" s="38">
        <v>0.83074186205361034</v>
      </c>
      <c r="AG14" s="37">
        <v>7</v>
      </c>
      <c r="AH14" s="37" t="s">
        <v>413</v>
      </c>
      <c r="AI14" s="112">
        <v>0.17358490566037738</v>
      </c>
      <c r="AJ14" s="117"/>
    </row>
    <row r="15" spans="1:36" ht="16.2" customHeight="1" x14ac:dyDescent="0.3">
      <c r="A15" s="37">
        <v>9</v>
      </c>
      <c r="B15" s="37">
        <v>10</v>
      </c>
      <c r="C15" s="128" t="s">
        <v>395</v>
      </c>
      <c r="D15" s="119" t="s">
        <v>559</v>
      </c>
      <c r="E15" s="119" t="s">
        <v>574</v>
      </c>
      <c r="F15" s="119" t="s">
        <v>183</v>
      </c>
      <c r="G15" s="120">
        <v>0.01</v>
      </c>
      <c r="I15" s="118">
        <v>7.7</v>
      </c>
      <c r="J15" s="121">
        <v>9.8667083365000003</v>
      </c>
      <c r="K15" s="122">
        <v>152650.02059999999</v>
      </c>
      <c r="L15" s="122">
        <v>195604.31568999999</v>
      </c>
      <c r="M15" s="121">
        <v>238.18379870000001</v>
      </c>
      <c r="N15" s="122">
        <v>19824.678</v>
      </c>
      <c r="O15" s="122">
        <v>0</v>
      </c>
      <c r="P15" s="123" t="s">
        <v>207</v>
      </c>
      <c r="R15" s="124">
        <v>0.78040210953792188</v>
      </c>
      <c r="S15" s="125">
        <v>1.335</v>
      </c>
      <c r="T15" s="125">
        <v>0.11</v>
      </c>
      <c r="U15" s="123">
        <v>0.17823765019999999</v>
      </c>
      <c r="V15" s="123">
        <v>0.17142857142857143</v>
      </c>
      <c r="X15" s="123">
        <v>-2.6088005307000001E-3</v>
      </c>
      <c r="Y15" s="123">
        <v>6.2745133679999995E-2</v>
      </c>
      <c r="Z15" s="123">
        <v>0.21485492975000001</v>
      </c>
      <c r="AA15" s="59"/>
      <c r="AB15" s="38">
        <v>0.79977047597460671</v>
      </c>
      <c r="AC15" s="112">
        <v>0.16309930941920145</v>
      </c>
      <c r="AD15" s="37">
        <v>8</v>
      </c>
      <c r="AE15" s="37" t="s">
        <v>413</v>
      </c>
      <c r="AF15" s="38">
        <v>0.81110195486896752</v>
      </c>
      <c r="AG15" s="37">
        <v>8</v>
      </c>
      <c r="AH15" s="37" t="s">
        <v>418</v>
      </c>
      <c r="AI15" s="112">
        <v>0.17238076996743917</v>
      </c>
      <c r="AJ15" s="117"/>
    </row>
    <row r="16" spans="1:36" ht="16.2" customHeight="1" x14ac:dyDescent="0.3">
      <c r="A16" s="37">
        <v>7</v>
      </c>
      <c r="B16" s="37">
        <v>8</v>
      </c>
      <c r="C16" s="127" t="s">
        <v>413</v>
      </c>
      <c r="D16" s="66" t="s">
        <v>460</v>
      </c>
      <c r="E16" s="66" t="s">
        <v>495</v>
      </c>
      <c r="F16" s="66" t="s">
        <v>210</v>
      </c>
      <c r="G16" s="70">
        <v>1.0999999999999999E-2</v>
      </c>
      <c r="I16" s="7">
        <v>7.95</v>
      </c>
      <c r="J16" s="13">
        <v>9.8014805072000009</v>
      </c>
      <c r="K16" s="15">
        <v>71812.342050000007</v>
      </c>
      <c r="L16" s="15">
        <v>88536.763619999998</v>
      </c>
      <c r="M16" s="13">
        <v>97.208022608999997</v>
      </c>
      <c r="N16" s="15" t="e">
        <v>#N/A</v>
      </c>
      <c r="O16" s="15">
        <v>0</v>
      </c>
      <c r="P16" s="8" t="s">
        <v>207</v>
      </c>
      <c r="R16" s="17">
        <v>0.81110195486896752</v>
      </c>
      <c r="S16" s="10">
        <v>1.425</v>
      </c>
      <c r="T16" s="10">
        <v>0.115</v>
      </c>
      <c r="U16" s="8">
        <v>0.18530559167999999</v>
      </c>
      <c r="V16" s="8">
        <v>0.17358490566037738</v>
      </c>
      <c r="X16" s="8">
        <v>-8.0746961329999992E-3</v>
      </c>
      <c r="Y16" s="8">
        <v>2.8696106900999999E-2</v>
      </c>
      <c r="Z16" s="8">
        <v>0.21731249667999999</v>
      </c>
      <c r="AA16" s="59"/>
      <c r="AB16" s="38">
        <v>0.79977047597460671</v>
      </c>
      <c r="AC16" s="112">
        <v>0.16309930941920145</v>
      </c>
      <c r="AD16" s="37">
        <v>9</v>
      </c>
      <c r="AE16" s="37" t="s">
        <v>407</v>
      </c>
      <c r="AF16" s="38">
        <v>0.78642679311997377</v>
      </c>
      <c r="AG16" s="37">
        <v>9</v>
      </c>
      <c r="AH16" s="37" t="s">
        <v>395</v>
      </c>
      <c r="AI16" s="112">
        <v>0.17142857142857143</v>
      </c>
      <c r="AJ16" s="117"/>
    </row>
    <row r="17" spans="1:36" ht="16.2" customHeight="1" x14ac:dyDescent="0.3">
      <c r="A17" s="37">
        <v>5</v>
      </c>
      <c r="B17" s="37">
        <v>13</v>
      </c>
      <c r="C17" s="128" t="s">
        <v>414</v>
      </c>
      <c r="D17" s="119" t="s">
        <v>569</v>
      </c>
      <c r="E17" s="119" t="s">
        <v>587</v>
      </c>
      <c r="F17" s="119" t="s">
        <v>348</v>
      </c>
      <c r="G17" s="120">
        <v>1.15E-2</v>
      </c>
      <c r="I17" s="118">
        <v>69.209999999999994</v>
      </c>
      <c r="J17" s="121">
        <v>95.394687685999997</v>
      </c>
      <c r="K17" s="122">
        <v>38551.28499</v>
      </c>
      <c r="L17" s="122">
        <v>53136.653539999999</v>
      </c>
      <c r="M17" s="121">
        <v>57.645375217000002</v>
      </c>
      <c r="N17" s="122" t="e">
        <v>#N/A</v>
      </c>
      <c r="O17" s="122">
        <v>0</v>
      </c>
      <c r="P17" s="123" t="s">
        <v>207</v>
      </c>
      <c r="R17" s="124">
        <v>0.72551209798821081</v>
      </c>
      <c r="S17" s="125">
        <v>12.35</v>
      </c>
      <c r="T17" s="125">
        <v>1.05</v>
      </c>
      <c r="U17" s="123">
        <v>0.17577569028999998</v>
      </c>
      <c r="V17" s="123">
        <v>0.18205461638491552</v>
      </c>
      <c r="X17" s="123">
        <v>-4.8529007424000001E-2</v>
      </c>
      <c r="Y17" s="123">
        <v>6.0751945734000001E-2</v>
      </c>
      <c r="Z17" s="123">
        <v>0.16183077206999999</v>
      </c>
      <c r="AA17" s="59"/>
      <c r="AB17" s="38">
        <v>0.79977047597460671</v>
      </c>
      <c r="AC17" s="112">
        <v>0.16309930941920145</v>
      </c>
      <c r="AD17" s="37">
        <v>10</v>
      </c>
      <c r="AE17" s="37" t="s">
        <v>395</v>
      </c>
      <c r="AF17" s="38">
        <v>0.78040210953792188</v>
      </c>
      <c r="AG17" s="37">
        <v>10</v>
      </c>
      <c r="AH17" s="37" t="s">
        <v>419</v>
      </c>
      <c r="AI17" s="112">
        <v>0.16925246826516224</v>
      </c>
      <c r="AJ17" s="117"/>
    </row>
    <row r="18" spans="1:36" ht="16.2" customHeight="1" x14ac:dyDescent="0.3">
      <c r="A18" s="37">
        <v>10</v>
      </c>
      <c r="B18" s="37">
        <v>12</v>
      </c>
      <c r="C18" s="127" t="s">
        <v>419</v>
      </c>
      <c r="D18" s="66" t="s">
        <v>562</v>
      </c>
      <c r="E18" s="66" t="s">
        <v>577</v>
      </c>
      <c r="F18" s="66" t="s">
        <v>578</v>
      </c>
      <c r="G18" s="70">
        <v>0.01</v>
      </c>
      <c r="I18" s="7">
        <v>7.09</v>
      </c>
      <c r="J18" s="13">
        <v>9.6435630279000009</v>
      </c>
      <c r="K18" s="15">
        <v>322758.60884</v>
      </c>
      <c r="L18" s="15">
        <v>439004.65263000003</v>
      </c>
      <c r="M18" s="13">
        <v>604.20755783000004</v>
      </c>
      <c r="N18" s="15" t="e">
        <v>#N/A</v>
      </c>
      <c r="O18" s="15">
        <v>0</v>
      </c>
      <c r="P18" s="8" t="s">
        <v>207</v>
      </c>
      <c r="R18" s="17">
        <v>0.73520544009384992</v>
      </c>
      <c r="S18" s="10">
        <v>1.3</v>
      </c>
      <c r="T18" s="10">
        <v>0.1</v>
      </c>
      <c r="U18" s="8">
        <v>0.16645326504999999</v>
      </c>
      <c r="V18" s="8">
        <v>0.16925246826516224</v>
      </c>
      <c r="X18" s="8">
        <v>-6.7105263158E-2</v>
      </c>
      <c r="Y18" s="8">
        <v>-6.9196461195000003E-2</v>
      </c>
      <c r="Z18" s="8">
        <v>6.4192773450000004E-2</v>
      </c>
      <c r="AA18" s="59"/>
      <c r="AB18" s="38">
        <v>0.79977047597460671</v>
      </c>
      <c r="AC18" s="112">
        <v>0.16309930941920145</v>
      </c>
      <c r="AD18" s="37">
        <v>11</v>
      </c>
      <c r="AE18" s="37" t="s">
        <v>410</v>
      </c>
      <c r="AF18" s="38">
        <v>0.758199995673417</v>
      </c>
      <c r="AG18" s="37">
        <v>11</v>
      </c>
      <c r="AH18" s="37" t="s">
        <v>405</v>
      </c>
      <c r="AI18" s="112">
        <v>0.16901408450704225</v>
      </c>
      <c r="AJ18" s="117"/>
    </row>
    <row r="19" spans="1:36" ht="16.2" customHeight="1" x14ac:dyDescent="0.3">
      <c r="A19" s="37">
        <v>14</v>
      </c>
      <c r="B19" s="37">
        <v>9</v>
      </c>
      <c r="C19" s="128" t="s">
        <v>407</v>
      </c>
      <c r="D19" s="119" t="s">
        <v>557</v>
      </c>
      <c r="E19" s="119" t="s">
        <v>318</v>
      </c>
      <c r="F19" s="119" t="s">
        <v>573</v>
      </c>
      <c r="G19" s="120">
        <v>0.01</v>
      </c>
      <c r="I19" s="118">
        <v>8.0500000000000007</v>
      </c>
      <c r="J19" s="121">
        <v>10.236172101999999</v>
      </c>
      <c r="K19" s="122">
        <v>1288801.0475000001</v>
      </c>
      <c r="L19" s="122">
        <v>1638806.1276</v>
      </c>
      <c r="M19" s="121">
        <v>2261.0472851999998</v>
      </c>
      <c r="N19" s="122" t="e">
        <v>#N/A</v>
      </c>
      <c r="O19" s="122">
        <v>0</v>
      </c>
      <c r="P19" s="123" t="s">
        <v>207</v>
      </c>
      <c r="R19" s="124">
        <v>0.78642679311997377</v>
      </c>
      <c r="S19" s="125">
        <v>1.3480000000000001</v>
      </c>
      <c r="T19" s="125">
        <v>0.11</v>
      </c>
      <c r="U19" s="123">
        <v>0.16600985221999998</v>
      </c>
      <c r="V19" s="123">
        <v>0.1639751552795031</v>
      </c>
      <c r="X19" s="6">
        <v>-9.8400984016E-3</v>
      </c>
      <c r="Y19" s="6">
        <v>1.6358643166000001E-2</v>
      </c>
      <c r="Z19" s="6">
        <v>0.15999065270999999</v>
      </c>
      <c r="AA19" s="59"/>
      <c r="AB19" s="38">
        <v>0.79977047597460671</v>
      </c>
      <c r="AC19" s="112">
        <v>0.16309930941920145</v>
      </c>
      <c r="AD19" s="37">
        <v>12</v>
      </c>
      <c r="AE19" s="37" t="s">
        <v>419</v>
      </c>
      <c r="AF19" s="38">
        <v>0.73520544009384992</v>
      </c>
      <c r="AG19" s="37">
        <v>12</v>
      </c>
      <c r="AH19" s="37" t="s">
        <v>415</v>
      </c>
      <c r="AI19" s="112">
        <v>0.16859615600764302</v>
      </c>
      <c r="AJ19" s="117"/>
    </row>
    <row r="20" spans="1:36" ht="16.2" customHeight="1" x14ac:dyDescent="0.3">
      <c r="A20" s="37">
        <v>15</v>
      </c>
      <c r="B20" s="37">
        <v>11</v>
      </c>
      <c r="C20" s="127" t="s">
        <v>410</v>
      </c>
      <c r="D20" s="66" t="s">
        <v>568</v>
      </c>
      <c r="E20" s="66" t="s">
        <v>522</v>
      </c>
      <c r="F20" s="66" t="s">
        <v>586</v>
      </c>
      <c r="G20" s="70">
        <v>1.4800000000000001E-2</v>
      </c>
      <c r="I20" s="7">
        <v>74.489999999999995</v>
      </c>
      <c r="J20" s="13">
        <v>98.245845983999999</v>
      </c>
      <c r="K20" s="15">
        <v>75185.289659999995</v>
      </c>
      <c r="L20" s="15">
        <v>99162.872709999996</v>
      </c>
      <c r="M20" s="13">
        <v>43.608620870000003</v>
      </c>
      <c r="N20" s="15">
        <v>1009.3339999999999</v>
      </c>
      <c r="O20" s="15">
        <v>0</v>
      </c>
      <c r="P20" s="8" t="s">
        <v>207</v>
      </c>
      <c r="R20" s="17">
        <v>0.758199995673417</v>
      </c>
      <c r="S20" s="10">
        <v>12.83</v>
      </c>
      <c r="T20" s="10">
        <v>1</v>
      </c>
      <c r="U20" s="8">
        <v>0.17156993848999999</v>
      </c>
      <c r="V20" s="8">
        <v>0.16109544905356424</v>
      </c>
      <c r="X20" s="8">
        <v>-3.6476523090000004E-2</v>
      </c>
      <c r="Y20" s="8">
        <v>-2.3203193165999999E-2</v>
      </c>
      <c r="Z20" s="8">
        <v>0.17109625176000001</v>
      </c>
      <c r="AA20" s="59"/>
      <c r="AB20" s="38">
        <v>0.79977047597460671</v>
      </c>
      <c r="AC20" s="112">
        <v>0.16309930941920145</v>
      </c>
      <c r="AD20" s="37">
        <v>13</v>
      </c>
      <c r="AE20" s="37" t="s">
        <v>414</v>
      </c>
      <c r="AF20" s="38">
        <v>0.72551209798821081</v>
      </c>
      <c r="AG20" s="37">
        <v>13</v>
      </c>
      <c r="AH20" s="37" t="s">
        <v>398</v>
      </c>
      <c r="AI20" s="112">
        <v>0.16858237547892721</v>
      </c>
      <c r="AJ20" s="117"/>
    </row>
    <row r="21" spans="1:36" ht="16.2" customHeight="1" x14ac:dyDescent="0.3">
      <c r="A21" s="37">
        <v>6</v>
      </c>
      <c r="B21" s="37">
        <v>15</v>
      </c>
      <c r="C21" s="128" t="s">
        <v>396</v>
      </c>
      <c r="D21" s="119" t="s">
        <v>567</v>
      </c>
      <c r="E21" s="119" t="s">
        <v>471</v>
      </c>
      <c r="F21" s="119" t="s">
        <v>585</v>
      </c>
      <c r="G21" s="120">
        <v>1E-3</v>
      </c>
      <c r="I21" s="118">
        <v>6.22</v>
      </c>
      <c r="J21" s="121">
        <v>9.6947956885999993</v>
      </c>
      <c r="K21" s="122">
        <v>41915.989099999999</v>
      </c>
      <c r="L21" s="122">
        <v>65332.307139999997</v>
      </c>
      <c r="M21" s="121">
        <v>57.581991303999999</v>
      </c>
      <c r="N21" s="122">
        <v>6738.9049999999997</v>
      </c>
      <c r="O21" s="122">
        <v>0</v>
      </c>
      <c r="P21" s="123" t="s">
        <v>207</v>
      </c>
      <c r="R21" s="124">
        <v>0.64158133908010329</v>
      </c>
      <c r="S21" s="125">
        <v>1.1299999999999999</v>
      </c>
      <c r="T21" s="125">
        <v>0.09</v>
      </c>
      <c r="U21" s="123">
        <v>0.15760111575999999</v>
      </c>
      <c r="V21" s="123">
        <v>0.17363344051446947</v>
      </c>
      <c r="X21" s="123">
        <v>-8.6584583813999985E-2</v>
      </c>
      <c r="Y21" s="123">
        <v>-6.6935585298999997E-2</v>
      </c>
      <c r="Z21" s="123">
        <v>1.7357036672999999E-2</v>
      </c>
      <c r="AA21" s="59"/>
      <c r="AB21" s="38">
        <v>0.79977047597460671</v>
      </c>
      <c r="AC21" s="112">
        <v>0.16309930941920145</v>
      </c>
      <c r="AD21" s="37">
        <v>14</v>
      </c>
      <c r="AE21" s="37" t="s">
        <v>393</v>
      </c>
      <c r="AF21" s="38">
        <v>0.65572606961492608</v>
      </c>
      <c r="AG21" s="37">
        <v>14</v>
      </c>
      <c r="AH21" s="37" t="s">
        <v>407</v>
      </c>
      <c r="AI21" s="112">
        <v>0.1639751552795031</v>
      </c>
      <c r="AJ21" s="117"/>
    </row>
    <row r="22" spans="1:36" ht="16.2" customHeight="1" x14ac:dyDescent="0.3">
      <c r="A22" s="37">
        <v>18</v>
      </c>
      <c r="B22" s="37">
        <v>14</v>
      </c>
      <c r="C22" s="127" t="s">
        <v>393</v>
      </c>
      <c r="D22" s="66" t="s">
        <v>565</v>
      </c>
      <c r="E22" s="66" t="s">
        <v>577</v>
      </c>
      <c r="F22" s="66" t="s">
        <v>582</v>
      </c>
      <c r="G22" s="70">
        <v>8.2000000000000007E-3</v>
      </c>
      <c r="I22" s="7">
        <v>119</v>
      </c>
      <c r="J22" s="13">
        <v>181.47822012</v>
      </c>
      <c r="K22" s="15">
        <v>184450</v>
      </c>
      <c r="L22" s="15">
        <v>281291.24118000001</v>
      </c>
      <c r="M22" s="13">
        <v>1.3123769565000001</v>
      </c>
      <c r="N22" s="15" t="e">
        <v>#N/A</v>
      </c>
      <c r="O22" s="15">
        <v>0</v>
      </c>
      <c r="P22" s="8" t="s">
        <v>207</v>
      </c>
      <c r="R22" s="17">
        <v>0.65572606961492608</v>
      </c>
      <c r="S22" s="10">
        <v>4.3195785200000003</v>
      </c>
      <c r="T22" s="10">
        <v>0</v>
      </c>
      <c r="U22" s="8">
        <v>3.3487700751999999E-2</v>
      </c>
      <c r="V22" s="8">
        <v>0</v>
      </c>
      <c r="X22" s="8" t="s">
        <v>207</v>
      </c>
      <c r="Y22" s="8">
        <v>-5.8128579546000002E-2</v>
      </c>
      <c r="Z22" s="8">
        <v>-4.3451770839000002E-2</v>
      </c>
      <c r="AA22" s="59"/>
      <c r="AB22" s="38">
        <v>0.79977047597460671</v>
      </c>
      <c r="AC22" s="112">
        <v>0.16309930941920145</v>
      </c>
      <c r="AD22" s="37">
        <v>15</v>
      </c>
      <c r="AE22" s="37" t="s">
        <v>396</v>
      </c>
      <c r="AF22" s="38">
        <v>0.64158133908010329</v>
      </c>
      <c r="AG22" s="37">
        <v>15</v>
      </c>
      <c r="AH22" s="37" t="s">
        <v>410</v>
      </c>
      <c r="AI22" s="112">
        <v>0.16109544905356424</v>
      </c>
      <c r="AJ22" s="117"/>
    </row>
    <row r="23" spans="1:36" ht="16.2" customHeight="1" x14ac:dyDescent="0.3">
      <c r="A23" s="37">
        <v>2</v>
      </c>
      <c r="B23" s="37">
        <v>16</v>
      </c>
      <c r="C23" s="128" t="s">
        <v>401</v>
      </c>
      <c r="D23" s="119" t="s">
        <v>566</v>
      </c>
      <c r="E23" s="119" t="s">
        <v>471</v>
      </c>
      <c r="F23" s="119" t="s">
        <v>584</v>
      </c>
      <c r="G23" s="120">
        <v>1.1299999999999999E-2</v>
      </c>
      <c r="I23" s="118">
        <v>59.72</v>
      </c>
      <c r="J23" s="121">
        <v>96.172356742000005</v>
      </c>
      <c r="K23" s="122">
        <v>127875.33056</v>
      </c>
      <c r="L23" s="122">
        <v>205928.86653</v>
      </c>
      <c r="M23" s="121">
        <v>280.94207956999998</v>
      </c>
      <c r="N23" s="122">
        <v>2141.248</v>
      </c>
      <c r="O23" s="122">
        <v>0</v>
      </c>
      <c r="P23" s="123" t="s">
        <v>207</v>
      </c>
      <c r="R23" s="124">
        <v>0.62096845728975802</v>
      </c>
      <c r="S23" s="125">
        <v>11.5</v>
      </c>
      <c r="T23" s="125">
        <v>1</v>
      </c>
      <c r="U23" s="123">
        <v>0.16178953291999998</v>
      </c>
      <c r="V23" s="123">
        <v>0.20093770931011387</v>
      </c>
      <c r="X23" s="123">
        <v>1.7376490630000001E-2</v>
      </c>
      <c r="Y23" s="123">
        <v>-0.1235635662</v>
      </c>
      <c r="Z23" s="123">
        <v>-5.8599453204999999E-3</v>
      </c>
      <c r="AA23" s="59"/>
      <c r="AB23" s="38">
        <v>0.79977047597460671</v>
      </c>
      <c r="AC23" s="112">
        <v>0.16309930941920145</v>
      </c>
      <c r="AD23" s="37">
        <v>16</v>
      </c>
      <c r="AE23" s="37" t="s">
        <v>401</v>
      </c>
      <c r="AF23" s="38">
        <v>0.62096845728975802</v>
      </c>
      <c r="AG23" s="37">
        <v>16</v>
      </c>
      <c r="AH23" s="37" t="s">
        <v>416</v>
      </c>
      <c r="AI23" s="112">
        <v>0.14516129032258063</v>
      </c>
      <c r="AJ23" s="117"/>
    </row>
    <row r="24" spans="1:36" ht="16.2" customHeight="1" x14ac:dyDescent="0.3">
      <c r="A24" s="37" t="e">
        <v>#VALUE!</v>
      </c>
      <c r="B24" s="37" t="e">
        <v>#VALUE!</v>
      </c>
      <c r="C24" s="127" t="s">
        <v>406</v>
      </c>
      <c r="D24" s="66" t="s">
        <v>572</v>
      </c>
      <c r="E24" s="66" t="s">
        <v>588</v>
      </c>
      <c r="F24" s="66" t="s">
        <v>591</v>
      </c>
      <c r="G24" s="70" t="s">
        <v>592</v>
      </c>
      <c r="I24" s="7" t="s">
        <v>207</v>
      </c>
      <c r="J24" s="13">
        <v>23.493008595999999</v>
      </c>
      <c r="K24" s="15">
        <v>3693.9897599999999</v>
      </c>
      <c r="L24" s="15">
        <v>5832.1863700000004</v>
      </c>
      <c r="M24" s="13">
        <v>0.12264260869</v>
      </c>
      <c r="N24" s="15" t="e">
        <v>#N/A</v>
      </c>
      <c r="O24" s="15">
        <v>0</v>
      </c>
      <c r="P24" s="8" t="s">
        <v>207</v>
      </c>
      <c r="R24" s="17" t="s">
        <v>207</v>
      </c>
      <c r="S24" s="10">
        <v>1.47</v>
      </c>
      <c r="T24" s="10">
        <v>0.1</v>
      </c>
      <c r="U24" s="8">
        <v>0.12039312039</v>
      </c>
      <c r="V24" s="8" t="s">
        <v>207</v>
      </c>
      <c r="X24" s="8" t="s">
        <v>207</v>
      </c>
      <c r="Y24" s="8">
        <v>-8.4725053580999993E-2</v>
      </c>
      <c r="Z24" s="8">
        <v>0.34793561990999999</v>
      </c>
      <c r="AA24" s="59"/>
      <c r="AB24" s="38">
        <v>0.79977047597460671</v>
      </c>
      <c r="AC24" s="112">
        <v>0.16309930941920145</v>
      </c>
      <c r="AD24" s="37">
        <v>17</v>
      </c>
      <c r="AE24" s="37" t="s">
        <v>405</v>
      </c>
      <c r="AF24" s="38">
        <v>0.56706679081127287</v>
      </c>
      <c r="AG24" s="37">
        <v>17</v>
      </c>
      <c r="AH24" s="37" t="s">
        <v>409</v>
      </c>
      <c r="AI24" s="112">
        <v>0.13808975834292289</v>
      </c>
      <c r="AJ24" s="1"/>
    </row>
    <row r="25" spans="1:36" ht="16.2" customHeight="1" x14ac:dyDescent="0.3">
      <c r="A25" s="37">
        <v>8</v>
      </c>
      <c r="B25" s="37">
        <v>18</v>
      </c>
      <c r="C25" s="128" t="s">
        <v>418</v>
      </c>
      <c r="D25" s="119" t="s">
        <v>563</v>
      </c>
      <c r="E25" s="119" t="s">
        <v>318</v>
      </c>
      <c r="F25" s="119" t="s">
        <v>579</v>
      </c>
      <c r="G25" s="120">
        <v>1.2999999999999999E-2</v>
      </c>
      <c r="I25" s="118">
        <v>52.21</v>
      </c>
      <c r="J25" s="121">
        <v>101.98538151</v>
      </c>
      <c r="K25" s="122">
        <v>239848.51099000001</v>
      </c>
      <c r="L25" s="122">
        <v>468512.58186999999</v>
      </c>
      <c r="M25" s="121">
        <v>721.79134044</v>
      </c>
      <c r="N25" s="122" t="e">
        <v>#N/A</v>
      </c>
      <c r="O25" s="122">
        <v>0</v>
      </c>
      <c r="P25" s="123" t="s">
        <v>207</v>
      </c>
      <c r="R25" s="124">
        <v>0.511936115029198</v>
      </c>
      <c r="S25" s="125">
        <v>11.4</v>
      </c>
      <c r="T25" s="125">
        <v>0.75</v>
      </c>
      <c r="U25" s="123">
        <v>0.18889809445</v>
      </c>
      <c r="V25" s="123">
        <v>0.17238076996743917</v>
      </c>
      <c r="X25" s="123">
        <v>-8.6918502972000003E-2</v>
      </c>
      <c r="Y25" s="123">
        <v>-8.7186009341999993E-2</v>
      </c>
      <c r="Z25" s="123">
        <v>3.6919544095999998E-2</v>
      </c>
      <c r="AA25" s="59"/>
      <c r="AB25" s="38">
        <v>0.79977047597460671</v>
      </c>
      <c r="AC25" s="112">
        <v>0.16309930941920145</v>
      </c>
      <c r="AD25" s="37">
        <v>18</v>
      </c>
      <c r="AE25" s="37" t="s">
        <v>418</v>
      </c>
      <c r="AF25" s="38">
        <v>0.511936115029198</v>
      </c>
      <c r="AG25" s="37">
        <v>18</v>
      </c>
      <c r="AH25" s="37" t="s">
        <v>393</v>
      </c>
      <c r="AI25" s="112">
        <v>0</v>
      </c>
      <c r="AJ25" s="1"/>
    </row>
    <row r="26" spans="1:36" ht="16.2" customHeight="1" x14ac:dyDescent="0.3">
      <c r="A26" s="37">
        <v>11</v>
      </c>
      <c r="B26" s="37">
        <v>17</v>
      </c>
      <c r="C26" s="127" t="s">
        <v>405</v>
      </c>
      <c r="D26" s="66" t="s">
        <v>564</v>
      </c>
      <c r="E26" s="66" t="s">
        <v>580</v>
      </c>
      <c r="F26" s="66" t="s">
        <v>581</v>
      </c>
      <c r="G26" s="70">
        <v>1.15E-2</v>
      </c>
      <c r="I26" s="7">
        <v>48.28</v>
      </c>
      <c r="J26" s="13">
        <v>85.139882607000004</v>
      </c>
      <c r="K26" s="15">
        <v>84531.762199999997</v>
      </c>
      <c r="L26" s="15">
        <v>149068.44055999999</v>
      </c>
      <c r="M26" s="13">
        <v>169.91222783000001</v>
      </c>
      <c r="N26" s="15" t="e">
        <v>#N/A</v>
      </c>
      <c r="O26" s="15">
        <v>0</v>
      </c>
      <c r="P26" s="8" t="s">
        <v>207</v>
      </c>
      <c r="R26" s="17">
        <v>0.56706679081127287</v>
      </c>
      <c r="S26" s="10">
        <v>8.14</v>
      </c>
      <c r="T26" s="10">
        <v>0.68</v>
      </c>
      <c r="U26" s="8">
        <v>0.15992141453</v>
      </c>
      <c r="V26" s="8">
        <v>0.16901408450704225</v>
      </c>
      <c r="X26" s="8">
        <v>-2.7886176076E-2</v>
      </c>
      <c r="Y26" s="8">
        <v>1.2036549317E-2</v>
      </c>
      <c r="Z26" s="8">
        <v>0.10714151400000001</v>
      </c>
      <c r="AA26" s="59"/>
      <c r="AB26" s="38">
        <v>0.79977047597460671</v>
      </c>
      <c r="AC26" s="112">
        <v>0.16309930941920145</v>
      </c>
      <c r="AD26" s="37">
        <v>19</v>
      </c>
      <c r="AE26" s="37" t="e">
        <v>#N/A</v>
      </c>
      <c r="AF26" s="38" t="e">
        <v>#N/A</v>
      </c>
      <c r="AG26" s="37">
        <v>19</v>
      </c>
      <c r="AH26" s="37" t="e">
        <v>#N/A</v>
      </c>
      <c r="AI26" s="112" t="e">
        <v>#N/A</v>
      </c>
      <c r="AJ26" s="1"/>
    </row>
    <row r="27" spans="1:36" ht="13.8" x14ac:dyDescent="0.3">
      <c r="C27" s="105"/>
      <c r="D27" s="105"/>
      <c r="E27" s="105"/>
      <c r="F27" s="105"/>
      <c r="G27" s="106"/>
      <c r="I27" s="107"/>
      <c r="J27" s="107"/>
      <c r="K27" s="105"/>
      <c r="L27" s="105"/>
      <c r="M27" s="105"/>
      <c r="N27" s="105"/>
      <c r="O27" s="105"/>
      <c r="P27" s="105"/>
      <c r="R27" s="108"/>
      <c r="S27" s="105"/>
      <c r="T27" s="105"/>
      <c r="U27" s="109"/>
      <c r="V27" s="109"/>
      <c r="X27" s="109"/>
      <c r="Y27" s="109"/>
      <c r="Z27" s="109"/>
      <c r="AA27" s="39"/>
      <c r="AB27" s="38"/>
      <c r="AC27" s="38"/>
      <c r="AD27" s="38"/>
      <c r="AE27" s="38"/>
      <c r="AF27" s="38"/>
      <c r="AG27" s="38"/>
      <c r="AH27" s="38"/>
      <c r="AI27" s="39"/>
      <c r="AJ27" s="1"/>
    </row>
    <row r="28" spans="1:36" ht="13.8" x14ac:dyDescent="0.3">
      <c r="AJ28" s="1"/>
    </row>
    <row r="29" spans="1:36" ht="13.8" x14ac:dyDescent="0.3">
      <c r="AJ29" s="1"/>
    </row>
    <row r="30" spans="1:36" ht="13.8" x14ac:dyDescent="0.3">
      <c r="AJ30" s="1"/>
    </row>
    <row r="31" spans="1:36" ht="13.8" x14ac:dyDescent="0.3">
      <c r="AJ31" s="1"/>
    </row>
    <row r="32" spans="1:36" ht="13.8" x14ac:dyDescent="0.3">
      <c r="AJ32" s="1"/>
    </row>
    <row r="33" spans="36:36" ht="13.8" x14ac:dyDescent="0.3">
      <c r="AJ33" s="1"/>
    </row>
    <row r="34" spans="36:36" ht="13.8" x14ac:dyDescent="0.3">
      <c r="AJ34" s="1"/>
    </row>
    <row r="35" spans="36:36" ht="13.8" x14ac:dyDescent="0.3">
      <c r="AJ35" s="1"/>
    </row>
    <row r="36" spans="36:36" ht="13.8" x14ac:dyDescent="0.3">
      <c r="AJ36" s="1"/>
    </row>
    <row r="37" spans="36:36" ht="13.8" x14ac:dyDescent="0.3">
      <c r="AJ37" s="1"/>
    </row>
    <row r="38" spans="36:36" ht="13.8" x14ac:dyDescent="0.3">
      <c r="AJ38" s="1"/>
    </row>
    <row r="39" spans="36:36" ht="13.8" x14ac:dyDescent="0.3">
      <c r="AJ39" s="1"/>
    </row>
    <row r="40" spans="36:36" ht="13.8" x14ac:dyDescent="0.3">
      <c r="AJ40" s="1"/>
    </row>
    <row r="41" spans="36:36" ht="13.8" x14ac:dyDescent="0.3">
      <c r="AJ41" s="1"/>
    </row>
    <row r="42" spans="36:36" ht="13.8" x14ac:dyDescent="0.3">
      <c r="AJ42" s="1"/>
    </row>
    <row r="43" spans="36:36" ht="13.8" x14ac:dyDescent="0.3">
      <c r="AJ43" s="1"/>
    </row>
    <row r="44" spans="36:36" ht="13.8" x14ac:dyDescent="0.3">
      <c r="AJ44" s="1"/>
    </row>
    <row r="45" spans="36:36" ht="13.8" x14ac:dyDescent="0.3">
      <c r="AJ45" s="1"/>
    </row>
    <row r="46" spans="36:36" ht="13.8" x14ac:dyDescent="0.3">
      <c r="AJ46" s="1"/>
    </row>
    <row r="47" spans="36:36" ht="13.8" x14ac:dyDescent="0.3">
      <c r="AJ47" s="1"/>
    </row>
    <row r="48" spans="36:36" ht="13.8" x14ac:dyDescent="0.3">
      <c r="AJ48" s="1"/>
    </row>
    <row r="49" spans="36:36" ht="13.8" x14ac:dyDescent="0.3">
      <c r="AJ49" s="1"/>
    </row>
    <row r="50" spans="36:36" ht="13.8" x14ac:dyDescent="0.3">
      <c r="AJ50" s="1"/>
    </row>
    <row r="51" spans="36:36" ht="13.8" x14ac:dyDescent="0.3">
      <c r="AJ51" s="1"/>
    </row>
    <row r="52" spans="36:36" ht="13.8" x14ac:dyDescent="0.3">
      <c r="AJ52" s="1"/>
    </row>
    <row r="53" spans="36:36" ht="13.8" x14ac:dyDescent="0.3">
      <c r="AJ53" s="1"/>
    </row>
    <row r="54" spans="36:36" ht="13.8" x14ac:dyDescent="0.3">
      <c r="AJ54" s="1"/>
    </row>
    <row r="55" spans="36:36" ht="13.8" x14ac:dyDescent="0.3">
      <c r="AJ55" s="1"/>
    </row>
    <row r="56" spans="36:36" ht="13.8" x14ac:dyDescent="0.3">
      <c r="AJ56" s="1"/>
    </row>
    <row r="57" spans="36:36" ht="13.8" x14ac:dyDescent="0.3">
      <c r="AJ57" s="1"/>
    </row>
    <row r="58" spans="36:36" ht="13.8" x14ac:dyDescent="0.3">
      <c r="AJ58" s="1"/>
    </row>
    <row r="59" spans="36:36" ht="13.8" x14ac:dyDescent="0.3">
      <c r="AJ59" s="1"/>
    </row>
    <row r="60" spans="36:36" ht="13.8" x14ac:dyDescent="0.3">
      <c r="AJ60" s="1"/>
    </row>
    <row r="61" spans="36:36" ht="13.8" x14ac:dyDescent="0.3">
      <c r="AJ61" s="1"/>
    </row>
    <row r="62" spans="36:36" ht="13.8" x14ac:dyDescent="0.3">
      <c r="AJ62" s="1"/>
    </row>
    <row r="63" spans="36:36" ht="13.8" x14ac:dyDescent="0.3">
      <c r="AJ63" s="1"/>
    </row>
    <row r="64" spans="36:36" ht="13.8" x14ac:dyDescent="0.3">
      <c r="AJ64" s="1"/>
    </row>
    <row r="65" spans="36:36" ht="13.8" x14ac:dyDescent="0.3">
      <c r="AJ65" s="1"/>
    </row>
    <row r="66" spans="36:36" ht="13.8" x14ac:dyDescent="0.3">
      <c r="AJ66" s="1"/>
    </row>
    <row r="67" spans="36:36" ht="13.8" x14ac:dyDescent="0.3">
      <c r="AJ67" s="1"/>
    </row>
    <row r="68" spans="36:36" ht="13.8" x14ac:dyDescent="0.3">
      <c r="AJ68" s="1"/>
    </row>
    <row r="69" spans="36:36" ht="13.8" x14ac:dyDescent="0.3">
      <c r="AJ69" s="1"/>
    </row>
    <row r="70" spans="36:36" ht="13.8" x14ac:dyDescent="0.3">
      <c r="AJ70" s="1"/>
    </row>
    <row r="71" spans="36:36" ht="13.8" x14ac:dyDescent="0.3">
      <c r="AJ71" s="1"/>
    </row>
    <row r="72" spans="36:36" ht="13.8" x14ac:dyDescent="0.3">
      <c r="AJ72" s="1"/>
    </row>
    <row r="73" spans="36:36" ht="13.8" x14ac:dyDescent="0.3">
      <c r="AJ73" s="1"/>
    </row>
    <row r="74" spans="36:36" ht="13.8" x14ac:dyDescent="0.3">
      <c r="AJ74" s="1"/>
    </row>
    <row r="75" spans="36:36" ht="13.8" x14ac:dyDescent="0.3">
      <c r="AJ75" s="1"/>
    </row>
    <row r="76" spans="36:36" ht="13.8" x14ac:dyDescent="0.3">
      <c r="AJ76" s="1"/>
    </row>
    <row r="77" spans="36:36" ht="13.8" x14ac:dyDescent="0.3">
      <c r="AJ77" s="1"/>
    </row>
    <row r="78" spans="36:36" ht="13.8" x14ac:dyDescent="0.3">
      <c r="AJ78" s="1"/>
    </row>
    <row r="79" spans="36:36" ht="13.8" x14ac:dyDescent="0.3">
      <c r="AJ79" s="1"/>
    </row>
    <row r="80" spans="36:36" ht="13.8" x14ac:dyDescent="0.3">
      <c r="AJ80" s="1"/>
    </row>
    <row r="81" spans="36:36" ht="13.8" x14ac:dyDescent="0.3">
      <c r="AJ81" s="1"/>
    </row>
    <row r="82" spans="36:36" ht="13.8" x14ac:dyDescent="0.3">
      <c r="AJ82" s="1"/>
    </row>
    <row r="83" spans="36:36" ht="13.8" x14ac:dyDescent="0.3">
      <c r="AJ83" s="1"/>
    </row>
    <row r="84" spans="36:36" ht="13.8" x14ac:dyDescent="0.3">
      <c r="AJ84" s="1"/>
    </row>
    <row r="85" spans="36:36" ht="13.8" x14ac:dyDescent="0.3">
      <c r="AJ85" s="1"/>
    </row>
    <row r="86" spans="36:36" ht="13.8" x14ac:dyDescent="0.3">
      <c r="AJ86" s="1"/>
    </row>
    <row r="87" spans="36:36" ht="13.8" x14ac:dyDescent="0.3">
      <c r="AJ87" s="1"/>
    </row>
    <row r="88" spans="36:36" ht="13.8" x14ac:dyDescent="0.3">
      <c r="AJ88" s="1"/>
    </row>
    <row r="89" spans="36:36" ht="13.8" x14ac:dyDescent="0.3">
      <c r="AJ89" s="1"/>
    </row>
    <row r="90" spans="36:36" ht="13.8" x14ac:dyDescent="0.3">
      <c r="AJ90" s="1"/>
    </row>
    <row r="91" spans="36:36" ht="13.8" x14ac:dyDescent="0.3">
      <c r="AJ91" s="1"/>
    </row>
    <row r="92" spans="36:36" ht="13.8" x14ac:dyDescent="0.3">
      <c r="AJ92" s="1"/>
    </row>
    <row r="93" spans="36:36" ht="13.8" x14ac:dyDescent="0.3">
      <c r="AJ93" s="1"/>
    </row>
    <row r="94" spans="36:36" ht="13.8" x14ac:dyDescent="0.3">
      <c r="AJ94" s="1"/>
    </row>
    <row r="95" spans="36:36" ht="13.8" x14ac:dyDescent="0.3">
      <c r="AJ95" s="1"/>
    </row>
    <row r="96" spans="36:36" ht="13.8" x14ac:dyDescent="0.3">
      <c r="AJ96" s="1"/>
    </row>
    <row r="97" spans="36:36" ht="13.8" x14ac:dyDescent="0.3">
      <c r="AJ97" s="1"/>
    </row>
    <row r="98" spans="36:36" ht="13.8" x14ac:dyDescent="0.3">
      <c r="AJ98" s="1"/>
    </row>
    <row r="99" spans="36:36" ht="13.8" x14ac:dyDescent="0.3">
      <c r="AJ99" s="1"/>
    </row>
    <row r="100" spans="36:36" ht="13.8" x14ac:dyDescent="0.3">
      <c r="AJ100" s="1"/>
    </row>
    <row r="101" spans="36:36" ht="13.8" x14ac:dyDescent="0.3">
      <c r="AJ101" s="1"/>
    </row>
    <row r="102" spans="36:36" ht="13.8" x14ac:dyDescent="0.3">
      <c r="AJ102" s="1"/>
    </row>
    <row r="103" spans="36:36" ht="13.8" x14ac:dyDescent="0.3">
      <c r="AJ103" s="1"/>
    </row>
    <row r="104" spans="36:36" ht="13.8" x14ac:dyDescent="0.3">
      <c r="AJ104" s="1"/>
    </row>
    <row r="105" spans="36:36" ht="13.8" x14ac:dyDescent="0.3">
      <c r="AJ105" s="1"/>
    </row>
    <row r="106" spans="36:36" ht="13.8" x14ac:dyDescent="0.3">
      <c r="AJ106" s="1"/>
    </row>
    <row r="107" spans="36:36" ht="13.8" x14ac:dyDescent="0.3">
      <c r="AJ107" s="1"/>
    </row>
    <row r="108" spans="36:36" ht="13.8" x14ac:dyDescent="0.3">
      <c r="AJ108" s="1"/>
    </row>
    <row r="109" spans="36:36" ht="13.8" x14ac:dyDescent="0.3">
      <c r="AJ109" s="1"/>
    </row>
    <row r="110" spans="36:36" ht="13.8" x14ac:dyDescent="0.3">
      <c r="AJ110" s="1"/>
    </row>
    <row r="111" spans="36:36" ht="13.8" x14ac:dyDescent="0.3">
      <c r="AJ111" s="1"/>
    </row>
    <row r="112" spans="36:36" ht="13.8" x14ac:dyDescent="0.3">
      <c r="AJ112" s="1"/>
    </row>
    <row r="113" spans="36:36" ht="13.8" x14ac:dyDescent="0.3">
      <c r="AJ113" s="1"/>
    </row>
    <row r="114" spans="36:36" ht="13.8" x14ac:dyDescent="0.3">
      <c r="AJ114" s="1"/>
    </row>
    <row r="115" spans="36:36" ht="13.8" x14ac:dyDescent="0.3">
      <c r="AJ115" s="1"/>
    </row>
    <row r="116" spans="36:36" ht="13.8" x14ac:dyDescent="0.3">
      <c r="AJ116" s="1"/>
    </row>
    <row r="117" spans="36:36" ht="13.8" x14ac:dyDescent="0.3">
      <c r="AJ117" s="1"/>
    </row>
    <row r="118" spans="36:36" ht="13.8" x14ac:dyDescent="0.3">
      <c r="AJ118" s="1"/>
    </row>
    <row r="119" spans="36:36" ht="13.8" x14ac:dyDescent="0.3">
      <c r="AJ119" s="1"/>
    </row>
    <row r="120" spans="36:36" ht="13.8" x14ac:dyDescent="0.3">
      <c r="AJ120" s="1"/>
    </row>
    <row r="121" spans="36:36" ht="13.8" x14ac:dyDescent="0.3">
      <c r="AJ121" s="1"/>
    </row>
    <row r="122" spans="36:36" ht="13.8" x14ac:dyDescent="0.3">
      <c r="AJ122" s="1"/>
    </row>
    <row r="123" spans="36:36" ht="13.8" x14ac:dyDescent="0.3">
      <c r="AJ123" s="1"/>
    </row>
    <row r="124" spans="36:36" ht="13.8" x14ac:dyDescent="0.3">
      <c r="AJ124" s="1"/>
    </row>
    <row r="125" spans="36:36" ht="13.8" x14ac:dyDescent="0.3">
      <c r="AJ125" s="1"/>
    </row>
    <row r="126" spans="36:36" ht="13.8" x14ac:dyDescent="0.3">
      <c r="AJ126" s="1"/>
    </row>
    <row r="127" spans="36:36" ht="13.8" x14ac:dyDescent="0.3">
      <c r="AJ127" s="1"/>
    </row>
    <row r="128" spans="36:36" ht="13.8" x14ac:dyDescent="0.3">
      <c r="AJ128" s="1"/>
    </row>
    <row r="129" spans="36:36" ht="13.8" x14ac:dyDescent="0.3">
      <c r="AJ129" s="1"/>
    </row>
    <row r="130" spans="36:36" ht="13.8" x14ac:dyDescent="0.3">
      <c r="AJ130" s="1"/>
    </row>
    <row r="131" spans="36:36" ht="13.8" x14ac:dyDescent="0.3">
      <c r="AJ131" s="1"/>
    </row>
    <row r="132" spans="36:36" ht="13.8" x14ac:dyDescent="0.3">
      <c r="AJ132" s="1"/>
    </row>
    <row r="133" spans="36:36" ht="13.8" x14ac:dyDescent="0.3">
      <c r="AJ133" s="1"/>
    </row>
    <row r="134" spans="36:36" ht="13.8" x14ac:dyDescent="0.3">
      <c r="AJ134" s="1"/>
    </row>
    <row r="135" spans="36:36" ht="13.8" x14ac:dyDescent="0.3">
      <c r="AJ135" s="1"/>
    </row>
    <row r="136" spans="36:36" ht="13.8" x14ac:dyDescent="0.3">
      <c r="AJ136" s="1"/>
    </row>
    <row r="137" spans="36:36" ht="13.8" x14ac:dyDescent="0.3">
      <c r="AJ137" s="1"/>
    </row>
    <row r="138" spans="36:36" ht="13.8" x14ac:dyDescent="0.3">
      <c r="AJ138" s="1"/>
    </row>
    <row r="139" spans="36:36" ht="13.8" x14ac:dyDescent="0.3">
      <c r="AJ139" s="1"/>
    </row>
    <row r="140" spans="36:36" ht="13.8" x14ac:dyDescent="0.3">
      <c r="AJ140" s="1"/>
    </row>
    <row r="141" spans="36:36" ht="13.8" x14ac:dyDescent="0.3">
      <c r="AJ141" s="1"/>
    </row>
    <row r="142" spans="36:36" ht="13.8" x14ac:dyDescent="0.3">
      <c r="AJ142" s="1"/>
    </row>
    <row r="143" spans="36:36" ht="13.8" x14ac:dyDescent="0.3">
      <c r="AJ143" s="1"/>
    </row>
    <row r="144" spans="36:36" ht="13.8" x14ac:dyDescent="0.3">
      <c r="AJ144" s="1"/>
    </row>
    <row r="145" spans="36:36" ht="13.8" x14ac:dyDescent="0.3">
      <c r="AJ145" s="1"/>
    </row>
  </sheetData>
  <autoFilter ref="C7:Z7" xr:uid="{8928FDAA-D209-47C9-87F8-0EC79BC0D4F9}"/>
  <sortState xmlns:xlrd2="http://schemas.microsoft.com/office/spreadsheetml/2017/richdata2" ref="X7:AF26">
    <sortCondition sortBy="icon" ref="AA7:AA26"/>
  </sortState>
  <mergeCells count="4">
    <mergeCell ref="C5:G5"/>
    <mergeCell ref="I5:P5"/>
    <mergeCell ref="R5:V5"/>
    <mergeCell ref="X5:Z5"/>
  </mergeCells>
  <conditionalFormatting sqref="X8:Z26">
    <cfRule type="cellIs" dxfId="15" priority="1" operator="lessThan">
      <formula>0</formula>
    </cfRule>
    <cfRule type="cellIs" dxfId="14" priority="2" operator="greaterThanOrEqual">
      <formula>0</formula>
    </cfRule>
  </conditionalFormatting>
  <pageMargins left="0.7" right="0.7" top="0.75" bottom="0.75" header="0.3" footer="0.3"/>
  <pageSetup paperSize="9" orientation="portrait" verticalDpi="0" r:id="rId1"/>
  <headerFooter>
    <oddFooter>&amp;R_x000D_&amp;1#&amp;"Calibri"&amp;10&amp;K008000 [ CLASSIFICAÇÃO: PÚBLICA ]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93EC-2969-41DB-AC28-F27E234E5590}">
  <dimension ref="A1:AM27"/>
  <sheetViews>
    <sheetView showGridLines="0" zoomScale="90" zoomScaleNormal="90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L13" sqref="L13"/>
    </sheetView>
  </sheetViews>
  <sheetFormatPr defaultColWidth="0" defaultRowHeight="13.8" x14ac:dyDescent="0.3"/>
  <cols>
    <col min="1" max="1" width="1.44140625" style="1" customWidth="1"/>
    <col min="2" max="2" width="11.5546875" style="5" customWidth="1"/>
    <col min="3" max="3" width="43.33203125" style="65" bestFit="1" customWidth="1"/>
    <col min="4" max="4" width="18.109375" style="65" customWidth="1"/>
    <col min="5" max="5" width="19.88671875" style="65" bestFit="1" customWidth="1"/>
    <col min="6" max="6" width="15.21875" style="68" customWidth="1"/>
    <col min="7" max="7" width="0.44140625" style="1" customWidth="1"/>
    <col min="8" max="8" width="18.77734375" style="12" customWidth="1"/>
    <col min="9" max="9" width="29" style="12" customWidth="1"/>
    <col min="10" max="10" width="27" style="1" customWidth="1"/>
    <col min="11" max="11" width="28" style="1" customWidth="1"/>
    <col min="12" max="12" width="27.33203125" style="1" customWidth="1"/>
    <col min="13" max="14" width="29" style="1" hidden="1" customWidth="1"/>
    <col min="15" max="15" width="11.44140625" style="1" customWidth="1"/>
    <col min="16" max="16" width="0.44140625" style="1" customWidth="1"/>
    <col min="17" max="17" width="10.44140625" style="1" customWidth="1"/>
    <col min="18" max="18" width="21.5546875" style="1" customWidth="1"/>
    <col min="19" max="19" width="33.5546875" style="1" customWidth="1"/>
    <col min="20" max="20" width="17.44140625" style="1" customWidth="1"/>
    <col min="21" max="21" width="23.109375" style="1" customWidth="1"/>
    <col min="22" max="22" width="0.5546875" style="1" customWidth="1"/>
    <col min="23" max="23" width="12.33203125" style="1" customWidth="1"/>
    <col min="24" max="24" width="12.77734375" style="1" customWidth="1"/>
    <col min="25" max="25" width="22.6640625" style="1" customWidth="1"/>
    <col min="26" max="26" width="1.109375" style="1" customWidth="1"/>
    <col min="27" max="39" width="0" style="1" hidden="1" customWidth="1"/>
    <col min="40" max="16384" width="8.6640625" style="1" hidden="1"/>
  </cols>
  <sheetData>
    <row r="1" spans="2:25" ht="26.1" customHeight="1" x14ac:dyDescent="0.3">
      <c r="B1" s="129"/>
      <c r="C1" s="115"/>
      <c r="D1" s="115"/>
      <c r="E1" s="115"/>
      <c r="F1" s="67"/>
      <c r="H1" s="11"/>
      <c r="I1" s="11"/>
      <c r="J1" s="4"/>
      <c r="K1" s="4"/>
      <c r="L1" s="4"/>
      <c r="M1" s="4"/>
      <c r="N1" s="4"/>
      <c r="O1" s="4"/>
      <c r="Q1" s="4"/>
      <c r="R1" s="4"/>
      <c r="S1" s="4"/>
      <c r="T1" s="4"/>
      <c r="U1" s="4"/>
      <c r="W1" s="4"/>
      <c r="X1" s="4"/>
      <c r="Y1" s="4"/>
    </row>
    <row r="2" spans="2:25" ht="26.1" customHeight="1" x14ac:dyDescent="0.3">
      <c r="B2" s="129"/>
      <c r="C2" s="115"/>
      <c r="D2" s="115"/>
      <c r="E2" s="115"/>
      <c r="F2" s="67"/>
      <c r="H2" s="11"/>
      <c r="I2" s="11"/>
      <c r="J2" s="4"/>
      <c r="K2" s="4"/>
      <c r="L2" s="4"/>
      <c r="M2" s="4"/>
      <c r="N2" s="4"/>
      <c r="O2" s="4"/>
      <c r="Q2" s="4"/>
      <c r="R2" s="4"/>
      <c r="S2" s="4"/>
      <c r="T2" s="4"/>
      <c r="U2" s="4"/>
      <c r="W2" s="4"/>
      <c r="X2" s="4"/>
      <c r="Y2" s="4"/>
    </row>
    <row r="3" spans="2:25" x14ac:dyDescent="0.3">
      <c r="B3" s="129"/>
      <c r="C3" s="115"/>
      <c r="D3" s="115"/>
      <c r="E3" s="115"/>
      <c r="F3" s="67"/>
      <c r="H3" s="11"/>
      <c r="I3" s="11"/>
      <c r="J3" s="4"/>
      <c r="K3" s="4"/>
      <c r="L3" s="4"/>
      <c r="M3" s="4"/>
      <c r="N3" s="4"/>
      <c r="O3" s="4"/>
      <c r="Q3" s="4"/>
      <c r="R3" s="4"/>
      <c r="S3" s="4"/>
      <c r="T3" s="4"/>
      <c r="U3" s="4"/>
      <c r="W3" s="4"/>
      <c r="X3" s="4"/>
      <c r="Y3" s="4"/>
    </row>
    <row r="4" spans="2:25" ht="3" customHeight="1" x14ac:dyDescent="0.3"/>
    <row r="5" spans="2:25" s="2" customFormat="1" ht="17.399999999999999" customHeight="1" x14ac:dyDescent="0.3">
      <c r="B5" s="206" t="s">
        <v>1</v>
      </c>
      <c r="C5" s="206"/>
      <c r="D5" s="206"/>
      <c r="E5" s="206"/>
      <c r="F5" s="206"/>
      <c r="G5" s="1"/>
      <c r="H5" s="206" t="s">
        <v>299</v>
      </c>
      <c r="I5" s="206"/>
      <c r="J5" s="206"/>
      <c r="K5" s="206"/>
      <c r="L5" s="206"/>
      <c r="M5" s="206"/>
      <c r="N5" s="206"/>
      <c r="O5" s="206"/>
      <c r="P5" s="3"/>
      <c r="Q5" s="206" t="s">
        <v>7</v>
      </c>
      <c r="R5" s="206"/>
      <c r="S5" s="206"/>
      <c r="T5" s="206"/>
      <c r="U5" s="206"/>
      <c r="V5" s="1"/>
      <c r="W5" s="206" t="s">
        <v>212</v>
      </c>
      <c r="X5" s="206"/>
      <c r="Y5" s="206"/>
    </row>
    <row r="6" spans="2:25" ht="14.4" x14ac:dyDescent="0.3">
      <c r="B6" s="183"/>
      <c r="C6" s="184"/>
      <c r="D6" s="184"/>
      <c r="E6" s="184"/>
      <c r="F6" s="106"/>
      <c r="H6" s="107"/>
      <c r="I6" s="107"/>
      <c r="J6" s="105"/>
      <c r="K6" s="105"/>
      <c r="L6" s="105"/>
      <c r="M6" s="105"/>
      <c r="N6" s="105"/>
      <c r="O6" s="105"/>
      <c r="P6" s="3"/>
      <c r="Q6" s="105"/>
      <c r="R6" s="105"/>
      <c r="S6" s="105"/>
      <c r="T6" s="109">
        <v>0.12718933704642107</v>
      </c>
      <c r="U6" s="109">
        <v>0.11121207221378411</v>
      </c>
      <c r="W6" s="109">
        <v>-1.4803656888684213E-2</v>
      </c>
      <c r="X6" s="109">
        <v>3.498012597052632E-2</v>
      </c>
      <c r="Y6" s="109">
        <v>0.11432165627473684</v>
      </c>
    </row>
    <row r="7" spans="2:25" s="57" customFormat="1" ht="21" customHeight="1" x14ac:dyDescent="0.3">
      <c r="B7" s="56" t="s">
        <v>0</v>
      </c>
      <c r="C7" s="56" t="s">
        <v>2</v>
      </c>
      <c r="D7" s="56" t="s">
        <v>4</v>
      </c>
      <c r="E7" s="56" t="s">
        <v>3</v>
      </c>
      <c r="F7" s="69" t="s">
        <v>12</v>
      </c>
      <c r="G7" s="1"/>
      <c r="H7" s="58" t="s">
        <v>218</v>
      </c>
      <c r="I7" s="58" t="s">
        <v>240</v>
      </c>
      <c r="J7" s="56" t="s">
        <v>217</v>
      </c>
      <c r="K7" s="56" t="s">
        <v>282</v>
      </c>
      <c r="L7" s="56" t="s">
        <v>216</v>
      </c>
      <c r="M7" s="56" t="s">
        <v>283</v>
      </c>
      <c r="N7" s="56" t="s">
        <v>219</v>
      </c>
      <c r="O7" s="56" t="s">
        <v>11</v>
      </c>
      <c r="P7" s="3"/>
      <c r="Q7" s="56" t="s">
        <v>6</v>
      </c>
      <c r="R7" s="56" t="s">
        <v>284</v>
      </c>
      <c r="S7" s="56" t="s">
        <v>285</v>
      </c>
      <c r="T7" s="56" t="s">
        <v>8</v>
      </c>
      <c r="U7" s="56" t="s">
        <v>9</v>
      </c>
      <c r="V7" s="1"/>
      <c r="W7" s="56" t="s">
        <v>213</v>
      </c>
      <c r="X7" s="56" t="s">
        <v>214</v>
      </c>
      <c r="Y7" s="56" t="s">
        <v>215</v>
      </c>
    </row>
    <row r="8" spans="2:25" ht="16.8" customHeight="1" x14ac:dyDescent="0.3">
      <c r="B8" s="127" t="s">
        <v>421</v>
      </c>
      <c r="C8" s="66" t="s">
        <v>537</v>
      </c>
      <c r="D8" s="66" t="s">
        <v>157</v>
      </c>
      <c r="E8" s="66" t="s">
        <v>158</v>
      </c>
      <c r="F8" s="70">
        <v>1.1299999999999999E-2</v>
      </c>
      <c r="H8" s="7">
        <v>112.33</v>
      </c>
      <c r="I8" s="13" t="s">
        <v>207</v>
      </c>
      <c r="J8" s="15" t="s">
        <v>207</v>
      </c>
      <c r="K8" s="15" t="s">
        <v>207</v>
      </c>
      <c r="L8" s="13">
        <v>3768.7585331</v>
      </c>
      <c r="M8" s="15" t="e">
        <v>#N/A</v>
      </c>
      <c r="N8" s="15">
        <v>0</v>
      </c>
      <c r="O8" s="8" t="s">
        <v>207</v>
      </c>
      <c r="P8" s="3"/>
      <c r="Q8" s="17" t="s">
        <v>207</v>
      </c>
      <c r="R8" s="10">
        <v>15.88</v>
      </c>
      <c r="S8" s="10">
        <v>1</v>
      </c>
      <c r="T8" s="8">
        <v>0.13249895703</v>
      </c>
      <c r="U8" s="8">
        <v>0.10682809578919256</v>
      </c>
      <c r="W8" s="8">
        <v>-3.9093242088000003E-2</v>
      </c>
      <c r="X8" s="8">
        <v>-7.0752401159999992E-2</v>
      </c>
      <c r="Y8" s="8">
        <v>6.3716164839E-2</v>
      </c>
    </row>
    <row r="9" spans="2:25" ht="16.8" customHeight="1" x14ac:dyDescent="0.3">
      <c r="B9" s="5" t="s">
        <v>423</v>
      </c>
      <c r="C9" s="65" t="s">
        <v>538</v>
      </c>
      <c r="D9" s="65" t="s">
        <v>161</v>
      </c>
      <c r="E9" s="65" t="s">
        <v>161</v>
      </c>
      <c r="F9" s="68">
        <v>7.4999999999999997E-3</v>
      </c>
      <c r="H9" s="1">
        <v>70.55</v>
      </c>
      <c r="I9" s="12" t="s">
        <v>207</v>
      </c>
      <c r="J9" s="14" t="s">
        <v>207</v>
      </c>
      <c r="K9" s="14" t="s">
        <v>207</v>
      </c>
      <c r="L9" s="12">
        <v>1751.0917552000001</v>
      </c>
      <c r="M9" s="14" t="e">
        <v>#N/A</v>
      </c>
      <c r="N9" s="14">
        <v>0</v>
      </c>
      <c r="O9" s="6" t="s">
        <v>207</v>
      </c>
      <c r="P9" s="3"/>
      <c r="Q9" s="16" t="s">
        <v>207</v>
      </c>
      <c r="R9" s="9">
        <v>9.6</v>
      </c>
      <c r="S9" s="9">
        <v>0.85</v>
      </c>
      <c r="T9" s="6">
        <v>0.13105802046999998</v>
      </c>
      <c r="U9" s="6">
        <v>0.14457831325301204</v>
      </c>
      <c r="W9" s="6">
        <v>5.7020669991999992E-3</v>
      </c>
      <c r="X9" s="6">
        <v>4.6746376570999996E-2</v>
      </c>
      <c r="Y9" s="6">
        <v>9.7006881883999987E-2</v>
      </c>
    </row>
    <row r="10" spans="2:25" s="7" customFormat="1" ht="16.8" customHeight="1" x14ac:dyDescent="0.3">
      <c r="B10" s="127" t="s">
        <v>432</v>
      </c>
      <c r="C10" s="66" t="s">
        <v>539</v>
      </c>
      <c r="D10" s="66" t="s">
        <v>161</v>
      </c>
      <c r="E10" s="66" t="s">
        <v>593</v>
      </c>
      <c r="F10" s="70">
        <v>6.0000000000000001E-3</v>
      </c>
      <c r="G10" s="1"/>
      <c r="H10" s="7">
        <v>61.3</v>
      </c>
      <c r="I10" s="13" t="s">
        <v>207</v>
      </c>
      <c r="J10" s="15" t="s">
        <v>207</v>
      </c>
      <c r="K10" s="15" t="s">
        <v>207</v>
      </c>
      <c r="L10" s="13">
        <v>1045.9033583</v>
      </c>
      <c r="M10" s="15" t="e">
        <v>#N/A</v>
      </c>
      <c r="N10" s="15">
        <v>0</v>
      </c>
      <c r="O10" s="8" t="s">
        <v>207</v>
      </c>
      <c r="P10" s="3"/>
      <c r="Q10" s="17" t="s">
        <v>207</v>
      </c>
      <c r="R10" s="10">
        <v>30.14</v>
      </c>
      <c r="S10" s="10">
        <v>0</v>
      </c>
      <c r="T10" s="8">
        <v>0.39142857142999998</v>
      </c>
      <c r="U10" s="8">
        <v>0</v>
      </c>
      <c r="V10" s="1"/>
      <c r="W10" s="8">
        <v>-3.7380139774999999E-3</v>
      </c>
      <c r="X10" s="8">
        <v>0.17443254056000002</v>
      </c>
      <c r="Y10" s="8">
        <v>0.20681335395</v>
      </c>
    </row>
    <row r="11" spans="2:25" s="118" customFormat="1" ht="16.8" customHeight="1" x14ac:dyDescent="0.3">
      <c r="B11" s="128" t="s">
        <v>428</v>
      </c>
      <c r="C11" s="119" t="s">
        <v>540</v>
      </c>
      <c r="D11" s="119" t="s">
        <v>161</v>
      </c>
      <c r="E11" s="119" t="s">
        <v>161</v>
      </c>
      <c r="F11" s="120">
        <v>1.0999999999999999E-2</v>
      </c>
      <c r="G11" s="1"/>
      <c r="H11" s="118">
        <v>39.6</v>
      </c>
      <c r="I11" s="121" t="s">
        <v>207</v>
      </c>
      <c r="J11" s="122" t="s">
        <v>207</v>
      </c>
      <c r="K11" s="122" t="s">
        <v>207</v>
      </c>
      <c r="L11" s="121">
        <v>443.06200131000003</v>
      </c>
      <c r="M11" s="122" t="e">
        <v>#N/A</v>
      </c>
      <c r="N11" s="122">
        <v>0</v>
      </c>
      <c r="O11" s="123" t="s">
        <v>207</v>
      </c>
      <c r="P11" s="3"/>
      <c r="Q11" s="124" t="s">
        <v>207</v>
      </c>
      <c r="R11" s="125">
        <v>6.4</v>
      </c>
      <c r="S11" s="125">
        <v>1.6</v>
      </c>
      <c r="T11" s="123">
        <v>0.16202531646000001</v>
      </c>
      <c r="U11" s="123">
        <v>0.48484848484848492</v>
      </c>
      <c r="V11" s="1"/>
      <c r="W11" s="123">
        <v>8.226291336399999E-2</v>
      </c>
      <c r="X11" s="123">
        <v>2.9092260373999999E-2</v>
      </c>
      <c r="Y11" s="123">
        <v>0.18013751243000001</v>
      </c>
    </row>
    <row r="12" spans="2:25" s="7" customFormat="1" ht="16.8" customHeight="1" x14ac:dyDescent="0.3">
      <c r="B12" s="127" t="s">
        <v>422</v>
      </c>
      <c r="C12" s="66" t="s">
        <v>541</v>
      </c>
      <c r="D12" s="66" t="s">
        <v>161</v>
      </c>
      <c r="E12" s="66" t="s">
        <v>183</v>
      </c>
      <c r="F12" s="70">
        <v>0.01</v>
      </c>
      <c r="G12" s="1"/>
      <c r="H12" s="7">
        <v>82.77</v>
      </c>
      <c r="I12" s="13" t="s">
        <v>207</v>
      </c>
      <c r="J12" s="15" t="s">
        <v>207</v>
      </c>
      <c r="K12" s="15" t="s">
        <v>207</v>
      </c>
      <c r="L12" s="13">
        <v>1955.6647290999999</v>
      </c>
      <c r="M12" s="15" t="e">
        <v>#N/A</v>
      </c>
      <c r="N12" s="15">
        <v>0</v>
      </c>
      <c r="O12" s="8" t="s">
        <v>207</v>
      </c>
      <c r="P12" s="3"/>
      <c r="Q12" s="17" t="s">
        <v>207</v>
      </c>
      <c r="R12" s="10">
        <v>13.05</v>
      </c>
      <c r="S12" s="10">
        <v>1.1499999999999999</v>
      </c>
      <c r="T12" s="8">
        <v>0.15994607181999998</v>
      </c>
      <c r="U12" s="8">
        <v>0.16672707502718376</v>
      </c>
      <c r="V12" s="1"/>
      <c r="W12" s="8">
        <v>-3.1746934636E-2</v>
      </c>
      <c r="X12" s="8">
        <v>4.7051271742000002E-2</v>
      </c>
      <c r="Y12" s="8">
        <v>0.17977424656999999</v>
      </c>
    </row>
    <row r="13" spans="2:25" s="118" customFormat="1" ht="16.8" customHeight="1" x14ac:dyDescent="0.3">
      <c r="B13" s="128" t="s">
        <v>438</v>
      </c>
      <c r="C13" s="119" t="s">
        <v>542</v>
      </c>
      <c r="D13" s="119" t="s">
        <v>161</v>
      </c>
      <c r="E13" s="119" t="s">
        <v>590</v>
      </c>
      <c r="F13" s="120">
        <v>0.01</v>
      </c>
      <c r="G13" s="1"/>
      <c r="H13" s="118">
        <v>94.5</v>
      </c>
      <c r="I13" s="121" t="s">
        <v>207</v>
      </c>
      <c r="J13" s="122" t="s">
        <v>207</v>
      </c>
      <c r="K13" s="122" t="s">
        <v>207</v>
      </c>
      <c r="L13" s="121">
        <v>3874.2323396000002</v>
      </c>
      <c r="M13" s="122" t="e">
        <v>#N/A</v>
      </c>
      <c r="N13" s="122">
        <v>0</v>
      </c>
      <c r="O13" s="123" t="s">
        <v>207</v>
      </c>
      <c r="P13" s="3"/>
      <c r="Q13" s="124" t="s">
        <v>207</v>
      </c>
      <c r="R13" s="125">
        <v>10</v>
      </c>
      <c r="S13" s="125">
        <v>0.75</v>
      </c>
      <c r="T13" s="123">
        <v>0.10322047894000001</v>
      </c>
      <c r="U13" s="123">
        <v>9.5238095238095233E-2</v>
      </c>
      <c r="V13" s="1"/>
      <c r="W13" s="123">
        <v>-1.9709543568999999E-2</v>
      </c>
      <c r="X13" s="123">
        <v>-3.0112953624999998E-2</v>
      </c>
      <c r="Y13" s="123">
        <v>7.7044382962000002E-2</v>
      </c>
    </row>
    <row r="14" spans="2:25" s="7" customFormat="1" ht="16.8" customHeight="1" x14ac:dyDescent="0.3">
      <c r="B14" s="127" t="s">
        <v>420</v>
      </c>
      <c r="C14" s="66" t="s">
        <v>543</v>
      </c>
      <c r="D14" s="66" t="s">
        <v>157</v>
      </c>
      <c r="E14" s="66" t="s">
        <v>594</v>
      </c>
      <c r="F14" s="70">
        <v>8.5000000000000006E-3</v>
      </c>
      <c r="G14" s="1"/>
      <c r="H14" s="7">
        <v>89.49</v>
      </c>
      <c r="I14" s="13" t="s">
        <v>207</v>
      </c>
      <c r="J14" s="15" t="s">
        <v>207</v>
      </c>
      <c r="K14" s="15" t="s">
        <v>207</v>
      </c>
      <c r="L14" s="13">
        <v>1976.8077022</v>
      </c>
      <c r="M14" s="15" t="e">
        <v>#N/A</v>
      </c>
      <c r="N14" s="15">
        <v>0</v>
      </c>
      <c r="O14" s="8" t="s">
        <v>207</v>
      </c>
      <c r="P14" s="3"/>
      <c r="Q14" s="17" t="s">
        <v>207</v>
      </c>
      <c r="R14" s="10">
        <v>10.98</v>
      </c>
      <c r="S14" s="10">
        <v>0.9</v>
      </c>
      <c r="T14" s="8">
        <v>0.11781115879</v>
      </c>
      <c r="U14" s="8">
        <v>0.12068387529332888</v>
      </c>
      <c r="V14" s="1"/>
      <c r="W14" s="8">
        <v>-3.3585313174999999E-2</v>
      </c>
      <c r="X14" s="8">
        <v>-3.2567200158999998E-2</v>
      </c>
      <c r="Y14" s="8">
        <v>7.4802567584000001E-2</v>
      </c>
    </row>
    <row r="15" spans="2:25" s="118" customFormat="1" ht="16.8" customHeight="1" x14ac:dyDescent="0.3">
      <c r="B15" s="128" t="s">
        <v>433</v>
      </c>
      <c r="C15" s="119" t="s">
        <v>544</v>
      </c>
      <c r="D15" s="119" t="s">
        <v>161</v>
      </c>
      <c r="E15" s="119" t="s">
        <v>595</v>
      </c>
      <c r="F15" s="120">
        <v>1.0999999999999999E-2</v>
      </c>
      <c r="G15" s="1"/>
      <c r="H15" s="118">
        <v>83.3</v>
      </c>
      <c r="I15" s="121" t="s">
        <v>207</v>
      </c>
      <c r="J15" s="122" t="s">
        <v>207</v>
      </c>
      <c r="K15" s="122" t="s">
        <v>207</v>
      </c>
      <c r="L15" s="121">
        <v>140.24131609</v>
      </c>
      <c r="M15" s="122" t="e">
        <v>#N/A</v>
      </c>
      <c r="N15" s="122">
        <v>0</v>
      </c>
      <c r="O15" s="123" t="s">
        <v>207</v>
      </c>
      <c r="P15" s="3"/>
      <c r="Q15" s="124" t="s">
        <v>207</v>
      </c>
      <c r="R15" s="125">
        <v>11.25</v>
      </c>
      <c r="S15" s="125">
        <v>1</v>
      </c>
      <c r="T15" s="123">
        <v>0.12640449437999998</v>
      </c>
      <c r="U15" s="123">
        <v>0.14405762304921968</v>
      </c>
      <c r="V15" s="1"/>
      <c r="W15" s="123">
        <v>-1.4201183430999999E-2</v>
      </c>
      <c r="X15" s="123">
        <v>0.13315470243999999</v>
      </c>
      <c r="Y15" s="123">
        <v>7.0740330436999996E-2</v>
      </c>
    </row>
    <row r="16" spans="2:25" s="7" customFormat="1" ht="16.8" customHeight="1" x14ac:dyDescent="0.3">
      <c r="B16" s="127" t="s">
        <v>434</v>
      </c>
      <c r="C16" s="66" t="s">
        <v>545</v>
      </c>
      <c r="D16" s="66" t="s">
        <v>161</v>
      </c>
      <c r="E16" s="66" t="s">
        <v>596</v>
      </c>
      <c r="F16" s="70">
        <v>1.4999999999999999E-2</v>
      </c>
      <c r="G16" s="1"/>
      <c r="H16" s="7">
        <v>48.51</v>
      </c>
      <c r="I16" s="13" t="s">
        <v>207</v>
      </c>
      <c r="J16" s="15" t="s">
        <v>207</v>
      </c>
      <c r="K16" s="15" t="s">
        <v>207</v>
      </c>
      <c r="L16" s="13">
        <v>363.72913261000002</v>
      </c>
      <c r="M16" s="15" t="e">
        <v>#N/A</v>
      </c>
      <c r="N16" s="15">
        <v>0</v>
      </c>
      <c r="O16" s="8" t="s">
        <v>207</v>
      </c>
      <c r="P16" s="3"/>
      <c r="Q16" s="17" t="s">
        <v>207</v>
      </c>
      <c r="R16" s="10">
        <v>2.7</v>
      </c>
      <c r="S16" s="10">
        <v>0.25</v>
      </c>
      <c r="T16" s="8">
        <v>7.1108770082000006E-2</v>
      </c>
      <c r="U16" s="8">
        <v>6.1842918985776131E-2</v>
      </c>
      <c r="V16" s="1"/>
      <c r="W16" s="8">
        <v>-7.5695581017000005E-3</v>
      </c>
      <c r="X16" s="8">
        <v>0.12312253719999999</v>
      </c>
      <c r="Y16" s="8">
        <v>0.35545142329000001</v>
      </c>
    </row>
    <row r="17" spans="2:25" s="118" customFormat="1" ht="16.8" customHeight="1" x14ac:dyDescent="0.3">
      <c r="B17" s="128" t="s">
        <v>436</v>
      </c>
      <c r="C17" s="119" t="s">
        <v>546</v>
      </c>
      <c r="D17" s="119" t="s">
        <v>597</v>
      </c>
      <c r="E17" s="119" t="s">
        <v>578</v>
      </c>
      <c r="F17" s="120">
        <v>9.4999999999999998E-3</v>
      </c>
      <c r="G17" s="1"/>
      <c r="H17" s="118">
        <v>48.88</v>
      </c>
      <c r="I17" s="121" t="s">
        <v>207</v>
      </c>
      <c r="J17" s="122" t="s">
        <v>207</v>
      </c>
      <c r="K17" s="122" t="s">
        <v>207</v>
      </c>
      <c r="L17" s="121">
        <v>97.582973043999999</v>
      </c>
      <c r="M17" s="122" t="e">
        <v>#N/A</v>
      </c>
      <c r="N17" s="122">
        <v>0</v>
      </c>
      <c r="O17" s="123" t="s">
        <v>207</v>
      </c>
      <c r="P17" s="3"/>
      <c r="Q17" s="124" t="s">
        <v>207</v>
      </c>
      <c r="R17" s="125">
        <v>7.5</v>
      </c>
      <c r="S17" s="125">
        <v>0.75</v>
      </c>
      <c r="T17" s="123">
        <v>0.13562386979999999</v>
      </c>
      <c r="U17" s="123">
        <v>0.18412438625204583</v>
      </c>
      <c r="V17" s="1"/>
      <c r="W17" s="123">
        <v>1.1380095179E-2</v>
      </c>
      <c r="X17" s="123">
        <v>0.16779186842000002</v>
      </c>
      <c r="Y17" s="123">
        <v>2.6270537316999999E-2</v>
      </c>
    </row>
    <row r="18" spans="2:25" s="7" customFormat="1" ht="16.8" customHeight="1" x14ac:dyDescent="0.3">
      <c r="B18" s="127" t="s">
        <v>435</v>
      </c>
      <c r="C18" s="66" t="s">
        <v>547</v>
      </c>
      <c r="D18" s="66" t="s">
        <v>597</v>
      </c>
      <c r="E18" s="66" t="s">
        <v>578</v>
      </c>
      <c r="F18" s="70">
        <v>1.2999999999999999E-2</v>
      </c>
      <c r="G18" s="1"/>
      <c r="H18" s="7">
        <v>39.799999999999997</v>
      </c>
      <c r="I18" s="13" t="s">
        <v>207</v>
      </c>
      <c r="J18" s="15" t="s">
        <v>207</v>
      </c>
      <c r="K18" s="15" t="s">
        <v>207</v>
      </c>
      <c r="L18" s="13">
        <v>1679.4728634999999</v>
      </c>
      <c r="M18" s="15" t="e">
        <v>#N/A</v>
      </c>
      <c r="N18" s="15">
        <v>0</v>
      </c>
      <c r="O18" s="8" t="s">
        <v>207</v>
      </c>
      <c r="P18" s="3"/>
      <c r="Q18" s="17" t="s">
        <v>207</v>
      </c>
      <c r="R18" s="10">
        <v>6.34</v>
      </c>
      <c r="S18" s="10">
        <v>0.56999999999999995</v>
      </c>
      <c r="T18" s="8">
        <v>0.10680592990999999</v>
      </c>
      <c r="U18" s="8">
        <v>0.17185929648241208</v>
      </c>
      <c r="V18" s="1"/>
      <c r="W18" s="8">
        <v>-6.7041725270000005E-2</v>
      </c>
      <c r="X18" s="8">
        <v>-0.15808224301999999</v>
      </c>
      <c r="Y18" s="8">
        <v>-0.16260734727999998</v>
      </c>
    </row>
    <row r="19" spans="2:25" s="118" customFormat="1" ht="16.8" customHeight="1" x14ac:dyDescent="0.3">
      <c r="B19" s="128" t="s">
        <v>427</v>
      </c>
      <c r="C19" s="119" t="s">
        <v>548</v>
      </c>
      <c r="D19" s="119" t="s">
        <v>201</v>
      </c>
      <c r="E19" s="119" t="s">
        <v>598</v>
      </c>
      <c r="F19" s="120">
        <v>1.4999999999999999E-2</v>
      </c>
      <c r="G19" s="1"/>
      <c r="H19" s="118">
        <v>177.53</v>
      </c>
      <c r="I19" s="121" t="s">
        <v>207</v>
      </c>
      <c r="J19" s="122" t="s">
        <v>207</v>
      </c>
      <c r="K19" s="122" t="s">
        <v>207</v>
      </c>
      <c r="L19" s="121">
        <v>946.25394260999997</v>
      </c>
      <c r="M19" s="122" t="e">
        <v>#N/A</v>
      </c>
      <c r="N19" s="122">
        <v>0</v>
      </c>
      <c r="O19" s="123" t="s">
        <v>207</v>
      </c>
      <c r="P19" s="3"/>
      <c r="Q19" s="124" t="s">
        <v>207</v>
      </c>
      <c r="R19" s="125">
        <v>0</v>
      </c>
      <c r="S19" s="125">
        <v>0</v>
      </c>
      <c r="T19" s="123">
        <v>0</v>
      </c>
      <c r="U19" s="123">
        <v>0</v>
      </c>
      <c r="V19" s="1"/>
      <c r="W19" s="123">
        <v>-1.8086283186000002E-2</v>
      </c>
      <c r="X19" s="123">
        <v>7.7977167993999993E-2</v>
      </c>
      <c r="Y19" s="123">
        <v>0.34881878970999997</v>
      </c>
    </row>
    <row r="20" spans="2:25" s="7" customFormat="1" ht="16.8" customHeight="1" x14ac:dyDescent="0.3">
      <c r="B20" s="127" t="s">
        <v>431</v>
      </c>
      <c r="C20" s="66" t="s">
        <v>549</v>
      </c>
      <c r="D20" s="66" t="s">
        <v>522</v>
      </c>
      <c r="E20" s="66" t="s">
        <v>161</v>
      </c>
      <c r="F20" s="70">
        <v>1.2999999999999999E-2</v>
      </c>
      <c r="G20" s="1"/>
      <c r="H20" s="7">
        <v>30.87</v>
      </c>
      <c r="I20" s="13" t="s">
        <v>207</v>
      </c>
      <c r="J20" s="15" t="s">
        <v>207</v>
      </c>
      <c r="K20" s="15" t="s">
        <v>207</v>
      </c>
      <c r="L20" s="13">
        <v>69.236719565000001</v>
      </c>
      <c r="M20" s="15" t="e">
        <v>#N/A</v>
      </c>
      <c r="N20" s="15">
        <v>0</v>
      </c>
      <c r="O20" s="8" t="s">
        <v>207</v>
      </c>
      <c r="P20" s="3"/>
      <c r="Q20" s="17" t="s">
        <v>207</v>
      </c>
      <c r="R20" s="10">
        <v>0.5</v>
      </c>
      <c r="S20" s="10">
        <v>0</v>
      </c>
      <c r="T20" s="8">
        <v>1.3466199837999999E-2</v>
      </c>
      <c r="U20" s="8">
        <v>0</v>
      </c>
      <c r="V20" s="1"/>
      <c r="W20" s="8">
        <v>-1.0259698622E-2</v>
      </c>
      <c r="X20" s="8">
        <v>-4.5749613599999996E-2</v>
      </c>
      <c r="Y20" s="8">
        <v>-0.15704955561</v>
      </c>
    </row>
    <row r="21" spans="2:25" s="118" customFormat="1" ht="16.8" customHeight="1" x14ac:dyDescent="0.3">
      <c r="B21" s="128" t="s">
        <v>430</v>
      </c>
      <c r="C21" s="119" t="s">
        <v>550</v>
      </c>
      <c r="D21" s="119" t="s">
        <v>161</v>
      </c>
      <c r="E21" s="119" t="s">
        <v>161</v>
      </c>
      <c r="F21" s="120">
        <v>1E-3</v>
      </c>
      <c r="G21" s="1"/>
      <c r="H21" s="118">
        <v>100</v>
      </c>
      <c r="I21" s="121" t="s">
        <v>207</v>
      </c>
      <c r="J21" s="122" t="s">
        <v>207</v>
      </c>
      <c r="K21" s="122" t="s">
        <v>207</v>
      </c>
      <c r="L21" s="121">
        <v>536.28747956999996</v>
      </c>
      <c r="M21" s="122" t="e">
        <v>#N/A</v>
      </c>
      <c r="N21" s="122">
        <v>0</v>
      </c>
      <c r="O21" s="123" t="s">
        <v>207</v>
      </c>
      <c r="P21" s="3"/>
      <c r="Q21" s="124" t="s">
        <v>207</v>
      </c>
      <c r="R21" s="125">
        <v>5.7720217370000002</v>
      </c>
      <c r="S21" s="125">
        <v>0</v>
      </c>
      <c r="T21" s="123">
        <v>5.6867209232000004E-2</v>
      </c>
      <c r="U21" s="123">
        <v>0</v>
      </c>
      <c r="V21" s="1"/>
      <c r="W21" s="123">
        <v>-2.2482893452E-2</v>
      </c>
      <c r="X21" s="123">
        <v>6.0235349229999999E-2</v>
      </c>
      <c r="Y21" s="123">
        <v>0.11703400161999999</v>
      </c>
    </row>
    <row r="22" spans="2:25" s="7" customFormat="1" ht="16.8" customHeight="1" x14ac:dyDescent="0.3">
      <c r="B22" s="127" t="s">
        <v>429</v>
      </c>
      <c r="C22" s="66" t="s">
        <v>551</v>
      </c>
      <c r="D22" s="66" t="s">
        <v>161</v>
      </c>
      <c r="E22" s="66" t="s">
        <v>161</v>
      </c>
      <c r="F22" s="70">
        <v>3.0000000000000001E-3</v>
      </c>
      <c r="G22" s="1"/>
      <c r="H22" s="7">
        <v>109</v>
      </c>
      <c r="I22" s="13" t="s">
        <v>207</v>
      </c>
      <c r="J22" s="15" t="s">
        <v>207</v>
      </c>
      <c r="K22" s="15" t="s">
        <v>207</v>
      </c>
      <c r="L22" s="13">
        <v>170.42435522</v>
      </c>
      <c r="M22" s="15" t="e">
        <v>#N/A</v>
      </c>
      <c r="N22" s="15">
        <v>0</v>
      </c>
      <c r="O22" s="8" t="s">
        <v>207</v>
      </c>
      <c r="P22" s="3"/>
      <c r="Q22" s="17" t="s">
        <v>207</v>
      </c>
      <c r="R22" s="10">
        <v>10.792711929999999</v>
      </c>
      <c r="S22" s="10">
        <v>0</v>
      </c>
      <c r="T22" s="8">
        <v>0.10063134666</v>
      </c>
      <c r="U22" s="8">
        <v>0</v>
      </c>
      <c r="V22" s="1"/>
      <c r="W22" s="8">
        <v>0</v>
      </c>
      <c r="X22" s="8">
        <v>0.10114736573999999</v>
      </c>
      <c r="Y22" s="8">
        <v>0.18280247424999999</v>
      </c>
    </row>
    <row r="23" spans="2:25" s="118" customFormat="1" ht="16.8" customHeight="1" x14ac:dyDescent="0.3">
      <c r="B23" s="128" t="s">
        <v>425</v>
      </c>
      <c r="C23" s="119" t="s">
        <v>552</v>
      </c>
      <c r="D23" s="119" t="s">
        <v>161</v>
      </c>
      <c r="E23" s="119" t="s">
        <v>599</v>
      </c>
      <c r="F23" s="120">
        <v>8.9999999999999993E-3</v>
      </c>
      <c r="G23" s="1"/>
      <c r="H23" s="118">
        <v>7.15</v>
      </c>
      <c r="I23" s="121" t="s">
        <v>207</v>
      </c>
      <c r="J23" s="122" t="s">
        <v>207</v>
      </c>
      <c r="K23" s="122" t="s">
        <v>207</v>
      </c>
      <c r="L23" s="121">
        <v>902.95102696000004</v>
      </c>
      <c r="M23" s="122" t="e">
        <v>#N/A</v>
      </c>
      <c r="N23" s="122">
        <v>0</v>
      </c>
      <c r="O23" s="123" t="s">
        <v>207</v>
      </c>
      <c r="P23" s="3"/>
      <c r="Q23" s="124" t="s">
        <v>207</v>
      </c>
      <c r="R23" s="125">
        <v>1.1399999999999999</v>
      </c>
      <c r="S23" s="125">
        <v>0.09</v>
      </c>
      <c r="T23" s="123">
        <v>0.15855354658999998</v>
      </c>
      <c r="U23" s="123">
        <v>0.15104895104895105</v>
      </c>
      <c r="V23" s="1"/>
      <c r="W23" s="123">
        <v>-5.1724137930999996E-2</v>
      </c>
      <c r="X23" s="123">
        <v>-8.3351823449999991E-3</v>
      </c>
      <c r="Y23" s="123">
        <v>0.15266834118</v>
      </c>
    </row>
    <row r="24" spans="2:25" s="7" customFormat="1" ht="16.8" customHeight="1" x14ac:dyDescent="0.3">
      <c r="B24" s="127" t="s">
        <v>424</v>
      </c>
      <c r="C24" s="66" t="s">
        <v>553</v>
      </c>
      <c r="D24" s="66" t="s">
        <v>600</v>
      </c>
      <c r="E24" s="66" t="s">
        <v>601</v>
      </c>
      <c r="F24" s="70">
        <v>8.0000000000000002E-3</v>
      </c>
      <c r="G24" s="1"/>
      <c r="H24" s="7">
        <v>76.53</v>
      </c>
      <c r="I24" s="13" t="s">
        <v>207</v>
      </c>
      <c r="J24" s="15" t="s">
        <v>207</v>
      </c>
      <c r="K24" s="15" t="s">
        <v>207</v>
      </c>
      <c r="L24" s="13">
        <v>178.46653000000001</v>
      </c>
      <c r="M24" s="15" t="e">
        <v>#N/A</v>
      </c>
      <c r="N24" s="15">
        <v>0</v>
      </c>
      <c r="O24" s="8" t="s">
        <v>207</v>
      </c>
      <c r="P24" s="3"/>
      <c r="Q24" s="17" t="s">
        <v>207</v>
      </c>
      <c r="R24" s="10">
        <v>12</v>
      </c>
      <c r="S24" s="10">
        <v>1</v>
      </c>
      <c r="T24" s="8">
        <v>0.15449980687000001</v>
      </c>
      <c r="U24" s="8">
        <v>0.15680125441003528</v>
      </c>
      <c r="V24" s="1"/>
      <c r="W24" s="8">
        <v>-1.1240310077E-2</v>
      </c>
      <c r="X24" s="8">
        <v>5.6938605435999996E-2</v>
      </c>
      <c r="Y24" s="8">
        <v>0.14645219100000001</v>
      </c>
    </row>
    <row r="25" spans="2:25" s="118" customFormat="1" ht="16.8" customHeight="1" x14ac:dyDescent="0.3">
      <c r="B25" s="128" t="s">
        <v>437</v>
      </c>
      <c r="C25" s="119" t="s">
        <v>554</v>
      </c>
      <c r="D25" s="119" t="s">
        <v>161</v>
      </c>
      <c r="E25" s="119" t="s">
        <v>590</v>
      </c>
      <c r="F25" s="120">
        <v>0.01</v>
      </c>
      <c r="G25" s="1"/>
      <c r="H25" s="118">
        <v>96.47</v>
      </c>
      <c r="I25" s="121" t="s">
        <v>207</v>
      </c>
      <c r="J25" s="122" t="s">
        <v>207</v>
      </c>
      <c r="K25" s="122" t="s">
        <v>207</v>
      </c>
      <c r="L25" s="121">
        <v>7040.5476951999999</v>
      </c>
      <c r="M25" s="122" t="e">
        <v>#N/A</v>
      </c>
      <c r="N25" s="122">
        <v>0</v>
      </c>
      <c r="O25" s="123" t="s">
        <v>207</v>
      </c>
      <c r="P25" s="3"/>
      <c r="Q25" s="124" t="s">
        <v>207</v>
      </c>
      <c r="R25" s="125">
        <v>16.2</v>
      </c>
      <c r="S25" s="125">
        <v>1</v>
      </c>
      <c r="T25" s="123">
        <v>0.15177065767</v>
      </c>
      <c r="U25" s="123">
        <v>0.12439100238416088</v>
      </c>
      <c r="V25" s="1"/>
      <c r="W25" s="123">
        <v>-2.1701652977E-2</v>
      </c>
      <c r="X25" s="123">
        <v>-5.3324866526999998E-2</v>
      </c>
      <c r="Y25" s="123">
        <v>5.7330377746999998E-2</v>
      </c>
    </row>
    <row r="26" spans="2:25" s="7" customFormat="1" ht="16.8" customHeight="1" x14ac:dyDescent="0.3">
      <c r="B26" s="127" t="s">
        <v>426</v>
      </c>
      <c r="C26" s="66" t="s">
        <v>555</v>
      </c>
      <c r="D26" s="66" t="s">
        <v>471</v>
      </c>
      <c r="E26" s="66" t="s">
        <v>175</v>
      </c>
      <c r="F26" s="70">
        <v>8.5000000000000006E-3</v>
      </c>
      <c r="G26" s="1"/>
      <c r="H26" s="7">
        <v>70.73</v>
      </c>
      <c r="I26" s="13" t="s">
        <v>207</v>
      </c>
      <c r="J26" s="15" t="s">
        <v>207</v>
      </c>
      <c r="K26" s="15" t="s">
        <v>207</v>
      </c>
      <c r="L26" s="13">
        <v>107.54325738999999</v>
      </c>
      <c r="M26" s="15" t="e">
        <v>#N/A</v>
      </c>
      <c r="N26" s="15">
        <v>0</v>
      </c>
      <c r="O26" s="8" t="s">
        <v>207</v>
      </c>
      <c r="P26" s="3"/>
      <c r="Q26" s="17" t="s">
        <v>207</v>
      </c>
      <c r="R26" s="10">
        <v>10.28</v>
      </c>
      <c r="S26" s="10">
        <v>0</v>
      </c>
      <c r="T26" s="8">
        <v>0.14287699791</v>
      </c>
      <c r="U26" s="8">
        <v>0</v>
      </c>
      <c r="V26" s="1"/>
      <c r="W26" s="8">
        <v>-2.8434065934E-2</v>
      </c>
      <c r="X26" s="8">
        <v>4.5856808169E-2</v>
      </c>
      <c r="Y26" s="8">
        <v>0.15490479534000001</v>
      </c>
    </row>
    <row r="27" spans="2:25" ht="14.4" x14ac:dyDescent="0.3">
      <c r="B27" s="183"/>
      <c r="C27" s="184"/>
      <c r="D27" s="184"/>
      <c r="E27" s="184"/>
      <c r="F27" s="106"/>
      <c r="H27" s="107"/>
      <c r="I27" s="107"/>
      <c r="J27" s="105"/>
      <c r="K27" s="105"/>
      <c r="L27" s="105"/>
      <c r="M27" s="105"/>
      <c r="N27" s="105"/>
      <c r="O27" s="105"/>
      <c r="P27" s="3"/>
      <c r="Q27" s="105"/>
      <c r="R27" s="105"/>
      <c r="S27" s="105"/>
      <c r="T27" s="105"/>
      <c r="U27" s="105"/>
      <c r="W27" s="105"/>
      <c r="X27" s="105"/>
      <c r="Y27" s="105"/>
    </row>
  </sheetData>
  <autoFilter ref="B7:Z26" xr:uid="{749FD96E-CB39-476A-B2D2-3FD6E9599030}"/>
  <mergeCells count="4">
    <mergeCell ref="B5:F5"/>
    <mergeCell ref="H5:O5"/>
    <mergeCell ref="Q5:U5"/>
    <mergeCell ref="W5:Y5"/>
  </mergeCells>
  <conditionalFormatting sqref="W8:Y26">
    <cfRule type="cellIs" dxfId="13" priority="1" operator="lessThan">
      <formula>0</formula>
    </cfRule>
    <cfRule type="cellIs" dxfId="12" priority="2" operator="greaterThanOrEqual">
      <formula>0</formula>
    </cfRule>
  </conditionalFormatting>
  <pageMargins left="0.7" right="0.7" top="0.75" bottom="0.75" header="0.3" footer="0.3"/>
  <headerFooter>
    <oddFooter>&amp;R_x000D_&amp;1#&amp;"Calibri"&amp;10&amp;K008000 [ CLASSIFICAÇÃO: PÚBLICA ]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905EA-B9C4-415A-A5FF-C64645555DE1}">
  <dimension ref="A1:AK65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ColWidth="0" defaultRowHeight="13.8" zeroHeight="1" x14ac:dyDescent="0.3"/>
  <cols>
    <col min="1" max="2" width="0.21875" style="37" customWidth="1"/>
    <col min="3" max="3" width="17.6640625" style="1" customWidth="1"/>
    <col min="4" max="4" width="16.21875" style="1" customWidth="1"/>
    <col min="5" max="5" width="15.5546875" style="1" customWidth="1"/>
    <col min="6" max="6" width="15.88671875" style="1" customWidth="1"/>
    <col min="7" max="7" width="10.6640625" style="1" customWidth="1"/>
    <col min="8" max="8" width="20.88671875" style="1" customWidth="1"/>
    <col min="9" max="9" width="22.44140625" style="1" customWidth="1"/>
    <col min="10" max="10" width="13.6640625" style="1" customWidth="1"/>
    <col min="11" max="11" width="18.88671875" style="1" customWidth="1"/>
    <col min="12" max="12" width="11.44140625" style="1" customWidth="1"/>
    <col min="13" max="13" width="11" style="1" customWidth="1"/>
    <col min="14" max="14" width="16.6640625" style="1" customWidth="1"/>
    <col min="15" max="24" width="0.21875" style="37" customWidth="1"/>
    <col min="25" max="25" width="10.77734375" style="101" hidden="1" customWidth="1"/>
    <col min="26" max="26" width="8.6640625" style="37" hidden="1" customWidth="1"/>
    <col min="27" max="16384" width="8.6640625" style="1" hidden="1"/>
  </cols>
  <sheetData>
    <row r="1" spans="1:37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8"/>
      <c r="AA1" s="28"/>
      <c r="AB1" s="28"/>
      <c r="AC1" s="27"/>
      <c r="AD1" s="28"/>
      <c r="AE1" s="28"/>
      <c r="AF1" s="28"/>
      <c r="AG1" s="28"/>
      <c r="AH1" s="27"/>
      <c r="AI1" s="28"/>
      <c r="AJ1" s="28"/>
      <c r="AK1" s="28"/>
    </row>
    <row r="2" spans="1:37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8"/>
      <c r="AA2" s="28"/>
      <c r="AB2" s="28"/>
      <c r="AC2" s="27"/>
      <c r="AD2" s="28"/>
      <c r="AE2" s="28"/>
      <c r="AF2" s="28"/>
      <c r="AG2" s="28"/>
      <c r="AH2" s="27"/>
      <c r="AI2" s="28"/>
      <c r="AJ2" s="28"/>
      <c r="AK2" s="28"/>
    </row>
    <row r="3" spans="1:37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8"/>
      <c r="AA3" s="28"/>
      <c r="AB3" s="28"/>
      <c r="AC3" s="27"/>
      <c r="AD3" s="28"/>
      <c r="AE3" s="28"/>
      <c r="AF3" s="28"/>
      <c r="AG3" s="28"/>
      <c r="AH3" s="27"/>
      <c r="AI3" s="28"/>
      <c r="AJ3" s="28"/>
      <c r="AK3" s="28"/>
    </row>
    <row r="4" spans="1:37" s="23" customFormat="1" ht="14.4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40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</row>
    <row r="5" spans="1:37" x14ac:dyDescent="0.3">
      <c r="Y5" s="1"/>
      <c r="Z5" s="1"/>
    </row>
    <row r="6" spans="1:37" s="2" customFormat="1" ht="17.399999999999999" customHeight="1" x14ac:dyDescent="0.3">
      <c r="A6" s="113"/>
      <c r="B6" s="113"/>
      <c r="C6" s="207" t="s">
        <v>1</v>
      </c>
      <c r="D6" s="208"/>
      <c r="E6" s="207" t="s">
        <v>299</v>
      </c>
      <c r="F6" s="208"/>
      <c r="G6" s="207" t="s">
        <v>7</v>
      </c>
      <c r="H6" s="206"/>
      <c r="I6" s="206"/>
      <c r="J6" s="206"/>
      <c r="K6" s="208"/>
      <c r="L6" s="206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30"/>
      <c r="Z6" s="113"/>
    </row>
    <row r="7" spans="1:37" s="2" customFormat="1" ht="17.399999999999999" customHeight="1" x14ac:dyDescent="0.3">
      <c r="A7" s="113"/>
      <c r="B7" s="113"/>
      <c r="C7" s="179" t="s">
        <v>609</v>
      </c>
      <c r="D7" s="135" t="s">
        <v>207</v>
      </c>
      <c r="E7" s="162" t="s">
        <v>207</v>
      </c>
      <c r="F7" s="136" t="s">
        <v>207</v>
      </c>
      <c r="G7" s="163">
        <v>0.60292552111087117</v>
      </c>
      <c r="H7" s="138">
        <v>7.2229276740000001</v>
      </c>
      <c r="I7" s="138">
        <v>0.56082315110526304</v>
      </c>
      <c r="J7" s="139">
        <v>0.11256886382713081</v>
      </c>
      <c r="K7" s="139">
        <v>0.11013558989080857</v>
      </c>
      <c r="L7" s="164">
        <v>-2.0555567873526318E-2</v>
      </c>
      <c r="M7" s="139">
        <v>-2.513123815247369E-2</v>
      </c>
      <c r="N7" s="139">
        <v>0.11418313241912105</v>
      </c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30"/>
      <c r="Z7" s="113"/>
    </row>
    <row r="8" spans="1:37" s="61" customFormat="1" ht="21" customHeight="1" x14ac:dyDescent="0.3">
      <c r="A8" s="64"/>
      <c r="B8" s="64"/>
      <c r="C8" s="154" t="s">
        <v>0</v>
      </c>
      <c r="D8" s="63" t="s">
        <v>247</v>
      </c>
      <c r="E8" s="153" t="s">
        <v>10</v>
      </c>
      <c r="F8" s="63" t="s">
        <v>246</v>
      </c>
      <c r="G8" s="153" t="s">
        <v>6</v>
      </c>
      <c r="H8" s="63" t="s">
        <v>248</v>
      </c>
      <c r="I8" s="63" t="s">
        <v>249</v>
      </c>
      <c r="J8" s="63" t="s">
        <v>250</v>
      </c>
      <c r="K8" s="63" t="s">
        <v>251</v>
      </c>
      <c r="L8" s="15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  <c r="Y8" s="104"/>
      <c r="Z8" s="64"/>
    </row>
    <row r="9" spans="1:37" ht="16.8" customHeight="1" x14ac:dyDescent="0.3">
      <c r="A9" s="37">
        <v>1</v>
      </c>
      <c r="B9" s="37">
        <v>19</v>
      </c>
      <c r="C9" s="127" t="s">
        <v>65</v>
      </c>
      <c r="D9" s="158">
        <v>3477.4340000000002</v>
      </c>
      <c r="E9" s="15">
        <v>135619.92600000001</v>
      </c>
      <c r="F9" s="158">
        <v>119395.64185</v>
      </c>
      <c r="G9" s="17">
        <v>1.1358867367234644</v>
      </c>
      <c r="H9" s="10">
        <v>0.64</v>
      </c>
      <c r="I9" s="10">
        <v>0.09</v>
      </c>
      <c r="J9" s="8">
        <v>1.641025641025641E-2</v>
      </c>
      <c r="K9" s="160">
        <v>2.7692307692307697E-2</v>
      </c>
      <c r="L9" s="8">
        <v>-2.2801302932999999E-2</v>
      </c>
      <c r="M9" s="8">
        <v>-5.9547499728000004E-2</v>
      </c>
      <c r="N9" s="8">
        <v>2.7160225768999999E-2</v>
      </c>
      <c r="Q9" s="38">
        <v>0.60292552111087117</v>
      </c>
      <c r="R9" s="39">
        <v>0.11013558989080857</v>
      </c>
      <c r="S9" s="37">
        <v>1</v>
      </c>
      <c r="T9" s="37" t="s">
        <v>65</v>
      </c>
      <c r="U9" s="38">
        <v>1.1358867367234644</v>
      </c>
      <c r="V9" s="37">
        <v>1</v>
      </c>
      <c r="W9" s="99" t="s">
        <v>63</v>
      </c>
      <c r="X9" s="99">
        <v>0.20080321285140562</v>
      </c>
    </row>
    <row r="10" spans="1:37" s="118" customFormat="1" ht="16.8" customHeight="1" x14ac:dyDescent="0.3">
      <c r="A10" s="146">
        <v>3</v>
      </c>
      <c r="B10" s="146">
        <v>1</v>
      </c>
      <c r="C10" s="128" t="s">
        <v>63</v>
      </c>
      <c r="D10" s="165">
        <v>49616.923000000003</v>
      </c>
      <c r="E10" s="122">
        <v>370638.41480999999</v>
      </c>
      <c r="F10" s="165">
        <v>471964.20475999999</v>
      </c>
      <c r="G10" s="124">
        <v>0.78531043471501083</v>
      </c>
      <c r="H10" s="125">
        <v>1.175</v>
      </c>
      <c r="I10" s="125">
        <v>0.125</v>
      </c>
      <c r="J10" s="123">
        <v>0.15729585006693445</v>
      </c>
      <c r="K10" s="170">
        <v>0.20080321285140562</v>
      </c>
      <c r="L10" s="6">
        <v>-4.7801147227999996E-2</v>
      </c>
      <c r="M10" s="6">
        <v>-4.6608525718999996E-2</v>
      </c>
      <c r="N10" s="6">
        <v>7.4801638879000001E-2</v>
      </c>
      <c r="O10" s="146"/>
      <c r="P10" s="146"/>
      <c r="Q10" s="148">
        <v>0.60292552111087117</v>
      </c>
      <c r="R10" s="149">
        <v>0.11013558989080857</v>
      </c>
      <c r="S10" s="146">
        <v>2</v>
      </c>
      <c r="T10" s="146" t="s">
        <v>226</v>
      </c>
      <c r="U10" s="148">
        <v>0.79279199018202762</v>
      </c>
      <c r="V10" s="146">
        <v>2</v>
      </c>
      <c r="W10" s="180" t="s">
        <v>458</v>
      </c>
      <c r="X10" s="180">
        <v>0.17110266159695814</v>
      </c>
      <c r="Y10" s="147"/>
      <c r="Z10" s="146"/>
    </row>
    <row r="11" spans="1:37" ht="16.8" customHeight="1" x14ac:dyDescent="0.3">
      <c r="A11" s="37">
        <v>12</v>
      </c>
      <c r="B11" s="37">
        <v>12</v>
      </c>
      <c r="C11" s="127" t="s">
        <v>445</v>
      </c>
      <c r="D11" s="158">
        <v>9625</v>
      </c>
      <c r="E11" s="15">
        <v>622160</v>
      </c>
      <c r="F11" s="158">
        <v>1031424.2026</v>
      </c>
      <c r="G11" s="17">
        <v>0.60320477106477399</v>
      </c>
      <c r="H11" s="10">
        <v>10.45</v>
      </c>
      <c r="I11" s="10">
        <v>0.6</v>
      </c>
      <c r="J11" s="8">
        <v>0.16166460396039603</v>
      </c>
      <c r="K11" s="160">
        <v>0.11138613861386139</v>
      </c>
      <c r="L11" s="8">
        <v>-1.8971012293000002E-2</v>
      </c>
      <c r="M11" s="8">
        <v>-6.2737262516000009E-2</v>
      </c>
      <c r="N11" s="8">
        <v>6.9753067247999997E-2</v>
      </c>
      <c r="Q11" s="38">
        <v>0.60292552111087117</v>
      </c>
      <c r="R11" s="39">
        <v>0.11013558989080857</v>
      </c>
      <c r="S11" s="37">
        <v>3</v>
      </c>
      <c r="T11" s="37" t="s">
        <v>63</v>
      </c>
      <c r="U11" s="38">
        <v>0.78531043471501083</v>
      </c>
      <c r="V11" s="37">
        <v>3</v>
      </c>
      <c r="W11" s="99" t="s">
        <v>48</v>
      </c>
      <c r="X11" s="99">
        <v>0.16508712931825131</v>
      </c>
    </row>
    <row r="12" spans="1:37" s="118" customFormat="1" ht="16.8" customHeight="1" x14ac:dyDescent="0.3">
      <c r="A12" s="146">
        <v>8</v>
      </c>
      <c r="B12" s="146">
        <v>16</v>
      </c>
      <c r="C12" s="128" t="s">
        <v>37</v>
      </c>
      <c r="D12" s="165">
        <v>27130.066999999999</v>
      </c>
      <c r="E12" s="122">
        <v>1768609.0677</v>
      </c>
      <c r="F12" s="165">
        <v>2835904.3963000001</v>
      </c>
      <c r="G12" s="124">
        <v>0.62364904473066918</v>
      </c>
      <c r="H12" s="125">
        <v>5.15</v>
      </c>
      <c r="I12" s="125">
        <v>0.4</v>
      </c>
      <c r="J12" s="123">
        <v>7.8999846603579643E-2</v>
      </c>
      <c r="K12" s="170">
        <v>7.3630924989744134E-2</v>
      </c>
      <c r="L12" s="6">
        <v>-5.9578765146999994E-2</v>
      </c>
      <c r="M12" s="6">
        <v>-0.16935532775999998</v>
      </c>
      <c r="N12" s="6">
        <v>-3.4876924638000004E-2</v>
      </c>
      <c r="O12" s="146"/>
      <c r="P12" s="146"/>
      <c r="Q12" s="148">
        <v>0.60292552111087117</v>
      </c>
      <c r="R12" s="149">
        <v>0.11013558989080857</v>
      </c>
      <c r="S12" s="146">
        <v>4</v>
      </c>
      <c r="T12" s="146" t="s">
        <v>24</v>
      </c>
      <c r="U12" s="148">
        <v>0.78430678769380935</v>
      </c>
      <c r="V12" s="146">
        <v>4</v>
      </c>
      <c r="W12" s="180" t="s">
        <v>72</v>
      </c>
      <c r="X12" s="180">
        <v>0.15915119363395228</v>
      </c>
      <c r="Y12" s="147"/>
      <c r="Z12" s="146"/>
    </row>
    <row r="13" spans="1:37" ht="16.8" customHeight="1" x14ac:dyDescent="0.3">
      <c r="A13" s="37">
        <v>10</v>
      </c>
      <c r="B13" s="37">
        <v>2</v>
      </c>
      <c r="C13" s="127" t="s">
        <v>458</v>
      </c>
      <c r="D13" s="158">
        <v>35021.735999999997</v>
      </c>
      <c r="E13" s="15">
        <v>184214.33136000001</v>
      </c>
      <c r="F13" s="158">
        <v>302299.18491000001</v>
      </c>
      <c r="G13" s="17">
        <v>0.60937753244304638</v>
      </c>
      <c r="H13" s="10">
        <v>1.2150000000000001</v>
      </c>
      <c r="I13" s="10">
        <v>7.4999999999999997E-2</v>
      </c>
      <c r="J13" s="8">
        <v>0.23098859315589354</v>
      </c>
      <c r="K13" s="160">
        <v>0.17110266159695814</v>
      </c>
      <c r="L13" s="8">
        <v>-6.9849690538999989E-2</v>
      </c>
      <c r="M13" s="8">
        <v>-0.30279774953999999</v>
      </c>
      <c r="N13" s="8">
        <v>-0.27591307642000001</v>
      </c>
      <c r="Q13" s="38">
        <v>0.60292552111087117</v>
      </c>
      <c r="R13" s="39">
        <v>0.11013558989080857</v>
      </c>
      <c r="S13" s="37">
        <v>5</v>
      </c>
      <c r="T13" s="37" t="s">
        <v>30</v>
      </c>
      <c r="U13" s="38">
        <v>0.76954807118986213</v>
      </c>
      <c r="V13" s="37">
        <v>5</v>
      </c>
      <c r="W13" s="99" t="s">
        <v>76</v>
      </c>
      <c r="X13" s="99">
        <v>0.14587892049598833</v>
      </c>
    </row>
    <row r="14" spans="1:37" s="118" customFormat="1" ht="16.8" customHeight="1" x14ac:dyDescent="0.3">
      <c r="A14" s="146">
        <v>5</v>
      </c>
      <c r="B14" s="146">
        <v>6</v>
      </c>
      <c r="C14" s="128" t="s">
        <v>30</v>
      </c>
      <c r="D14" s="165">
        <v>12000</v>
      </c>
      <c r="E14" s="122">
        <v>936120</v>
      </c>
      <c r="F14" s="165">
        <v>1216454.2217000001</v>
      </c>
      <c r="G14" s="124">
        <v>0.76954807118986213</v>
      </c>
      <c r="H14" s="125">
        <v>10.8</v>
      </c>
      <c r="I14" s="125">
        <v>0.9</v>
      </c>
      <c r="J14" s="123">
        <v>0.13844378925778747</v>
      </c>
      <c r="K14" s="170">
        <v>0.13844378925778747</v>
      </c>
      <c r="L14" s="6">
        <v>-1.6639354594000001E-2</v>
      </c>
      <c r="M14" s="6">
        <v>2.4853131317E-2</v>
      </c>
      <c r="N14" s="6">
        <v>0.18211660258999998</v>
      </c>
      <c r="O14" s="146"/>
      <c r="P14" s="146"/>
      <c r="Q14" s="148">
        <v>0.60292552111087117</v>
      </c>
      <c r="R14" s="149">
        <v>0.11013558989080857</v>
      </c>
      <c r="S14" s="146">
        <v>6</v>
      </c>
      <c r="T14" s="146" t="s">
        <v>49</v>
      </c>
      <c r="U14" s="148">
        <v>0.6833739530021451</v>
      </c>
      <c r="V14" s="146">
        <v>6</v>
      </c>
      <c r="W14" s="180" t="s">
        <v>30</v>
      </c>
      <c r="X14" s="180">
        <v>0.13844378925778747</v>
      </c>
      <c r="Y14" s="147"/>
      <c r="Z14" s="146"/>
    </row>
    <row r="15" spans="1:37" ht="16.8" customHeight="1" x14ac:dyDescent="0.3">
      <c r="A15" s="37">
        <v>4</v>
      </c>
      <c r="B15" s="37">
        <v>14</v>
      </c>
      <c r="C15" s="127" t="s">
        <v>24</v>
      </c>
      <c r="D15" s="158">
        <v>11817.767</v>
      </c>
      <c r="E15" s="15">
        <v>1358452.3167000001</v>
      </c>
      <c r="F15" s="158">
        <v>1732042.0249000001</v>
      </c>
      <c r="G15" s="17">
        <v>0.78430678769380935</v>
      </c>
      <c r="H15" s="10">
        <v>11.5</v>
      </c>
      <c r="I15" s="10">
        <v>0.85</v>
      </c>
      <c r="J15" s="8">
        <v>0.10004349716900152</v>
      </c>
      <c r="K15" s="160">
        <v>8.8734232271636113E-2</v>
      </c>
      <c r="L15" s="8">
        <v>-3.3627574612E-2</v>
      </c>
      <c r="M15" s="8">
        <v>-1.1261212666E-2</v>
      </c>
      <c r="N15" s="8">
        <v>0.14626789432000001</v>
      </c>
      <c r="Q15" s="38">
        <v>0.60292552111087117</v>
      </c>
      <c r="R15" s="39">
        <v>0.11013558989080857</v>
      </c>
      <c r="S15" s="37">
        <v>7</v>
      </c>
      <c r="T15" s="37" t="s">
        <v>72</v>
      </c>
      <c r="U15" s="38">
        <v>0.63097942717284627</v>
      </c>
      <c r="V15" s="37">
        <v>7</v>
      </c>
      <c r="W15" s="99" t="s">
        <v>18</v>
      </c>
      <c r="X15" s="99">
        <v>0.12683681362157559</v>
      </c>
    </row>
    <row r="16" spans="1:37" s="118" customFormat="1" ht="16.8" customHeight="1" x14ac:dyDescent="0.3">
      <c r="A16" s="146">
        <v>6</v>
      </c>
      <c r="B16" s="146">
        <v>9</v>
      </c>
      <c r="C16" s="128" t="s">
        <v>49</v>
      </c>
      <c r="D16" s="165">
        <v>3690.6950000000002</v>
      </c>
      <c r="E16" s="122">
        <v>478387.88589999999</v>
      </c>
      <c r="F16" s="165">
        <v>700038.22036000004</v>
      </c>
      <c r="G16" s="124">
        <v>0.6833739530021451</v>
      </c>
      <c r="H16" s="125">
        <v>12.42</v>
      </c>
      <c r="I16" s="125">
        <v>1.3</v>
      </c>
      <c r="J16" s="123">
        <v>9.581854652059868E-2</v>
      </c>
      <c r="K16" s="170">
        <v>0.12035179756210462</v>
      </c>
      <c r="L16" s="6">
        <v>-4.8241427417E-2</v>
      </c>
      <c r="M16" s="6">
        <v>-2.1228535295E-2</v>
      </c>
      <c r="N16" s="6">
        <v>0.13589496806000001</v>
      </c>
      <c r="O16" s="146"/>
      <c r="P16" s="146"/>
      <c r="Q16" s="148">
        <v>0.60292552111087117</v>
      </c>
      <c r="R16" s="149">
        <v>0.11013558989080857</v>
      </c>
      <c r="S16" s="146">
        <v>8</v>
      </c>
      <c r="T16" s="146" t="s">
        <v>37</v>
      </c>
      <c r="U16" s="148">
        <v>0.62364904473066918</v>
      </c>
      <c r="V16" s="146">
        <v>8</v>
      </c>
      <c r="W16" s="180" t="s">
        <v>394</v>
      </c>
      <c r="X16" s="180">
        <v>0.12175151299394801</v>
      </c>
      <c r="Y16" s="147"/>
      <c r="Z16" s="146"/>
    </row>
    <row r="17" spans="1:26" ht="16.8" customHeight="1" x14ac:dyDescent="0.3">
      <c r="A17" s="37">
        <v>7</v>
      </c>
      <c r="B17" s="37">
        <v>4</v>
      </c>
      <c r="C17" s="127" t="s">
        <v>72</v>
      </c>
      <c r="D17" s="158">
        <v>1798</v>
      </c>
      <c r="E17" s="15">
        <v>61006.14</v>
      </c>
      <c r="F17" s="158">
        <v>96684.832139999999</v>
      </c>
      <c r="G17" s="17">
        <v>0.63097942717284627</v>
      </c>
      <c r="H17" s="10">
        <v>5.86</v>
      </c>
      <c r="I17" s="10">
        <v>0.45</v>
      </c>
      <c r="J17" s="8">
        <v>0.17270851753610375</v>
      </c>
      <c r="K17" s="160">
        <v>0.15915119363395228</v>
      </c>
      <c r="L17" s="8">
        <v>-9.6404793609000006E-2</v>
      </c>
      <c r="M17" s="8">
        <v>1.9856220929999998E-2</v>
      </c>
      <c r="N17" s="8">
        <v>0.16430216026</v>
      </c>
      <c r="Q17" s="38">
        <v>0.60292552111087117</v>
      </c>
      <c r="R17" s="39">
        <v>0.11013558989080857</v>
      </c>
      <c r="S17" s="37">
        <v>9</v>
      </c>
      <c r="T17" s="37" t="s">
        <v>70</v>
      </c>
      <c r="U17" s="38">
        <v>0.61795361596860221</v>
      </c>
      <c r="V17" s="37">
        <v>9</v>
      </c>
      <c r="W17" s="99" t="s">
        <v>49</v>
      </c>
      <c r="X17" s="99">
        <v>0.12035179756210462</v>
      </c>
    </row>
    <row r="18" spans="1:26" s="118" customFormat="1" ht="16.8" customHeight="1" x14ac:dyDescent="0.3">
      <c r="A18" s="146">
        <v>2</v>
      </c>
      <c r="B18" s="146">
        <v>15</v>
      </c>
      <c r="C18" s="128" t="s">
        <v>226</v>
      </c>
      <c r="D18" s="165">
        <v>4824.9870000000001</v>
      </c>
      <c r="E18" s="122">
        <v>289499.21999999997</v>
      </c>
      <c r="F18" s="165">
        <v>365164.15854999999</v>
      </c>
      <c r="G18" s="124">
        <v>0.79279199018202762</v>
      </c>
      <c r="H18" s="125">
        <v>4.16</v>
      </c>
      <c r="I18" s="125">
        <v>0.38</v>
      </c>
      <c r="J18" s="123">
        <v>6.9333333333333344E-2</v>
      </c>
      <c r="K18" s="170">
        <v>7.6000000000000012E-2</v>
      </c>
      <c r="L18" s="6">
        <v>-1.0227647640999999E-2</v>
      </c>
      <c r="M18" s="6">
        <v>0.1874749201</v>
      </c>
      <c r="N18" s="6">
        <v>0.39558775530000001</v>
      </c>
      <c r="O18" s="146"/>
      <c r="P18" s="146"/>
      <c r="Q18" s="148">
        <v>0.60292552111087117</v>
      </c>
      <c r="R18" s="149">
        <v>0.11013558989080857</v>
      </c>
      <c r="S18" s="146">
        <v>10</v>
      </c>
      <c r="T18" s="146" t="s">
        <v>458</v>
      </c>
      <c r="U18" s="148">
        <v>0.60937753244304638</v>
      </c>
      <c r="V18" s="146">
        <v>10</v>
      </c>
      <c r="W18" s="180" t="s">
        <v>70</v>
      </c>
      <c r="X18" s="180">
        <v>0.12000000000000001</v>
      </c>
      <c r="Y18" s="147"/>
      <c r="Z18" s="146"/>
    </row>
    <row r="19" spans="1:26" ht="16.8" customHeight="1" x14ac:dyDescent="0.3">
      <c r="A19" s="37">
        <v>13</v>
      </c>
      <c r="B19" s="37">
        <v>13</v>
      </c>
      <c r="C19" s="127" t="s">
        <v>21</v>
      </c>
      <c r="D19" s="158">
        <v>20767.328000000001</v>
      </c>
      <c r="E19" s="15">
        <v>1173769.3785999999</v>
      </c>
      <c r="F19" s="158">
        <v>2110838.9744000002</v>
      </c>
      <c r="G19" s="17">
        <v>0.5560677023853231</v>
      </c>
      <c r="H19" s="10">
        <v>5.78</v>
      </c>
      <c r="I19" s="10">
        <v>0.5</v>
      </c>
      <c r="J19" s="8">
        <v>0.10226468506374785</v>
      </c>
      <c r="K19" s="160">
        <v>0.10615711252292165</v>
      </c>
      <c r="L19" s="8">
        <v>-3.8612008843999998E-2</v>
      </c>
      <c r="M19" s="8">
        <v>-9.7052735959999997E-2</v>
      </c>
      <c r="N19" s="8">
        <v>-1.7639627062999999E-2</v>
      </c>
      <c r="Q19" s="38">
        <v>0.60292552111087117</v>
      </c>
      <c r="R19" s="39">
        <v>0.11013558989080857</v>
      </c>
      <c r="S19" s="37">
        <v>11</v>
      </c>
      <c r="T19" s="37" t="s">
        <v>76</v>
      </c>
      <c r="U19" s="38">
        <v>0.60534728232859714</v>
      </c>
      <c r="V19" s="37">
        <v>11</v>
      </c>
      <c r="W19" s="99" t="s">
        <v>44</v>
      </c>
      <c r="X19" s="99">
        <v>0.11402714932126698</v>
      </c>
    </row>
    <row r="20" spans="1:26" ht="16.8" customHeight="1" x14ac:dyDescent="0.3">
      <c r="A20" s="37">
        <v>11</v>
      </c>
      <c r="B20" s="37">
        <v>5</v>
      </c>
      <c r="C20" s="128" t="s">
        <v>76</v>
      </c>
      <c r="D20" s="165">
        <v>1815.6959999999999</v>
      </c>
      <c r="E20" s="122">
        <v>74679.576480000003</v>
      </c>
      <c r="F20" s="165">
        <v>123366.50161000001</v>
      </c>
      <c r="G20" s="124">
        <v>0.60534728232859714</v>
      </c>
      <c r="H20" s="125">
        <v>5.6008229260000002</v>
      </c>
      <c r="I20" s="125">
        <v>0.5</v>
      </c>
      <c r="J20" s="123">
        <v>0.1361736670556771</v>
      </c>
      <c r="K20" s="170">
        <v>0.14587892049598833</v>
      </c>
      <c r="L20" s="6">
        <v>3.1273969606999998E-2</v>
      </c>
      <c r="M20" s="6">
        <v>-2.7406632065999997E-2</v>
      </c>
      <c r="N20" s="6">
        <v>0.11790841446</v>
      </c>
      <c r="Q20" s="38">
        <v>0.60292552111087117</v>
      </c>
      <c r="R20" s="39">
        <v>0.11013558989080857</v>
      </c>
      <c r="S20" s="37">
        <v>13</v>
      </c>
      <c r="T20" s="37" t="s">
        <v>21</v>
      </c>
      <c r="U20" s="38">
        <v>0.5560677023853231</v>
      </c>
      <c r="V20" s="37">
        <v>13</v>
      </c>
      <c r="W20" s="99" t="s">
        <v>21</v>
      </c>
      <c r="X20" s="99">
        <v>0.10615711252292165</v>
      </c>
    </row>
    <row r="21" spans="1:26" s="118" customFormat="1" ht="16.8" customHeight="1" x14ac:dyDescent="0.3">
      <c r="A21" s="146">
        <v>9</v>
      </c>
      <c r="B21" s="146">
        <v>10</v>
      </c>
      <c r="C21" s="127" t="s">
        <v>70</v>
      </c>
      <c r="D21" s="158">
        <v>2676</v>
      </c>
      <c r="E21" s="15">
        <v>139152</v>
      </c>
      <c r="F21" s="158">
        <v>225181.94959</v>
      </c>
      <c r="G21" s="17">
        <v>0.61795361596860221</v>
      </c>
      <c r="H21" s="10">
        <v>4.92</v>
      </c>
      <c r="I21" s="10">
        <v>0.52</v>
      </c>
      <c r="J21" s="8">
        <v>9.4615384615384615E-2</v>
      </c>
      <c r="K21" s="160">
        <v>0.12000000000000001</v>
      </c>
      <c r="L21" s="8">
        <v>2.0007846212999999E-2</v>
      </c>
      <c r="M21" s="8">
        <v>9.1429821704999997E-2</v>
      </c>
      <c r="N21" s="8">
        <v>0.15450356862</v>
      </c>
      <c r="O21" s="146"/>
      <c r="P21" s="146"/>
      <c r="Q21" s="148">
        <v>0.60292552111087117</v>
      </c>
      <c r="R21" s="149">
        <v>0.11013558989080857</v>
      </c>
      <c r="S21" s="146">
        <v>14</v>
      </c>
      <c r="T21" s="146" t="s">
        <v>394</v>
      </c>
      <c r="U21" s="148">
        <v>0.51815704634298632</v>
      </c>
      <c r="V21" s="146">
        <v>14</v>
      </c>
      <c r="W21" s="180" t="s">
        <v>24</v>
      </c>
      <c r="X21" s="180">
        <v>8.8734232271636113E-2</v>
      </c>
      <c r="Y21" s="147"/>
      <c r="Z21" s="146"/>
    </row>
    <row r="22" spans="1:26" ht="16.8" customHeight="1" x14ac:dyDescent="0.3">
      <c r="A22" s="37">
        <v>17</v>
      </c>
      <c r="B22" s="37">
        <v>11</v>
      </c>
      <c r="C22" s="128" t="s">
        <v>44</v>
      </c>
      <c r="D22" s="165">
        <v>82826.294999999998</v>
      </c>
      <c r="E22" s="122">
        <v>366092.22389999998</v>
      </c>
      <c r="F22" s="165">
        <v>810053.64077000006</v>
      </c>
      <c r="G22" s="124">
        <v>0.45193577989725398</v>
      </c>
      <c r="H22" s="125">
        <v>0.53900000000000003</v>
      </c>
      <c r="I22" s="125">
        <v>4.2000000000000003E-2</v>
      </c>
      <c r="J22" s="123">
        <v>0.12194570135746607</v>
      </c>
      <c r="K22" s="170">
        <v>0.11402714932126698</v>
      </c>
      <c r="L22" s="6">
        <v>-2.8144239224999999E-2</v>
      </c>
      <c r="M22" s="6">
        <v>-8.0174428948000004E-2</v>
      </c>
      <c r="N22" s="6">
        <v>-6.3182741087000008E-3</v>
      </c>
      <c r="Q22" s="38">
        <v>0.60292552111087117</v>
      </c>
      <c r="R22" s="39">
        <v>0.11013558989080857</v>
      </c>
      <c r="S22" s="37">
        <v>15</v>
      </c>
      <c r="T22" s="37" t="s">
        <v>77</v>
      </c>
      <c r="U22" s="38">
        <v>0.50722901065745796</v>
      </c>
      <c r="V22" s="37">
        <v>15</v>
      </c>
      <c r="W22" s="99" t="s">
        <v>226</v>
      </c>
      <c r="X22" s="99">
        <v>7.6000000000000012E-2</v>
      </c>
    </row>
    <row r="23" spans="1:26" s="118" customFormat="1" ht="16.8" customHeight="1" x14ac:dyDescent="0.3">
      <c r="A23" s="146">
        <v>16</v>
      </c>
      <c r="B23" s="146">
        <v>7</v>
      </c>
      <c r="C23" s="127" t="s">
        <v>18</v>
      </c>
      <c r="D23" s="158">
        <v>26638.202000000001</v>
      </c>
      <c r="E23" s="15">
        <v>1033295.8554999999</v>
      </c>
      <c r="F23" s="158">
        <v>2150203.6957999999</v>
      </c>
      <c r="G23" s="17">
        <v>0.4805571944269002</v>
      </c>
      <c r="H23" s="10">
        <v>4.92</v>
      </c>
      <c r="I23" s="10">
        <v>0.41</v>
      </c>
      <c r="J23" s="8">
        <v>0.12683681362157559</v>
      </c>
      <c r="K23" s="160">
        <v>0.12683681362157559</v>
      </c>
      <c r="L23" s="8">
        <v>-2.8125173948000001E-2</v>
      </c>
      <c r="M23" s="8">
        <v>-9.2351062562E-2</v>
      </c>
      <c r="N23" s="8">
        <v>5.7733779421999996E-2</v>
      </c>
      <c r="O23" s="146"/>
      <c r="P23" s="146"/>
      <c r="Q23" s="148">
        <v>0.60292552111087117</v>
      </c>
      <c r="R23" s="149">
        <v>0.11013558989080857</v>
      </c>
      <c r="S23" s="146">
        <v>16</v>
      </c>
      <c r="T23" s="146" t="s">
        <v>18</v>
      </c>
      <c r="U23" s="148">
        <v>0.4805571944269002</v>
      </c>
      <c r="V23" s="146">
        <v>16</v>
      </c>
      <c r="W23" s="180" t="s">
        <v>37</v>
      </c>
      <c r="X23" s="180">
        <v>7.3630924989744134E-2</v>
      </c>
      <c r="Y23" s="147"/>
      <c r="Z23" s="146"/>
    </row>
    <row r="24" spans="1:26" ht="16.8" customHeight="1" x14ac:dyDescent="0.3">
      <c r="A24" s="37">
        <v>14</v>
      </c>
      <c r="B24" s="37">
        <v>8</v>
      </c>
      <c r="C24" s="128" t="s">
        <v>394</v>
      </c>
      <c r="D24" s="165">
        <v>11610.812</v>
      </c>
      <c r="E24" s="122">
        <v>652295.41816</v>
      </c>
      <c r="F24" s="165">
        <v>1258875.9002</v>
      </c>
      <c r="G24" s="124">
        <v>0.51815704634298632</v>
      </c>
      <c r="H24" s="125">
        <v>6.35</v>
      </c>
      <c r="I24" s="125">
        <v>0.56999999999999995</v>
      </c>
      <c r="J24" s="123">
        <v>0.11302954788180847</v>
      </c>
      <c r="K24" s="170">
        <v>0.12175151299394801</v>
      </c>
      <c r="L24" s="6">
        <v>-6.4446294754000003E-2</v>
      </c>
      <c r="M24" s="6">
        <v>6.5727345258000003E-2</v>
      </c>
      <c r="N24" s="6">
        <v>0.12797780749999998</v>
      </c>
      <c r="Q24" s="38">
        <v>0.60292552111087117</v>
      </c>
      <c r="R24" s="39">
        <v>0.11013558989080857</v>
      </c>
      <c r="S24" s="37">
        <v>17</v>
      </c>
      <c r="T24" s="37" t="s">
        <v>44</v>
      </c>
      <c r="U24" s="38">
        <v>0.45193577989725398</v>
      </c>
      <c r="V24" s="37">
        <v>17</v>
      </c>
      <c r="W24" s="99" t="s">
        <v>77</v>
      </c>
      <c r="X24" s="99">
        <v>6.5663474692202475E-2</v>
      </c>
    </row>
    <row r="25" spans="1:26" s="118" customFormat="1" ht="16.8" customHeight="1" x14ac:dyDescent="0.3">
      <c r="A25" s="146">
        <v>18</v>
      </c>
      <c r="B25" s="146">
        <v>3</v>
      </c>
      <c r="C25" s="127" t="s">
        <v>48</v>
      </c>
      <c r="D25" s="158">
        <v>8543.4930000000004</v>
      </c>
      <c r="E25" s="15">
        <v>279457.65603000001</v>
      </c>
      <c r="F25" s="158">
        <v>766454.81038000004</v>
      </c>
      <c r="G25" s="17">
        <v>0.36461074057510046</v>
      </c>
      <c r="H25" s="10">
        <v>5.24</v>
      </c>
      <c r="I25" s="10">
        <v>0.45</v>
      </c>
      <c r="J25" s="8">
        <v>0.16019565881993275</v>
      </c>
      <c r="K25" s="160">
        <v>0.16508712931825131</v>
      </c>
      <c r="L25" s="8">
        <v>-6.1929324011E-2</v>
      </c>
      <c r="M25" s="8">
        <v>-6.2203068273999997E-2</v>
      </c>
      <c r="N25" s="8">
        <v>0.21703697985000001</v>
      </c>
      <c r="O25" s="146"/>
      <c r="P25" s="146"/>
      <c r="Q25" s="148">
        <v>0.60292552111087117</v>
      </c>
      <c r="R25" s="149">
        <v>0.11013558989080857</v>
      </c>
      <c r="S25" s="146">
        <v>18</v>
      </c>
      <c r="T25" s="146" t="s">
        <v>48</v>
      </c>
      <c r="U25" s="148">
        <v>0.36461074057510046</v>
      </c>
      <c r="V25" s="146">
        <v>18</v>
      </c>
      <c r="W25" s="180" t="s">
        <v>75</v>
      </c>
      <c r="X25" s="180">
        <v>4.7866434413314556E-2</v>
      </c>
      <c r="Y25" s="147"/>
      <c r="Z25" s="146"/>
    </row>
    <row r="26" spans="1:26" s="118" customFormat="1" ht="16.8" customHeight="1" x14ac:dyDescent="0.3">
      <c r="A26" s="146">
        <v>15</v>
      </c>
      <c r="B26" s="146">
        <v>17</v>
      </c>
      <c r="C26" s="127" t="s">
        <v>77</v>
      </c>
      <c r="D26" s="158">
        <v>1415</v>
      </c>
      <c r="E26" s="15">
        <v>51718.25</v>
      </c>
      <c r="F26" s="158">
        <v>101962.32651</v>
      </c>
      <c r="G26" s="17">
        <v>0.50722901065745796</v>
      </c>
      <c r="H26" s="10">
        <v>2.06</v>
      </c>
      <c r="I26" s="10">
        <v>0.2</v>
      </c>
      <c r="J26" s="8">
        <v>5.6361149110807113E-2</v>
      </c>
      <c r="K26" s="160">
        <v>6.5663474692202475E-2</v>
      </c>
      <c r="L26" s="8">
        <v>0.26252158895</v>
      </c>
      <c r="M26" s="8">
        <v>0.15575583875999999</v>
      </c>
      <c r="N26" s="8">
        <v>0.69215463389999998</v>
      </c>
      <c r="O26" s="146"/>
      <c r="P26" s="146"/>
      <c r="Q26" s="148">
        <v>0.60292552111087117</v>
      </c>
      <c r="R26" s="149">
        <v>0.11013558989080857</v>
      </c>
      <c r="S26" s="146">
        <v>20</v>
      </c>
      <c r="T26" s="146" t="e">
        <v>#N/A</v>
      </c>
      <c r="U26" s="148" t="e">
        <v>#N/A</v>
      </c>
      <c r="V26" s="146">
        <v>20</v>
      </c>
      <c r="W26" s="180" t="e">
        <v>#N/A</v>
      </c>
      <c r="X26" s="180" t="e">
        <v>#N/A</v>
      </c>
      <c r="Y26" s="147"/>
      <c r="Z26" s="146"/>
    </row>
    <row r="27" spans="1:26" ht="16.8" customHeight="1" x14ac:dyDescent="0.3">
      <c r="A27" s="37">
        <v>19</v>
      </c>
      <c r="B27" s="37">
        <v>18</v>
      </c>
      <c r="C27" s="128" t="s">
        <v>75</v>
      </c>
      <c r="D27" s="165">
        <v>111.17700000000001</v>
      </c>
      <c r="E27" s="122">
        <v>63927.886769999997</v>
      </c>
      <c r="F27" s="165">
        <v>232330.69649999999</v>
      </c>
      <c r="G27" s="124">
        <v>0.27515902002213471</v>
      </c>
      <c r="H27" s="125">
        <v>38.45580288</v>
      </c>
      <c r="I27" s="125">
        <v>2.2936398709999999</v>
      </c>
      <c r="J27" s="123">
        <v>6.6878494078363868E-2</v>
      </c>
      <c r="K27" s="170">
        <v>4.7866434413314556E-2</v>
      </c>
      <c r="L27" s="6">
        <v>-5.8959437572000006E-2</v>
      </c>
      <c r="M27" s="6">
        <v>1.0133238067E-2</v>
      </c>
      <c r="N27" s="6">
        <v>-5.8972077985000003E-2</v>
      </c>
      <c r="Q27" s="38">
        <v>0.60292552111087117</v>
      </c>
      <c r="R27" s="39">
        <v>0.11013558989080857</v>
      </c>
      <c r="S27" s="37">
        <v>21</v>
      </c>
      <c r="T27" s="37" t="e">
        <v>#N/A</v>
      </c>
      <c r="U27" s="38" t="e">
        <v>#N/A</v>
      </c>
      <c r="V27" s="37">
        <v>21</v>
      </c>
      <c r="W27" s="99" t="e">
        <v>#N/A</v>
      </c>
      <c r="X27" s="99" t="e">
        <v>#N/A</v>
      </c>
    </row>
    <row r="28" spans="1:26" hidden="1" x14ac:dyDescent="0.3">
      <c r="C28" s="7"/>
      <c r="D28" s="14"/>
      <c r="E28" s="14"/>
      <c r="F28" s="14"/>
      <c r="G28" s="16"/>
      <c r="H28" s="9"/>
      <c r="I28" s="9"/>
      <c r="J28" s="6"/>
      <c r="K28" s="159"/>
      <c r="L28" s="6"/>
      <c r="M28" s="6"/>
      <c r="N28" s="6"/>
      <c r="R28" s="38"/>
    </row>
    <row r="29" spans="1:26" hidden="1" x14ac:dyDescent="0.3">
      <c r="D29" s="14"/>
      <c r="E29" s="14"/>
      <c r="F29" s="14"/>
      <c r="G29" s="16"/>
      <c r="H29" s="9"/>
      <c r="I29" s="9"/>
      <c r="J29" s="6"/>
      <c r="K29" s="159"/>
      <c r="L29" s="6"/>
      <c r="M29" s="6"/>
      <c r="N29" s="6"/>
      <c r="R29" s="38"/>
    </row>
    <row r="30" spans="1:26" hidden="1" x14ac:dyDescent="0.3">
      <c r="C30" s="7"/>
      <c r="D30" s="14"/>
      <c r="E30" s="14"/>
      <c r="F30" s="14"/>
      <c r="G30" s="16"/>
      <c r="H30" s="9"/>
      <c r="I30" s="9"/>
      <c r="J30" s="6"/>
      <c r="K30" s="159"/>
      <c r="L30" s="6"/>
      <c r="M30" s="6"/>
      <c r="N30" s="6"/>
      <c r="R30" s="38"/>
    </row>
    <row r="31" spans="1:26" hidden="1" x14ac:dyDescent="0.3">
      <c r="D31" s="14"/>
      <c r="E31" s="14"/>
      <c r="F31" s="14"/>
      <c r="G31" s="16"/>
      <c r="H31" s="9"/>
      <c r="I31" s="9"/>
      <c r="J31" s="6"/>
      <c r="K31" s="159"/>
      <c r="L31" s="6"/>
      <c r="M31" s="6"/>
      <c r="N31" s="6"/>
      <c r="R31" s="38"/>
    </row>
    <row r="32" spans="1:26" hidden="1" x14ac:dyDescent="0.3">
      <c r="C32" s="7"/>
      <c r="D32" s="14"/>
      <c r="E32" s="14"/>
      <c r="F32" s="14"/>
      <c r="G32" s="16"/>
      <c r="H32" s="9"/>
      <c r="I32" s="9"/>
      <c r="J32" s="6"/>
      <c r="K32" s="159"/>
      <c r="L32" s="6"/>
      <c r="M32" s="6"/>
      <c r="N32" s="6"/>
      <c r="R32" s="38"/>
    </row>
    <row r="33" spans="3:18" hidden="1" x14ac:dyDescent="0.3">
      <c r="D33" s="14"/>
      <c r="E33" s="14"/>
      <c r="F33" s="14"/>
      <c r="G33" s="16"/>
      <c r="H33" s="9"/>
      <c r="I33" s="9"/>
      <c r="J33" s="6"/>
      <c r="K33" s="159"/>
      <c r="L33" s="6"/>
      <c r="M33" s="6"/>
      <c r="N33" s="6"/>
      <c r="R33" s="38"/>
    </row>
    <row r="34" spans="3:18" hidden="1" x14ac:dyDescent="0.3">
      <c r="C34" s="7"/>
      <c r="D34" s="14"/>
      <c r="E34" s="14"/>
      <c r="F34" s="14"/>
      <c r="G34" s="16"/>
      <c r="H34" s="9"/>
      <c r="I34" s="9"/>
      <c r="J34" s="6"/>
      <c r="K34" s="159"/>
      <c r="L34" s="6"/>
      <c r="M34" s="6"/>
      <c r="N34" s="6"/>
      <c r="R34" s="38"/>
    </row>
    <row r="35" spans="3:18" hidden="1" x14ac:dyDescent="0.3">
      <c r="D35" s="14"/>
      <c r="E35" s="14"/>
      <c r="F35" s="14"/>
      <c r="G35" s="16"/>
      <c r="H35" s="9"/>
      <c r="I35" s="9"/>
      <c r="J35" s="6"/>
      <c r="K35" s="159"/>
      <c r="L35" s="6"/>
      <c r="M35" s="6"/>
      <c r="N35" s="6"/>
      <c r="R35" s="38"/>
    </row>
    <row r="36" spans="3:18" hidden="1" x14ac:dyDescent="0.3">
      <c r="C36" s="7"/>
      <c r="D36" s="14"/>
      <c r="E36" s="14"/>
      <c r="F36" s="14"/>
      <c r="G36" s="16"/>
      <c r="H36" s="9"/>
      <c r="I36" s="9"/>
      <c r="J36" s="6"/>
      <c r="K36" s="159"/>
      <c r="L36" s="6"/>
      <c r="M36" s="6"/>
      <c r="N36" s="6"/>
      <c r="R36" s="38"/>
    </row>
    <row r="37" spans="3:18" hidden="1" x14ac:dyDescent="0.3">
      <c r="D37" s="14"/>
      <c r="E37" s="14"/>
      <c r="F37" s="14"/>
      <c r="G37" s="16"/>
      <c r="H37" s="9"/>
      <c r="I37" s="9"/>
      <c r="J37" s="6"/>
      <c r="K37" s="159"/>
      <c r="L37" s="6"/>
      <c r="M37" s="6"/>
      <c r="N37" s="6"/>
      <c r="R37" s="38"/>
    </row>
    <row r="38" spans="3:18" hidden="1" x14ac:dyDescent="0.3">
      <c r="C38" s="7"/>
      <c r="D38" s="14"/>
      <c r="E38" s="14"/>
      <c r="F38" s="14"/>
      <c r="G38" s="16"/>
      <c r="H38" s="9"/>
      <c r="I38" s="9"/>
      <c r="J38" s="6"/>
      <c r="K38" s="159"/>
      <c r="L38" s="6"/>
      <c r="M38" s="6"/>
      <c r="N38" s="6"/>
      <c r="R38" s="38"/>
    </row>
    <row r="39" spans="3:18" hidden="1" x14ac:dyDescent="0.3">
      <c r="D39" s="14"/>
      <c r="E39" s="14"/>
      <c r="F39" s="14"/>
      <c r="G39" s="16"/>
      <c r="H39" s="9"/>
      <c r="I39" s="9"/>
      <c r="J39" s="6"/>
      <c r="K39" s="159"/>
      <c r="L39" s="6"/>
      <c r="M39" s="6"/>
      <c r="N39" s="6"/>
      <c r="R39" s="38"/>
    </row>
    <row r="40" spans="3:18" hidden="1" x14ac:dyDescent="0.3">
      <c r="C40" s="7"/>
      <c r="D40" s="14"/>
      <c r="E40" s="14"/>
      <c r="F40" s="14"/>
      <c r="G40" s="16"/>
      <c r="H40" s="9"/>
      <c r="I40" s="9"/>
      <c r="J40" s="6"/>
      <c r="K40" s="159"/>
      <c r="L40" s="6"/>
      <c r="M40" s="6"/>
      <c r="N40" s="6"/>
      <c r="R40" s="38"/>
    </row>
    <row r="41" spans="3:18" hidden="1" x14ac:dyDescent="0.3">
      <c r="D41" s="14"/>
      <c r="E41" s="14"/>
      <c r="F41" s="14"/>
      <c r="G41" s="16"/>
      <c r="H41" s="9"/>
      <c r="I41" s="9"/>
      <c r="J41" s="6"/>
      <c r="K41" s="159"/>
      <c r="L41" s="6"/>
      <c r="M41" s="6"/>
      <c r="N41" s="6"/>
      <c r="R41" s="38"/>
    </row>
    <row r="42" spans="3:18" hidden="1" x14ac:dyDescent="0.3">
      <c r="D42" s="14"/>
      <c r="E42" s="14"/>
      <c r="F42" s="14"/>
      <c r="G42" s="16"/>
      <c r="H42" s="9"/>
      <c r="I42" s="9"/>
      <c r="J42" s="6"/>
      <c r="K42" s="159"/>
      <c r="L42" s="6"/>
      <c r="M42" s="6"/>
      <c r="N42" s="6"/>
      <c r="R42" s="38"/>
    </row>
    <row r="43" spans="3:18" hidden="1" x14ac:dyDescent="0.3">
      <c r="C43" s="7"/>
      <c r="D43" s="14"/>
      <c r="E43" s="14"/>
      <c r="F43" s="14"/>
      <c r="G43" s="16"/>
      <c r="H43" s="9"/>
      <c r="I43" s="9"/>
      <c r="J43" s="6"/>
      <c r="K43" s="159"/>
      <c r="L43" s="6"/>
      <c r="M43" s="6"/>
      <c r="N43" s="6"/>
      <c r="R43" s="38"/>
    </row>
    <row r="44" spans="3:18" hidden="1" x14ac:dyDescent="0.3">
      <c r="D44" s="14"/>
      <c r="E44" s="14"/>
      <c r="F44" s="14"/>
      <c r="G44" s="16"/>
      <c r="H44" s="9"/>
      <c r="I44" s="9"/>
      <c r="J44" s="6"/>
      <c r="K44" s="159"/>
      <c r="L44" s="6"/>
      <c r="M44" s="6"/>
      <c r="N44" s="6"/>
      <c r="R44" s="38"/>
    </row>
    <row r="45" spans="3:18" hidden="1" x14ac:dyDescent="0.3">
      <c r="D45" s="14"/>
      <c r="E45" s="14"/>
      <c r="F45" s="14"/>
      <c r="G45" s="16"/>
      <c r="H45" s="9"/>
      <c r="I45" s="9"/>
      <c r="J45" s="6"/>
      <c r="K45" s="159"/>
      <c r="L45" s="6"/>
      <c r="M45" s="6"/>
      <c r="N45" s="6"/>
      <c r="R45" s="38"/>
    </row>
    <row r="46" spans="3:18" hidden="1" x14ac:dyDescent="0.3">
      <c r="D46" s="14"/>
      <c r="E46" s="14"/>
      <c r="F46" s="14"/>
      <c r="G46" s="16"/>
      <c r="H46" s="9"/>
      <c r="I46" s="9"/>
      <c r="J46" s="6"/>
      <c r="K46" s="159"/>
      <c r="L46" s="6"/>
      <c r="M46" s="6"/>
      <c r="N46" s="6"/>
      <c r="R46" s="38"/>
    </row>
    <row r="47" spans="3:18" hidden="1" x14ac:dyDescent="0.3">
      <c r="D47" s="14"/>
      <c r="E47" s="14"/>
      <c r="F47" s="14"/>
      <c r="G47" s="16"/>
      <c r="H47" s="9"/>
      <c r="I47" s="9"/>
      <c r="J47" s="6"/>
      <c r="K47" s="159"/>
      <c r="L47" s="6"/>
      <c r="M47" s="6"/>
      <c r="N47" s="6"/>
      <c r="R47" s="38"/>
    </row>
    <row r="48" spans="3:18" hidden="1" x14ac:dyDescent="0.3">
      <c r="D48" s="14"/>
      <c r="E48" s="14"/>
      <c r="F48" s="14"/>
      <c r="G48" s="16"/>
      <c r="H48" s="9"/>
      <c r="I48" s="9"/>
      <c r="J48" s="6"/>
      <c r="K48" s="159"/>
      <c r="L48" s="6"/>
      <c r="M48" s="6"/>
      <c r="N48" s="6"/>
      <c r="R48" s="38"/>
    </row>
    <row r="49" spans="3:18" hidden="1" x14ac:dyDescent="0.3">
      <c r="D49" s="14"/>
      <c r="E49" s="14"/>
      <c r="F49" s="14"/>
      <c r="G49" s="16"/>
      <c r="H49" s="9"/>
      <c r="I49" s="9"/>
      <c r="J49" s="6"/>
      <c r="K49" s="159"/>
      <c r="L49" s="6"/>
      <c r="M49" s="6"/>
      <c r="N49" s="6"/>
      <c r="R49" s="38"/>
    </row>
    <row r="50" spans="3:18" hidden="1" x14ac:dyDescent="0.3">
      <c r="D50" s="14"/>
      <c r="E50" s="14"/>
      <c r="F50" s="14"/>
      <c r="G50" s="16"/>
      <c r="H50" s="9"/>
      <c r="I50" s="9"/>
      <c r="J50" s="6"/>
      <c r="K50" s="159"/>
      <c r="L50" s="6"/>
      <c r="M50" s="6"/>
      <c r="N50" s="6"/>
      <c r="R50" s="38"/>
    </row>
    <row r="51" spans="3:18" hidden="1" x14ac:dyDescent="0.3">
      <c r="D51" s="14"/>
      <c r="E51" s="14"/>
      <c r="F51" s="14"/>
      <c r="G51" s="16"/>
      <c r="H51" s="9"/>
      <c r="I51" s="9"/>
      <c r="J51" s="6"/>
      <c r="K51" s="159"/>
      <c r="L51" s="6"/>
      <c r="M51" s="6"/>
      <c r="N51" s="6"/>
      <c r="R51" s="38"/>
    </row>
    <row r="52" spans="3:18" hidden="1" x14ac:dyDescent="0.3">
      <c r="D52" s="14"/>
      <c r="E52" s="14"/>
      <c r="F52" s="14"/>
      <c r="G52" s="16"/>
      <c r="H52" s="9"/>
      <c r="I52" s="9"/>
      <c r="J52" s="6"/>
      <c r="K52" s="159"/>
      <c r="L52" s="6"/>
      <c r="M52" s="6"/>
      <c r="N52" s="6"/>
      <c r="R52" s="38"/>
    </row>
    <row r="53" spans="3:18" hidden="1" x14ac:dyDescent="0.3">
      <c r="D53" s="14"/>
      <c r="E53" s="14"/>
      <c r="F53" s="14"/>
      <c r="G53" s="16"/>
      <c r="H53" s="9"/>
      <c r="I53" s="9"/>
      <c r="J53" s="6"/>
      <c r="K53" s="159"/>
      <c r="L53" s="6"/>
      <c r="M53" s="6"/>
      <c r="N53" s="6"/>
      <c r="R53" s="38"/>
    </row>
    <row r="54" spans="3:18" x14ac:dyDescent="0.3">
      <c r="C54" s="18"/>
      <c r="D54" s="19"/>
      <c r="E54" s="152"/>
      <c r="F54" s="172"/>
      <c r="G54" s="20"/>
      <c r="H54" s="21"/>
      <c r="I54" s="21"/>
      <c r="J54" s="22"/>
      <c r="K54" s="173"/>
      <c r="L54" s="22"/>
      <c r="M54" s="22"/>
      <c r="N54" s="22"/>
    </row>
    <row r="55" spans="3:18" x14ac:dyDescent="0.3"/>
    <row r="56" spans="3:18" x14ac:dyDescent="0.3"/>
    <row r="57" spans="3:18" x14ac:dyDescent="0.3"/>
    <row r="58" spans="3:18" x14ac:dyDescent="0.3"/>
    <row r="59" spans="3:18" x14ac:dyDescent="0.3">
      <c r="E59" s="161"/>
    </row>
    <row r="60" spans="3:18" x14ac:dyDescent="0.3"/>
    <row r="61" spans="3:18" x14ac:dyDescent="0.3"/>
    <row r="62" spans="3:18" x14ac:dyDescent="0.3"/>
    <row r="63" spans="3:18" x14ac:dyDescent="0.3"/>
    <row r="64" spans="3:18" x14ac:dyDescent="0.3"/>
    <row r="65" x14ac:dyDescent="0.3"/>
  </sheetData>
  <sortState xmlns:xlrd2="http://schemas.microsoft.com/office/spreadsheetml/2017/richdata2" ref="C9:N27">
    <sortCondition descending="1" ref="G9:G27"/>
  </sortState>
  <mergeCells count="4">
    <mergeCell ref="C6:D6"/>
    <mergeCell ref="E6:F6"/>
    <mergeCell ref="G6:K6"/>
    <mergeCell ref="L6:N6"/>
  </mergeCells>
  <conditionalFormatting sqref="L9:N27">
    <cfRule type="cellIs" dxfId="11" priority="1" operator="lessThan">
      <formula>0</formula>
    </cfRule>
    <cfRule type="cellIs" dxfId="10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27B5B-0C9C-4835-98FC-B8AEEAD33855}">
  <dimension ref="A1:AO46"/>
  <sheetViews>
    <sheetView showGridLines="0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activeCell="K19" sqref="K19"/>
    </sheetView>
  </sheetViews>
  <sheetFormatPr defaultColWidth="0" defaultRowHeight="14.4" zeroHeight="1" x14ac:dyDescent="0.3"/>
  <cols>
    <col min="1" max="2" width="0.21875" style="37" customWidth="1"/>
    <col min="3" max="3" width="12.77734375" style="1" customWidth="1"/>
    <col min="4" max="4" width="15.109375" style="1" customWidth="1"/>
    <col min="5" max="5" width="17.5546875" style="1" customWidth="1"/>
    <col min="6" max="6" width="15.5546875" style="1" customWidth="1"/>
    <col min="7" max="7" width="10.44140625" style="1" customWidth="1"/>
    <col min="8" max="8" width="20" style="1" customWidth="1"/>
    <col min="9" max="9" width="24.33203125" style="1" customWidth="1"/>
    <col min="10" max="10" width="14.21875" style="1" customWidth="1"/>
    <col min="11" max="11" width="17.88671875" style="1" customWidth="1"/>
    <col min="12" max="12" width="12.44140625" style="1" customWidth="1"/>
    <col min="13" max="13" width="10.33203125" style="1" customWidth="1"/>
    <col min="14" max="14" width="16.6640625" style="1" customWidth="1"/>
    <col min="15" max="21" width="0.21875" style="37" customWidth="1"/>
    <col min="22" max="24" width="0.21875" style="98" customWidth="1"/>
    <col min="25" max="16384" width="8.6640625" style="1" hidden="1"/>
  </cols>
  <sheetData>
    <row r="1" spans="1:41" s="23" customFormat="1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8"/>
      <c r="AB1" s="27"/>
      <c r="AC1" s="28"/>
      <c r="AD1" s="28"/>
      <c r="AE1" s="28"/>
      <c r="AF1" s="28"/>
      <c r="AG1" s="27"/>
      <c r="AH1" s="28"/>
      <c r="AI1" s="28"/>
      <c r="AJ1" s="28"/>
      <c r="AK1" s="28"/>
      <c r="AL1" s="27"/>
      <c r="AM1" s="28"/>
      <c r="AN1" s="28"/>
      <c r="AO1" s="28"/>
    </row>
    <row r="2" spans="1:41" s="23" customFormat="1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8"/>
      <c r="AB2" s="27"/>
      <c r="AC2" s="28"/>
      <c r="AD2" s="28"/>
      <c r="AE2" s="28"/>
      <c r="AF2" s="28"/>
      <c r="AG2" s="27"/>
      <c r="AH2" s="28"/>
      <c r="AI2" s="28"/>
      <c r="AJ2" s="28"/>
      <c r="AK2" s="28"/>
      <c r="AL2" s="27"/>
      <c r="AM2" s="28"/>
      <c r="AN2" s="28"/>
      <c r="AO2" s="28"/>
    </row>
    <row r="3" spans="1:41" s="23" customFormat="1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8"/>
      <c r="AB3" s="27"/>
      <c r="AC3" s="28"/>
      <c r="AD3" s="28"/>
      <c r="AE3" s="28"/>
      <c r="AF3" s="28"/>
      <c r="AG3" s="27"/>
      <c r="AH3" s="28"/>
      <c r="AI3" s="28"/>
      <c r="AJ3" s="28"/>
      <c r="AK3" s="28"/>
      <c r="AL3" s="27"/>
      <c r="AM3" s="28"/>
      <c r="AN3" s="28"/>
      <c r="AO3" s="28"/>
    </row>
    <row r="4" spans="1:41" s="23" customFormat="1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</row>
    <row r="5" spans="1:41" x14ac:dyDescent="0.3"/>
    <row r="6" spans="1:41" s="2" customFormat="1" ht="17.399999999999999" customHeight="1" x14ac:dyDescent="0.3">
      <c r="A6" s="113"/>
      <c r="B6" s="113"/>
      <c r="C6" s="206" t="s">
        <v>1</v>
      </c>
      <c r="D6" s="206"/>
      <c r="E6" s="207" t="s">
        <v>299</v>
      </c>
      <c r="F6" s="208"/>
      <c r="G6" s="206" t="s">
        <v>7</v>
      </c>
      <c r="H6" s="206"/>
      <c r="I6" s="206"/>
      <c r="J6" s="206"/>
      <c r="K6" s="206"/>
      <c r="L6" s="207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98"/>
      <c r="W6" s="98"/>
      <c r="X6" s="98"/>
    </row>
    <row r="7" spans="1:41" s="2" customFormat="1" ht="17.399999999999999" customHeight="1" x14ac:dyDescent="0.3">
      <c r="A7" s="113"/>
      <c r="B7" s="113"/>
      <c r="C7" s="178" t="s">
        <v>610</v>
      </c>
      <c r="D7" s="135"/>
      <c r="E7" s="162" t="s">
        <v>207</v>
      </c>
      <c r="F7" s="166" t="s">
        <v>207</v>
      </c>
      <c r="G7" s="137">
        <v>0.86393165764794999</v>
      </c>
      <c r="H7" s="138">
        <v>9.9588189777349996</v>
      </c>
      <c r="I7" s="138">
        <v>0.81449999999999989</v>
      </c>
      <c r="J7" s="139">
        <v>0.10286809033212052</v>
      </c>
      <c r="K7" s="139">
        <v>0.10404436196728845</v>
      </c>
      <c r="L7" s="164">
        <v>-3.6559986325874996E-2</v>
      </c>
      <c r="M7" s="139">
        <v>-3.2871271591028747E-2</v>
      </c>
      <c r="N7" s="139">
        <v>8.6885913106499998E-2</v>
      </c>
      <c r="O7" s="113"/>
      <c r="P7" s="113"/>
      <c r="Q7" s="113"/>
      <c r="R7" s="113"/>
      <c r="S7" s="113"/>
      <c r="T7" s="113"/>
      <c r="U7" s="113"/>
      <c r="V7" s="98"/>
      <c r="W7" s="98"/>
      <c r="X7" s="98"/>
    </row>
    <row r="8" spans="1:41" s="61" customFormat="1" ht="21" customHeight="1" x14ac:dyDescent="0.3">
      <c r="A8" s="64"/>
      <c r="B8" s="64"/>
      <c r="C8" s="56" t="s">
        <v>0</v>
      </c>
      <c r="D8" s="63" t="s">
        <v>247</v>
      </c>
      <c r="E8" s="153" t="s">
        <v>10</v>
      </c>
      <c r="F8" s="167" t="s">
        <v>246</v>
      </c>
      <c r="G8" s="63" t="s">
        <v>6</v>
      </c>
      <c r="H8" s="63" t="s">
        <v>248</v>
      </c>
      <c r="I8" s="63" t="s">
        <v>249</v>
      </c>
      <c r="J8" s="63" t="s">
        <v>250</v>
      </c>
      <c r="K8" s="63" t="s">
        <v>251</v>
      </c>
      <c r="L8" s="15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41" s="101" customFormat="1" ht="16.8" customHeight="1" x14ac:dyDescent="0.3">
      <c r="A9" s="37">
        <v>14</v>
      </c>
      <c r="B9" s="37">
        <v>15</v>
      </c>
      <c r="C9" s="127" t="s">
        <v>59</v>
      </c>
      <c r="D9" s="158">
        <v>685</v>
      </c>
      <c r="E9" s="15">
        <v>294091.05</v>
      </c>
      <c r="F9" s="158">
        <v>407861.23580999998</v>
      </c>
      <c r="G9" s="17">
        <v>0.72105663441131918</v>
      </c>
      <c r="H9" s="10">
        <v>37.64</v>
      </c>
      <c r="I9" s="10">
        <v>2.7</v>
      </c>
      <c r="J9" s="8">
        <v>8.7671488132671851E-2</v>
      </c>
      <c r="K9" s="160">
        <v>7.5466424428761114E-2</v>
      </c>
      <c r="L9" s="8">
        <v>-1.7866129843000001E-2</v>
      </c>
      <c r="M9" s="8">
        <v>-5.7407724202E-2</v>
      </c>
      <c r="N9" s="8">
        <v>-7.6111818417000002E-2</v>
      </c>
      <c r="Q9" s="38">
        <v>0.86393165764794999</v>
      </c>
      <c r="R9" s="39">
        <v>0.10404436196728845</v>
      </c>
      <c r="S9" s="37">
        <v>1</v>
      </c>
      <c r="T9" s="39" t="s">
        <v>27</v>
      </c>
      <c r="U9" s="38">
        <v>0.96259058120570995</v>
      </c>
      <c r="V9" s="37">
        <v>1</v>
      </c>
      <c r="W9" s="133" t="s">
        <v>389</v>
      </c>
      <c r="X9" s="134">
        <v>0.22985915492957751</v>
      </c>
    </row>
    <row r="10" spans="1:41" s="147" customFormat="1" ht="16.8" customHeight="1" x14ac:dyDescent="0.3">
      <c r="A10" s="146">
        <v>3</v>
      </c>
      <c r="B10" s="146">
        <v>12</v>
      </c>
      <c r="C10" s="128" t="s">
        <v>16</v>
      </c>
      <c r="D10" s="165">
        <v>45601.745000000003</v>
      </c>
      <c r="E10" s="122">
        <v>6650102.4733999996</v>
      </c>
      <c r="F10" s="165">
        <v>7597392.2150999997</v>
      </c>
      <c r="G10" s="124">
        <v>0.87531382941935798</v>
      </c>
      <c r="H10" s="125">
        <v>13.27</v>
      </c>
      <c r="I10" s="125">
        <v>1.17</v>
      </c>
      <c r="J10" s="123">
        <v>9.0996365630530263E-2</v>
      </c>
      <c r="K10" s="170">
        <v>9.6276486318963433E-2</v>
      </c>
      <c r="L10" s="6">
        <v>-2.8717948717000004E-3</v>
      </c>
      <c r="M10" s="6">
        <v>-1.9649979200000001E-2</v>
      </c>
      <c r="N10" s="6">
        <v>4.5225625528000003E-2</v>
      </c>
      <c r="Q10" s="148">
        <v>0.86393165764794999</v>
      </c>
      <c r="R10" s="149">
        <v>0.10404436196728845</v>
      </c>
      <c r="S10" s="146">
        <v>2</v>
      </c>
      <c r="T10" s="149" t="s">
        <v>29</v>
      </c>
      <c r="U10" s="148">
        <v>0.93395760127099392</v>
      </c>
      <c r="V10" s="146">
        <v>2</v>
      </c>
      <c r="W10" s="150" t="s">
        <v>340</v>
      </c>
      <c r="X10" s="151">
        <v>0.14904458598726114</v>
      </c>
    </row>
    <row r="11" spans="1:41" s="101" customFormat="1" ht="16.8" customHeight="1" x14ac:dyDescent="0.3">
      <c r="A11" s="37">
        <v>2</v>
      </c>
      <c r="B11" s="37">
        <v>11</v>
      </c>
      <c r="C11" s="127" t="s">
        <v>29</v>
      </c>
      <c r="D11" s="158">
        <v>69389.648000000001</v>
      </c>
      <c r="E11" s="15">
        <v>6936883.1106000002</v>
      </c>
      <c r="F11" s="158">
        <v>7427406.8771000002</v>
      </c>
      <c r="G11" s="17">
        <v>0.93395760127099392</v>
      </c>
      <c r="H11" s="10">
        <v>9.57</v>
      </c>
      <c r="I11" s="10">
        <v>0.81</v>
      </c>
      <c r="J11" s="8">
        <v>9.5728718615032682E-2</v>
      </c>
      <c r="K11" s="160">
        <v>9.7229168750064543E-2</v>
      </c>
      <c r="L11" s="8">
        <v>-8.3325066962000004E-3</v>
      </c>
      <c r="M11" s="8">
        <v>3.1059041402999997E-2</v>
      </c>
      <c r="N11" s="8">
        <v>0.11836664251000001</v>
      </c>
      <c r="Q11" s="38">
        <v>0.86393165764794999</v>
      </c>
      <c r="R11" s="39">
        <v>0.10404436196728845</v>
      </c>
      <c r="S11" s="37">
        <v>3</v>
      </c>
      <c r="T11" s="39" t="s">
        <v>16</v>
      </c>
      <c r="U11" s="38">
        <v>0.87531382941935798</v>
      </c>
      <c r="V11" s="37">
        <v>3</v>
      </c>
      <c r="W11" s="133" t="s">
        <v>40</v>
      </c>
      <c r="X11" s="134">
        <v>0.12806830309370812</v>
      </c>
    </row>
    <row r="12" spans="1:41" s="101" customFormat="1" ht="16.8" customHeight="1" x14ac:dyDescent="0.3">
      <c r="A12" s="37">
        <v>1</v>
      </c>
      <c r="B12" s="37">
        <v>10</v>
      </c>
      <c r="C12" s="5" t="s">
        <v>27</v>
      </c>
      <c r="D12" s="157">
        <v>18021.303</v>
      </c>
      <c r="E12" s="14">
        <v>1995859.3073</v>
      </c>
      <c r="F12" s="157">
        <v>2073424.9288000001</v>
      </c>
      <c r="G12" s="16">
        <v>0.96259058120570995</v>
      </c>
      <c r="H12" s="9">
        <v>10.92</v>
      </c>
      <c r="I12" s="9">
        <v>0.91</v>
      </c>
      <c r="J12" s="6">
        <v>9.8600451464798497E-2</v>
      </c>
      <c r="K12" s="159">
        <v>9.8600451464798497E-2</v>
      </c>
      <c r="L12" s="123">
        <v>-2.8849526481000001E-2</v>
      </c>
      <c r="M12" s="123">
        <v>9.6315975134000009E-4</v>
      </c>
      <c r="N12" s="123">
        <v>0.14423489327</v>
      </c>
      <c r="Q12" s="38">
        <v>0.86393165764794999</v>
      </c>
      <c r="R12" s="39">
        <v>0.10404436196728845</v>
      </c>
      <c r="S12" s="37">
        <v>4</v>
      </c>
      <c r="T12" s="39" t="s">
        <v>389</v>
      </c>
      <c r="U12" s="38">
        <v>0.86901301583924073</v>
      </c>
      <c r="V12" s="37">
        <v>4</v>
      </c>
      <c r="W12" s="133" t="s">
        <v>233</v>
      </c>
      <c r="X12" s="134">
        <v>0.1171188756587937</v>
      </c>
    </row>
    <row r="13" spans="1:41" s="101" customFormat="1" ht="16.8" customHeight="1" x14ac:dyDescent="0.3">
      <c r="A13" s="37">
        <v>6</v>
      </c>
      <c r="B13" s="37">
        <v>3</v>
      </c>
      <c r="C13" s="127" t="s">
        <v>40</v>
      </c>
      <c r="D13" s="158">
        <v>214249.66399999999</v>
      </c>
      <c r="E13" s="15">
        <v>2007519.3517</v>
      </c>
      <c r="F13" s="158">
        <v>2361471.5784999998</v>
      </c>
      <c r="G13" s="17">
        <v>0.85011370451266266</v>
      </c>
      <c r="H13" s="10">
        <v>1.2</v>
      </c>
      <c r="I13" s="10">
        <v>0.1</v>
      </c>
      <c r="J13" s="8">
        <v>0.12806830309370809</v>
      </c>
      <c r="K13" s="160">
        <v>0.12806830309370812</v>
      </c>
      <c r="L13" s="8">
        <v>-5.6327973483999996E-2</v>
      </c>
      <c r="M13" s="8">
        <v>2.4922178589000001E-2</v>
      </c>
      <c r="N13" s="8">
        <v>0.10385841104</v>
      </c>
      <c r="Q13" s="38">
        <v>0.86393165764794999</v>
      </c>
      <c r="R13" s="39">
        <v>0.10404436196728845</v>
      </c>
      <c r="S13" s="37">
        <v>5</v>
      </c>
      <c r="T13" s="39" t="s">
        <v>17</v>
      </c>
      <c r="U13" s="38">
        <v>0.85214448810213261</v>
      </c>
      <c r="V13" s="37">
        <v>5</v>
      </c>
      <c r="W13" s="133" t="s">
        <v>32</v>
      </c>
      <c r="X13" s="134">
        <v>0.1111864406779661</v>
      </c>
    </row>
    <row r="14" spans="1:41" s="101" customFormat="1" ht="16.8" customHeight="1" x14ac:dyDescent="0.3">
      <c r="A14" s="37">
        <v>5</v>
      </c>
      <c r="B14" s="37">
        <v>6</v>
      </c>
      <c r="C14" s="5" t="s">
        <v>17</v>
      </c>
      <c r="D14" s="157">
        <v>51390.097893999999</v>
      </c>
      <c r="E14" s="14">
        <v>4599413.7615</v>
      </c>
      <c r="F14" s="157">
        <v>5397457.6210000003</v>
      </c>
      <c r="G14" s="16">
        <v>0.85214448810213261</v>
      </c>
      <c r="H14" s="9">
        <v>9.84</v>
      </c>
      <c r="I14" s="9">
        <v>0.82</v>
      </c>
      <c r="J14" s="6">
        <v>0.10994413407852303</v>
      </c>
      <c r="K14" s="159">
        <v>0.10994413407852303</v>
      </c>
      <c r="L14" s="123">
        <v>-2.8019113814000001E-2</v>
      </c>
      <c r="M14" s="123">
        <v>-9.6362536839999999E-2</v>
      </c>
      <c r="N14" s="123">
        <v>1.097118964E-2</v>
      </c>
      <c r="Q14" s="38">
        <v>0.86393165764794999</v>
      </c>
      <c r="R14" s="39">
        <v>0.10404436196728845</v>
      </c>
      <c r="S14" s="37">
        <v>6</v>
      </c>
      <c r="T14" s="39" t="s">
        <v>40</v>
      </c>
      <c r="U14" s="38">
        <v>0.85011370451266266</v>
      </c>
      <c r="V14" s="37">
        <v>6</v>
      </c>
      <c r="W14" s="133" t="s">
        <v>17</v>
      </c>
      <c r="X14" s="134">
        <v>0.10994413407852303</v>
      </c>
    </row>
    <row r="15" spans="1:41" s="101" customFormat="1" ht="16.8" customHeight="1" x14ac:dyDescent="0.3">
      <c r="A15" s="37">
        <v>4</v>
      </c>
      <c r="B15" s="37">
        <v>1</v>
      </c>
      <c r="C15" s="127" t="s">
        <v>389</v>
      </c>
      <c r="D15" s="158">
        <v>4235.0420000000004</v>
      </c>
      <c r="E15" s="15">
        <v>375859.97749999998</v>
      </c>
      <c r="F15" s="158">
        <v>432513.63403000002</v>
      </c>
      <c r="G15" s="17">
        <v>0.86901301583924073</v>
      </c>
      <c r="H15" s="10">
        <v>14.05</v>
      </c>
      <c r="I15" s="10">
        <v>1.7</v>
      </c>
      <c r="J15" s="8">
        <v>0.15830985915492962</v>
      </c>
      <c r="K15" s="160">
        <v>0.22985915492957751</v>
      </c>
      <c r="L15" s="8">
        <v>-3.5430931420999998E-2</v>
      </c>
      <c r="M15" s="8">
        <v>0.10833037094</v>
      </c>
      <c r="N15" s="8">
        <v>0.14332560580999998</v>
      </c>
      <c r="Q15" s="38">
        <v>0.86393165764794999</v>
      </c>
      <c r="R15" s="39">
        <v>0.10404436196728845</v>
      </c>
      <c r="S15" s="37">
        <v>7</v>
      </c>
      <c r="T15" s="39" t="s">
        <v>640</v>
      </c>
      <c r="U15" s="38">
        <v>0.83783303497397921</v>
      </c>
      <c r="V15" s="37">
        <v>7</v>
      </c>
      <c r="W15" s="133" t="s">
        <v>231</v>
      </c>
      <c r="X15" s="134">
        <v>0.10787486515743987</v>
      </c>
    </row>
    <row r="16" spans="1:41" s="147" customFormat="1" ht="16.8" customHeight="1" x14ac:dyDescent="0.3">
      <c r="A16" s="146">
        <v>10</v>
      </c>
      <c r="B16" s="146">
        <v>13</v>
      </c>
      <c r="C16" s="127" t="s">
        <v>31</v>
      </c>
      <c r="D16" s="165">
        <v>16118.565000000001</v>
      </c>
      <c r="E16" s="122">
        <v>1558665.2355</v>
      </c>
      <c r="F16" s="165">
        <v>1940906.1011000001</v>
      </c>
      <c r="G16" s="124">
        <v>0.80306060896847775</v>
      </c>
      <c r="H16" s="125">
        <v>9</v>
      </c>
      <c r="I16" s="125">
        <v>0.75</v>
      </c>
      <c r="J16" s="123">
        <v>9.3071354705274043E-2</v>
      </c>
      <c r="K16" s="170">
        <v>9.3071354705274043E-2</v>
      </c>
      <c r="L16" s="123">
        <v>-5.4093710260999996E-2</v>
      </c>
      <c r="M16" s="123">
        <v>-8.9342374379E-2</v>
      </c>
      <c r="N16" s="123">
        <v>3.5369801234999998E-2</v>
      </c>
      <c r="Q16" s="148">
        <v>0.86393165764794999</v>
      </c>
      <c r="R16" s="149">
        <v>0.10404436196728845</v>
      </c>
      <c r="S16" s="146">
        <v>8</v>
      </c>
      <c r="T16" s="149" t="s">
        <v>32</v>
      </c>
      <c r="U16" s="148">
        <v>0.80952934920239916</v>
      </c>
      <c r="V16" s="146">
        <v>8</v>
      </c>
      <c r="W16" s="150" t="s">
        <v>440</v>
      </c>
      <c r="X16" s="151">
        <v>0.1062374245472837</v>
      </c>
    </row>
    <row r="17" spans="1:24" s="101" customFormat="1" ht="16.8" customHeight="1" x14ac:dyDescent="0.3">
      <c r="A17" s="37">
        <v>12</v>
      </c>
      <c r="B17" s="37">
        <v>7</v>
      </c>
      <c r="C17" s="128" t="s">
        <v>231</v>
      </c>
      <c r="D17" s="158">
        <v>12660.066999999999</v>
      </c>
      <c r="E17" s="15">
        <v>1056229.3898</v>
      </c>
      <c r="F17" s="158">
        <v>1395084.4935999999</v>
      </c>
      <c r="G17" s="17">
        <v>0.75710782726457804</v>
      </c>
      <c r="H17" s="10">
        <v>8.61</v>
      </c>
      <c r="I17" s="10">
        <v>0.75</v>
      </c>
      <c r="J17" s="8">
        <v>0.10320028766728413</v>
      </c>
      <c r="K17" s="160">
        <v>0.10787486515743987</v>
      </c>
      <c r="L17" s="8">
        <v>-7.6693227091000002E-2</v>
      </c>
      <c r="M17" s="8">
        <v>-3.5876012859000002E-2</v>
      </c>
      <c r="N17" s="8">
        <v>0.16658444891999999</v>
      </c>
      <c r="Q17" s="38">
        <v>0.86393165764794999</v>
      </c>
      <c r="R17" s="39">
        <v>0.10404436196728845</v>
      </c>
      <c r="S17" s="37">
        <v>9</v>
      </c>
      <c r="T17" s="39" t="s">
        <v>233</v>
      </c>
      <c r="U17" s="38">
        <v>0.80862442883827423</v>
      </c>
      <c r="V17" s="37">
        <v>9</v>
      </c>
      <c r="W17" s="133" t="s">
        <v>234</v>
      </c>
      <c r="X17" s="134">
        <v>0.10176678445229681</v>
      </c>
    </row>
    <row r="18" spans="1:24" s="147" customFormat="1" ht="16.8" customHeight="1" x14ac:dyDescent="0.3">
      <c r="A18" s="146">
        <v>9</v>
      </c>
      <c r="B18" s="146">
        <v>4</v>
      </c>
      <c r="C18" s="127" t="s">
        <v>233</v>
      </c>
      <c r="D18" s="165">
        <v>2810.1930000000002</v>
      </c>
      <c r="E18" s="122">
        <v>287932.37478000001</v>
      </c>
      <c r="F18" s="165">
        <v>356076.77002</v>
      </c>
      <c r="G18" s="124">
        <v>0.80862442883827423</v>
      </c>
      <c r="H18" s="125">
        <v>11.88</v>
      </c>
      <c r="I18" s="125">
        <v>1</v>
      </c>
      <c r="J18" s="123">
        <v>0.11594768690220575</v>
      </c>
      <c r="K18" s="170">
        <v>0.1171188756587937</v>
      </c>
      <c r="L18" s="6">
        <v>-5.6288819887E-3</v>
      </c>
      <c r="M18" s="6">
        <v>-4.0450783053999996E-2</v>
      </c>
      <c r="N18" s="6">
        <v>0.10755783577000001</v>
      </c>
      <c r="Q18" s="148">
        <v>0.86393165764794999</v>
      </c>
      <c r="R18" s="149">
        <v>0.10404436196728845</v>
      </c>
      <c r="S18" s="146">
        <v>10</v>
      </c>
      <c r="T18" s="149" t="s">
        <v>31</v>
      </c>
      <c r="U18" s="148">
        <v>0.80306060896847775</v>
      </c>
      <c r="V18" s="146">
        <v>10</v>
      </c>
      <c r="W18" s="150" t="s">
        <v>27</v>
      </c>
      <c r="X18" s="151">
        <v>9.8600451464798497E-2</v>
      </c>
    </row>
    <row r="19" spans="1:24" s="101" customFormat="1" ht="16.8" customHeight="1" x14ac:dyDescent="0.3">
      <c r="A19" s="37">
        <v>8</v>
      </c>
      <c r="B19" s="37">
        <v>5</v>
      </c>
      <c r="C19" s="5" t="s">
        <v>32</v>
      </c>
      <c r="D19" s="158">
        <v>14997.396000000001</v>
      </c>
      <c r="E19" s="15">
        <v>1327269.5460000001</v>
      </c>
      <c r="F19" s="158">
        <v>1639557.0430000001</v>
      </c>
      <c r="G19" s="17">
        <v>0.80952934920239916</v>
      </c>
      <c r="H19" s="10">
        <v>9.34</v>
      </c>
      <c r="I19" s="10">
        <v>0.82</v>
      </c>
      <c r="J19" s="8">
        <v>0.1055367231638418</v>
      </c>
      <c r="K19" s="160">
        <v>0.1111864406779661</v>
      </c>
      <c r="L19" s="8">
        <v>-2.8753292361999999E-2</v>
      </c>
      <c r="M19" s="8">
        <v>-5.0004081661999995E-2</v>
      </c>
      <c r="N19" s="8">
        <v>0.22893931200000001</v>
      </c>
      <c r="Q19" s="38">
        <v>0.86393165764794999</v>
      </c>
      <c r="R19" s="39">
        <v>0.10404436196728845</v>
      </c>
      <c r="S19" s="37">
        <v>11</v>
      </c>
      <c r="T19" s="39" t="s">
        <v>229</v>
      </c>
      <c r="U19" s="38">
        <v>0.7918919087307984</v>
      </c>
      <c r="V19" s="37">
        <v>11</v>
      </c>
      <c r="W19" s="133" t="s">
        <v>29</v>
      </c>
      <c r="X19" s="134">
        <v>9.7229168750064543E-2</v>
      </c>
    </row>
    <row r="20" spans="1:24" s="101" customFormat="1" ht="16.8" customHeight="1" x14ac:dyDescent="0.3">
      <c r="A20" s="37">
        <v>11</v>
      </c>
      <c r="B20" s="37">
        <v>14</v>
      </c>
      <c r="C20" s="127" t="s">
        <v>229</v>
      </c>
      <c r="D20" s="157">
        <v>42500</v>
      </c>
      <c r="E20" s="14">
        <v>399500</v>
      </c>
      <c r="F20" s="157">
        <v>504488.04388000001</v>
      </c>
      <c r="G20" s="16">
        <v>0.7918919087307984</v>
      </c>
      <c r="H20" s="9">
        <v>0.94699999999999995</v>
      </c>
      <c r="I20" s="9">
        <v>7.1999999999999995E-2</v>
      </c>
      <c r="J20" s="6">
        <v>0.10074468085106383</v>
      </c>
      <c r="K20" s="159">
        <v>9.1914893617021265E-2</v>
      </c>
      <c r="L20" s="123">
        <v>-2.9698769631000001E-3</v>
      </c>
      <c r="M20" s="123">
        <v>9.2507490592000002E-2</v>
      </c>
      <c r="N20" s="123">
        <v>0.26749021113999999</v>
      </c>
      <c r="Q20" s="38">
        <v>0.86393165764794999</v>
      </c>
      <c r="R20" s="39">
        <v>0.10404436196728845</v>
      </c>
      <c r="S20" s="37">
        <v>12</v>
      </c>
      <c r="T20" s="39" t="s">
        <v>231</v>
      </c>
      <c r="U20" s="38">
        <v>0.75710782726457804</v>
      </c>
      <c r="V20" s="37">
        <v>12</v>
      </c>
      <c r="W20" s="133" t="s">
        <v>16</v>
      </c>
      <c r="X20" s="134">
        <v>9.6276486318963433E-2</v>
      </c>
    </row>
    <row r="21" spans="1:24" s="141" customFormat="1" ht="16.8" customHeight="1" x14ac:dyDescent="0.3">
      <c r="A21" s="126">
        <v>16</v>
      </c>
      <c r="B21" s="126">
        <v>8</v>
      </c>
      <c r="C21" s="128" t="s">
        <v>440</v>
      </c>
      <c r="D21" s="158">
        <v>7739.0919999999996</v>
      </c>
      <c r="E21" s="15">
        <v>384632.87239999999</v>
      </c>
      <c r="F21" s="158">
        <v>593400.93142000004</v>
      </c>
      <c r="G21" s="17">
        <v>0.64818380294681877</v>
      </c>
      <c r="H21" s="10">
        <v>10</v>
      </c>
      <c r="I21" s="10">
        <v>0.44</v>
      </c>
      <c r="J21" s="8">
        <v>0.20120724346076457</v>
      </c>
      <c r="K21" s="160">
        <v>0.1062374245472837</v>
      </c>
      <c r="L21" s="8">
        <v>-0.12959719788999999</v>
      </c>
      <c r="M21" s="8">
        <v>-0.19442308207</v>
      </c>
      <c r="N21" s="8">
        <v>5.4248728919999996E-2</v>
      </c>
      <c r="Q21" s="142">
        <v>0.86393165764794999</v>
      </c>
      <c r="R21" s="143">
        <v>0.10404436196728845</v>
      </c>
      <c r="S21" s="126">
        <v>13</v>
      </c>
      <c r="T21" s="143" t="s">
        <v>234</v>
      </c>
      <c r="U21" s="142">
        <v>0.74364218324603848</v>
      </c>
      <c r="V21" s="126">
        <v>13</v>
      </c>
      <c r="W21" s="144" t="s">
        <v>31</v>
      </c>
      <c r="X21" s="145">
        <v>9.3071354705274043E-2</v>
      </c>
    </row>
    <row r="22" spans="1:24" s="101" customFormat="1" ht="16.8" customHeight="1" x14ac:dyDescent="0.3">
      <c r="A22" s="37">
        <v>15</v>
      </c>
      <c r="B22" s="37">
        <v>2</v>
      </c>
      <c r="C22" s="127" t="s">
        <v>340</v>
      </c>
      <c r="D22" s="165">
        <v>4645</v>
      </c>
      <c r="E22" s="122">
        <v>145853</v>
      </c>
      <c r="F22" s="165">
        <v>215158.68711999999</v>
      </c>
      <c r="G22" s="124">
        <v>0.67788571287690436</v>
      </c>
      <c r="H22" s="125">
        <v>4.6558999999999999</v>
      </c>
      <c r="I22" s="125">
        <v>0.39</v>
      </c>
      <c r="J22" s="123">
        <v>0.14827707006369428</v>
      </c>
      <c r="K22" s="170">
        <v>0.14904458598726114</v>
      </c>
      <c r="L22" s="123">
        <v>-8.3750606147000001E-2</v>
      </c>
      <c r="M22" s="123">
        <v>-3.9325695898E-3</v>
      </c>
      <c r="N22" s="123">
        <v>0.10952146255</v>
      </c>
      <c r="Q22" s="38">
        <v>0.86393165764794999</v>
      </c>
      <c r="R22" s="39">
        <v>0.10404436196728845</v>
      </c>
      <c r="S22" s="37">
        <v>14</v>
      </c>
      <c r="T22" s="39" t="s">
        <v>59</v>
      </c>
      <c r="U22" s="38">
        <v>0.72105663441131918</v>
      </c>
      <c r="V22" s="37">
        <v>14</v>
      </c>
      <c r="W22" s="133" t="s">
        <v>229</v>
      </c>
      <c r="X22" s="134">
        <v>9.1914893617021265E-2</v>
      </c>
    </row>
    <row r="23" spans="1:24" s="141" customFormat="1" ht="16.8" customHeight="1" x14ac:dyDescent="0.3">
      <c r="A23" s="126">
        <v>13</v>
      </c>
      <c r="B23" s="126">
        <v>9</v>
      </c>
      <c r="C23" s="128" t="s">
        <v>234</v>
      </c>
      <c r="D23" s="158">
        <v>6687.0349999999999</v>
      </c>
      <c r="E23" s="15">
        <v>473107.72625000001</v>
      </c>
      <c r="F23" s="158">
        <v>636203.45498000004</v>
      </c>
      <c r="G23" s="17">
        <v>0.74364218324603848</v>
      </c>
      <c r="H23" s="10">
        <v>8.4</v>
      </c>
      <c r="I23" s="10">
        <v>0.6</v>
      </c>
      <c r="J23" s="8">
        <v>0.11872791519434629</v>
      </c>
      <c r="K23" s="160">
        <v>0.10176678445229681</v>
      </c>
      <c r="L23" s="8">
        <v>-7.1568902612999998E-3</v>
      </c>
      <c r="M23" s="8">
        <v>-0.18460677620999999</v>
      </c>
      <c r="N23" s="8">
        <v>-5.8589135106000001E-2</v>
      </c>
      <c r="Q23" s="142">
        <v>0.86393165764794999</v>
      </c>
      <c r="R23" s="143">
        <v>0.10404436196728845</v>
      </c>
      <c r="S23" s="126">
        <v>15</v>
      </c>
      <c r="T23" s="143" t="s">
        <v>340</v>
      </c>
      <c r="U23" s="142">
        <v>0.67788571287690436</v>
      </c>
      <c r="V23" s="126">
        <v>15</v>
      </c>
      <c r="W23" s="144" t="s">
        <v>59</v>
      </c>
      <c r="X23" s="145">
        <v>7.5466424428761114E-2</v>
      </c>
    </row>
    <row r="24" spans="1:24" s="101" customFormat="1" ht="16.8" customHeight="1" x14ac:dyDescent="0.3">
      <c r="A24" s="37">
        <v>7</v>
      </c>
      <c r="B24" s="37">
        <v>16</v>
      </c>
      <c r="C24" s="127" t="s">
        <v>640</v>
      </c>
      <c r="D24" s="165">
        <v>2479.7949899999999</v>
      </c>
      <c r="E24" s="122">
        <v>58820.737162999998</v>
      </c>
      <c r="F24" s="165">
        <v>70205.798420000006</v>
      </c>
      <c r="G24" s="124">
        <v>0.83783303497397921</v>
      </c>
      <c r="H24" s="125">
        <v>1.8203643759999999E-2</v>
      </c>
      <c r="I24" s="125">
        <v>0</v>
      </c>
      <c r="J24" s="123">
        <v>7.674386070800213E-4</v>
      </c>
      <c r="K24" s="170">
        <v>0</v>
      </c>
      <c r="L24" s="123">
        <v>-1.8618121639E-2</v>
      </c>
      <c r="M24" s="123">
        <v>-1.1666666666000001E-2</v>
      </c>
      <c r="N24" s="123">
        <v>-1.0818605106000001E-2</v>
      </c>
      <c r="Q24" s="38">
        <v>0.86393165764794999</v>
      </c>
      <c r="R24" s="39">
        <v>0.10404436196728845</v>
      </c>
      <c r="S24" s="37">
        <v>16</v>
      </c>
      <c r="T24" s="39" t="s">
        <v>440</v>
      </c>
      <c r="U24" s="38">
        <v>0.64818380294681877</v>
      </c>
      <c r="V24" s="37">
        <v>16</v>
      </c>
      <c r="W24" s="133" t="s">
        <v>640</v>
      </c>
      <c r="X24" s="134">
        <v>0</v>
      </c>
    </row>
    <row r="25" spans="1:24" hidden="1" x14ac:dyDescent="0.3">
      <c r="C25" s="7"/>
      <c r="D25" s="15"/>
      <c r="E25" s="15"/>
      <c r="F25" s="15"/>
      <c r="G25" s="168"/>
      <c r="H25" s="10"/>
      <c r="I25" s="10"/>
      <c r="J25" s="8"/>
      <c r="K25" s="8"/>
      <c r="L25" s="8"/>
      <c r="M25" s="8"/>
      <c r="N25" s="8"/>
      <c r="O25" s="38"/>
      <c r="P25" s="39"/>
      <c r="Q25" s="39"/>
    </row>
    <row r="26" spans="1:24" hidden="1" x14ac:dyDescent="0.3">
      <c r="D26" s="14"/>
      <c r="E26" s="14"/>
      <c r="F26" s="14"/>
      <c r="G26" s="169"/>
      <c r="H26" s="9"/>
      <c r="I26" s="9"/>
      <c r="J26" s="6"/>
      <c r="K26" s="6"/>
      <c r="L26" s="6"/>
      <c r="M26" s="6"/>
      <c r="N26" s="6"/>
      <c r="O26" s="38"/>
      <c r="P26" s="39"/>
      <c r="Q26" s="39"/>
    </row>
    <row r="27" spans="1:24" hidden="1" x14ac:dyDescent="0.3">
      <c r="C27" s="7"/>
      <c r="D27" s="14"/>
      <c r="E27" s="14"/>
      <c r="F27" s="14"/>
      <c r="G27" s="169"/>
      <c r="H27" s="9"/>
      <c r="I27" s="9"/>
      <c r="J27" s="6"/>
      <c r="K27" s="6"/>
      <c r="L27" s="6"/>
      <c r="M27" s="6"/>
      <c r="N27" s="6"/>
      <c r="O27" s="38"/>
      <c r="P27" s="39"/>
      <c r="Q27" s="39"/>
    </row>
    <row r="28" spans="1:24" hidden="1" x14ac:dyDescent="0.3">
      <c r="D28" s="14"/>
      <c r="E28" s="14"/>
      <c r="F28" s="14"/>
      <c r="G28" s="169"/>
      <c r="H28" s="9"/>
      <c r="I28" s="9"/>
      <c r="J28" s="6"/>
      <c r="K28" s="6"/>
      <c r="L28" s="6"/>
      <c r="M28" s="6"/>
      <c r="N28" s="6"/>
      <c r="O28" s="38"/>
      <c r="P28" s="39"/>
      <c r="Q28" s="39"/>
    </row>
    <row r="29" spans="1:24" hidden="1" x14ac:dyDescent="0.3">
      <c r="C29" s="7"/>
      <c r="D29" s="14"/>
      <c r="E29" s="14"/>
      <c r="F29" s="14"/>
      <c r="G29" s="169"/>
      <c r="H29" s="9"/>
      <c r="I29" s="9"/>
      <c r="J29" s="6"/>
      <c r="K29" s="6"/>
      <c r="L29" s="6"/>
      <c r="M29" s="6"/>
      <c r="N29" s="6"/>
      <c r="O29" s="38"/>
      <c r="P29" s="39"/>
      <c r="Q29" s="39"/>
    </row>
    <row r="30" spans="1:24" hidden="1" x14ac:dyDescent="0.3">
      <c r="D30" s="14"/>
      <c r="E30" s="14"/>
      <c r="F30" s="14"/>
      <c r="G30" s="169"/>
      <c r="H30" s="9"/>
      <c r="I30" s="9"/>
      <c r="J30" s="6"/>
      <c r="K30" s="6"/>
      <c r="L30" s="6"/>
      <c r="M30" s="6"/>
      <c r="N30" s="6"/>
      <c r="O30" s="38"/>
      <c r="P30" s="39"/>
      <c r="Q30" s="39"/>
    </row>
    <row r="31" spans="1:24" hidden="1" x14ac:dyDescent="0.3">
      <c r="C31" s="7"/>
      <c r="D31" s="14"/>
      <c r="E31" s="14"/>
      <c r="F31" s="14"/>
      <c r="G31" s="169"/>
      <c r="H31" s="9"/>
      <c r="I31" s="9"/>
      <c r="J31" s="6"/>
      <c r="K31" s="6"/>
      <c r="L31" s="6"/>
      <c r="M31" s="6"/>
      <c r="N31" s="6"/>
      <c r="O31" s="38"/>
      <c r="P31" s="39"/>
      <c r="Q31" s="39"/>
    </row>
    <row r="32" spans="1:24" hidden="1" x14ac:dyDescent="0.3">
      <c r="D32" s="14"/>
      <c r="E32" s="14"/>
      <c r="F32" s="14"/>
      <c r="G32" s="169"/>
      <c r="H32" s="9"/>
      <c r="I32" s="9"/>
      <c r="J32" s="6"/>
      <c r="K32" s="6"/>
      <c r="L32" s="6"/>
      <c r="M32" s="6"/>
      <c r="N32" s="6"/>
      <c r="O32" s="38"/>
      <c r="P32" s="39"/>
      <c r="Q32" s="39"/>
    </row>
    <row r="33" spans="3:17" hidden="1" x14ac:dyDescent="0.3">
      <c r="C33" s="7"/>
      <c r="D33" s="15"/>
      <c r="E33" s="15"/>
      <c r="F33" s="15"/>
      <c r="G33" s="168"/>
      <c r="H33" s="10"/>
      <c r="I33" s="10"/>
      <c r="J33" s="8"/>
      <c r="K33" s="8"/>
      <c r="L33" s="8"/>
      <c r="M33" s="8"/>
      <c r="N33" s="8"/>
      <c r="O33" s="38"/>
      <c r="P33" s="39"/>
      <c r="Q33" s="39"/>
    </row>
    <row r="34" spans="3:17" hidden="1" x14ac:dyDescent="0.3">
      <c r="D34" s="14"/>
      <c r="E34" s="14"/>
      <c r="F34" s="14"/>
      <c r="G34" s="169"/>
      <c r="H34" s="9"/>
      <c r="I34" s="9"/>
      <c r="J34" s="6"/>
      <c r="K34" s="6"/>
      <c r="L34" s="6"/>
      <c r="M34" s="6"/>
      <c r="N34" s="6"/>
      <c r="O34" s="38"/>
      <c r="P34" s="39"/>
      <c r="Q34" s="39"/>
    </row>
    <row r="35" spans="3:17" hidden="1" x14ac:dyDescent="0.3">
      <c r="C35" s="7"/>
      <c r="D35" s="15"/>
      <c r="E35" s="15"/>
      <c r="F35" s="15"/>
      <c r="G35" s="168"/>
      <c r="H35" s="10"/>
      <c r="I35" s="10"/>
      <c r="J35" s="8"/>
      <c r="K35" s="8"/>
      <c r="L35" s="8"/>
      <c r="M35" s="8"/>
      <c r="N35" s="8"/>
      <c r="O35" s="38"/>
      <c r="P35" s="39"/>
      <c r="Q35" s="39"/>
    </row>
    <row r="36" spans="3:17" hidden="1" x14ac:dyDescent="0.3">
      <c r="D36" s="14"/>
      <c r="E36" s="14"/>
      <c r="F36" s="14"/>
      <c r="G36" s="169"/>
      <c r="H36" s="9"/>
      <c r="I36" s="9"/>
      <c r="J36" s="6"/>
      <c r="K36" s="6"/>
      <c r="L36" s="6"/>
      <c r="M36" s="6"/>
      <c r="N36" s="6"/>
      <c r="O36" s="38"/>
      <c r="P36" s="39"/>
      <c r="Q36" s="39"/>
    </row>
    <row r="37" spans="3:17" hidden="1" x14ac:dyDescent="0.3">
      <c r="D37" s="14"/>
      <c r="E37" s="14"/>
      <c r="F37" s="14"/>
      <c r="G37" s="169"/>
      <c r="H37" s="9"/>
      <c r="I37" s="9"/>
      <c r="J37" s="6"/>
      <c r="K37" s="6"/>
      <c r="L37" s="6"/>
      <c r="M37" s="6"/>
      <c r="N37" s="6"/>
      <c r="O37" s="38"/>
    </row>
    <row r="38" spans="3:17" hidden="1" x14ac:dyDescent="0.3">
      <c r="D38" s="14"/>
      <c r="E38" s="14"/>
      <c r="F38" s="14"/>
      <c r="G38" s="169"/>
      <c r="H38" s="9"/>
      <c r="I38" s="9"/>
      <c r="J38" s="6"/>
      <c r="K38" s="6"/>
      <c r="L38" s="6"/>
      <c r="M38" s="6"/>
      <c r="N38" s="6"/>
      <c r="O38" s="38"/>
    </row>
    <row r="39" spans="3:17" x14ac:dyDescent="0.3">
      <c r="C39" s="19"/>
      <c r="D39" s="19"/>
      <c r="E39" s="152"/>
      <c r="F39" s="18"/>
      <c r="G39" s="155"/>
      <c r="H39" s="18"/>
      <c r="I39" s="21"/>
      <c r="J39" s="22"/>
      <c r="K39" s="22"/>
      <c r="L39" s="156"/>
      <c r="M39" s="22"/>
      <c r="N39" s="22"/>
    </row>
    <row r="40" spans="3:17" x14ac:dyDescent="0.3"/>
    <row r="41" spans="3:17" x14ac:dyDescent="0.3"/>
    <row r="42" spans="3:17" x14ac:dyDescent="0.3"/>
    <row r="43" spans="3:17" x14ac:dyDescent="0.3"/>
    <row r="44" spans="3:17" x14ac:dyDescent="0.3"/>
    <row r="45" spans="3:17" x14ac:dyDescent="0.3"/>
    <row r="46" spans="3:17" x14ac:dyDescent="0.3"/>
  </sheetData>
  <sortState xmlns:xlrd2="http://schemas.microsoft.com/office/spreadsheetml/2017/richdata2" ref="C10:P24">
    <sortCondition descending="1" ref="G9:G24"/>
  </sortState>
  <mergeCells count="4">
    <mergeCell ref="C6:D6"/>
    <mergeCell ref="E6:F6"/>
    <mergeCell ref="G6:K6"/>
    <mergeCell ref="L6:N6"/>
  </mergeCells>
  <conditionalFormatting sqref="L9:N24">
    <cfRule type="cellIs" dxfId="9" priority="1" operator="lessThan">
      <formula>0</formula>
    </cfRule>
    <cfRule type="cellIs" dxfId="8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3C89-E0B1-4943-8B1D-38549D7B4BA1}">
  <dimension ref="A1:AN47"/>
  <sheetViews>
    <sheetView showGridLines="0" zoomScale="90" zoomScaleNormal="90" workbookViewId="0">
      <pane xSplit="3" ySplit="8" topLeftCell="D9" activePane="bottomRight" state="frozen"/>
      <selection pane="topRight"/>
      <selection pane="bottomLeft"/>
      <selection pane="bottomRight" activeCell="J14" sqref="J14"/>
    </sheetView>
  </sheetViews>
  <sheetFormatPr defaultColWidth="0" defaultRowHeight="13.8" zeroHeight="1" x14ac:dyDescent="0.3"/>
  <cols>
    <col min="1" max="2" width="0.21875" style="37" customWidth="1"/>
    <col min="3" max="3" width="12.88671875" style="1" customWidth="1"/>
    <col min="4" max="4" width="15.21875" style="1" customWidth="1"/>
    <col min="5" max="5" width="15.77734375" style="1" customWidth="1"/>
    <col min="6" max="6" width="16.33203125" style="1" customWidth="1"/>
    <col min="7" max="7" width="10" style="1" customWidth="1"/>
    <col min="8" max="8" width="19.21875" style="1" customWidth="1"/>
    <col min="9" max="9" width="24.21875" style="1" customWidth="1"/>
    <col min="10" max="10" width="13.44140625" style="1" customWidth="1"/>
    <col min="11" max="11" width="18.88671875" style="1" bestFit="1" customWidth="1"/>
    <col min="12" max="12" width="10.5546875" style="1" customWidth="1"/>
    <col min="13" max="13" width="9.5546875" style="1" customWidth="1"/>
    <col min="14" max="14" width="16.44140625" style="1" customWidth="1"/>
    <col min="15" max="15" width="0.21875" style="37" hidden="1" customWidth="1"/>
    <col min="16" max="24" width="0.21875" style="37" customWidth="1"/>
    <col min="25" max="16384" width="8.6640625" style="1" hidden="1"/>
  </cols>
  <sheetData>
    <row r="1" spans="1:40" s="23" customFormat="1" ht="14.4" x14ac:dyDescent="0.3">
      <c r="A1" s="28"/>
      <c r="B1" s="28"/>
      <c r="C1" s="24"/>
      <c r="D1" s="24"/>
      <c r="E1" s="24"/>
      <c r="F1" s="24"/>
      <c r="G1" s="24"/>
      <c r="H1" s="25"/>
      <c r="I1" s="25"/>
      <c r="J1" s="25"/>
      <c r="K1" s="25"/>
      <c r="L1" s="25"/>
      <c r="M1" s="26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8"/>
      <c r="Z1" s="28"/>
      <c r="AA1" s="27"/>
      <c r="AB1" s="28"/>
      <c r="AC1" s="28"/>
      <c r="AD1" s="28"/>
      <c r="AE1" s="28"/>
      <c r="AF1" s="27"/>
      <c r="AG1" s="28"/>
      <c r="AH1" s="28"/>
      <c r="AI1" s="28"/>
      <c r="AJ1" s="28"/>
      <c r="AK1" s="27"/>
      <c r="AL1" s="28"/>
      <c r="AM1" s="28"/>
      <c r="AN1" s="28"/>
    </row>
    <row r="2" spans="1:40" s="23" customFormat="1" ht="14.4" x14ac:dyDescent="0.3">
      <c r="A2" s="28"/>
      <c r="B2" s="28"/>
      <c r="C2" s="24"/>
      <c r="D2" s="24"/>
      <c r="E2" s="24"/>
      <c r="F2" s="24"/>
      <c r="G2" s="24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8"/>
      <c r="Z2" s="28"/>
      <c r="AA2" s="27"/>
      <c r="AB2" s="28"/>
      <c r="AC2" s="28"/>
      <c r="AD2" s="28"/>
      <c r="AE2" s="28"/>
      <c r="AF2" s="27"/>
      <c r="AG2" s="28"/>
      <c r="AH2" s="28"/>
      <c r="AI2" s="28"/>
      <c r="AJ2" s="28"/>
      <c r="AK2" s="27"/>
      <c r="AL2" s="28"/>
      <c r="AM2" s="28"/>
      <c r="AN2" s="28"/>
    </row>
    <row r="3" spans="1:40" s="23" customFormat="1" ht="14.4" x14ac:dyDescent="0.3">
      <c r="A3" s="28"/>
      <c r="B3" s="28"/>
      <c r="C3" s="24"/>
      <c r="D3" s="24"/>
      <c r="E3" s="24"/>
      <c r="F3" s="24"/>
      <c r="G3" s="24"/>
      <c r="H3" s="25"/>
      <c r="I3" s="25"/>
      <c r="J3" s="25"/>
      <c r="K3" s="25"/>
      <c r="L3" s="25"/>
      <c r="M3" s="26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8"/>
      <c r="Z3" s="28"/>
      <c r="AA3" s="27"/>
      <c r="AB3" s="28"/>
      <c r="AC3" s="28"/>
      <c r="AD3" s="28"/>
      <c r="AE3" s="28"/>
      <c r="AF3" s="27"/>
      <c r="AG3" s="28"/>
      <c r="AH3" s="28"/>
      <c r="AI3" s="28"/>
      <c r="AJ3" s="28"/>
      <c r="AK3" s="27"/>
      <c r="AL3" s="28"/>
      <c r="AM3" s="28"/>
      <c r="AN3" s="28"/>
    </row>
    <row r="4" spans="1:40" s="23" customFormat="1" ht="14.4" x14ac:dyDescent="0.3">
      <c r="A4" s="28"/>
      <c r="B4" s="28"/>
      <c r="C4" s="29" t="s">
        <v>642</v>
      </c>
      <c r="D4" s="62" t="s">
        <v>276</v>
      </c>
      <c r="E4" s="24"/>
      <c r="F4" s="24"/>
      <c r="G4" s="24"/>
      <c r="H4" s="25"/>
      <c r="I4" s="25"/>
      <c r="J4" s="25"/>
      <c r="K4" s="25"/>
      <c r="L4" s="25"/>
      <c r="M4" s="25"/>
      <c r="N4" s="25"/>
      <c r="O4" s="25"/>
      <c r="P4" s="40"/>
      <c r="Q4" s="40"/>
      <c r="R4" s="40"/>
      <c r="S4" s="40"/>
      <c r="T4" s="40"/>
      <c r="U4" s="40"/>
      <c r="V4" s="40"/>
      <c r="W4" s="40"/>
      <c r="X4" s="40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</row>
    <row r="5" spans="1:40" x14ac:dyDescent="0.3"/>
    <row r="6" spans="1:40" s="2" customFormat="1" ht="17.399999999999999" customHeight="1" x14ac:dyDescent="0.3">
      <c r="A6" s="113"/>
      <c r="B6" s="113"/>
      <c r="C6" s="206" t="s">
        <v>1</v>
      </c>
      <c r="D6" s="206"/>
      <c r="E6" s="207" t="s">
        <v>299</v>
      </c>
      <c r="F6" s="208"/>
      <c r="G6" s="206" t="s">
        <v>7</v>
      </c>
      <c r="H6" s="206"/>
      <c r="I6" s="206"/>
      <c r="J6" s="206"/>
      <c r="K6" s="208"/>
      <c r="L6" s="206" t="s">
        <v>212</v>
      </c>
      <c r="M6" s="206"/>
      <c r="N6" s="206"/>
      <c r="O6" s="113"/>
      <c r="P6" s="113"/>
      <c r="Q6" s="113"/>
      <c r="R6" s="113"/>
      <c r="S6" s="113"/>
      <c r="T6" s="113"/>
      <c r="U6" s="113"/>
      <c r="V6" s="113"/>
      <c r="W6" s="113"/>
      <c r="X6" s="113"/>
    </row>
    <row r="7" spans="1:40" ht="17.399999999999999" customHeight="1" x14ac:dyDescent="0.3">
      <c r="C7" s="177" t="s">
        <v>611</v>
      </c>
      <c r="D7" s="135"/>
      <c r="E7" s="162" t="s">
        <v>207</v>
      </c>
      <c r="F7" s="166" t="s">
        <v>207</v>
      </c>
      <c r="G7" s="137">
        <v>0.82485324819667383</v>
      </c>
      <c r="H7" s="138">
        <v>28.488994786923076</v>
      </c>
      <c r="I7" s="138">
        <v>2.180104225</v>
      </c>
      <c r="J7" s="139">
        <v>0.11245149877538788</v>
      </c>
      <c r="K7" s="174">
        <v>0.10872340371819976</v>
      </c>
      <c r="L7" s="139">
        <v>-2.9115843508669231E-2</v>
      </c>
      <c r="M7" s="139">
        <v>-1.5322416647046151E-2</v>
      </c>
      <c r="N7" s="139">
        <v>8.1068913443307675E-2</v>
      </c>
    </row>
    <row r="8" spans="1:40" s="61" customFormat="1" ht="21" customHeight="1" x14ac:dyDescent="0.3">
      <c r="A8" s="64"/>
      <c r="B8" s="64"/>
      <c r="C8" s="56" t="s">
        <v>0</v>
      </c>
      <c r="D8" s="167" t="s">
        <v>247</v>
      </c>
      <c r="E8" s="63" t="s">
        <v>10</v>
      </c>
      <c r="F8" s="167" t="s">
        <v>246</v>
      </c>
      <c r="G8" s="63" t="s">
        <v>6</v>
      </c>
      <c r="H8" s="63" t="s">
        <v>248</v>
      </c>
      <c r="I8" s="63" t="s">
        <v>249</v>
      </c>
      <c r="J8" s="63" t="s">
        <v>250</v>
      </c>
      <c r="K8" s="167" t="s">
        <v>251</v>
      </c>
      <c r="L8" s="63" t="s">
        <v>213</v>
      </c>
      <c r="M8" s="63" t="s">
        <v>214</v>
      </c>
      <c r="N8" s="63" t="s">
        <v>215</v>
      </c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40" ht="16.8" customHeight="1" x14ac:dyDescent="0.3">
      <c r="A9" s="37">
        <v>2</v>
      </c>
      <c r="B9" s="37">
        <v>13</v>
      </c>
      <c r="C9" s="127" t="s">
        <v>53</v>
      </c>
      <c r="D9" s="158">
        <v>608.95000000000005</v>
      </c>
      <c r="E9" s="15">
        <v>590675.4105</v>
      </c>
      <c r="F9" s="158">
        <v>628312.94672000001</v>
      </c>
      <c r="G9" s="17">
        <v>0.94009746828156204</v>
      </c>
      <c r="H9" s="10">
        <v>65</v>
      </c>
      <c r="I9" s="10">
        <v>4.5</v>
      </c>
      <c r="J9" s="8">
        <v>6.7011000113403232E-2</v>
      </c>
      <c r="K9" s="160">
        <v>5.5670677017288846E-2</v>
      </c>
      <c r="L9" s="8">
        <v>2.5782299256999999E-2</v>
      </c>
      <c r="M9" s="8">
        <v>8.0589869009000004E-2</v>
      </c>
      <c r="N9" s="8">
        <v>5.7465047531999998E-2</v>
      </c>
      <c r="Q9" s="38">
        <v>0.82485324819667383</v>
      </c>
      <c r="R9" s="39">
        <v>0.10872340371819976</v>
      </c>
      <c r="S9" s="37">
        <v>1</v>
      </c>
      <c r="T9" s="39" t="s">
        <v>47</v>
      </c>
      <c r="U9" s="38">
        <v>0.97652742083266253</v>
      </c>
      <c r="V9" s="37">
        <v>1</v>
      </c>
      <c r="W9" s="99" t="s">
        <v>454</v>
      </c>
      <c r="X9" s="99">
        <v>0.13945766463752074</v>
      </c>
    </row>
    <row r="10" spans="1:40" ht="16.8" customHeight="1" x14ac:dyDescent="0.3">
      <c r="A10" s="37">
        <v>4</v>
      </c>
      <c r="B10" s="37">
        <v>6</v>
      </c>
      <c r="C10" s="140" t="s">
        <v>19</v>
      </c>
      <c r="D10" s="157">
        <v>144355.726</v>
      </c>
      <c r="E10" s="14">
        <v>2670580.9309999999</v>
      </c>
      <c r="F10" s="157">
        <v>2922626.2056</v>
      </c>
      <c r="G10" s="16">
        <v>0.91376068752238659</v>
      </c>
      <c r="H10" s="9">
        <v>1.93</v>
      </c>
      <c r="I10" s="9">
        <v>0.17</v>
      </c>
      <c r="J10" s="6">
        <v>0.10432432432432433</v>
      </c>
      <c r="K10" s="159">
        <v>0.11027027027027027</v>
      </c>
      <c r="L10" s="6">
        <v>-2.4775962047000003E-2</v>
      </c>
      <c r="M10" s="6">
        <v>-1.1283090214000001E-2</v>
      </c>
      <c r="N10" s="6">
        <v>8.7102930004999995E-2</v>
      </c>
      <c r="Q10" s="38">
        <v>0.82485324819667383</v>
      </c>
      <c r="R10" s="39">
        <v>0.10872340371819976</v>
      </c>
      <c r="S10" s="37">
        <v>2</v>
      </c>
      <c r="T10" s="39" t="s">
        <v>53</v>
      </c>
      <c r="U10" s="38">
        <v>0.94009746828156204</v>
      </c>
      <c r="V10" s="37">
        <v>2</v>
      </c>
      <c r="W10" s="99" t="s">
        <v>442</v>
      </c>
      <c r="X10" s="99">
        <v>0.1362229102121526</v>
      </c>
    </row>
    <row r="11" spans="1:40" ht="16.8" customHeight="1" x14ac:dyDescent="0.3">
      <c r="A11" s="37">
        <v>3</v>
      </c>
      <c r="B11" s="37">
        <v>8</v>
      </c>
      <c r="C11" s="127" t="s">
        <v>20</v>
      </c>
      <c r="D11" s="158">
        <v>64308.055</v>
      </c>
      <c r="E11" s="15">
        <v>6511190.5687999995</v>
      </c>
      <c r="F11" s="158">
        <v>7081112.7533999998</v>
      </c>
      <c r="G11" s="17">
        <v>0.9195151659848444</v>
      </c>
      <c r="H11" s="10">
        <v>11.04</v>
      </c>
      <c r="I11" s="10">
        <v>0.92</v>
      </c>
      <c r="J11" s="8">
        <v>0.10903703703619973</v>
      </c>
      <c r="K11" s="160">
        <v>0.10903703703619974</v>
      </c>
      <c r="L11" s="8">
        <v>-3.3689635427E-2</v>
      </c>
      <c r="M11" s="8">
        <v>-5.4336957873999999E-3</v>
      </c>
      <c r="N11" s="8">
        <v>0.11622064826</v>
      </c>
      <c r="Q11" s="38">
        <v>0.82485324819667383</v>
      </c>
      <c r="R11" s="39">
        <v>0.10872340371819976</v>
      </c>
      <c r="S11" s="37">
        <v>3</v>
      </c>
      <c r="T11" s="39" t="s">
        <v>20</v>
      </c>
      <c r="U11" s="38">
        <v>0.9195151659848444</v>
      </c>
      <c r="V11" s="37">
        <v>3</v>
      </c>
      <c r="W11" s="99" t="s">
        <v>227</v>
      </c>
      <c r="X11" s="99">
        <v>0.1302040334945159</v>
      </c>
    </row>
    <row r="12" spans="1:40" ht="16.8" customHeight="1" x14ac:dyDescent="0.3">
      <c r="A12" s="37">
        <v>5</v>
      </c>
      <c r="B12" s="37">
        <v>9</v>
      </c>
      <c r="C12" s="140" t="s">
        <v>26</v>
      </c>
      <c r="D12" s="157">
        <v>28828.639999999999</v>
      </c>
      <c r="E12" s="14">
        <v>2951187.8768000002</v>
      </c>
      <c r="F12" s="157">
        <v>3332496.9833</v>
      </c>
      <c r="G12" s="16">
        <v>0.88557855913723615</v>
      </c>
      <c r="H12" s="9">
        <v>9.93</v>
      </c>
      <c r="I12" s="9">
        <v>0.84</v>
      </c>
      <c r="J12" s="6">
        <v>9.7001074533554735E-2</v>
      </c>
      <c r="K12" s="159">
        <v>9.8466347562762527E-2</v>
      </c>
      <c r="L12" s="123">
        <v>-1.6146083613E-2</v>
      </c>
      <c r="M12" s="123">
        <v>-1.2418634632E-3</v>
      </c>
      <c r="N12" s="123">
        <v>9.4714604375999989E-2</v>
      </c>
      <c r="Q12" s="38">
        <v>0.82485324819667383</v>
      </c>
      <c r="R12" s="39">
        <v>0.10872340371819976</v>
      </c>
      <c r="S12" s="37">
        <v>4</v>
      </c>
      <c r="T12" s="39" t="s">
        <v>19</v>
      </c>
      <c r="U12" s="38">
        <v>0.91376068752238659</v>
      </c>
      <c r="V12" s="37">
        <v>4</v>
      </c>
      <c r="W12" s="99" t="s">
        <v>71</v>
      </c>
      <c r="X12" s="99">
        <v>0.12108471725877654</v>
      </c>
    </row>
    <row r="13" spans="1:40" ht="16.8" customHeight="1" x14ac:dyDescent="0.3">
      <c r="A13" s="37">
        <v>6</v>
      </c>
      <c r="B13" s="37">
        <v>5</v>
      </c>
      <c r="C13" s="127" t="s">
        <v>637</v>
      </c>
      <c r="D13" s="158">
        <v>17750.467000000001</v>
      </c>
      <c r="E13" s="15">
        <v>1780726.8493999999</v>
      </c>
      <c r="F13" s="158">
        <v>2096391.8751999999</v>
      </c>
      <c r="G13" s="17">
        <v>0.84942460923729501</v>
      </c>
      <c r="H13" s="10">
        <v>11.3</v>
      </c>
      <c r="I13" s="10">
        <v>1</v>
      </c>
      <c r="J13" s="8">
        <v>0.11263955343155731</v>
      </c>
      <c r="K13" s="160">
        <v>0.11961722488306971</v>
      </c>
      <c r="L13" s="8">
        <v>-7.7151335316999999E-3</v>
      </c>
      <c r="M13" s="8">
        <v>2.6368816325000002E-2</v>
      </c>
      <c r="N13" s="8">
        <v>0.15462154021999999</v>
      </c>
      <c r="Q13" s="38">
        <v>0.82485324819667383</v>
      </c>
      <c r="R13" s="39">
        <v>0.10872340371819976</v>
      </c>
      <c r="S13" s="37">
        <v>5</v>
      </c>
      <c r="T13" s="39" t="s">
        <v>26</v>
      </c>
      <c r="U13" s="38">
        <v>0.88557855913723615</v>
      </c>
      <c r="V13" s="37">
        <v>5</v>
      </c>
      <c r="W13" s="99" t="s">
        <v>637</v>
      </c>
      <c r="X13" s="99">
        <v>0.11961722488306971</v>
      </c>
    </row>
    <row r="14" spans="1:40" ht="16.8" customHeight="1" x14ac:dyDescent="0.3">
      <c r="A14" s="37">
        <v>7</v>
      </c>
      <c r="B14" s="37">
        <v>2</v>
      </c>
      <c r="C14" s="140" t="s">
        <v>442</v>
      </c>
      <c r="D14" s="157">
        <v>123163.844</v>
      </c>
      <c r="E14" s="14">
        <v>1193457.6484000001</v>
      </c>
      <c r="F14" s="157">
        <v>1426427.0666</v>
      </c>
      <c r="G14" s="16">
        <v>0.83667624959241649</v>
      </c>
      <c r="H14" s="9">
        <v>1.34</v>
      </c>
      <c r="I14" s="9">
        <v>0.11</v>
      </c>
      <c r="J14" s="6">
        <v>0.13828689370021552</v>
      </c>
      <c r="K14" s="159">
        <v>0.1362229102121526</v>
      </c>
      <c r="L14" s="123">
        <v>-3.0864197533E-3</v>
      </c>
      <c r="M14" s="123">
        <v>-5.8123380778999999E-2</v>
      </c>
      <c r="N14" s="123">
        <v>0.16889460039999998</v>
      </c>
      <c r="Q14" s="38">
        <v>0.82485324819667383</v>
      </c>
      <c r="R14" s="39">
        <v>0.10872340371819976</v>
      </c>
      <c r="S14" s="37">
        <v>6</v>
      </c>
      <c r="T14" s="39" t="s">
        <v>637</v>
      </c>
      <c r="U14" s="38">
        <v>0.84942460923729501</v>
      </c>
      <c r="V14" s="37">
        <v>6</v>
      </c>
      <c r="W14" s="99" t="s">
        <v>19</v>
      </c>
      <c r="X14" s="99">
        <v>0.11027027027027027</v>
      </c>
    </row>
    <row r="15" spans="1:40" ht="16.8" customHeight="1" x14ac:dyDescent="0.3">
      <c r="A15" s="37">
        <v>8</v>
      </c>
      <c r="B15" s="37">
        <v>7</v>
      </c>
      <c r="C15" s="127" t="s">
        <v>28</v>
      </c>
      <c r="D15" s="158">
        <v>21329.975999999999</v>
      </c>
      <c r="E15" s="15">
        <v>1754177.2261999999</v>
      </c>
      <c r="F15" s="158">
        <v>2134211.1863000002</v>
      </c>
      <c r="G15" s="17">
        <v>0.82193235489555716</v>
      </c>
      <c r="H15" s="10">
        <v>8.51</v>
      </c>
      <c r="I15" s="10">
        <v>0.75</v>
      </c>
      <c r="J15" s="8">
        <v>0.10347762646150355</v>
      </c>
      <c r="K15" s="160">
        <v>0.10943579766786508</v>
      </c>
      <c r="L15" s="8">
        <v>-4.9578180978E-2</v>
      </c>
      <c r="M15" s="8">
        <v>-5.3538866290000001E-2</v>
      </c>
      <c r="N15" s="8">
        <v>0.13413441682999999</v>
      </c>
      <c r="Q15" s="38">
        <v>0.82485324819667383</v>
      </c>
      <c r="R15" s="39">
        <v>0.10872340371819976</v>
      </c>
      <c r="S15" s="37">
        <v>7</v>
      </c>
      <c r="T15" s="39" t="s">
        <v>442</v>
      </c>
      <c r="U15" s="38">
        <v>0.83667624959241649</v>
      </c>
      <c r="V15" s="37">
        <v>7</v>
      </c>
      <c r="W15" s="99" t="s">
        <v>28</v>
      </c>
      <c r="X15" s="99">
        <v>0.10943579766786508</v>
      </c>
    </row>
    <row r="16" spans="1:40" ht="16.8" customHeight="1" x14ac:dyDescent="0.3">
      <c r="A16" s="37">
        <v>12</v>
      </c>
      <c r="B16" s="37">
        <v>12</v>
      </c>
      <c r="C16" s="140" t="s">
        <v>450</v>
      </c>
      <c r="D16" s="157">
        <v>99120.994000000006</v>
      </c>
      <c r="E16" s="14">
        <v>482719.24077999999</v>
      </c>
      <c r="F16" s="157">
        <v>970733.27738999994</v>
      </c>
      <c r="G16" s="16">
        <v>0.49727278545336573</v>
      </c>
      <c r="H16" s="9">
        <v>0.82</v>
      </c>
      <c r="I16" s="9">
        <v>0.03</v>
      </c>
      <c r="J16" s="6">
        <v>0.16837782340862423</v>
      </c>
      <c r="K16" s="159">
        <v>7.3921971252566734E-2</v>
      </c>
      <c r="L16" s="123">
        <v>-0.10968921389</v>
      </c>
      <c r="M16" s="123">
        <v>-0.28061012628999998</v>
      </c>
      <c r="N16" s="123">
        <v>-0.19830253721999999</v>
      </c>
      <c r="Q16" s="38">
        <v>0.82485324819667383</v>
      </c>
      <c r="R16" s="39">
        <v>0.10872340371819976</v>
      </c>
      <c r="S16" s="37">
        <v>8</v>
      </c>
      <c r="T16" s="39" t="s">
        <v>28</v>
      </c>
      <c r="U16" s="38">
        <v>0.82193235489555716</v>
      </c>
      <c r="V16" s="37">
        <v>8</v>
      </c>
      <c r="W16" s="99" t="s">
        <v>20</v>
      </c>
      <c r="X16" s="99">
        <v>0.10903703703619974</v>
      </c>
    </row>
    <row r="17" spans="1:24" ht="16.8" customHeight="1" x14ac:dyDescent="0.3">
      <c r="A17" s="37">
        <v>11</v>
      </c>
      <c r="B17" s="37">
        <v>10</v>
      </c>
      <c r="C17" s="127" t="s">
        <v>38</v>
      </c>
      <c r="D17" s="158">
        <v>4709.0820000000003</v>
      </c>
      <c r="E17" s="15">
        <v>340654.99187999999</v>
      </c>
      <c r="F17" s="158">
        <v>521436.00845999998</v>
      </c>
      <c r="G17" s="17">
        <v>0.65330162542108383</v>
      </c>
      <c r="H17" s="10">
        <v>7.1</v>
      </c>
      <c r="I17" s="10">
        <v>0.55000000000000004</v>
      </c>
      <c r="J17" s="8">
        <v>9.8147636162565666E-2</v>
      </c>
      <c r="K17" s="160">
        <v>9.1235830799004713E-2</v>
      </c>
      <c r="L17" s="8">
        <v>-1.0667396062000001E-2</v>
      </c>
      <c r="M17" s="8">
        <v>-4.3635985485999999E-2</v>
      </c>
      <c r="N17" s="8">
        <v>-7.9794906735000004E-2</v>
      </c>
      <c r="Q17" s="38">
        <v>0.82485324819667383</v>
      </c>
      <c r="R17" s="39">
        <v>0.10872340371819976</v>
      </c>
      <c r="S17" s="37">
        <v>9</v>
      </c>
      <c r="T17" s="39" t="s">
        <v>227</v>
      </c>
      <c r="U17" s="38">
        <v>0.70853085855440212</v>
      </c>
      <c r="V17" s="37">
        <v>9</v>
      </c>
      <c r="W17" s="99" t="s">
        <v>26</v>
      </c>
      <c r="X17" s="99">
        <v>9.8466347562762527E-2</v>
      </c>
    </row>
    <row r="18" spans="1:24" ht="16.8" customHeight="1" x14ac:dyDescent="0.3">
      <c r="A18" s="37">
        <v>1</v>
      </c>
      <c r="B18" s="37">
        <v>11</v>
      </c>
      <c r="C18" s="140" t="s">
        <v>47</v>
      </c>
      <c r="D18" s="157">
        <v>259.10399999999998</v>
      </c>
      <c r="E18" s="14">
        <v>655491.66336000001</v>
      </c>
      <c r="F18" s="157">
        <v>671247.57521000004</v>
      </c>
      <c r="G18" s="16">
        <v>0.97652742083266253</v>
      </c>
      <c r="H18" s="9">
        <v>228.30693223</v>
      </c>
      <c r="I18" s="9">
        <v>17.651354925</v>
      </c>
      <c r="J18" s="6">
        <v>9.0245601393764016E-2</v>
      </c>
      <c r="K18" s="159">
        <v>8.3727136538279096E-2</v>
      </c>
      <c r="L18" s="6">
        <v>-1.9521151969999997E-2</v>
      </c>
      <c r="M18" s="6">
        <v>0.14826762699999999</v>
      </c>
      <c r="N18" s="6">
        <v>0.16411675481999999</v>
      </c>
      <c r="Q18" s="38">
        <v>0.82485324819667383</v>
      </c>
      <c r="R18" s="39">
        <v>0.10872340371819976</v>
      </c>
      <c r="S18" s="37">
        <v>10</v>
      </c>
      <c r="T18" s="39" t="s">
        <v>71</v>
      </c>
      <c r="U18" s="38">
        <v>0.67840575531495839</v>
      </c>
      <c r="V18" s="37">
        <v>10</v>
      </c>
      <c r="W18" s="99" t="s">
        <v>38</v>
      </c>
      <c r="X18" s="99">
        <v>9.1235830799004713E-2</v>
      </c>
    </row>
    <row r="19" spans="1:24" ht="16.8" customHeight="1" x14ac:dyDescent="0.3">
      <c r="A19" s="37">
        <v>10</v>
      </c>
      <c r="B19" s="37">
        <v>4</v>
      </c>
      <c r="C19" s="127" t="s">
        <v>71</v>
      </c>
      <c r="D19" s="158">
        <v>2850</v>
      </c>
      <c r="E19" s="15">
        <v>135574.5</v>
      </c>
      <c r="F19" s="158">
        <v>199842.79162999999</v>
      </c>
      <c r="G19" s="17">
        <v>0.67840575531495839</v>
      </c>
      <c r="H19" s="10">
        <v>5.78</v>
      </c>
      <c r="I19" s="10">
        <v>0.48</v>
      </c>
      <c r="J19" s="8">
        <v>0.12150515030481396</v>
      </c>
      <c r="K19" s="160">
        <v>0.12108471725877654</v>
      </c>
      <c r="L19" s="8">
        <v>-2.3604269293999999E-2</v>
      </c>
      <c r="M19" s="8">
        <v>9.2943736068000007E-2</v>
      </c>
      <c r="N19" s="8">
        <v>0.14510214933000001</v>
      </c>
      <c r="Q19" s="38">
        <v>0.82485324819667383</v>
      </c>
      <c r="R19" s="39">
        <v>0.10872340371819976</v>
      </c>
      <c r="S19" s="37">
        <v>11</v>
      </c>
      <c r="T19" s="39" t="s">
        <v>38</v>
      </c>
      <c r="U19" s="38">
        <v>0.65330162542108383</v>
      </c>
      <c r="V19" s="37">
        <v>11</v>
      </c>
      <c r="W19" s="99" t="s">
        <v>47</v>
      </c>
      <c r="X19" s="99">
        <v>8.3727136538279096E-2</v>
      </c>
    </row>
    <row r="20" spans="1:24" ht="16.8" customHeight="1" x14ac:dyDescent="0.3">
      <c r="A20" s="37">
        <v>9</v>
      </c>
      <c r="B20" s="37">
        <v>3</v>
      </c>
      <c r="C20" s="140" t="s">
        <v>227</v>
      </c>
      <c r="D20" s="157">
        <v>7441.7449999999999</v>
      </c>
      <c r="E20" s="14">
        <v>630985.55854999996</v>
      </c>
      <c r="F20" s="157">
        <v>890554.80214000004</v>
      </c>
      <c r="G20" s="16">
        <v>0.70853085855440212</v>
      </c>
      <c r="H20" s="9">
        <v>12.1</v>
      </c>
      <c r="I20" s="9">
        <v>0.92</v>
      </c>
      <c r="J20" s="6">
        <v>0.14270550772496757</v>
      </c>
      <c r="K20" s="159">
        <v>0.1302040334945159</v>
      </c>
      <c r="L20" s="123">
        <v>2.7199621562999997E-3</v>
      </c>
      <c r="M20" s="123">
        <v>6.9311098996000006E-2</v>
      </c>
      <c r="N20" s="123">
        <v>0.22891993118999998</v>
      </c>
      <c r="Q20" s="38">
        <v>0.82485324819667383</v>
      </c>
      <c r="R20" s="39">
        <v>0.10872340371819976</v>
      </c>
      <c r="S20" s="37">
        <v>12</v>
      </c>
      <c r="T20" s="39" t="s">
        <v>450</v>
      </c>
      <c r="U20" s="38">
        <v>0.49727278545336573</v>
      </c>
      <c r="V20" s="37">
        <v>12</v>
      </c>
      <c r="W20" s="99" t="s">
        <v>450</v>
      </c>
      <c r="X20" s="99">
        <v>7.3921971252566734E-2</v>
      </c>
    </row>
    <row r="21" spans="1:24" ht="16.8" customHeight="1" x14ac:dyDescent="0.3">
      <c r="A21" s="37">
        <v>13</v>
      </c>
      <c r="B21" s="37">
        <v>1</v>
      </c>
      <c r="C21" s="127" t="s">
        <v>454</v>
      </c>
      <c r="D21" s="158">
        <v>23297.835999999999</v>
      </c>
      <c r="E21" s="15">
        <v>841983.79304000002</v>
      </c>
      <c r="F21" s="158">
        <v>2025285.8957</v>
      </c>
      <c r="G21" s="17">
        <v>0.41573577084976687</v>
      </c>
      <c r="H21" s="10">
        <v>7.2</v>
      </c>
      <c r="I21" s="10">
        <v>0.42</v>
      </c>
      <c r="J21" s="8">
        <v>0.19922523519645821</v>
      </c>
      <c r="K21" s="160">
        <v>0.13945766463752074</v>
      </c>
      <c r="L21" s="8">
        <v>-0.10853478045999999</v>
      </c>
      <c r="M21" s="8">
        <v>-0.16280555549999998</v>
      </c>
      <c r="N21" s="8">
        <v>-1.9299304244999999E-2</v>
      </c>
      <c r="Q21" s="38">
        <v>0.82485324819667383</v>
      </c>
      <c r="R21" s="39">
        <v>0.10872340371819976</v>
      </c>
      <c r="S21" s="37">
        <v>13</v>
      </c>
      <c r="T21" s="39" t="s">
        <v>454</v>
      </c>
      <c r="U21" s="38">
        <v>0.41573577084976687</v>
      </c>
      <c r="V21" s="37">
        <v>13</v>
      </c>
      <c r="W21" s="99" t="s">
        <v>53</v>
      </c>
      <c r="X21" s="99">
        <v>5.5670677017288846E-2</v>
      </c>
    </row>
    <row r="22" spans="1:24" hidden="1" x14ac:dyDescent="0.3">
      <c r="D22" s="14"/>
      <c r="E22" s="14"/>
      <c r="F22" s="14"/>
      <c r="G22" s="16"/>
      <c r="H22" s="9"/>
      <c r="I22" s="9"/>
      <c r="J22" s="6"/>
      <c r="K22" s="6"/>
      <c r="L22" s="59"/>
      <c r="M22" s="59"/>
      <c r="N22" s="59"/>
      <c r="O22" s="38"/>
      <c r="P22" s="39"/>
    </row>
    <row r="23" spans="1:24" hidden="1" x14ac:dyDescent="0.3">
      <c r="C23" s="7"/>
      <c r="D23" s="15"/>
      <c r="E23" s="15"/>
      <c r="F23" s="15"/>
      <c r="G23" s="17"/>
      <c r="H23" s="10"/>
      <c r="I23" s="10"/>
      <c r="J23" s="8"/>
      <c r="K23" s="8"/>
      <c r="L23" s="8"/>
      <c r="M23" s="8"/>
      <c r="N23" s="8"/>
      <c r="O23" s="38"/>
      <c r="P23" s="39"/>
    </row>
    <row r="24" spans="1:24" hidden="1" x14ac:dyDescent="0.3">
      <c r="D24" s="14"/>
      <c r="E24" s="14"/>
      <c r="F24" s="14"/>
      <c r="G24" s="16"/>
      <c r="H24" s="9"/>
      <c r="I24" s="9"/>
      <c r="J24" s="6"/>
      <c r="K24" s="6"/>
      <c r="L24" s="59"/>
      <c r="M24" s="59"/>
      <c r="N24" s="59"/>
      <c r="O24" s="38"/>
      <c r="P24" s="39"/>
    </row>
    <row r="25" spans="1:24" hidden="1" x14ac:dyDescent="0.3">
      <c r="C25" s="7"/>
      <c r="D25" s="15"/>
      <c r="E25" s="15"/>
      <c r="F25" s="15"/>
      <c r="G25" s="17"/>
      <c r="H25" s="10"/>
      <c r="I25" s="10"/>
      <c r="J25" s="8"/>
      <c r="K25" s="8"/>
      <c r="L25" s="8"/>
      <c r="M25" s="8"/>
      <c r="N25" s="8"/>
      <c r="O25" s="38"/>
      <c r="P25" s="39"/>
    </row>
    <row r="26" spans="1:24" hidden="1" x14ac:dyDescent="0.3">
      <c r="D26" s="14"/>
      <c r="E26" s="14"/>
      <c r="F26" s="14"/>
      <c r="G26" s="16"/>
      <c r="H26" s="9"/>
      <c r="I26" s="9"/>
      <c r="J26" s="6"/>
      <c r="K26" s="6"/>
      <c r="L26" s="59"/>
      <c r="M26" s="59"/>
      <c r="N26" s="59"/>
      <c r="O26" s="38"/>
      <c r="P26" s="39"/>
    </row>
    <row r="27" spans="1:24" hidden="1" x14ac:dyDescent="0.3">
      <c r="C27" s="7"/>
      <c r="D27" s="15"/>
      <c r="E27" s="15"/>
      <c r="F27" s="15"/>
      <c r="G27" s="17"/>
      <c r="H27" s="10"/>
      <c r="I27" s="10"/>
      <c r="J27" s="8"/>
      <c r="K27" s="8"/>
      <c r="L27" s="8"/>
      <c r="M27" s="8"/>
      <c r="N27" s="8"/>
      <c r="O27" s="38"/>
      <c r="P27" s="39"/>
    </row>
    <row r="28" spans="1:24" hidden="1" x14ac:dyDescent="0.3">
      <c r="D28" s="14"/>
      <c r="E28" s="14"/>
      <c r="F28" s="14"/>
      <c r="G28" s="16"/>
      <c r="H28" s="9"/>
      <c r="I28" s="9"/>
      <c r="J28" s="6"/>
      <c r="K28" s="6"/>
      <c r="L28" s="59"/>
      <c r="M28" s="59"/>
      <c r="N28" s="59"/>
      <c r="O28" s="38"/>
      <c r="P28" s="39"/>
    </row>
    <row r="29" spans="1:24" hidden="1" x14ac:dyDescent="0.3">
      <c r="C29" s="7"/>
      <c r="D29" s="15"/>
      <c r="E29" s="15"/>
      <c r="F29" s="15"/>
      <c r="G29" s="17"/>
      <c r="H29" s="10"/>
      <c r="I29" s="10"/>
      <c r="J29" s="8"/>
      <c r="K29" s="8"/>
      <c r="L29" s="8"/>
      <c r="M29" s="8"/>
      <c r="N29" s="8"/>
      <c r="O29" s="38"/>
      <c r="P29" s="39"/>
    </row>
    <row r="30" spans="1:24" hidden="1" x14ac:dyDescent="0.3">
      <c r="D30" s="14"/>
      <c r="E30" s="14"/>
      <c r="F30" s="14"/>
      <c r="G30" s="16"/>
      <c r="H30" s="9"/>
      <c r="I30" s="9"/>
      <c r="J30" s="6"/>
      <c r="K30" s="6"/>
      <c r="L30" s="59"/>
      <c r="M30" s="59"/>
      <c r="N30" s="59"/>
      <c r="O30" s="38"/>
      <c r="P30" s="39"/>
    </row>
    <row r="31" spans="1:24" hidden="1" x14ac:dyDescent="0.3">
      <c r="C31" s="7"/>
      <c r="D31" s="15"/>
      <c r="E31" s="15"/>
      <c r="F31" s="15"/>
      <c r="G31" s="17"/>
      <c r="H31" s="10"/>
      <c r="I31" s="10"/>
      <c r="J31" s="8"/>
      <c r="K31" s="8"/>
      <c r="L31" s="8"/>
      <c r="M31" s="8"/>
      <c r="N31" s="8"/>
      <c r="O31" s="38"/>
      <c r="P31" s="39"/>
    </row>
    <row r="32" spans="1:24" hidden="1" x14ac:dyDescent="0.3">
      <c r="D32" s="14"/>
      <c r="E32" s="14"/>
      <c r="F32" s="14"/>
      <c r="G32" s="16"/>
      <c r="H32" s="9"/>
      <c r="I32" s="9"/>
      <c r="J32" s="6"/>
      <c r="K32" s="6"/>
      <c r="L32" s="6"/>
      <c r="M32" s="6"/>
      <c r="N32" s="6"/>
      <c r="O32" s="38"/>
      <c r="P32" s="39"/>
    </row>
    <row r="33" spans="3:16" hidden="1" x14ac:dyDescent="0.3">
      <c r="D33" s="14"/>
      <c r="E33" s="14"/>
      <c r="F33" s="14"/>
      <c r="G33" s="16"/>
      <c r="H33" s="9"/>
      <c r="I33" s="9"/>
      <c r="J33" s="6"/>
      <c r="K33" s="6"/>
      <c r="L33" s="6"/>
      <c r="M33" s="6"/>
      <c r="N33" s="6"/>
      <c r="O33" s="38"/>
      <c r="P33" s="39"/>
    </row>
    <row r="34" spans="3:16" hidden="1" x14ac:dyDescent="0.3">
      <c r="D34" s="14"/>
      <c r="E34" s="14"/>
      <c r="F34" s="14"/>
      <c r="G34" s="16"/>
      <c r="H34" s="9"/>
      <c r="I34" s="9"/>
      <c r="J34" s="6"/>
      <c r="K34" s="6"/>
      <c r="L34" s="6"/>
      <c r="M34" s="6"/>
      <c r="N34" s="6"/>
      <c r="O34" s="38"/>
    </row>
    <row r="35" spans="3:16" hidden="1" x14ac:dyDescent="0.3">
      <c r="D35" s="14"/>
      <c r="E35" s="14"/>
      <c r="F35" s="14"/>
      <c r="G35" s="16"/>
      <c r="H35" s="9"/>
      <c r="I35" s="9"/>
      <c r="J35" s="6"/>
      <c r="K35" s="6"/>
      <c r="L35" s="6"/>
      <c r="M35" s="6"/>
      <c r="N35" s="6"/>
      <c r="O35" s="38"/>
    </row>
    <row r="36" spans="3:16" x14ac:dyDescent="0.3">
      <c r="C36" s="60"/>
      <c r="D36" s="181"/>
      <c r="E36" s="18"/>
      <c r="F36" s="18"/>
      <c r="G36" s="155"/>
      <c r="H36" s="18"/>
      <c r="I36" s="21"/>
      <c r="J36" s="22"/>
      <c r="K36" s="173"/>
      <c r="L36" s="22"/>
      <c r="M36" s="22"/>
      <c r="N36" s="22"/>
    </row>
    <row r="37" spans="3:16" hidden="1" x14ac:dyDescent="0.3">
      <c r="C37" s="60" t="s">
        <v>255</v>
      </c>
      <c r="D37" s="19"/>
      <c r="E37" s="18"/>
      <c r="F37" s="18"/>
      <c r="G37" s="20">
        <v>0.80929087393782739</v>
      </c>
      <c r="H37" s="18"/>
      <c r="I37" s="21"/>
      <c r="J37" s="22">
        <v>0.11526110874781091</v>
      </c>
      <c r="K37" s="22">
        <v>0.11029798831989635</v>
      </c>
      <c r="L37" s="22">
        <v>-3.4501118438427271E-2</v>
      </c>
      <c r="M37" s="22">
        <v>-2.4408926836963631E-2</v>
      </c>
      <c r="N37" s="22">
        <v>8.2666172475090907E-2</v>
      </c>
    </row>
    <row r="38" spans="3:16" hidden="1" x14ac:dyDescent="0.3">
      <c r="C38" s="60" t="s">
        <v>255</v>
      </c>
      <c r="D38" s="19"/>
      <c r="E38" s="18"/>
      <c r="F38" s="18"/>
      <c r="G38" s="20">
        <v>0.7545897022777579</v>
      </c>
      <c r="H38" s="18"/>
      <c r="I38" s="21"/>
      <c r="J38" s="22">
        <v>0.11902504206610308</v>
      </c>
      <c r="K38" s="22">
        <v>0.11106053360686578</v>
      </c>
      <c r="L38" s="22">
        <v>-3.4582266739570003E-2</v>
      </c>
      <c r="M38" s="22">
        <v>-2.6306449941920003E-2</v>
      </c>
      <c r="N38" s="22">
        <v>7.9310724896599988E-2</v>
      </c>
    </row>
    <row r="39" spans="3:16" hidden="1" x14ac:dyDescent="0.3">
      <c r="C39" s="60" t="s">
        <v>255</v>
      </c>
      <c r="D39" s="19"/>
      <c r="E39" s="18"/>
      <c r="F39" s="18"/>
      <c r="G39" s="20">
        <v>0.71467430704878543</v>
      </c>
      <c r="H39" s="18"/>
      <c r="I39" s="21"/>
      <c r="J39" s="22">
        <v>0.12734115855149264</v>
      </c>
      <c r="K39" s="22">
        <v>0.11581602182789805</v>
      </c>
      <c r="L39" s="22">
        <v>-3.6630731531411109E-2</v>
      </c>
      <c r="M39" s="22">
        <v>-2.9091403995111113E-2</v>
      </c>
      <c r="N39" s="22">
        <v>7.7599182732222216E-2</v>
      </c>
    </row>
    <row r="40" spans="3:16" hidden="1" x14ac:dyDescent="0.3">
      <c r="C40" s="60" t="s">
        <v>255</v>
      </c>
      <c r="D40" s="19"/>
      <c r="E40" s="18"/>
      <c r="F40" s="18"/>
      <c r="G40" s="20">
        <v>0.68271754323914935</v>
      </c>
      <c r="H40" s="18"/>
      <c r="I40" s="21"/>
      <c r="J40" s="22">
        <v>0.131679078915826</v>
      </c>
      <c r="K40" s="22">
        <v>0.11469442211089598</v>
      </c>
      <c r="L40" s="22">
        <v>-4.0245181281374998E-2</v>
      </c>
      <c r="M40" s="22">
        <v>-3.6023931535125002E-2</v>
      </c>
      <c r="N40" s="22">
        <v>6.7971388046249998E-2</v>
      </c>
    </row>
    <row r="41" spans="3:16" hidden="1" x14ac:dyDescent="0.3">
      <c r="C41" s="60" t="s">
        <v>255</v>
      </c>
      <c r="D41" s="19"/>
      <c r="E41" s="18"/>
      <c r="F41" s="18"/>
      <c r="G41" s="20">
        <v>0.65309368826017355</v>
      </c>
      <c r="H41" s="18"/>
      <c r="I41" s="21"/>
      <c r="J41" s="22">
        <v>0.13005024375572261</v>
      </c>
      <c r="K41" s="22">
        <v>0.10938762107191466</v>
      </c>
      <c r="L41" s="22">
        <v>-4.5553575785385714E-2</v>
      </c>
      <c r="M41" s="22">
        <v>-3.286686735742856E-2</v>
      </c>
      <c r="N41" s="22">
        <v>5.3553786281428574E-2</v>
      </c>
    </row>
    <row r="42" spans="3:16" hidden="1" x14ac:dyDescent="0.3">
      <c r="C42" s="60" t="s">
        <v>255</v>
      </c>
      <c r="D42" s="19"/>
      <c r="E42" s="18"/>
      <c r="F42" s="18"/>
      <c r="G42" s="20">
        <v>0.58483634380998961</v>
      </c>
      <c r="H42" s="18"/>
      <c r="I42" s="21"/>
      <c r="J42" s="22">
        <v>0.14514803896548742</v>
      </c>
      <c r="K42" s="22">
        <v>0.10936024851875181</v>
      </c>
      <c r="L42" s="22">
        <v>-4.4882808253283335E-2</v>
      </c>
      <c r="M42" s="22">
        <v>-2.9421534201999996E-2</v>
      </c>
      <c r="N42" s="22">
        <v>4.0123681189999989E-2</v>
      </c>
    </row>
    <row r="43" spans="3:16" hidden="1" x14ac:dyDescent="0.3">
      <c r="C43" s="60" t="s">
        <v>255</v>
      </c>
      <c r="D43" s="19"/>
      <c r="E43" s="18"/>
      <c r="F43" s="18"/>
      <c r="G43" s="20">
        <v>0.60456559587706249</v>
      </c>
      <c r="H43" s="18"/>
      <c r="I43" s="21"/>
      <c r="J43" s="22">
        <v>0.14084293481569679</v>
      </c>
      <c r="K43" s="22">
        <v>0.11592791490814695</v>
      </c>
      <c r="L43" s="22">
        <v>-3.192152712594E-2</v>
      </c>
      <c r="M43" s="22">
        <v>2.0816184215600008E-2</v>
      </c>
      <c r="N43" s="22">
        <v>8.7808924871999997E-2</v>
      </c>
    </row>
    <row r="44" spans="3:16" x14ac:dyDescent="0.3"/>
    <row r="45" spans="3:16" x14ac:dyDescent="0.3"/>
    <row r="46" spans="3:16" x14ac:dyDescent="0.3"/>
    <row r="47" spans="3:16" x14ac:dyDescent="0.3"/>
  </sheetData>
  <sortState xmlns:xlrd2="http://schemas.microsoft.com/office/spreadsheetml/2017/richdata2" ref="C10:P21">
    <sortCondition descending="1" ref="G8:G21"/>
  </sortState>
  <mergeCells count="4">
    <mergeCell ref="C6:D6"/>
    <mergeCell ref="L6:N6"/>
    <mergeCell ref="E6:F6"/>
    <mergeCell ref="G6:K6"/>
  </mergeCells>
  <conditionalFormatting sqref="L9:N21">
    <cfRule type="cellIs" dxfId="7" priority="1" operator="lessThan">
      <formula>0</formula>
    </cfRule>
    <cfRule type="cellIs" dxfId="6" priority="2" operator="greaterThanOrEqual">
      <formula>0</formula>
    </cfRule>
  </conditionalFormatting>
  <pageMargins left="0.7" right="0.7" top="0.75" bottom="0.75" header="0.3" footer="0.3"/>
  <pageSetup paperSize="9" orientation="portrait" r:id="rId1"/>
  <headerFooter>
    <oddFooter>&amp;R_x000D_&amp;1#&amp;"Calibri"&amp;10&amp;K008000 [ CLASSIFICAÇÃO: PÚBLICA ]</oddFooter>
  </headerFooter>
  <drawing r:id="rId2"/>
</worksheet>
</file>

<file path=docMetadata/LabelInfo.xml><?xml version="1.0" encoding="utf-8"?>
<clbl:labelList xmlns:clbl="http://schemas.microsoft.com/office/2020/mipLabelMetadata">
  <clbl:label id="{d5bef5af-bbc1-4d24-bb43-47a55a90f763}" enabled="1" method="Privileged" siteId="{cf56e405-d2b0-4266-b210-aa04636b6161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Capa</vt:lpstr>
      <vt:lpstr>Menu</vt:lpstr>
      <vt:lpstr>Chartbook</vt:lpstr>
      <vt:lpstr>Guia de FIIs</vt:lpstr>
      <vt:lpstr>Guia de Fiagros</vt:lpstr>
      <vt:lpstr>Guia de FI-Infra e FIP-IE</vt:lpstr>
      <vt:lpstr>Escritórios</vt:lpstr>
      <vt:lpstr>Galpões Logísticos</vt:lpstr>
      <vt:lpstr>Shopping</vt:lpstr>
      <vt:lpstr>Recebíveis</vt:lpstr>
      <vt:lpstr>Outros</vt:lpstr>
      <vt:lpstr>FoF</vt:lpstr>
      <vt:lpstr>IFIX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Hoon</dc:creator>
  <cp:lastModifiedBy>Luiz Romagnoli</cp:lastModifiedBy>
  <cp:lastPrinted>2021-01-06T19:48:54Z</cp:lastPrinted>
  <dcterms:created xsi:type="dcterms:W3CDTF">2021-01-06T00:41:03Z</dcterms:created>
  <dcterms:modified xsi:type="dcterms:W3CDTF">2026-08-14T22:01:51Z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1471211426</vt:lpwstr>
  </property>
  <property fmtid="{D5CDD505-2E9C-101B-9397-08002B2CF9AE}" pid="3" name="EcoUpdateMessage">
    <vt:lpwstr>2026/08/14-21:50:26</vt:lpwstr>
  </property>
  <property fmtid="{D5CDD505-2E9C-101B-9397-08002B2CF9AE}" pid="4" name="EcoUpdateStatus">
    <vt:lpwstr>2026-08-14=BRA:St,ME,Fd;USA:St,ME;ARG:St,ME,TP;MEX:St,ME,Fd;CHL:St,ME;PER:St,ME,Fd;SAU:St|2026-08-13=BRA:TP;USA:TP;ARG:Fd;MEX:TP;CHL:Fd;COL:St,ME|2021-11-17=CHL:TP|2014-02-26=VEN:St|2002-11-08=JPN:St|2026-08-06=GBR:St,ME|2016-08-18=NNN:St|2026-04-07=COL:Fd|2026-04-15=PER:TP|2007-01-31=ESP:St|2003-01-29=CHN:St|2003-01-28=TWN:St|2003-01-30=HKG:St;KOR:St|2023-01-19=OTH:St|2025-06-24=PAN:St|2024-06-24=SAU:ME</vt:lpwstr>
  </property>
  <property fmtid="{D5CDD505-2E9C-101B-9397-08002B2CF9AE}" pid="5" name="MSIP_Label_e6a9157b-bcf3-4eac-b03e-7cf007ba9fdf_Enabled">
    <vt:lpwstr>true</vt:lpwstr>
  </property>
  <property fmtid="{D5CDD505-2E9C-101B-9397-08002B2CF9AE}" pid="6" name="MSIP_Label_e6a9157b-bcf3-4eac-b03e-7cf007ba9fdf_SetDate">
    <vt:lpwstr>2025-03-17T20:31:03Z</vt:lpwstr>
  </property>
  <property fmtid="{D5CDD505-2E9C-101B-9397-08002B2CF9AE}" pid="7" name="MSIP_Label_e6a9157b-bcf3-4eac-b03e-7cf007ba9fdf_Method">
    <vt:lpwstr>Standard</vt:lpwstr>
  </property>
  <property fmtid="{D5CDD505-2E9C-101B-9397-08002B2CF9AE}" pid="8" name="MSIP_Label_e6a9157b-bcf3-4eac-b03e-7cf007ba9fdf_Name">
    <vt:lpwstr>Publica</vt:lpwstr>
  </property>
  <property fmtid="{D5CDD505-2E9C-101B-9397-08002B2CF9AE}" pid="9" name="MSIP_Label_e6a9157b-bcf3-4eac-b03e-7cf007ba9fdf_SiteId">
    <vt:lpwstr>cf56e405-d2b0-4266-b210-aa04636b6161</vt:lpwstr>
  </property>
  <property fmtid="{D5CDD505-2E9C-101B-9397-08002B2CF9AE}" pid="10" name="MSIP_Label_e6a9157b-bcf3-4eac-b03e-7cf007ba9fdf_ActionId">
    <vt:lpwstr>6dd75a6c-1ad0-4814-bc9a-c366cd080f42</vt:lpwstr>
  </property>
  <property fmtid="{D5CDD505-2E9C-101B-9397-08002B2CF9AE}" pid="11" name="MSIP_Label_e6a9157b-bcf3-4eac-b03e-7cf007ba9fdf_ContentBits">
    <vt:lpwstr>2</vt:lpwstr>
  </property>
</Properties>
</file>