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F8636BD8-154D-40B9-B060-73C3FF327063}" xr6:coauthVersionLast="47" xr6:coauthVersionMax="47" xr10:uidLastSave="{3BE47323-CF40-4090-B13F-FE3172D584BB}"/>
  <bookViews>
    <workbookView xWindow="-108" yWindow="-108" windowWidth="30936" windowHeight="19416"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<sst xmlns="http://schemas.openxmlformats.org/spreadsheetml/2006/main" count="1425" uniqueCount="819">
  <si>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</si>
  <si>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</si>
  <si>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</si>
  <si>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</si>
  <si>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</si>
  <si>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</si>
  <si>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</si>
  <si>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</si>
  <si>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</si>
  <si>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</si>
  <si>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</si>
  <si>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</si>
  <si>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</si>
  <si>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</si>
  <si>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</si>
  <si>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</si>
  <si>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</si>
  <si>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</si>
  <si>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</si>
  <si>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</si>
  <si>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</si>
  <si>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</si>
  <si>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</si>
  <si>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</si>
  <si>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</si>
  <si>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</si>
  <si>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</si>
  <si>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</si>
  <si>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</si>
  <si>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</si>
  <si>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</si>
  <si>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</si>
  <si>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</si>
  <si>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</si>
  <si>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</si>
  <si>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</si>
  <si>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</si>
  <si>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</si>
  <si>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</si>
  <si>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</si>
  <si>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</si>
  <si>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</si>
  <si>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</si>
  <si>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</si>
  <si>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</si>
  <si>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</si>
  <si>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</si>
  <si>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</si>
  <si>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</si>
  <si>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</si>
  <si>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</si>
  <si>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</si>
  <si>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</si>
  <si>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</si>
  <si>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</si>
  <si>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</si>
  <si>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</si>
  <si>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</si>
  <si>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</si>
  <si>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</si>
  <si>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</si>
  <si>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</si>
  <si>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</si>
  <si>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</si>
  <si>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</si>
  <si>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</si>
  <si>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</si>
  <si>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</si>
  <si>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</si>
  <si>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</si>
  <si>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</si>
  <si>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</si>
  <si>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</si>
  <si>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</si>
  <si>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</si>
  <si>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</si>
  <si>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</si>
  <si>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</si>
  <si>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</si>
  <si>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</si>
  <si>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</si>
  <si>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</si>
  <si>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</si>
  <si>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</si>
  <si>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</si>
  <si>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</si>
  <si>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</si>
  <si>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</si>
  <si>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</si>
  <si>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</si>
  <si>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</si>
  <si>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</si>
  <si>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</si>
  <si>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</si>
  <si>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</si>
  <si>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</si>
  <si>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</si>
  <si>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</si>
  <si>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</si>
  <si>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</si>
  <si>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</si>
  <si>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</si>
  <si>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</si>
  <si>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</si>
  <si>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</si>
  <si>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</si>
  <si>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</si>
  <si>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</si>
  <si>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</si>
  <si>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</si>
  <si>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</si>
  <si>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</si>
  <si>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</si>
  <si>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</si>
  <si>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</si>
  <si>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</si>
  <si>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</si>
  <si>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</si>
  <si>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</si>
  <si>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</si>
  <si>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</si>
  <si>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</si>
  <si>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</si>
  <si>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</si>
  <si>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</si>
  <si>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</si>
  <si>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</si>
  <si>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</si>
  <si>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</si>
  <si>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</si>
  <si>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</si>
  <si>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</si>
  <si>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</si>
  <si>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</si>
  <si>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</si>
  <si>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</si>
  <si>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</si>
  <si>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</si>
  <si>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</si>
  <si>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</si>
  <si>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</si>
  <si>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</si>
  <si>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</si>
  <si>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</si>
  <si>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</si>
  <si>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</si>
  <si>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</si>
  <si>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</si>
  <si>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</si>
  <si>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</si>
  <si>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</si>
  <si>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</si>
  <si>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</si>
  <si>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</si>
  <si>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</si>
  <si>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</si>
  <si>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</si>
  <si>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</si>
  <si>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</si>
  <si>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</si>
  <si>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</si>
  <si>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</si>
  <si>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</si>
  <si>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</si>
  <si>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</si>
  <si>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</si>
  <si>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</si>
  <si>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</si>
  <si>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</si>
  <si>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</si>
  <si>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</si>
  <si>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</si>
  <si>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</si>
  <si>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</si>
  <si>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</si>
  <si>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</si>
  <si>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</si>
  <si>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</si>
  <si>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</si>
  <si>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</si>
  <si>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</si>
  <si>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</si>
  <si>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</si>
  <si>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</si>
  <si>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</si>
  <si>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</si>
  <si>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</si>
  <si>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</si>
  <si>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</si>
  <si>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</si>
  <si>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</si>
  <si>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</si>
  <si>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</si>
  <si>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</si>
  <si>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</si>
  <si>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</si>
  <si>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</si>
  <si>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</si>
  <si>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</si>
  <si>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</si>
  <si>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</si>
  <si>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</si>
  <si>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</si>
  <si>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</si>
  <si>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</si>
  <si>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</si>
  <si>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</si>
  <si>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</si>
  <si>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</si>
  <si>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</si>
  <si>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</si>
  <si>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</si>
  <si>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</si>
  <si>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</si>
  <si>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</si>
  <si>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</si>
  <si>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</si>
  <si>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</si>
  <si>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</si>
  <si>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</si>
  <si>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</si>
  <si>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</si>
  <si>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</si>
  <si>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</si>
  <si>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</si>
  <si>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</si>
  <si>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</si>
  <si>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</si>
  <si>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</si>
  <si>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</si>
  <si>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</si>
  <si>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</si>
  <si>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</si>
  <si>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</si>
  <si>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</si>
  <si>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</si>
  <si>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</si>
  <si>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</si>
  <si>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</si>
  <si>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</si>
  <si>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</si>
  <si>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</si>
  <si>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</si>
  <si>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</si>
  <si>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</si>
  <si>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</si>
  <si>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</si>
  <si>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</si>
  <si>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</si>
  <si>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</si>
  <si>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</si>
  <si>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</si>
  <si>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</si>
  <si>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</si>
  <si>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</si>
  <si>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</si>
  <si>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</si>
  <si>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</si>
  <si>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</si>
  <si>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</si>
  <si>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</si>
  <si>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</si>
  <si>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</si>
  <si>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</si>
  <si>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</si>
  <si>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</si>
  <si>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</si>
  <si>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</si>
  <si>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</si>
  <si>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</si>
  <si>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</si>
  <si>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</si>
  <si>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</si>
  <si>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</si>
  <si>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</si>
  <si>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</si>
  <si>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</si>
  <si>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</si>
  <si>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</si>
  <si>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</si>
  <si>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</si>
  <si>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</si>
  <si>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</si>
  <si>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</si>
  <si>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</si>
  <si>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</si>
  <si>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</si>
  <si>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</si>
  <si>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</si>
  <si>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</si>
  <si>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</si>
  <si>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</si>
  <si>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</si>
  <si>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</si>
  <si>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</si>
  <si>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</si>
  <si>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</si>
  <si>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</si>
  <si>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</si>
  <si>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</si>
  <si>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</si>
  <si>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</si>
  <si>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</si>
  <si>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</si>
  <si>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</si>
  <si>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</si>
  <si>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</si>
  <si>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</si>
  <si>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</si>
  <si>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</si>
  <si>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</si>
  <si>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</si>
  <si>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</si>
  <si>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</si>
  <si>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</si>
  <si>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</si>
  <si>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</si>
  <si>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</si>
  <si>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</si>
  <si>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</si>
  <si>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</si>
  <si>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</si>
  <si>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</si>
  <si>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</si>
  <si>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</si>
  <si>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</si>
  <si>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</si>
  <si>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</si>
  <si>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</si>
  <si>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</si>
  <si>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</si>
  <si>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</si>
  <si>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</si>
  <si>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</si>
  <si>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</si>
  <si>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</si>
  <si>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</si>
  <si>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</si>
  <si>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</si>
  <si>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</si>
  <si>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</si>
  <si>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</si>
  <si>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</si>
  <si>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</si>
  <si>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</si>
  <si>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</si>
  <si>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</si>
  <si>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</si>
  <si>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</si>
  <si>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</si>
  <si>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</si>
  <si>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</si>
  <si>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</si>
  <si>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</si>
  <si>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Riachuelo</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</si>
  <si>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</si>
  <si>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</si>
  <si>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</si>
  <si>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</si>
  <si>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</si>
  <si>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</si>
  <si>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</si>
  <si>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</si>
  <si>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</si>
  <si>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</si>
  <si>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</si>
  <si>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</si>
  <si>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</si>
  <si>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</si>
  <si>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</si>
  <si>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</si>
  <si>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</si>
  <si>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</si>
  <si>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</si>
  <si>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</si>
  <si>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</si>
  <si>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</si>
  <si>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</si>
  <si>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</si>
  <si>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</si>
  <si>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</si>
  <si>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</si>
  <si>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Qualicorp</t>
  </si>
  <si>
    <t>Planoeplano</t>
  </si>
  <si>
    <t>Compass Gas</t>
  </si>
  <si>
    <t>PASS3</t>
  </si>
  <si>
    <t>The Goldman Sachs Group, Inc</t>
  </si>
  <si>
    <t>GSGI34</t>
  </si>
  <si>
    <t>Fundo Buena Vista II Fundo de Índice</t>
  </si>
  <si>
    <t>QQQI11</t>
  </si>
  <si>
    <t>Azul</t>
  </si>
  <si>
    <t>AZUL3</t>
  </si>
  <si>
    <t>Raizen</t>
  </si>
  <si>
    <t>Multilaser</t>
  </si>
  <si>
    <t>MLAS3</t>
  </si>
  <si>
    <t>RENT4</t>
  </si>
  <si>
    <t>Quero-Quero</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</si>
  <si>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</si>
  <si>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</si>
  <si>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</si>
  <si>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</si>
  <si>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</si>
  <si>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</si>
  <si>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</si>
  <si>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</si>
  <si>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</si>
  <si>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</si>
  <si>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</si>
  <si>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</si>
  <si>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</si>
  <si>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</si>
  <si>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</si>
  <si>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</si>
  <si>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</si>
  <si>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</si>
  <si>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</si>
  <si>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MM21</t>
  </si>
  <si>
    <t>MM200</t>
  </si>
  <si>
    <t>Nota</t>
  </si>
  <si>
    <t>Alibaba Group Holding Ltd</t>
  </si>
  <si>
    <t>BABA34</t>
  </si>
  <si>
    <t>Applied Materials Inc</t>
  </si>
  <si>
    <t>A1MT34</t>
  </si>
  <si>
    <t>Asml Holding Nv</t>
  </si>
  <si>
    <t>ASML34</t>
  </si>
  <si>
    <t>Berkshire Hathaway Inc</t>
  </si>
  <si>
    <t>BERK34</t>
  </si>
  <si>
    <t>Broadcom Inc</t>
  </si>
  <si>
    <t>AVGO34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</si>
  <si>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</si>
  <si>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</si>
  <si>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</si>
  <si>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</si>
  <si>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</si>
  <si>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</si>
  <si>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</si>
  <si>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</si>
  <si>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</si>
  <si>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</si>
  <si>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</si>
  <si>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</si>
  <si>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</si>
  <si>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</si>
  <si>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</si>
  <si>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</si>
  <si>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</si>
  <si>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Trd Spx Usd Ci</t>
  </si>
  <si>
    <t>SPXU11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</si>
  <si>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</si>
  <si>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</si>
  <si>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</si>
  <si>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</si>
  <si>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</si>
  <si>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</si>
  <si>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</si>
  <si>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</si>
  <si>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</si>
  <si>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Schulz</t>
  </si>
  <si>
    <t>SHUL4</t>
  </si>
  <si>
    <t>Space Exploration Technologies Corp</t>
  </si>
  <si>
    <t>SPCX34</t>
  </si>
  <si>
    <t>TAEE3</t>
  </si>
  <si>
    <t>Walt Disney Co</t>
  </si>
  <si>
    <t>DISB34</t>
  </si>
  <si>
    <t>Brasilagro</t>
  </si>
  <si>
    <t>Eucatex</t>
  </si>
  <si>
    <t>Viveo</t>
  </si>
  <si>
    <t>BB Etf Ibov</t>
  </si>
  <si>
    <t>Investovwra</t>
  </si>
  <si>
    <t>iShares MSCI Emerging Markets Index</t>
  </si>
  <si>
    <t>iShares Silver Trust</t>
  </si>
  <si>
    <t>It Now Ifnc Fundo de Indice</t>
  </si>
  <si>
    <t>Pibb Ind Brasil 50</t>
  </si>
  <si>
    <t>Trend Europa</t>
  </si>
  <si>
    <t>Trend Ibovx</t>
  </si>
  <si>
    <t>Trend Nasdaq</t>
  </si>
  <si>
    <t>Trend Ouro</t>
  </si>
  <si>
    <t>Trend Ouro H</t>
  </si>
  <si>
    <t>AGRO3</t>
  </si>
  <si>
    <t>CMIG3</t>
  </si>
  <si>
    <t>EUCA4</t>
  </si>
  <si>
    <t>ITSA3</t>
  </si>
  <si>
    <t>KLBN3</t>
  </si>
  <si>
    <t>VVEO3</t>
  </si>
  <si>
    <t>BBOV11</t>
  </si>
  <si>
    <t>VWRA11</t>
  </si>
  <si>
    <t>BEEM39</t>
  </si>
  <si>
    <t>BSLV39</t>
  </si>
  <si>
    <t>FIND11</t>
  </si>
  <si>
    <t>PIBB11</t>
  </si>
  <si>
    <t>EURP11</t>
  </si>
  <si>
    <t>BOVX11</t>
  </si>
  <si>
    <t>NASD11</t>
  </si>
  <si>
    <t>GOLD11</t>
  </si>
  <si>
    <t>GOLX11</t>
  </si>
  <si>
    <t>Armac</t>
  </si>
  <si>
    <t>ARML3</t>
  </si>
  <si>
    <t>Caterpillar Inc</t>
  </si>
  <si>
    <t>CATP34</t>
  </si>
  <si>
    <t>Coca Cola Co</t>
  </si>
  <si>
    <t>COCA34</t>
  </si>
  <si>
    <t>Dell Inc</t>
  </si>
  <si>
    <t>D1EL34</t>
  </si>
  <si>
    <t>Mercantil</t>
  </si>
  <si>
    <t>BMEB4</t>
  </si>
  <si>
    <t>Mitre Realty</t>
  </si>
  <si>
    <t>MTRE3</t>
  </si>
  <si>
    <t>Oranjebtc</t>
  </si>
  <si>
    <t>OBTC3</t>
  </si>
  <si>
    <t>Paranapanema</t>
  </si>
  <si>
    <t>PMAM3</t>
  </si>
  <si>
    <t>Qualcomm Inc</t>
  </si>
  <si>
    <t>QCOM34</t>
  </si>
  <si>
    <t>Trisul</t>
  </si>
  <si>
    <t>TRIS3</t>
  </si>
  <si>
    <t>BB Etf Dolar</t>
  </si>
  <si>
    <t>DOLA11</t>
  </si>
  <si>
    <t>Etf Brad Bov</t>
  </si>
  <si>
    <t>BOVB11</t>
  </si>
  <si>
    <t>Investobter</t>
  </si>
  <si>
    <t>BTER11</t>
  </si>
  <si>
    <t>Investoutil</t>
  </si>
  <si>
    <t>UTLL11</t>
  </si>
  <si>
    <t>iShares Gold Trust</t>
  </si>
  <si>
    <t>BIAU39</t>
  </si>
  <si>
    <t>iShares MSCI South Korea Capped ETF</t>
  </si>
  <si>
    <t>BEWY39</t>
  </si>
  <si>
    <t>Nuibovhighbt</t>
  </si>
  <si>
    <t>HIGH11</t>
  </si>
  <si>
    <t>Pactual Ibov</t>
  </si>
  <si>
    <t>IBOB11</t>
  </si>
  <si>
    <t>TTEN3 está em clara tendência de baixa pelas médias de 21 e 200 dias e segue em movimento de baixa. Abaixo dos 11,95 pode buscar suportes 10,72 ou 9,5. Teria sinal de repique altista fechando acima dos 12,93 mirando resistências em 15,91 ou 18,35. O IFR sobrevendido alerta para recuperações se superar 12,93</t>
  </si>
  <si>
    <t>ABCB4 apesar de estar em tendência de alta no longo prazo pela média de 200 dias, no curto prazo está em realização. Abaixo dos 23,46 pode seguir em baixa no curto prazo mirando suportes em 22,96 ou 22,47. Teria sinal de retomada altista fechando acima dos 23,94 mirando resistências em 25,05 ou 26,03.</t>
  </si>
  <si>
    <t>A1MD34 apesar de estar em tendência de alta no longo prazo pela média de 200 dias, no curto prazo está em realização. Abaixo dos 272,5 pode seguir em baixa no curto prazo mirando suportes em 242,37 ou 212,24. Teria sinal de retomada altista fechando acima dos 292,15 mirando resistências em 370 ou 430,25. O IFR sobrevendido alerta para recuperações se superar 292,15</t>
  </si>
  <si>
    <t>BABA34 está em tendência de baixa pela média de 200 dias, a parece ter completado movimento de repique de alta de curto prazo e pode estar retomando o movimento baixista. Abaixo dos 20,89 pode seguir em queda na direção dos suportes 17,66 ou 16,27. Teria sinal de repique altista fechando acima dos 21,37 mirando resistências em 22,14 ou 24,9.</t>
  </si>
  <si>
    <t>ALOS3 está em clara tendência de baixa pelas médias de 21 e 200 dias e segue em movimento de baixa. Abaixo dos 26,19 pode buscar suportes 25,47 ou 24,76. Teria sinal de repique altista fechando acima dos 27,16 mirando resistências em 28,5 ou 29,92.</t>
  </si>
  <si>
    <t>ALPA4 está em tendência de baixa pelas médias de 21 e 200 dias, mas começa a dar sinais de repiques de alta. Acima dos 11,69 teria sinal de repique altista mirando resistências nos 12,44 ou 13,45. Já uma perda dos 11,35 traria de volta o sinal de baixa projetando de 10,8 a 10,29.</t>
  </si>
  <si>
    <t>GOGL34 está em tendência de alta no longo prazo, teve uma correção no curto prazo, mas pode estar retomando sinal de altas. Acima dos 145,44 pode buscar 159,86 ou 176,21. Abaixo dos 141,35 retomaria sinal de realização mirando suportes em 133,39 ou 125,21.</t>
  </si>
  <si>
    <t>ALUP11 está em clara tendência de baixa pelas médias de 21 e 200 dias e segue em movimento de baixa. Abaixo dos 31,89 pode buscar suportes 31,15 ou 30,41. Teria sinal de repique altista fechando acima dos 33,05 mirando resistências em 34,27 ou 35,74.</t>
  </si>
  <si>
    <t>AMZO34 está em clara tendência de baixa pelas médias de 21 e 200 dias e segue em movimento de baixa. Abaixo dos 58,01 pode buscar suportes 55,63 ou 53,26. Teria sinal de repique altista fechando acima dos 59,4 mirando resistências em 65,68 ou 70,42. O IFR sobrevendido alerta para recuperações se superar 59,4</t>
  </si>
  <si>
    <t>ABEV3 está em tendência de alta pelas médias de 21 e 200 dias, mas começa a dar sinal de possível realização. Abaixo dos 15,9 poderia realizar na direção dos suportes 15,35 ou 15. Caso supere os 16,48 retomaria sinal de alta com projeções nos 17,17 ou 18,3.</t>
  </si>
  <si>
    <t>AMER3 está em tendência de baixa pela média de 200 dias, a parece ter completado movimento de repique de alta de curto prazo e pode estar retomando o movimento baixista. Abaixo dos 4,45 pode seguir em queda na direção dos suportes 3,37 ou 2,95. Teria sinal de repique altista fechando acima dos 4,7 mirando resistências em 5,52 ou 6,85.</t>
  </si>
  <si>
    <t>ANIM3 está em tendência de baixa pelas médias de 21 e 200 dias, mas começa a dar sinais de repiques de alta. Acima dos 2,31 teria sinal de repique altista mirando resistências nos 2,92 ou 3,53. Já uma perda dos 2,15 traria de volta o sinal de baixa projetando de 1,92 a 1,61.</t>
  </si>
  <si>
    <t>AAPL34 está em tendência de alta pelas médias de 21 e 200 dias, mas começa a dar sinal de possível realização. Abaixo dos 86,18 poderia realizar na direção dos suportes 75 ou 70,96. Caso supere os 88,05 retomaria sinal de alta com projeções nos 96,11 ou 109,16.</t>
  </si>
  <si>
    <t>A1MT34 apesar de estar em tendência de alta no longo prazo pela média de 200 dias, no curto prazo está em realização. Abaixo dos 226,31 pode seguir em baixa no curto prazo mirando suportes em 183,45 ou 140,59. Teria sinal de retomada altista fechando acima dos 240 mirando resistências em 365 ou 450,71. O IFR sobrevendido alerta para recuperações se superar 240</t>
  </si>
  <si>
    <t>ARML3 apesar de estar em tendência de baixa no longo prazo pela média de 200 dias, no curto prazo está com sinal de recuperação favorecendo repiques de alta. Acima dos 3,42 pode seguir repique altista na direção resistências nos 3,56 ou 4,08. Caso perca os 3,22 teria sinal de baixa projetando de 2,71 a 2,44. O padrão de volume favorece a alta.</t>
  </si>
  <si>
    <t>ASML34 apesar de estar em tendência de alta no longo prazo pela média de 200 dias, no curto prazo está em realização. Abaixo dos 143 pode seguir em baixa no curto prazo mirando suportes em 130,68 ou 118,36. Teria sinal de retomada altista fechando acima dos 149,95 mirando resistências em 182,86 ou 207,49. O IFR sobrevendido alerta para recuperações se superar 149,95</t>
  </si>
  <si>
    <t>ASAI3 está em tendência de baixa pelas médias de 21 e 200 dias, mas começa a dar sinais de repiques de alta. Acima dos 8,43 teria sinal de repique altista mirando resistências nos 9 ou 9,79. Já uma perda dos 8,18 traria de volta o sinal de baixa projetando de 7,72 a 7,32.</t>
  </si>
  <si>
    <t>AURA33 está em clara tendência de baixa pelas médias de 21 e 200 dias e segue em movimento de baixa. Abaixo dos 90,7 pode buscar suportes 82,55 ou 71,91. Teria sinal de repique altista fechando acima dos 95,92 mirando resistências em 116,96 ou 138,22.</t>
  </si>
  <si>
    <t>AURE3 está em clara tendência de baixa pelas médias de 21 e 200 dias e segue em movimento de baixa. Abaixo dos 11,08 pode buscar suportes 10,47 ou 9,87. Teria sinal de repique altista fechando acima dos 11,47 mirando resistências em 13,03 ou 14,23.</t>
  </si>
  <si>
    <t>AXIA3 está em clara tendência de baixa pelas médias de 21 e 200 dias e segue em movimento de baixa. Abaixo dos 51,13 pode buscar suportes 49,27 ou 47,44. Teria sinal de repique altista fechando acima dos 52,28 mirando resistências em 55,16 ou 58,8.</t>
  </si>
  <si>
    <t>AXIA7 está em clara tendência de baixa pelas médias de 21 e 200 dias e segue em movimento de baixa. Abaixo dos 50,41 pode buscar suportes 48,04 ou 46,16. Teria sinal de repique altista fechando acima dos 51,58 mirando resistências em 54,1 ou 57,84.</t>
  </si>
  <si>
    <t>AZEV3 apesar de estar em tendência de baixa no longo prazo pela média de 200 dias, no curto prazo está com sinal de recuperação favorecendo repiques de alta. Acima dos 3,13 pode seguir repique altista na direção resistências nos 4,3 ou 6,2. Caso perca os 2,79 teria sinal de baixa projetando de 1,23 a 0,64. O padrão de volume favorece a alta. O IFR sobrecomprado alerta realizações se perder 2,79.</t>
  </si>
  <si>
    <t>AZEV4 apesar de estar em tendência de baixa no longo prazo pela média de 200 dias, no curto prazo está com sinal de recuperação favorecendo repiques de alta. Acima dos 1,53 pode seguir repique altista na direção resistências nos 2,01 ou 2,54. Caso perca os 1,32 teria sinal de baixa projetando de 1,15 a 0,88. O padrão de volume favorece a alta.</t>
  </si>
  <si>
    <t>AZUL3 está em clara tendência de baixa pelas médias de 21 e 200 dias e segue em movimento de baixa. Abaixo dos 21,63 pode buscar suportes 20,9 ou 19,7. Teria sinal de repique altista fechando acima dos 22,67 mirando resistências em 24,77 ou 27,16.</t>
  </si>
  <si>
    <t>AZZA3 está em clara tendência de baixa pelas médias de 21 e 200 dias e segue em movimento de baixa. Abaixo dos 16,12 pode buscar suportes 15,1 ou 14,09. Teria sinal de repique altista fechando acima dos 17,23 mirando resistências em 19,39 ou 21,41.</t>
  </si>
  <si>
    <t>B3SA3 está em tendência de baixa pela média de 200 dias, a parece ter completado movimento de repique de alta de curto prazo e pode estar retomando o movimento baixista. Abaixo dos 15,32 pode seguir em queda na direção dos suportes 14,12 ou 13,47. Teria sinal de repique altista fechando acima dos 16,22 mirando resistências em 17,51 ou 19,61.</t>
  </si>
  <si>
    <t>BMGB4 apesar de estar em tendência de alta no longo prazo pela média de 200 dias, no curto prazo está em realização. Abaixo dos 5,13 pode seguir em baixa no curto prazo mirando suportes em 5,04 ou 4,95. Teria sinal de retomada altista fechando acima dos 5,42 mirando resistências em 5,59 ou 5,88.</t>
  </si>
  <si>
    <t>BRSR6 está em clara tendência de baixa pelas médias de 21 e 200 dias e segue em movimento de baixa. Abaixo dos 13,69 pode buscar suportes 13,38 ou 13,07. Teria sinal de repique altista fechando acima dos 14,15 mirando resistências em 14,69 ou 15,3.</t>
  </si>
  <si>
    <t>BBSE3 está em tendência de alta pelas médias de 21 e 200 dias, mas começa a dar sinal de possível realização. Abaixo dos 40,76 poderia realizar na direção dos suportes 37,33 ou 35,62. Caso supere os 41,49 retomaria sinal de alta com projeções nos 42,84 ou 46,24.</t>
  </si>
  <si>
    <t>BMOB3 está em clara tendência de baixa pelas médias de 21 e 200 dias e segue em movimento de baixa. Abaixo dos 22,48 pode buscar suportes 21,86 ou 21,25. Teria sinal de repique altista fechando acima dos 23,18 mirando resistências em 24,47 ou 25,69.</t>
  </si>
  <si>
    <t>BERK34 está em tendência de alta pelas médias de 21 e 200 dias e vai mantendo sinal de força altista. Acima dos 132,14 pode buscar projeções nos 137,72 ou 146,75. Teria sinal de realização na perda dos 129,29 mirando os 123,11 ou 120,31. O padrão de volume favorece a alta.</t>
  </si>
  <si>
    <t>BLAU3 está em tendência de baixa pelas médias de 21 e 200 dias, mas começa a dar sinais de repiques de alta. Acima dos 8,96 teria sinal de repique altista mirando resistências nos 10,63 ou 11,87. Já uma perda dos 8,61 traria de volta o sinal de baixa projetando de 7,98 a 7,36. O IFR sobrevendido alerta para recuperações se superar 8,96</t>
  </si>
  <si>
    <t>SOJA3 está em clara tendência de baixa pelas médias de 21 e 200 dias e segue em movimento de baixa. Abaixo dos 5,32 pode buscar suportes 5,03 ou 4,75. Teria sinal de repique altista fechando acima dos 5,55 mirando resistências em 6,24 ou 6,8.</t>
  </si>
  <si>
    <t>BRBI11 está em clara tendência de baixa pelas médias de 21 e 200 dias e segue em movimento de baixa. Abaixo dos 14,08 pode buscar suportes 13,61 ou 13,15. Teria sinal de repique altista fechando acima dos 14,48 mirando resistências em 15,57 ou 16,49. O IFR sobrevendido alerta para recuperações se superar 14,48</t>
  </si>
  <si>
    <t>BBDC3 está em tendência de alta pelas médias de 21 e 200 dias, mas começa a dar sinal de possível realização. Abaixo dos 15,98 poderia realizar na direção dos suportes 15,17 ou 14,68. Caso supere os 16,36 retomaria sinal de alta com projeções nos 16,74 ou 17,71.</t>
  </si>
  <si>
    <t>BBDC4 apesar de estar em tendência de alta no longo prazo pela média de 200 dias, no curto prazo está em realização. Abaixo dos 18,35 pode seguir em baixa no curto prazo mirando suportes em 17,48 ou 16,96. Teria sinal de retomada altista fechando acima dos 18,66 mirando resistências em 19,16 ou 20,19.</t>
  </si>
  <si>
    <t>BRAP4 está em tendência de alta pelas médias de 21 e 200 dias, mas começa a dar sinal de possível realização. Abaixo dos 21,55 poderia realizar na direção dos suportes 20,61 ou 19,94. Caso supere os 22,22 retomaria sinal de alta com projeções nos 22,76 ou 24,08.</t>
  </si>
  <si>
    <t>SAUD3 está em tendência de alta pelas médias de 21 e 200 dias e vai mantendo sinal de força altista. Acima dos 15,01 pode buscar projeções nos 15,58 ou 16,5. Teria sinal de realização na perda dos 14,77 mirando os 14,08 ou 13,61.</t>
  </si>
  <si>
    <t>BBAS3 está em tendência de baixa pela média de 200 dias, a parece ter completado movimento de repique de alta de curto prazo e pode estar retomando o movimento baixista. Abaixo dos 20,46 pode seguir em queda na direção dos suportes 19,41 ou 18,87. Teria sinal de repique altista fechando acima dos 21,13 mirando resistências em 22,19 ou 23,91.</t>
  </si>
  <si>
    <t>AGRO3 apesar de estar em tendência de baixa no longo prazo pela média de 200 dias, no curto prazo está com sinal de recuperação favorecendo repiques de alta. Acima dos 19,03 pode seguir repique altista na direção resistências nos 19,72 ou 20,73. Caso perca os 18,86 teria sinal de baixa projetando de 18,08 a 17,57.</t>
  </si>
  <si>
    <t>BRKM5 está em clara tendência de baixa pelas médias de 21 e 200 dias e segue em movimento de baixa. Abaixo dos 5,6 pode buscar suportes 5,15 ou 4,71. Teria sinal de repique altista fechando acima dos 6,23 mirando resistências em 7,04 ou 7,92.</t>
  </si>
  <si>
    <t>BRAV3 está em tendência de alta pelas médias de 21 e 200 dias, mas começa a dar sinal de possível realização. Abaixo dos 20,55 poderia realizar na direção dos suportes 17,45 ou 16,22. Caso supere os 21,43 retomaria sinal de alta com projeções nos 23,88 ou 27,86. O IFR sobrecomprado alerta realizações se perder 20,55.</t>
  </si>
  <si>
    <t>AVGO34 está em clara tendência de baixa pelas médias de 21 e 200 dias e segue em movimento de baixa. Abaixo dos 26,26 pode buscar suportes 25,16 ou 24,07. Teria sinal de repique altista fechando acima dos 28,06 mirando resistências em 29,8 ou 31,98.</t>
  </si>
  <si>
    <t>BPAC11 está em clara tendência de baixa pelas médias de 21 e 200 dias e segue em movimento de baixa. Abaixo dos 54,54 pode buscar suportes 53 ou 51,11. Teria sinal de repique altista fechando acima dos 55,58 mirando resistências em 59,1 ou 62,86.</t>
  </si>
  <si>
    <t>CXSE3 apesar de estar em tendência de alta no longo prazo pela média de 200 dias, no curto prazo está em realização. Abaixo dos 20,22 pode seguir em baixa no curto prazo mirando suportes em 19,31 ou 18,31. Teria sinal de retomada altista fechando acima dos 20,67 mirando resistências em 22,54 ou 24,53.</t>
  </si>
  <si>
    <t>CAML3 está em clara tendência de baixa pelas médias de 21 e 200 dias e segue em movimento de baixa. Abaixo dos 4,56 pode buscar suportes 4,1 ou 3,67. Teria sinal de repique altista fechando acima dos 4,65 mirando resistências em 5,48 ou 6,33.</t>
  </si>
  <si>
    <t>BHIA3 está em clara tendência de baixa pelas médias de 21 e 200 dias e segue em movimento de baixa. Abaixo dos 0,76 pode buscar suportes 0,62 ou 0,49. Teria sinal de repique altista fechando acima dos 0,8 mirando resistências em 1,19 ou 1,45. O IFR sobrevendido alerta para recuperações se superar 0,8</t>
  </si>
  <si>
    <t>CATP34 apesar de estar em tendência de alta no longo prazo pela média de 200 dias, no curto prazo está em realização. Abaixo dos 248,55 pode seguir em baixa no curto prazo mirando suportes em 221,34 ou 194,14. Teria sinal de retomada altista fechando acima dos 262,37 mirando resistências em 336,58 ou 390,98. O IFR sobrevendido alerta para recuperações se superar 262,37</t>
  </si>
  <si>
    <t>CBAV3 está em tendência de alta pelas médias de 21 e 200 dias e vai mantendo sinal de força altista. Acima dos 10,98 pode buscar projeções nos 11,15 ou 11,43. Teria sinal de realização na perda dos 10,92 mirando os 10,7 ou 10,61. O padrão de volume favorece a alta. O IFR sobrecomprado alerta realizações se perder 10,92.</t>
  </si>
  <si>
    <t>CEAB3 está em clara tendência de baixa pelas médias de 21 e 200 dias e segue em movimento de baixa. Abaixo dos 9,12 pode buscar suportes 8,46 ou 7,8. Teria sinal de repique altista fechando acima dos 9,55 mirando resistências em 11,24 ou 12,55.</t>
  </si>
  <si>
    <t>CMIG3 está em tendência de alta pelas médias de 21 e 200 dias, mas começa a dar sinal de possível realização. Abaixo dos 16,3 poderia realizar na direção dos suportes 15,4 ou 14,89. Caso supere os 17,05 retomaria sinal de alta com projeções nos 18,06 ou 19,71.</t>
  </si>
  <si>
    <t>CMIG4 apesar de estar em tendência de alta no longo prazo pela média de 200 dias, no curto prazo está em realização. Abaixo dos 11 pode seguir em baixa no curto prazo mirando suportes em 10,69 ou 10,46. Teria sinal de retomada altista fechando acima dos 11,21 mirando resistências em 11,42 ou 11,87.</t>
  </si>
  <si>
    <t>COCA34 está em tendência de alta pelas médias de 21 e 200 dias e vai mantendo sinal de força altista. Acima dos 77,5 pode buscar projeções nos 83,03 ou 91,99. Teria sinal de realização na perda dos 75,1 mirando os 68,54 ou 65,77. O padrão de volume favorece a alta. O IFR sobrecomprado alerta realizações se perder 75,1.</t>
  </si>
  <si>
    <t>COGN3 está em tendência de baixa pelas médias de 21 e 200 dias, mas começa a dar sinais de repiques de alta. Acima dos 2,25 teria sinal de repique altista mirando resistências nos 2,44 ou 2,67. Já uma perda dos 2,16 traria de volta o sinal de baixa projetando de 2,06 a 1,94.</t>
  </si>
  <si>
    <t>Coinbase Global, Inc</t>
  </si>
  <si>
    <t>C2OI34</t>
  </si>
  <si>
    <t>C2OI34 está em tendência de baixa pela média de 200 dias, a parece ter completado movimento de repique de alta de curto prazo e pode estar retomando o movimento baixista. Abaixo dos 32,5 pode seguir em queda na direção dos suportes 30,1 ou 28,03. Teria sinal de repique altista fechando acima dos 34,6 mirando resistências em 36,79 ou 40,92.</t>
  </si>
  <si>
    <t>CSMG3 apesar de estar em tendência de alta no longo prazo pela média de 200 dias, no curto prazo está em realização. Abaixo dos 61,07 pode seguir em baixa no curto prazo mirando suportes em 58,52 ou 55,64. Teria sinal de retomada altista fechando acima dos 64,39 mirando resistências em 67,82 ou 73,56.</t>
  </si>
  <si>
    <t>CPLE3 apesar de estar em tendência de alta no longo prazo pela média de 200 dias, no curto prazo está em realização. Abaixo dos 14,19 pode seguir em baixa no curto prazo mirando suportes em 13,77 ou 13,36. Teria sinal de retomada altista fechando acima dos 14,91 mirando resistências em 15,53 ou 16,35.</t>
  </si>
  <si>
    <t>CSAN3 está em tendência de baixa pela média de 200 dias, a parece ter completado movimento de repique de alta de curto prazo e pode estar retomando o movimento baixista. Abaixo dos 3,88 pode seguir em queda na direção dos suportes 3,52 ou 3,34. Teria sinal de repique altista fechando acima dos 4,1 mirando resistências em 4,45 ou 5,03.</t>
  </si>
  <si>
    <t>CPFE3 está em clara tendência de baixa pelas médias de 21 e 200 dias e segue em movimento de baixa. Abaixo dos 43,88 pode buscar suportes 42,64 ou 41,4. Teria sinal de repique altista fechando acima dos 45,97 mirando resistências em 47,88 ou 50,35.</t>
  </si>
  <si>
    <t>CMIN3 está em tendência de alta pelas médias de 21 e 200 dias e vai mantendo sinal de força altista. Acima dos 5,99 pode buscar projeções nos 7,15 ou 9,04. Teria sinal de realização na perda dos 5,74 mirando os 4,1 ou 3,51. O IFR sobrecomprado alerta realizações se perder 5,74.</t>
  </si>
  <si>
    <t>CURY3 está em clara tendência de baixa pelas médias de 21 e 200 dias e segue em movimento de baixa. Abaixo dos 28,7 pode buscar suportes 26,59 ou 24,49. Teria sinal de repique altista fechando acima dos 30,09 mirando resistências em 35,5 ou 39,7.</t>
  </si>
  <si>
    <t>CVCB3 está em tendência de baixa pela média de 200 dias, a parece ter completado movimento de repique de alta de curto prazo e pode estar retomando o movimento baixista. Abaixo dos 1,27 pode seguir em queda na direção dos suportes 1,06 ou 0,95. Teria sinal de repique altista fechando acima dos 1,4 mirando resistências em 1,61 ou 1,95.</t>
  </si>
  <si>
    <t>CYRE3 está em clara tendência de baixa pelas médias de 21 e 200 dias e segue em movimento de baixa. Abaixo dos 20,4 pode buscar suportes 19,38 ou 18,36. Teria sinal de repique altista fechando acima dos 21,39 mirando resistências em 23,7 ou 25,73.</t>
  </si>
  <si>
    <t>CYRE4 está em clara tendência de baixa pelas médias de 21 e 200 dias e segue em movimento de baixa. Abaixo dos 19,27 pode buscar suportes 18,42 ou 17,57. Teria sinal de repique altista fechando acima dos 20 mirando resistências em 22,02 ou 23,71.</t>
  </si>
  <si>
    <t>DASA3 está em clara tendência de baixa pelas médias de 21 e 200 dias e segue em movimento de baixa. Abaixo dos 2,41 pode buscar suportes 2,16 ou 1,92. Teria sinal de repique altista fechando acima dos 2,71 mirando resistências em 3,2 ou 3,68.</t>
  </si>
  <si>
    <t>Datadog, Inc</t>
  </si>
  <si>
    <t>D1DG34</t>
  </si>
  <si>
    <t>D1DG34 está em tendência de alta pelas médias de 21 e 200 dias e vai mantendo sinal de força altista. Acima dos 140,45 pode buscar projeções nos 151,54 ou 169,49. Teria sinal de realização na perda dos 131,51 mirando os 122,5 ou 116,95. O padrão de volume favorece a alta.</t>
  </si>
  <si>
    <t>D1EL34 apesar de estar em tendência de alta no longo prazo pela média de 200 dias, no curto prazo está em realização. Abaixo dos 1840 pode seguir em baixa no curto prazo mirando suportes em 1682,53 ou 1525,07. Teria sinal de retomada altista fechando acima dos 2025,15 mirando resistências em 2349,59 ou 2664,51.</t>
  </si>
  <si>
    <t>DESK3 está em tendência de alta pelas médias de 21 e 200 dias e vai mantendo sinal de força altista. Acima dos 18,26 pode buscar projeções nos 18,73 ou 19,5. Teria sinal de realização na perda dos 17,9 mirando os 17,49 ou 17,25. O IFR sobrecomprado alerta realizações se perder 17,9.</t>
  </si>
  <si>
    <t>DXCO3 está em tendência de alta pelas médias de 21 e 200 dias, mas começa a dar sinal de possível realização. Abaixo dos 4,94 poderia realizar na direção dos suportes 4,72 ou 4,55. Caso supere os 5,25 retomaria sinal de alta com projeções nos 5,57 ou 6,1.</t>
  </si>
  <si>
    <t>PNVL3 está em tendência de baixa pela média de 200 dias, a parece ter completado movimento de repique de alta de curto prazo e pode estar retomando o movimento baixista. Abaixo dos 11,42 pode seguir em queda na direção dos suportes 10,43 ou 9,86. Teria sinal de repique altista fechando acima dos 11,7 mirando resistências em 12,25 ou 13,37.</t>
  </si>
  <si>
    <t>DIRR3 está em clara tendência de baixa pelas médias de 21 e 200 dias e segue em movimento de baixa. Abaixo dos 11,05 pode buscar suportes 10 ou 8,96. Teria sinal de repique altista fechando acima dos 11,65 mirando resistências em 14,42 ou 16,5. O IFR sobrevendido alerta para recuperações se superar 11,65</t>
  </si>
  <si>
    <t>ECOR3 está em clara tendência de baixa pelas médias de 21 e 200 dias e segue em movimento de baixa. Abaixo dos 6,72 pode buscar suportes 6,36 ou 6,01. Teria sinal de repique altista fechando acima dos 7,16 mirando resistências em 7,86 ou 8,56.</t>
  </si>
  <si>
    <t>LILY34 está em tendência de alta pelas médias de 21 e 200 dias, mas começa a dar sinal de possível realização. Abaixo dos 205,23 poderia realizar na direção dos suportes 192 ou 185,05. Caso supere os 214,47 retomaria sinal de alta com projeções nos 228,35 ou 250,82.</t>
  </si>
  <si>
    <t>EMBJ3 está em tendência de alta pelas médias de 21 e 200 dias, mas começa a dar sinal de possível realização. Abaixo dos 85,46 poderia realizar na direção dos suportes 80,69 ou 78,16. Caso supere os 88,86 retomaria sinal de alta com projeções nos 93,9 ou 102,07.</t>
  </si>
  <si>
    <t>ENGI11 está em clara tendência de baixa pelas médias de 21 e 200 dias e segue em movimento de baixa. Abaixo dos 48,46 pode buscar suportes 47,02 ou 45,38. Teria sinal de repique altista fechando acima dos 49,85 mirando resistências em 52,3 ou 55,56.</t>
  </si>
  <si>
    <t>ENEV3 está em tendência de alta no longo prazo, teve uma correção no curto prazo, mas pode estar retomando sinal de altas. Acima dos 26,37 pode buscar 27,95 ou 29,85. Abaixo dos 25,61 retomaria sinal de realização mirando suportes em 24,87 ou 23,91.</t>
  </si>
  <si>
    <t>EGIE3 está em clara tendência de baixa pelas médias de 21 e 200 dias e segue em movimento de baixa. Abaixo dos 29,2 pode buscar suportes 27,53 ou 25,86. Teria sinal de repique altista fechando acima dos 29,96 mirando resistências em 34,6 ou 37,93. O IFR sobrevendido alerta para recuperações se superar 29,96</t>
  </si>
  <si>
    <t>EQTL3 está em clara tendência de baixa pelas médias de 21 e 200 dias e segue em movimento de baixa. Abaixo dos 37,78 pode buscar suportes 36,75 ou 35,73. Teria sinal de repique altista fechando acima dos 38,87 mirando resistências em 41,09 ou 43,13.</t>
  </si>
  <si>
    <t>EUCA4 apesar de estar em tendência de alta no longo prazo pela média de 200 dias, no curto prazo está em realização. Abaixo dos 21,5 pode seguir em baixa no curto prazo mirando suportes em 20,53 ou 19,57. Teria sinal de retomada altista fechando acima dos 22,73 mirando resistências em 24,61 ou 26,53.</t>
  </si>
  <si>
    <t>EVEN3 está em clara tendência de baixa pelas médias de 21 e 200 dias e segue em movimento de baixa. Abaixo dos 4,74 pode buscar suportes 4,4 ou 4,07. Teria sinal de repique altista fechando acima dos 4,86 mirando resistências em 5,82 ou 6,48.</t>
  </si>
  <si>
    <t>EZTC3 está em clara tendência de baixa pelas médias de 21 e 200 dias e segue em movimento de baixa. Abaixo dos 11,08 pode buscar suportes 10,34 ou 9,6. Teria sinal de repique altista fechando acima dos 11,41 mirando resistências em 13,46 ou 14,93. O IFR sobrevendido alerta para recuperações se superar 11,41</t>
  </si>
  <si>
    <t>FESA4 está em tendência de baixa pela média de 200 dias, a parece ter completado movimento de repique de alta de curto prazo e pode estar retomando o movimento baixista. Abaixo dos 5,91 pode seguir em queda na direção dos suportes 5,69 ou 5,53. Teria sinal de repique altista fechando acima dos 6,18 mirando resistências em 6,48 ou 6,97.</t>
  </si>
  <si>
    <t>FLRY3 está em tendência de alta pelas médias de 21 e 200 dias, mas começa a dar sinal de possível realização. Abaixo dos 16,73 poderia realizar na direção dos suportes 15,15 ou 14,51. Caso supere os 17,2 retomaria sinal de alta com projeções nos 18,46 ou 20,51.</t>
  </si>
  <si>
    <t>FRAS3 está em tendência de baixa pela média de 200 dias, a parece ter completado movimento de repique de alta de curto prazo e pode estar retomando o movimento baixista. Abaixo dos 20,39 pode seguir em queda na direção dos suportes 18,87 ou 18,08. Teria sinal de repique altista fechando acima dos 21,4 mirando resistências em 22,96 ou 25,49.</t>
  </si>
  <si>
    <t>GGBR4 está em tendência de alta pelas médias de 21 e 200 dias, mas começa a dar sinal de possível realização. Abaixo dos 24,63 poderia realizar na direção dos suportes 20,49 ou 18,95. Caso supere os 25,45 retomaria sinal de alta com projeções nos 28,51 ou 33,47.</t>
  </si>
  <si>
    <t>GOAU4 está em tendência de alta pelas médias de 21 e 200 dias, mas começa a dar sinal de possível realização. Abaixo dos 10,68 poderia realizar na direção dos suportes 9,04 ou 8,44. Caso supere os 10,97 retomaria sinal de alta com projeções nos 12,16 ou 14,09.</t>
  </si>
  <si>
    <t>GGPS3 está em clara tendência de baixa pelas médias de 21 e 200 dias e segue em movimento de baixa. Abaixo dos 11,44 pode buscar suportes 10,87 ou 10,3. Teria sinal de repique altista fechando acima dos 11,82 mirando resistências em 13,28 ou 14,41.</t>
  </si>
  <si>
    <t>GRND3 está em clara tendência de baixa pelas médias de 21 e 200 dias e segue em movimento de baixa. Abaixo dos 3,61 pode buscar suportes 3,49 ou 3,37. Teria sinal de repique altista fechando acima dos 3,73 mirando resistências em 3,99 ou 4,22.</t>
  </si>
  <si>
    <t>GMAT3 está em tendência de baixa pela média de 200 dias, a parece ter completado movimento de repique de alta de curto prazo e pode estar retomando o movimento baixista. Abaixo dos 3,86 pode seguir em queda na direção dos suportes 3,55 ou 3,38. Teria sinal de repique altista fechando acima dos 3,95 mirando resistências em 4,07 ou 4,39.</t>
  </si>
  <si>
    <t>SBFG3 está em clara tendência de baixa pelas médias de 21 e 200 dias e segue em movimento de baixa. Abaixo dos 9,26 pode buscar suportes 8,89 ou 8,52. Teria sinal de repique altista fechando acima dos 9,6 mirando resistências em 10,45 ou 11,18.</t>
  </si>
  <si>
    <t>HBSA3 está em clara tendência de baixa pelas médias de 21 e 200 dias e segue em movimento de baixa. Abaixo dos 3,16 pode buscar suportes 2,98 ou 2,81. Teria sinal de repique altista fechando acima dos 3,26 mirando resistências em 3,72 ou 4,06.</t>
  </si>
  <si>
    <t>HYPE3 está em tendência de baixa pela média de 200 dias, a parece ter completado movimento de repique de alta de curto prazo e pode estar retomando o movimento baixista. Abaixo dos 20,96 pode seguir em queda na direção dos suportes 19,9 ou 19,3. Teria sinal de repique altista fechando acima dos 21,82 mirando resistências em 23 ou 24,92.</t>
  </si>
  <si>
    <t>IGTI11 está em clara tendência de baixa pelas médias de 21 e 200 dias e segue em movimento de baixa. Abaixo dos 24,08 pode buscar suportes 23,29 ou 22,5. Teria sinal de repique altista fechando acima dos 25,32 mirando resistências em 26,63 ou 28,2.</t>
  </si>
  <si>
    <t>ITLC34 apesar de estar em tendência de alta no longo prazo pela média de 200 dias, no curto prazo está em realização. Abaixo dos 69,89 pode seguir em baixa no curto prazo mirando suportes em 55,21 ou 40,54. Teria sinal de retomada altista fechando acima dos 75,35 mirando resistências em 117,38 ou 146,72. O IFR sobrevendido alerta para recuperações se superar 75,35</t>
  </si>
  <si>
    <t>INTB3 está em tendência de alta pelas médias de 21 e 200 dias, mas começa a dar sinal de possível realização. Abaixo dos 13,22 poderia realizar na direção dos suportes 12,67 ou 12,18. Caso supere os 13,58 retomaria sinal de alta com projeções nos 14,25 ou 15,22.</t>
  </si>
  <si>
    <t>INBR32 está em clara tendência de baixa pelas médias de 21 e 200 dias e segue em movimento de baixa. Abaixo dos 27,03 pode buscar suportes 26,04 ou 25,05. Teria sinal de repique altista fechando acima dos 28,68 mirando resistências em 30,22 ou 32,19.</t>
  </si>
  <si>
    <t>MYPK3 está em tendência de baixa pela média de 200 dias, a parece ter completado movimento de repique de alta de curto prazo e pode estar retomando o movimento baixista. Abaixo dos 9,41 pode seguir em queda na direção dos suportes 8,76 ou 8,49. Teria sinal de repique altista fechando acima dos 9,61 mirando resistências em 10,13 ou 10,98.</t>
  </si>
  <si>
    <t>RANI3 está em clara tendência de baixa pelas médias de 21 e 200 dias e segue em movimento de baixa. Abaixo dos 7,96 pode buscar suportes 7,79 ou 7,67. Teria sinal de repique altista fechando acima dos 8,16 mirando resistências em 8,38 ou 8,75.</t>
  </si>
  <si>
    <t>IRBR3 apesar de estar em tendência de alta no longo prazo pela média de 200 dias, no curto prazo está em realização. Abaixo dos 52,79 pode seguir em baixa no curto prazo mirando suportes em 51,17 ou 49,55. Teria sinal de retomada altista fechando acima dos 53,67 mirando resistências em 58,02 ou 61,25.</t>
  </si>
  <si>
    <t>ISAE4 está em clara tendência de baixa pelas médias de 21 e 200 dias e segue em movimento de baixa. Abaixo dos 26,08 pode buscar suportes 24,77 ou 23,47. Teria sinal de repique altista fechando acima dos 26,93 mirando resistências em 30,29 ou 32,89.</t>
  </si>
  <si>
    <t>ITSA3 apesar de estar em tendência de alta no longo prazo pela média de 200 dias, no curto prazo está em realização. Abaixo dos 13,53 pode seguir em baixa no curto prazo mirando suportes em 13,26 ou 12,95. Teria sinal de retomada altista fechando acima dos 13,97 mirando resistências em 14,24 ou 14,84.</t>
  </si>
  <si>
    <t>ITSA4 apesar de estar em tendência de alta no longo prazo pela média de 200 dias, no curto prazo está em realização. Abaixo dos 13,48 pode seguir em baixa no curto prazo mirando suportes em 13,18 ou 12,85. Teria sinal de retomada altista fechando acima dos 13,72 mirando resistências em 14,22 ou 14,86.</t>
  </si>
  <si>
    <t>ITUB3 apesar de estar em tendência de alta no longo prazo pela média de 200 dias, no curto prazo está em realização. Abaixo dos 43,66 pode seguir em baixa no curto prazo mirando suportes em 42,67 ou 41,69. Teria sinal de retomada altista fechando acima dos 45,44 mirando resistências em 46,84 ou 48,8.</t>
  </si>
  <si>
    <t>ITUB4 apesar de estar em tendência de alta no longo prazo pela média de 200 dias, no curto prazo está em realização. Abaixo dos 41,47 pode seguir em baixa no curto prazo mirando suportes em 40,49 ou 39,51. Teria sinal de retomada altista fechando acima dos 42,73 mirando resistências em 44,64 ou 46,59.</t>
  </si>
  <si>
    <t>JALL3 está em tendência de baixa pelas médias de 21 e 200 dias, mas começa a dar sinais de repiques de alta. Acima dos 2,01 teria sinal de repique altista mirando resistências nos 2,25 ou 2,43. Já uma perda dos 1,95 traria de volta o sinal de baixa projetando de 1,85 a 1,76.</t>
  </si>
  <si>
    <t>JBSS32 está em tendência de alta pelas médias de 21 e 200 dias e vai mantendo sinal de força altista. Acima dos 72,75 pode buscar projeções nos 81,08 ou 94,57. Teria sinal de realização na perda dos 70,16 mirando os 59,26 ou 55,09. O IFR sobrecomprado alerta realizações se perder 70,16.</t>
  </si>
  <si>
    <t>JHSF3 apesar de estar em tendência de alta no longo prazo pela média de 200 dias, no curto prazo está em realização. Abaixo dos 10,22 pode seguir em baixa no curto prazo mirando suportes em 9,83 ou 9,45. Teria sinal de retomada altista fechando acima dos 11,05 mirando resistências em 11,45 ou 12,21.</t>
  </si>
  <si>
    <t>JPMC34 está em tendência de alta pelas médias de 21 e 200 dias, mas começa a dar sinal de possível realização. Abaixo dos 175,56 poderia realizar na direção dos suportes 165,8 ou 160,04. Caso supere os 184,41 retomaria sinal de alta com projeções nos 195,91 ou 214,52.</t>
  </si>
  <si>
    <t>JSLG3 está em clara tendência de baixa pelas médias de 21 e 200 dias e segue em movimento de baixa. Abaixo dos 5,53 pode buscar suportes 5,31 ou 5,1. Teria sinal de repique altista fechando acima dos 5,97 mirando resistências em 6,37 ou 7,03.</t>
  </si>
  <si>
    <t>KEPL3 apesar de estar em tendência de baixa no longo prazo pela média de 200 dias, no curto prazo está com sinal de recuperação favorecendo repiques de alta. Acima dos 6,5 pode seguir repique altista na direção resistências nos 6,74 ou 7,03. Caso perca os 6,27 teria sinal de baixa projetando de 6,12 a 5,97. O padrão de volume favorece a alta.</t>
  </si>
  <si>
    <t>Kla Corp</t>
  </si>
  <si>
    <t>K1LA34</t>
  </si>
  <si>
    <t>K1LA34 apesar de estar em tendência de alta no longo prazo pela média de 200 dias, no curto prazo está em realização. Abaixo dos 43,5 pode seguir em baixa no curto prazo mirando suportes em 32,45 ou 21,4. Teria sinal de retomada altista fechando acima dos 48,45 mirando resistências em 79,26 ou 101,35. O IFR sobrevendido alerta para recuperações se superar 48,45</t>
  </si>
  <si>
    <t>KLBN3 está em tendência de baixa pela média de 200 dias, a parece ter completado movimento de repique de alta de curto prazo e pode estar retomando o movimento baixista. Abaixo dos 3,55 pode seguir em queda na direção dos suportes 3,34 ou 3,23. Teria sinal de repique altista fechando acima dos 3,68 mirando resistências em 3,89 ou 4,23.</t>
  </si>
  <si>
    <t>KLBN4 está em tendência de alta pelas médias de 21 e 200 dias, mas começa a dar sinal de possível realização. Abaixo dos 3,58 poderia realizar na direção dos suportes 3,33 ou 3,22. Caso supere os 3,66 retomaria sinal de alta com projeções nos 3,86 ou 4,19.</t>
  </si>
  <si>
    <t>KLBN11 está em tendência de alta pelas médias de 21 e 200 dias, mas começa a dar sinal de possível realização. Abaixo dos 17,94 poderia realizar na direção dos suportes 16,61 ou 16,08. Caso supere os 18,31 retomaria sinal de alta com projeções nos 19,36 ou 21,06.</t>
  </si>
  <si>
    <t>LAVV3 está em clara tendência de baixa pelas médias de 21 e 200 dias e segue em movimento de baixa. Abaixo dos 9,87 pode buscar suportes 9,32 ou 8,77. Teria sinal de repique altista fechando acima dos 10,26 mirando resistências em 11,64 ou 12,73.</t>
  </si>
  <si>
    <t>LIGT3 apesar de estar em tendência de baixa no longo prazo pela média de 200 dias, no curto prazo está com sinal de recuperação favorecendo repiques de alta. Acima dos 3,26 pode seguir repique altista na direção resistências nos 3,58 ou 4,06. Caso perca os 3,1 teria sinal de baixa projetando de 2,79 a 2,54.</t>
  </si>
  <si>
    <t>RENT3 está em clara tendência de baixa pelas médias de 21 e 200 dias e segue em movimento de baixa. Abaixo dos 36,03 pode buscar suportes 34,17 ou 32,32. Teria sinal de repique altista fechando acima dos 38,2 mirando resistências em 42,03 ou 45,73.</t>
  </si>
  <si>
    <t>RENT4 está em clara tendência de baixa pelas médias de 21 e 200 dias e segue em movimento de baixa. Abaixo dos 35,14 pode buscar suportes 33,44 ou 31,75. Teria sinal de repique altista fechando acima dos 37,51 mirando resistências em 40,61 ou 43,99.</t>
  </si>
  <si>
    <t>LOGG3 apesar de estar em tendência de alta no longo prazo pela média de 200 dias, no curto prazo está em realização. Abaixo dos 25,01 pode seguir em baixa no curto prazo mirando suportes em 23,86 ou 22,72. Teria sinal de retomada altista fechando acima dos 26,05 mirando resistências em 28,7 ou 30,98. O IFR sobrevendido alerta para recuperações se superar 26,05</t>
  </si>
  <si>
    <t>LREN3 está em clara tendência de baixa pelas médias de 21 e 200 dias e segue em movimento de baixa. Abaixo dos 13,12 pode buscar suportes 12,47 ou 11,82. Teria sinal de repique altista fechando acima dos 13,94 mirando resistências em 15,22 ou 16,51.</t>
  </si>
  <si>
    <t>LWSA3 está em clara tendência de baixa pelas médias de 21 e 200 dias e segue em movimento de baixa. Abaixo dos 3,6 pode buscar suportes 3,41 ou 3,22. Teria sinal de repique altista fechando acima dos 3,78 mirando resistências em 4,21 ou 4,58.</t>
  </si>
  <si>
    <t>MDIA3 está em clara tendência de baixa pelas médias de 21 e 200 dias e segue em movimento de baixa. Abaixo dos 16,96 pode buscar suportes 16,57 ou 16,18. Teria sinal de repique altista fechando acima dos 17,22 mirando resistências em 18,21 ou 18,98.</t>
  </si>
  <si>
    <t>MGLU3 está em tendência de baixa pela média de 200 dias, a parece ter completado movimento de repique de alta de curto prazo e pode estar retomando o movimento baixista. Abaixo dos 4,71 pode seguir em queda na direção dos suportes 4,24 ou 3,91. Teria sinal de repique altista fechando acima dos 4,87 mirando resistências em 5,3 ou 5,95.</t>
  </si>
  <si>
    <t>POMO3 está em tendência de baixa pelas médias de 21 e 200 dias, mas começa a dar sinais de repiques de alta. Acima dos 4,97 teria sinal de repique altista mirando resistências nos 5,69 ou 6,36. Já uma perda dos 4,86 traria de volta o sinal de baixa projetando de 4,6 a 4,26.</t>
  </si>
  <si>
    <t>POMO4 está em clara tendência de baixa pelas médias de 21 e 200 dias e segue em movimento de baixa. Abaixo dos 5,3 pode buscar suportes 5 ou 4,67. Teria sinal de repique altista fechando acima dos 5,38 mirando resistências em 6,06 ou 6,71.</t>
  </si>
  <si>
    <t>MBRF3 apesar de estar em tendência de baixa no longo prazo pela média de 200 dias, no curto prazo está com sinal de recuperação favorecendo repiques de alta. Acima dos 16,69 pode seguir repique altista na direção resistências nos 18,4 ou 20,81. Caso perca os 16,2 teria sinal de baixa projetando de 14,49 a 13,28. O padrão de volume favorece a alta.</t>
  </si>
  <si>
    <t>M2RV34 apesar de estar em tendência de alta no longo prazo pela média de 200 dias, no curto prazo está em realização. Abaixo dos 83,75 pode seguir em baixa no curto prazo mirando suportes em 62,67 ou 41,59. Teria sinal de retomada altista fechando acima dos 90,5 mirando resistências em 151,97 ou 194,12. O IFR sobrevendido alerta para recuperações se superar 90,5</t>
  </si>
  <si>
    <t>Mastercard Inc</t>
  </si>
  <si>
    <t>MSCD34</t>
  </si>
  <si>
    <t>MSCD34 está em tendência de alta pelas médias de 21 e 200 dias, mas começa a dar sinal de possível realização. Abaixo dos 91,11 poderia realizar na direção dos suportes 84,9 ou 81,99. Caso supere os 94,3 retomaria sinal de alta com projeções nos 100,1 ou 109,5.</t>
  </si>
  <si>
    <t>CASH3 está em tendência de alta no longo prazo, teve uma correção no curto prazo, mas pode estar retomando sinal de altas. Acima dos 4,34 pode buscar 4,95 ou 5,58. Abaixo dos 4,2 retomaria sinal de realização mirando suportes em 3,92 ou 3,6.</t>
  </si>
  <si>
    <t>MELI34 apesar de estar em tendência de baixa no longo prazo pela média de 200 dias, no curto prazo está com sinal de recuperação favorecendo repiques de alta. Acima dos 80,92 pode seguir repique altista na direção resistências nos 85,61 ou 93,2. Caso perca os 78,7 teria sinal de baixa projetando de 73,33 a 70,98.</t>
  </si>
  <si>
    <t>BMEB4 está em clara tendência de baixa pelas médias de 21 e 200 dias e segue em movimento de baixa. Abaixo dos 55,1 pode buscar suportes 50,85 ou 46,6. Teria sinal de repique altista fechando acima dos 57,51 mirando resistências em 68,85 ou 77,34. O IFR sobrevendido alerta para recuperações se superar 57,51</t>
  </si>
  <si>
    <t>M1TA34 está em clara tendência de baixa pelas médias de 21 e 200 dias e segue em movimento de baixa. Abaixo dos 102,1 pode buscar suportes 95,17 ou 88,25. Teria sinal de repique altista fechando acima dos 109,19 mirando resistências em 124,5 ou 138,34. O IFR sobrevendido alerta para recuperações se superar 109,19</t>
  </si>
  <si>
    <t>LEVE3 está em tendência de baixa pelas médias de 21 e 200 dias, mas começa a dar sinais de repiques de alta. Acima dos 31,54 teria sinal de repique altista mirando resistências nos 33,25 ou 34,55. Já uma perda dos 31,14 traria de volta o sinal de baixa projetando de 30,48 a 29,83.</t>
  </si>
  <si>
    <t>MUTC34 apesar de estar em tendência de alta no longo prazo pela média de 200 dias, no curto prazo está em realização. Abaixo dos 631,16 pode seguir em baixa no curto prazo mirando suportes em 532,91 ou 434,66. Teria sinal de retomada altista fechando acima dos 718,5 mirando resistências em 949,11 ou 1145,6. O IFR sobrevendido alerta para recuperações se superar 718,5</t>
  </si>
  <si>
    <t>MSFT34 apesar de estar em tendência de baixa no longo prazo pela média de 200 dias, no curto prazo está com sinal de recuperação favorecendo repiques de alta. Acima dos 86,2 pode seguir repique altista na direção resistências nos 90,05 ou 96,29. Caso perca os 82,92 teria sinal de baixa projetando de 79,96 a 78,03.</t>
  </si>
  <si>
    <t>MILS3 está em tendência de alta pelas médias de 21 e 200 dias e vai mantendo sinal de força altista. Acima dos 15,62 pode buscar projeções nos 15,89 ou 16,34. Teria sinal de realização na perda dos 15,47 mirando os 15,17 ou 15,03.</t>
  </si>
  <si>
    <t>BEEF3 está em tendência de baixa pelas médias de 21 e 200 dias, mas começa a dar sinais de repiques de alta. Acima dos 3,51 teria sinal de repique altista mirando resistências nos 3,78 ou 4,02. Já uma perda dos 3,39 traria de volta o sinal de baixa projetando de 3,26 a 3,14.</t>
  </si>
  <si>
    <t>MTRE3 está em clara tendência de baixa pelas médias de 21 e 200 dias e segue em movimento de baixa. Abaixo dos 2,81 pode buscar suportes 2,64 ou 2,47. Teria sinal de repique altista fechando acima dos 2,96 mirando resistências em 3,36 ou 3,69. O IFR sobrevendido alerta para recuperações se superar 2,96</t>
  </si>
  <si>
    <t>MOTV3 está em clara tendência de baixa pelas médias de 21 e 200 dias e segue em movimento de baixa. Abaixo dos 14,08 pode buscar suportes 13,69 ou 13,3. Teria sinal de repique altista fechando acima dos 14,76 mirando resistências em 15,34 ou 16,11.</t>
  </si>
  <si>
    <t>MDNE3 está em clara tendência de baixa pelas médias de 21 e 200 dias e segue em movimento de baixa. Abaixo dos 23,54 pode buscar suportes 21,24 ou 18,94. Teria sinal de repique altista fechando acima dos 24,72 mirando resistências em 30,98 ou 35,57. O IFR sobrevendido alerta para recuperações se superar 24,72</t>
  </si>
  <si>
    <t>MOVI3 está em clara tendência de baixa pelas médias de 21 e 200 dias e segue em movimento de baixa. Abaixo dos 7,72 pode buscar suportes 7,12 ou 6,52. Teria sinal de repique altista fechando acima dos 8,13 mirando resistências em 9,66 ou 10,85.</t>
  </si>
  <si>
    <t>MRVE3 está em clara tendência de baixa pelas médias de 21 e 200 dias e segue em movimento de baixa. Abaixo dos 4,36 pode buscar suportes 4 ou 3,65. Teria sinal de repique altista fechando acima dos 4,68 mirando resistências em 5,5 ou 6,2.</t>
  </si>
  <si>
    <t>MLAS3 está em tendência de alta pelas médias de 21 e 200 dias e vai mantendo sinal de força altista. Acima dos 1,81 pode buscar projeções nos 1,97 ou 2,23. Teria sinal de realização na perda dos 1,68 mirando os 1,55 ou 1,46. O padrão de volume favorece a alta.</t>
  </si>
  <si>
    <t>MULT3 está em clara tendência de baixa pelas médias de 21 e 200 dias e segue em movimento de baixa. Abaixo dos 27,54 pode buscar suportes 26,62 ou 25,71. Teria sinal de repique altista fechando acima dos 28,8 mirando resistências em 30,5 ou 32,32.</t>
  </si>
  <si>
    <t>NATU3 está em clara tendência de baixa pelas médias de 21 e 200 dias e segue em movimento de baixa. Abaixo dos 8,22 pode buscar suportes 7,7 ou 7,3. Teria sinal de repique altista fechando acima dos 8,41 mirando resistências em 8,97 ou 9,75.</t>
  </si>
  <si>
    <t>NFLX34 apesar de estar em tendência de baixa no longo prazo pela média de 200 dias, no curto prazo está com sinal de recuperação favorecendo repiques de alta. Acima dos 7,55 pode seguir repique altista na direção resistências nos 8,18 ou 9,1. Caso perca os 7,35 teria sinal de baixa projetando de 6,68 a 6,21. O padrão de volume favorece a alta.</t>
  </si>
  <si>
    <t>ROXO34 está em tendência de baixa pela média de 200 dias, a parece ter completado movimento de repique de alta de curto prazo e pode estar retomando o movimento baixista. Abaixo dos 11,94 pode seguir em queda na direção dos suportes 11,21 ou 10,77. Teria sinal de repique altista fechando acima dos 12,61 mirando resistências em 13,47 ou 14,87.</t>
  </si>
  <si>
    <t>NVDC34 está em clara tendência de baixa pelas médias de 21 e 200 dias e segue em movimento de baixa. Abaixo dos 20,33 pode buscar suportes 19,63 ou 18,93. Teria sinal de repique altista fechando acima dos 21,05 mirando resistências em 22,59 ou 23,98.</t>
  </si>
  <si>
    <t>OPCT3 apesar de estar em tendência de alta no longo prazo pela média de 200 dias, no curto prazo está em realização. Abaixo dos 10 pode seguir em baixa no curto prazo mirando suportes em 9,54 ou 9,09. Teria sinal de retomada altista fechando acima dos 10,63 mirando resistências em 11,46 ou 12,36.</t>
  </si>
  <si>
    <t>ONCO3 está em clara tendência de baixa pelas médias de 21 e 200 dias e segue em movimento de baixa. Abaixo dos 0,58 pode buscar suportes 0,32 ou 0,07. Teria sinal de repique altista fechando acima dos 0,61 mirando resistências em 1,4 ou 1,9. O IFR sobrevendido alerta para recuperações se superar 0,61</t>
  </si>
  <si>
    <t>ORCL34 está em clara tendência de baixa pelas médias de 21 e 200 dias e segue em movimento de baixa. Abaixo dos 97,35 pode buscar suportes 88,05 ou 78,76. Teria sinal de repique altista fechando acima dos 103,47 mirando resistências em 127,42 ou 146.</t>
  </si>
  <si>
    <t>OBTC3 está em clara tendência de baixa pelas médias de 21 e 200 dias e segue em movimento de baixa. Abaixo dos 5,89 pode buscar suportes 5,7 ou 5,52. Teria sinal de repique altista fechando acima dos 6,48 mirando resistências em 6,84 ou 7,43.</t>
  </si>
  <si>
    <t>ORVR3 está em clara tendência de baixa pelas médias de 21 e 200 dias e segue em movimento de baixa. Abaixo dos 67,26 pode buscar suportes 63,02 ou 58,79. Teria sinal de repique altista fechando acima dos 71,6 mirando resistências em 80,95 ou 89,41. O IFR sobrevendido alerta para recuperações se superar 71,6</t>
  </si>
  <si>
    <t>PCAR3 apesar de estar em tendência de baixa no longo prazo pela média de 200 dias, no curto prazo está com sinal de recuperação favorecendo repiques de alta. Acima dos 2,94 pode seguir repique altista na direção resistências nos 3,37 ou 4,07. Caso perca os 2,69 teria sinal de baixa projetando de 2,24 a 2,02.</t>
  </si>
  <si>
    <t>PGMN3 está em clara tendência de baixa pelas médias de 21 e 200 dias e segue em movimento de baixa. Abaixo dos 3,09 pode buscar suportes 2,85 ou 2,62. Teria sinal de repique altista fechando acima dos 3,2 mirando resistências em 3,85 ou 4,31. O IFR sobrevendido alerta para recuperações se superar 3,2</t>
  </si>
  <si>
    <t>P2LT34 está em clara tendência de baixa pelas médias de 21 e 200 dias e segue em movimento de baixa. Abaixo dos 201,6 pode buscar suportes 190,35 ou 179,1. Teria sinal de repique altista fechando acima dos 215,81 mirando resistências em 238 ou 260,49.</t>
  </si>
  <si>
    <t>PMAM3 está em tendência de baixa pela média de 200 dias, a parece ter completado movimento de repique de alta de curto prazo e pode estar retomando o movimento baixista. Abaixo dos 0,21 pode seguir em queda na direção dos suportes 0,14 ou 0,08. Teria sinal de repique altista fechando acima dos 0,31 mirando resistências em 0,41 ou 0,53.</t>
  </si>
  <si>
    <t>PETR3 está em tendência de alta pelas médias de 21 e 200 dias e vai mantendo sinal de força altista. Acima dos 47,94 pode buscar projeções nos 49,06 ou 53,84. Teria sinal de realização na perda dos 47,21 mirando os 41,32 ou 38,92. O padrão de volume favorece a alta.</t>
  </si>
  <si>
    <t>PETR4 está em tendência de alta pelas médias de 21 e 200 dias e vai mantendo sinal de força altista. Acima dos 42,4 pode buscar projeções nos 43,49 ou 47,25. Teria sinal de realização na perda dos 41,75 mirando os 37,4 ou 35,51. O padrão de volume favorece a alta.</t>
  </si>
  <si>
    <t>RECV3 apesar de estar em tendência de baixa no longo prazo pela média de 200 dias, no curto prazo está com sinal de recuperação favorecendo repiques de alta. Acima dos 10,43 pode seguir repique altista na direção resistências nos 11,04 ou 12,05. Caso perca os 10,28 teria sinal de baixa projetando de 9,39 a 8,88.</t>
  </si>
  <si>
    <t>PRIO3 está em tendência de alta pelas médias de 21 e 200 dias e vai mantendo sinal de força altista. Acima dos 59,08 pode buscar projeções nos 61,35 ou 67,52. Teria sinal de realização na perda dos 57,9 mirando os 51,36 ou 48,27. O padrão de volume favorece a alta.</t>
  </si>
  <si>
    <t>AUAU3 está em tendência de alta pelas médias de 21 e 200 dias e vai mantendo sinal de força altista. Acima dos 3,38 pode buscar projeções nos 3,57 ou 3,89. Teria sinal de realização na perda dos 3,25 mirando os 3,06 ou 2,96. O padrão de volume favorece a alta.</t>
  </si>
  <si>
    <t>PINE4 está em tendência de alta pelas médias de 21 e 200 dias, mas começa a dar sinal de possível realização. Abaixo dos 12,51 poderia realizar na direção dos suportes 10,85 ou 9,93. Caso supere os 13,8 retomaria sinal de alta com projeções nos 15,62 ou 18,57.</t>
  </si>
  <si>
    <t>PLPL3 está em clara tendência de baixa pelas médias de 21 e 200 dias e segue em movimento de baixa. Abaixo dos 7,22 pode buscar suportes 6,77 ou 6,33. Teria sinal de repique altista fechando acima dos 7,49 mirando resistências em 8,65 ou 9,53.</t>
  </si>
  <si>
    <t>PSSA3 apesar de estar em tendência de alta no longo prazo pela média de 200 dias, no curto prazo está em realização. Abaixo dos 53,35 pode seguir em baixa no curto prazo mirando suportes em 51,32 ou 50,01. Teria sinal de retomada altista fechando acima dos 55,55 mirando resistências em 58,16 ou 62,39.</t>
  </si>
  <si>
    <t>POSI3 está em clara tendência de baixa pelas médias de 21 e 200 dias e segue em movimento de baixa. Abaixo dos 3,48 pode buscar suportes 3,28 ou 3,08. Teria sinal de repique altista fechando acima dos 3,6 mirando resistências em 4,12 ou 4,51.</t>
  </si>
  <si>
    <t>PRNR3 está em tendência de alta pelas médias de 21 e 200 dias, mas começa a dar sinal de possível realização. Abaixo dos 18,72 poderia realizar na direção dos suportes 17,12 ou 16,41. Caso supere os 19,4 retomaria sinal de alta com projeções nos 20,8 ou 23,08.</t>
  </si>
  <si>
    <t>QCOM34 está em clara tendência de baixa pelas médias de 21 e 200 dias e segue em movimento de baixa. Abaixo dos 66 pode buscar suportes 60,59 ou 55,18. Teria sinal de repique altista fechando acima dos 69,87 mirando resistências em 83,5 ou 94,31. O IFR sobrevendido alerta para recuperações se superar 69,87</t>
  </si>
  <si>
    <t>QUAL3 está em clara tendência de baixa pelas médias de 21 e 200 dias e segue em movimento de baixa. Abaixo dos 1,37 pode buscar suportes 1,2 ou 1,04. Teria sinal de repique altista fechando acima dos 1,48 mirando resistências em 1,89 ou 2,21.</t>
  </si>
  <si>
    <t>LJQQ3 está em clara tendência de baixa pelas médias de 21 e 200 dias e segue em movimento de baixa. Abaixo dos 1,19 pode buscar suportes 1,12 ou 1,04. Teria sinal de repique altista fechando acima dos 1,23 mirando resistências em 1,35 ou 1,49.</t>
  </si>
  <si>
    <t>RaiaDrogasil</t>
  </si>
  <si>
    <t>RADL3 está em clara tendência de baixa pelas médias de 21 e 200 dias e segue em movimento de baixa. Abaixo dos 17,7 pode buscar suportes 16,44 ou 15,64. Teria sinal de repique altista fechando acima dos 18,26 mirando resistências em 19 ou 20,58.</t>
  </si>
  <si>
    <t>RAIZ4 está em clara tendência de baixa pelas médias de 21 e 200 dias e segue em movimento de baixa. Abaixo dos 0,25 pode buscar suportes 0,2 ou 0,15. Teria sinal de repique altista fechando acima dos 0,28 mirando resistências em 0,41 ou 0,5. O IFR sobrevendido alerta para recuperações se superar 0,28</t>
  </si>
  <si>
    <t>RAPT4 está em tendência de baixa pela média de 200 dias, a parece ter completado movimento de repique de alta de curto prazo e pode estar retomando o movimento baixista. Abaixo dos 4,82 pode seguir em queda na direção dos suportes 4,37 ou 4,17. Teria sinal de repique altista fechando acima dos 5 mirando resistências em 5,38 ou 6,01.</t>
  </si>
  <si>
    <t>RCSL4 apesar de estar em tendência de baixa no longo prazo pela média de 200 dias, no curto prazo está com sinal de recuperação favorecendo repiques de alta. Acima dos 0,68 pode seguir repique altista na direção resistências nos 0,84 ou 1,11. Caso perca os 0,63 teria sinal de baixa projetando de 0,41 a 0,32. O padrão de volume favorece a alta. O IFR sobrecomprado alerta realizações se perder 0,63.</t>
  </si>
  <si>
    <t>RDOR3 está em clara tendência de baixa pelas médias de 21 e 200 dias e segue em movimento de baixa. Abaixo dos 32,94 pode buscar suportes 31,83 ou 30,73. Teria sinal de repique altista fechando acima dos 34,28 mirando resistências em 36,5 ou 38,7.</t>
  </si>
  <si>
    <t>RIAA3 está em clara tendência de baixa pelas médias de 21 e 200 dias e segue em movimento de baixa. Abaixo dos 7,62 pode buscar suportes 7,14 ou 6,66. Teria sinal de repique altista fechando acima dos 7,88 mirando resistências em 9,17 ou 10,12.</t>
  </si>
  <si>
    <t>RAIL3 está em tendência de baixa pela média de 200 dias, a parece ter completado movimento de repique de alta de curto prazo e pode estar retomando o movimento baixista. Abaixo dos 13,88 pode seguir em queda na direção dos suportes 12,94 ou 12,48. Teria sinal de repique altista fechando acima dos 14,42 mirando resistências em 15,33 ou 16,81.</t>
  </si>
  <si>
    <t>SBSP3 está em clara tendência de baixa pelas médias de 21 e 200 dias e segue em movimento de baixa. Abaixo dos 26,61 pode buscar suportes 25,19 ou 23,78. Teria sinal de repique altista fechando acima dos 28,29 mirando resistências em 31,18 ou 34. O IFR sobrevendido alerta para recuperações se superar 28,29</t>
  </si>
  <si>
    <t>SAPR4 está em clara tendência de baixa pelas médias de 21 e 200 dias e segue em movimento de baixa. Abaixo dos 6,94 pode buscar suportes 6,81 ou 6,68. Teria sinal de repique altista fechando acima dos 7,1 mirando resistências em 7,36 ou 7,61.</t>
  </si>
  <si>
    <t>SAPR11 está em clara tendência de baixa pelas médias de 21 e 200 dias e segue em movimento de baixa. Abaixo dos 35,4 pode buscar suportes 34,55 ou 33,7. Teria sinal de repique altista fechando acima dos 36,2 mirando resistências em 38,14 ou 39,83.</t>
  </si>
  <si>
    <t>SANB3 está em clara tendência de baixa pelas médias de 21 e 200 dias e segue em movimento de baixa. Abaixo dos 12,65 pode buscar suportes 12 ou 11,43. Teria sinal de repique altista fechando acima dos 13,09 mirando resistências em 13,84 ou 14,97.</t>
  </si>
  <si>
    <t>SANB4 está em clara tendência de baixa pelas médias de 21 e 200 dias e segue em movimento de baixa. Abaixo dos 12,95 pode buscar suportes 12,56 ou 12,17. Teria sinal de repique altista fechando acima dos 13,46 mirando resistências em 14,21 ou 14,98.</t>
  </si>
  <si>
    <t>SANB11 está em clara tendência de baixa pelas médias de 21 e 200 dias e segue em movimento de baixa. Abaixo dos 24,96 pode buscar suportes 23,99 ou 23,03. Teria sinal de repique altista fechando acima dos 26,65 mirando resistências em 28,07 ou 29,99.</t>
  </si>
  <si>
    <t>SMTO3 está em clara tendência de baixa pelas médias de 21 e 200 dias e segue em movimento de baixa. Abaixo dos 14,16 pode buscar suportes 13,32 ou 12,49. Teria sinal de repique altista fechando acima dos 14,5 mirando resistências em 16,85 ou 18,51. O IFR sobrevendido alerta para recuperações se superar 14,5</t>
  </si>
  <si>
    <t>SHUL4 está em tendência de baixa pelas médias de 21 e 200 dias, mas começa a dar sinais de repiques de alta. Acima dos 4,53 teria sinal de repique altista mirando resistências nos 4,8 ou 5,02. Já uma perda dos 4,43 traria de volta o sinal de baixa projetando de 4,31 a 4,2.</t>
  </si>
  <si>
    <t>S1TX34 está em tendência de alta no longo prazo, teve uma correção no curto prazo, mas pode estar retomando sinal de altas. Acima dos 4144 pode buscar 4850 ou 5602,1. Abaixo dos 3633 retomaria sinal de realização mirando suportes em 3256,94 ou 2880,89.</t>
  </si>
  <si>
    <t>SEER3 está em tendência de alta no longo prazo, teve uma correção no curto prazo, mas pode estar retomando sinal de altas. Acima dos 11,8 pode buscar 12,45 ou 13,35. Abaixo dos 11,55 retomaria sinal de realização mirando suportes em 10,99 ou 10,53.</t>
  </si>
  <si>
    <t>CSNA3 está em tendência de baixa pela média de 200 dias, a parece ter completado movimento de repique de alta de curto prazo e pode estar retomando o movimento baixista. Abaixo dos 5,2 pode seguir em queda na direção dos suportes 4,49 ou 4,06. Teria sinal de repique altista fechando acima dos 5,62 mirando resistências em 5,87 ou 6,72.</t>
  </si>
  <si>
    <t>SIMH3 está em clara tendência de baixa pelas médias de 21 e 200 dias e segue em movimento de baixa. Abaixo dos 7,19 pode buscar suportes 6,8 ou 6,42. Teria sinal de repique altista fechando acima dos 7,84 mirando resistências em 8,42 ou 9,18.</t>
  </si>
  <si>
    <t>SLCE3 está em clara tendência de baixa pelas médias de 21 e 200 dias e segue em movimento de baixa. Abaixo dos 13,06 pode buscar suportes 12,58 ou 12,06. Teria sinal de repique altista fechando acima dos 13,3 mirando resistências em 14,25 ou 15,28.</t>
  </si>
  <si>
    <t>SMFT3 está em clara tendência de baixa pelas médias de 21 e 200 dias e segue em movimento de baixa. Abaixo dos 19,22 pode buscar suportes 18,53 ou 17,84. Teria sinal de repique altista fechando acima dos 20,07 mirando resistências em 21,45 ou 22,82.</t>
  </si>
  <si>
    <t>Snowflake Inc</t>
  </si>
  <si>
    <t>S2NW34</t>
  </si>
  <si>
    <t>S2NW34 está em tendência de alta pelas médias de 21 e 200 dias e vai mantendo sinal de força altista. Acima dos 37,36 pode buscar projeções nos 40,25 ou 44,94. Teria sinal de realização na perda dos 35,59 mirando os 32,67 ou 31,22. O padrão de volume favorece a alta.</t>
  </si>
  <si>
    <t>SPCX34 está em clara tendência de baixa pelas médias de 21 e 200 dias e segue em movimento de baixa. Abaixo dos 36,6 pode buscar suportes 29,48 ou 22,37. Teria sinal de repique altista fechando acima dos 40,04 mirando resistências em 59,62 ou 73,84. O IFR sobrevendido alerta para recuperações se superar 40,04</t>
  </si>
  <si>
    <t>STOC34 está em clara tendência de baixa pelas médias de 21 e 200 dias e segue em movimento de baixa. Abaixo dos 55,4 pode buscar suportes 52,44 ou 50,47. Teria sinal de repique altista fechando acima dos 56,96 mirando resistências em 58,8 ou 62,73.</t>
  </si>
  <si>
    <t>M2ST34 está em clara tendência de baixa pelas médias de 21 e 200 dias e segue em movimento de baixa. Abaixo dos 6,83 pode buscar suportes 6,41 ou 5,99. Teria sinal de repique altista fechando acima dos 7,28 mirando resistências em 7,76 ou 8,59.</t>
  </si>
  <si>
    <t>SUZB3 está em tendência de baixa pela média de 200 dias, a parece ter completado movimento de repique de alta de curto prazo e pode estar retomando o movimento baixista. Abaixo dos 42,23 pode seguir em queda na direção dos suportes 39,43 ou 38,16. Teria sinal de repique altista fechando acima dos 43,51 mirando resistências em 46,03 ou 50,11.</t>
  </si>
  <si>
    <t>TAEE3 está em clara tendência de baixa pelas médias de 21 e 200 dias e segue em movimento de baixa. Abaixo dos 12,9 pode buscar suportes 12,61 ou 12,33. Teria sinal de repique altista fechando acima dos 13,17 mirando resistências em 13,82 ou 14,38.</t>
  </si>
  <si>
    <t>TAEE4 está em clara tendência de baixa pelas médias de 21 e 200 dias e segue em movimento de baixa. Abaixo dos 13,13 pode buscar suportes 12,83 ou 12,54. Teria sinal de repique altista fechando acima dos 13,43 mirando resistências em 14,08 ou 14,66. O IFR sobrevendido alerta para recuperações se superar 13,43</t>
  </si>
  <si>
    <t>TAEE11 está em clara tendência de baixa pelas médias de 21 e 200 dias e segue em movimento de baixa. Abaixo dos 39,05 pode buscar suportes 38,11 ou 37,17. Teria sinal de repique altista fechando acima dos 39,87 mirando resistências em 42,09 ou 43,96. O IFR sobrevendido alerta para recuperações se superar 39,87</t>
  </si>
  <si>
    <t>TSMC34 apesar de estar em tendência de alta no longo prazo pela média de 200 dias, no curto prazo está em realização. Abaixo dos 239,99 pode seguir em baixa no curto prazo mirando suportes em 219,9 ou 199,81. Teria sinal de retomada altista fechando acima dos 250,34 mirando resistências em 305 ou 345,17. O IFR sobrevendido alerta para recuperações se superar 250,34</t>
  </si>
  <si>
    <t>TGMA3 está em clara tendência de baixa pelas médias de 21 e 200 dias e segue em movimento de baixa. Abaixo dos 29,46 pode buscar suportes 28,7 ou 27,95. Teria sinal de repique altista fechando acima dos 30,86 mirando resistências em 31,89 ou 33,39.</t>
  </si>
  <si>
    <t>VIVT3 está em clara tendência de baixa pelas médias de 21 e 200 dias e segue em movimento de baixa. Abaixo dos 32,29 pode buscar suportes 30,98 ou 29,68. Teria sinal de repique altista fechando acima dos 33,93 mirando resistências em 36,5 ou 39,1.</t>
  </si>
  <si>
    <t>TEND3 apesar de estar em tendência de alta no longo prazo pela média de 200 dias, no curto prazo está em realização. Abaixo dos 28,4 pode seguir em baixa no curto prazo mirando suportes em 25,45 ou 22,5. Teria sinal de retomada altista fechando acima dos 30,07 mirando resistências em 37,94 ou 43,83. O IFR sobrevendido alerta para recuperações se superar 30,07</t>
  </si>
  <si>
    <t>TSLA34 está em clara tendência de baixa pelas médias de 21 e 200 dias e segue em movimento de baixa. Abaixo dos 47,33 pode buscar suportes 40,19 ou 33,05. Teria sinal de repique altista fechando acima dos 49,4 mirando resistências em 70,43 ou 84,7. O IFR sobrevendido alerta para recuperações se superar 49,4</t>
  </si>
  <si>
    <t>GSGI34 apesar de estar em tendência de alta no longo prazo pela média de 200 dias, no curto prazo está em realização. Abaixo dos 166,51 pode seguir em baixa no curto prazo mirando suportes em 157,37 ou 148,24. Teria sinal de retomada altista fechando acima dos 175,39 mirando resistências em 196,06 ou 214,32.</t>
  </si>
  <si>
    <t>TIMS3 está em clara tendência de baixa pelas médias de 21 e 200 dias e segue em movimento de baixa. Abaixo dos 19,44 pode buscar suportes 18,28 ou 17,13. Teria sinal de repique altista fechando acima dos 20,31 mirando resistências em 23,17 ou 25,47. O IFR sobrevendido alerta para recuperações se superar 20,31</t>
  </si>
  <si>
    <t>TOTS3 está em tendência de baixa pela média de 200 dias, a parece ter completado movimento de repique de alta de curto prazo e pode estar retomando o movimento baixista. Abaixo dos 29,3 pode seguir em queda na direção dos suportes 26,76 ou 25,6. Teria sinal de repique altista fechando acima dos 30,49 mirando resistências em 32,79 ou 36,52.</t>
  </si>
  <si>
    <t>TFCO4 está em clara tendência de baixa pelas médias de 21 e 200 dias e segue em movimento de baixa. Abaixo dos 13,72 pode buscar suportes 13,13 ou 12,54. Teria sinal de repique altista fechando acima dos 14,15 mirando resistências em 15,62 ou 16,79.</t>
  </si>
  <si>
    <t>TRIS3 está em tendência de baixa pela média de 200 dias, a parece ter completado movimento de repique de alta de curto prazo e pode estar retomando o movimento baixista. Abaixo dos 4,17 pode seguir em queda na direção dos suportes 3,99 ou 3,8. Teria sinal de repique altista fechando acima dos 4,34 mirando resistências em 4,6 ou 4,97.</t>
  </si>
  <si>
    <t>TUPY3 está em tendência de alta pelas médias de 21 e 200 dias, mas começa a dar sinal de possível realização. Abaixo dos 15,5 poderia realizar na direção dos suportes 13,93 ou 13,13. Caso supere os 15,89 retomaria sinal de alta com projeções nos 16,5 ou 18,08.</t>
  </si>
  <si>
    <t>UGPA3 está em tendência de alta pelas médias de 21 e 200 dias, mas começa a dar sinal de possível realização. Abaixo dos 31,96 poderia realizar na direção dos suportes 25,41 ou 22,94. Caso supere os 33,39 retomaria sinal de alta com projeções nos 38,32 ou 46,3.</t>
  </si>
  <si>
    <t>FIQE3 apesar de estar em tendência de alta no longo prazo pela média de 200 dias, no curto prazo está em realização. Abaixo dos 5,23 pode seguir em baixa no curto prazo mirando suportes em 4,99 ou 4,76. Teria sinal de retomada altista fechando acima dos 5,43 mirando resistências em 5,98 ou 6,44. O IFR sobrevendido alerta para recuperações se superar 5,43</t>
  </si>
  <si>
    <t>UNIP6 está em tendência de alta pelas médias de 21 e 200 dias, mas começa a dar sinal de possível realização. Abaixo dos 62,28 poderia realizar na direção dos suportes 59,13 ou 57,64. Caso supere os 63,93 retomaria sinal de alta com projeções nos 66,89 ou 71,69.</t>
  </si>
  <si>
    <t>USIM3 apesar de estar em tendência de alta no longo prazo pela média de 200 dias, no curto prazo está em realização. Abaixo dos 6,98 pode seguir em baixa no curto prazo mirando suportes em 6,65 ou 6,32. Teria sinal de retomada altista fechando acima dos 7,7 mirando resistências em 8,04 ou 8,69.</t>
  </si>
  <si>
    <t>USIM5 apesar de estar em tendência de alta no longo prazo pela média de 200 dias, no curto prazo está em realização. Abaixo dos 8,19 pode seguir em baixa no curto prazo mirando suportes em 7,73 ou 7,37. Teria sinal de retomada altista fechando acima dos 8,89 mirando resistências em 9,6 ou 10,76.</t>
  </si>
  <si>
    <t>VALE3 está em tendência de baixa pela média de 200 dias, a parece ter completado movimento de repique de alta de curto prazo e pode estar retomando o movimento baixista. Abaixo dos 74,61 pode seguir em queda na direção dos suportes 71,57 ou 69,17. Teria sinal de repique altista fechando acima dos 76,2 mirando resistências em 79,32 ou 84,1.</t>
  </si>
  <si>
    <t>VLID3 está em tendência de baixa pela média de 200 dias, a parece ter completado movimento de repique de alta de curto prazo e pode estar retomando o movimento baixista. Abaixo dos 17,79 pode seguir em queda na direção dos suportes 17 ou 16,58. Teria sinal de repique altista fechando acima dos 18,35 mirando resistências em 19,18 ou 20,53.</t>
  </si>
  <si>
    <t>VAMO3 está em tendência de baixa pela média de 200 dias, a parece ter completado movimento de repique de alta de curto prazo e pode estar retomando o movimento baixista. Abaixo dos 3,24 pode seguir em queda na direção dos suportes 2,71 ou 2,5. Teria sinal de repique altista fechando acima dos 3,37 mirando resistências em 3,77 ou 4,43.</t>
  </si>
  <si>
    <t>VBBR3 está em tendência de alta pelas médias de 21 e 200 dias, mas começa a dar sinal de possível realização. Abaixo dos 34,6 poderia realizar na direção dos suportes 29,23 ou 27,25. Caso supere os 35,63 retomaria sinal de alta com projeções nos 39,58 ou 45,98.</t>
  </si>
  <si>
    <t>VTRU3 está em clara tendência de baixa pelas médias de 21 e 200 dias e segue em movimento de baixa. Abaixo dos 12,16 pode buscar suportes 11,75 ou 11,1. Teria sinal de repique altista fechando acima dos 12,53 mirando resistências em 13,83 ou 15,11.</t>
  </si>
  <si>
    <t>VIVA3 está em clara tendência de baixa pelas médias de 21 e 200 dias e segue em movimento de baixa. Abaixo dos 22,2 pode buscar suportes 21,05 ou 20,15. Teria sinal de repique altista fechando acima dos 22,77 mirando resistências em 23,94 ou 25,72.</t>
  </si>
  <si>
    <t>VVEO3 apesar de estar em tendência de baixa no longo prazo pela média de 200 dias, no curto prazo está com sinal de recuperação favorecendo repiques de alta. Acima dos 0,74 pode seguir repique altista na direção resistências nos 0,85 ou 1,03. Caso perca os 0,68 teria sinal de baixa projetando de 0,56 a 0,5.</t>
  </si>
  <si>
    <t>VULC3 está em tendência de baixa pelas médias de 21 e 200 dias, mas começa a dar sinais de repiques de alta. Acima dos 14,15 teria sinal de repique altista mirando resistências nos 14,72 ou 15,44. Já uma perda dos 13,54 traria de volta o sinal de baixa projetando de 13,17 a 12,81.</t>
  </si>
  <si>
    <t>DISB34 está em tendência de baixa pela média de 200 dias, a parece ter completado movimento de repique de alta de curto prazo e pode estar retomando o movimento baixista. Abaixo dos 33,3 pode seguir em queda na direção dos suportes 31,35 ou 30,26. Teria sinal de repique altista fechando acima dos 34,85 mirando resistências em 37,01 ou 40,51.</t>
  </si>
  <si>
    <t>WEGE3 está em tendência de baixa pela média de 200 dias, a parece ter completado movimento de repique de alta de curto prazo e pode estar retomando o movimento baixista. Abaixo dos 45,33 pode seguir em queda na direção dos suportes 42,46 ou 40,59. Teria sinal de repique altista fechando acima dos 46,68 mirando resistências em 48,49 ou 52,21.</t>
  </si>
  <si>
    <t>W1DC34 está em tendência de alta no longo prazo, teve uma correção no curto prazo, mas pode estar retomando sinal de altas. Acima dos 2530 pode buscar 3202,53 ou 3841,78. Abaixo dos 2168,14 retomaria sinal de realização mirando suportes em 1848,51 ou 1528,88.</t>
  </si>
  <si>
    <t>WIZC3 está em clara tendência de baixa pelas médias de 21 e 200 dias e segue em movimento de baixa. Abaixo dos 8,07 pode buscar suportes 7,87 ou 7,64. Teria sinal de repique altista fechando acima dos 8,2 mirando resistências em 8,59 ou 9,03.</t>
  </si>
  <si>
    <t>YDUQ3 está em clara tendência de baixa pelas médias de 21 e 200 dias e segue em movimento de baixa. Abaixo dos 8,01 pode buscar suportes 7,41 ou 6,85. Teria sinal de repique altista fechando acima dos 8,27 mirando resistências em 9,19 ou 10,29.</t>
  </si>
  <si>
    <t>DOLA11 está em clara tendência de baixa pelas médias de 21 e 200 dias e segue em movimento de baixa. Abaixo dos 10,05 pode buscar suportes 9,93 ou 9,81. Teria sinal de repique altista fechando acima dos 10,16 mirando resistências em 10,29 ou 10,51.</t>
  </si>
  <si>
    <t>BBOV11 está em tendência de alta pelas médias de 21 e 200 dias, mas começa a dar sinal de possível realização. Abaixo dos 91,48 poderia realizar na direção dos suportes 89 ou 87,6. Caso supere os 93,5 retomaria sinal de alta com projeções nos 96,28 ou 100,78.</t>
  </si>
  <si>
    <t>BOVB11 apesar de estar em tendência de alta no longo prazo pela média de 200 dias, no curto prazo está em realização. Abaixo dos 177,99 pode seguir em baixa no curto prazo mirando suportes em 173,7 ou 170,84. Teria sinal de retomada altista fechando acima dos 180,48 mirando resistências em 182,95 ou 188,66.</t>
  </si>
  <si>
    <t>Etf BV Spyi</t>
  </si>
  <si>
    <t>SPYI11</t>
  </si>
  <si>
    <t>SPYI11 apesar de estar em tendência de alta no longo prazo pela média de 200 dias, no curto prazo está em realização. Abaixo dos 104,32 pode seguir em baixa no curto prazo mirando suportes em 102,97 ou 101,63. Teria sinal de retomada altista fechando acima dos 105,99 mirando resistências em 108,66 ou 111,34.</t>
  </si>
  <si>
    <t>QQQI11 está em clara tendência de baixa pelas médias de 21 e 200 dias e segue em movimento de baixa. Abaixo dos 89,34 pode buscar suportes 86,08 ou 82,82. Teria sinal de repique altista fechando acima dos 91,48 mirando resistências em 99,88 ou 106,39. O IFR sobrevendido alerta para recuperações se superar 91,48</t>
  </si>
  <si>
    <t>BITH11 está em tendência de baixa pelas médias de 21 e 200 dias, mas começa a dar sinais de repiques de alta. Acima dos 74,19 teria sinal de repique altista mirando resistências nos 76,63 ou 81,76. Já uma perda dos 72,9 traria de volta o sinal de baixa projetando de 68,32 a 65,75.</t>
  </si>
  <si>
    <t>ETHE11 está em tendência de baixa pela média de 200 dias, a parece ter completado movimento de repique de alta de curto prazo e pode estar retomando o movimento baixista. Abaixo dos 27,3 pode seguir em queda na direção dos suportes 23,5 ou 21,76. Teria sinal de repique altista fechando acima dos 29,12 mirando resistências em 32,59 ou 38,21.</t>
  </si>
  <si>
    <t>HASH11 está em clara tendência de baixa pelas médias de 21 e 200 dias e segue em movimento de baixa. Abaixo dos 41,76 pode buscar suportes 39,14 ou 37,62. Teria sinal de repique altista fechando acima dos 42,88 mirando resistências em 44,03 ou 47,05.</t>
  </si>
  <si>
    <t>CHIP11 apesar de estar em tendência de alta no longo prazo pela média de 200 dias, no curto prazo está em realização. Abaixo dos 31,71 pode seguir em baixa no curto prazo mirando suportes em 28,66 ou 25,61. Teria sinal de retomada altista fechando acima dos 33,43 mirando resistências em 41,58 ou 47,67. O IFR sobrevendido alerta para recuperações se superar 33,43</t>
  </si>
  <si>
    <t>WRLD11 apesar de estar em tendência de alta no longo prazo pela média de 200 dias, no curto prazo está em realização. Abaixo dos 140,64 pode seguir em baixa no curto prazo mirando suportes em 138,12 ou 135,6. Teria sinal de retomada altista fechando acima dos 143,15 mirando resistências em 148,78 ou 153,81.</t>
  </si>
  <si>
    <t>BTER11 está em clara tendência de baixa pelas médias de 21 e 200 dias e segue em movimento de baixa. Abaixo dos 20,55 pode buscar suportes 19,79 ou 19,03. Teria sinal de repique altista fechando acima dos 21 mirando resistências em 23 ou 24,51.</t>
  </si>
  <si>
    <t>UTLL11 está em clara tendência de baixa pelas médias de 21 e 200 dias e segue em movimento de baixa. Abaixo dos 118,86 pode buscar suportes 115,21 ou 111,57. Teria sinal de repique altista fechando acima dos 122,98 mirando resistências em 130,64 ou 137,92.</t>
  </si>
  <si>
    <t>VWRA11 apesar de estar em tendência de alta no longo prazo pela média de 200 dias, no curto prazo está em realização. Abaixo dos 107,81 pode seguir em baixa no curto prazo mirando suportes em 105,77 ou 103,73. Teria sinal de retomada altista fechando acima dos 109,81 mirando resistências em 114,41 ou 118,48.</t>
  </si>
  <si>
    <t>BOVA11 apesar de estar em tendência de alta no longo prazo pela média de 200 dias, no curto prazo está em realização. Abaixo dos 170,55 pode seguir em baixa no curto prazo mirando suportes em 166,67 ou 163,92. Teria sinal de retomada altista fechando acima dos 173,5 mirando resistências em 175,56 ou 181,05.</t>
  </si>
  <si>
    <t>BIAU39 está em clara tendência de baixa pelas médias de 21 e 200 dias e segue em movimento de baixa. Abaixo dos 95 pode buscar suportes 92,96 ou 90,93. Teria sinal de repique altista fechando acima dos 98,49 mirando resistências em 101,57 ou 105,63.</t>
  </si>
  <si>
    <t>iShares MSCI All Country Asia Ex Japan Index Fund</t>
  </si>
  <si>
    <t>BAAX39</t>
  </si>
  <si>
    <t>BAAX39 apesar de estar em tendência de alta no longo prazo pela média de 200 dias, no curto prazo está em realização. Abaixo dos 53,95 pode seguir em baixa no curto prazo mirando suportes em 51,55 ou 49,16. Teria sinal de retomada altista fechando acima dos 55,71 mirando resistências em 61,7 ou 66,48. O IFR sobrevendido alerta para recuperações se superar 55,71</t>
  </si>
  <si>
    <t>BEEM39 está em clara tendência de baixa pelas médias de 21 e 200 dias e segue em movimento de baixa. Abaixo dos 51,66 pode buscar suportes 49,08 ou 46,5. Teria sinal de repique altista fechando acima dos 53,02 mirando resistências em 60 ou 65,15.</t>
  </si>
  <si>
    <t>iShares MSCI Japan Index</t>
  </si>
  <si>
    <t>BEWJ39</t>
  </si>
  <si>
    <t>BEWJ39 apesar de estar em tendência de alta no longo prazo pela média de 200 dias, no curto prazo está em realização. Abaixo dos 57,07 pode seguir em baixa no curto prazo mirando suportes em 55,68 ou 54,3. Teria sinal de retomada altista fechando acima dos 57,89 mirando resistências em 61,55 ou 64,31.</t>
  </si>
  <si>
    <t>BEWY39 apesar de estar em tendência de alta no longo prazo pela média de 200 dias, no curto prazo está em realização. Abaixo dos 91,82 pode seguir em baixa no curto prazo mirando suportes em 79,71 ou 67,6. Teria sinal de retomada altista fechando acima dos 97,75 mirando resistências em 131 ou 155,21. O IFR sobrevendido alerta para recuperações se superar 97,75</t>
  </si>
  <si>
    <t>IVVB11 apesar de estar em tendência de alta no longo prazo pela média de 200 dias, no curto prazo está em realização. Abaixo dos 421,56 pode seguir em baixa no curto prazo mirando suportes em 415,13 ou 408,71. Teria sinal de retomada altista fechando acima dos 429,01 mirando resistências em 442,34 ou 455,18.</t>
  </si>
  <si>
    <t>BSLV39 está em tendência de baixa pelas médias de 21 e 200 dias, mas começa a dar sinais de repiques de alta. Acima dos 90,81 teria sinal de repique altista mirando resistências nos 96,91 ou 104,31. Já uma perda dos 87,52 traria de volta o sinal de baixa projetando de 84,92 a 81,21.</t>
  </si>
  <si>
    <t>SMAL11 está em clara tendência de baixa pelas médias de 21 e 200 dias e segue em movimento de baixa. Abaixo dos 104,63 pode buscar suportes 102,38 ou 100,14. Teria sinal de repique altista fechando acima dos 107,41 mirando resistências em 111,89 ou 116,37.</t>
  </si>
  <si>
    <t>BOVV11 apesar de estar em tendência de alta no longo prazo pela média de 200 dias, no curto prazo está em realização. Abaixo dos 179,4 pode seguir em baixa no curto prazo mirando suportes em 174,95 ou 172,07. Teria sinal de retomada altista fechando acima dos 182,1 mirando resistências em 184,27 ou 190,02.</t>
  </si>
  <si>
    <t>DIVO11 apesar de estar em tendência de alta no longo prazo pela média de 200 dias, no curto prazo está em realização. Abaixo dos 126,26 pode seguir em baixa no curto prazo mirando suportes em 123,6 ou 121,4. Teria sinal de retomada altista fechando acima dos 128,3 mirando resistências em 130,7 ou 135,08.</t>
  </si>
  <si>
    <t>FIND11 apesar de estar em tendência de alta no longo prazo pela média de 200 dias, no curto prazo está em realização. Abaixo dos 178,39 pode seguir em baixa no curto prazo mirando suportes em 171,2 ou 166,93. Teria sinal de retomada altista fechando acima dos 184,99 mirando resistências em 193,51 ou 207,3.</t>
  </si>
  <si>
    <t>SPXR11 apesar de estar em tendência de alta no longo prazo pela média de 200 dias, no curto prazo está em realização. Abaixo dos 71,16 pode seguir em baixa no curto prazo mirando suportes em 70,31 ou 69,47. Teria sinal de retomada altista fechando acima dos 72,4 mirando resistências em 73,88 ou 75,56.</t>
  </si>
  <si>
    <t>SPXI11 apesar de estar em tendência de alta no longo prazo pela média de 200 dias, no curto prazo está em realização. Abaixo dos 51,2 pode seguir em baixa no curto prazo mirando suportes em 50,37 ou 49,55. Teria sinal de retomada altista fechando acima dos 52,27 mirando resistências em 53,86 ou 55,5.</t>
  </si>
  <si>
    <t>TECK11 está em clara tendência de baixa pelas médias de 21 e 200 dias e segue em movimento de baixa. Abaixo dos 108,97 pode buscar suportes 106,33 ou 103,69. Teria sinal de repique altista fechando acima dos 111,96 mirando resistências em 117,5 ou 122,77. O IFR sobrevendido alerta para recuperações se superar 111,96</t>
  </si>
  <si>
    <t>HIGH11 está em clara tendência de baixa pelas médias de 21 e 200 dias e segue em movimento de baixa. Abaixo dos 80,42 pode buscar suportes 78,18 ou 76,07. Teria sinal de repique altista fechando acima dos 82,44 mirando resistências em 85 ou 89,21.</t>
  </si>
  <si>
    <t>IBOB11 apesar de estar em tendência de alta no longo prazo pela média de 200 dias, no curto prazo está em realização. Abaixo dos 143,28 pode seguir em baixa no curto prazo mirando suportes em 139,86 ou 137,57. Teria sinal de retomada altista fechando acima dos 145,64 mirando resistências em 147,27 ou 151,84.</t>
  </si>
  <si>
    <t>PIBB11 está em tendência de alta pelas médias de 21 e 200 dias, mas começa a dar sinal de possível realização. Abaixo dos 311,16 poderia realizar na direção dos suportes 302,73 ou 298,18. Caso supere os 317,43 retomaria sinal de alta com projeções nos 326,51 ou 341,21.</t>
  </si>
  <si>
    <t>QBTC11 está em clara tendência de baixa pelas médias de 21 e 200 dias e segue em movimento de baixa. Abaixo dos 19,67 pode buscar suportes 18,43 ou 17,75. Teria sinal de repique altista fechando acima dos 19,97 mirando resistências em 20,6 ou 21,94.</t>
  </si>
  <si>
    <t>SPXU11 apesar de estar em tendência de alta no longo prazo pela média de 200 dias, no curto prazo está em realização. Abaixo dos 15,94 pode seguir em baixa no curto prazo mirando suportes em 15,66 ou 15,38. Teria sinal de retomada altista fechando acima dos 16,37 mirando resistências em 16,84 ou 17,39.</t>
  </si>
  <si>
    <t>BOVX11 apesar de estar em tendência de alta no longo prazo pela média de 200 dias, no curto prazo está em realização. Abaixo dos 17,8 pode seguir em baixa no curto prazo mirando suportes em 17,41 ou 17,12. Teria sinal de retomada altista fechando acima dos 18,33 mirando resistências em 18,89 ou 19,81.</t>
  </si>
  <si>
    <t>NASD11 apesar de estar em tendência de alta no longo prazo pela média de 200 dias, no curto prazo está em realização. Abaixo dos 19,4 pode seguir em baixa no curto prazo mirando suportes em 18,64 ou 17,89. Teria sinal de retomada altista fechando acima dos 19,83 mirando resistências em 21,83 ou 23,33. O IFR sobrevendido alerta para recuperações se superar 19,83</t>
  </si>
  <si>
    <t>GOLD11 está em tendência de baixa pelas médias de 21 e 200 dias, mas começa a dar sinais de repiques de alta. Acima dos 21,73 teria sinal de repique altista mirando resistências nos 22,46 ou 23,35. Já uma perda dos 21,01 traria de volta o sinal de baixa projetando de 20,56 a 20,11.</t>
  </si>
  <si>
    <t>GOLX11 está em tendência de baixa pelas médias de 21 e 200 dias, mas começa a dar sinais de repiques de alta. Acima dos 48,69 teria sinal de repique altista mirando resistências nos 51,34 ou 54,64. Já uma perda dos 47,29 traria de volta o sinal de baixa projetando de 46 a 44,34.</t>
  </si>
  <si>
    <t>Trend Us Tec</t>
  </si>
  <si>
    <t>UTEC11</t>
  </si>
  <si>
    <t>UTEC11 apesar de estar em tendência de alta no longo prazo pela média de 200 dias, no curto prazo está em realização. Abaixo dos 26,08 pode seguir em baixa no curto prazo mirando suportes em 24,95 ou 23,83. Teria sinal de retomada altista fechando acima dos 27,14 mirando resistências em 29,71 ou 31,95. O IFR sobrevendido alerta para recuperações se superar 27,14</t>
  </si>
  <si>
    <t>Vaneck Gold Miners ETF</t>
  </si>
  <si>
    <t>GDXB39</t>
  </si>
  <si>
    <t>GDXB39 está em clara tendência de baixa pelas médias de 21 e 200 dias e segue em movimento de baixa. Abaixo dos 123,98 pode buscar suportes 119,8 ou 114,03. Teria sinal de repique altista fechando acima dos 128,03 mirando resistências em 138,46 ou 149,99.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</si>
</sst>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288"/>
    </sheetView>
  </sheetViews>
  <sheetFormatPr defaultColWidth="8.88671875" defaultRowHeight="15" customHeight="1" x14ac:dyDescent="0.3"/>
  <cols>
    <col min="2" max="2" width="1.44140625" style="1" customWidth="1"/>
    <col min="3" max="3" width="13.6640625" style="1" customWidth="1"/>
    <col min="4" max="4" width="8.44140625" style="1" bestFit="1" customWidth="1"/>
    <col min="5" max="5" width="6.5546875" style="1" customWidth="1"/>
    <col min="6" max="6" width="6.33203125" style="1" customWidth="1"/>
    <col min="7" max="8" width="6.5546875" style="1" bestFit="1" customWidth="1"/>
    <col min="9" max="9" width="1.5546875" style="1" customWidth="1"/>
    <col min="10" max="10" width="6.6640625" style="1" customWidth="1"/>
    <col min="11" max="11" width="7.5546875" style="1" bestFit="1" customWidth="1"/>
    <col min="12" max="12" width="7.5546875" style="1" customWidth="1"/>
    <col min="13" max="13" width="1.109375" style="1" customWidth="1"/>
    <col min="14" max="14" width="6.6640625" style="1" customWidth="1"/>
    <col min="15" max="15" width="11.44140625" style="18" bestFit="1" customWidth="1"/>
    <col min="16" max="16" width="8.109375" style="18" bestFit="1" customWidth="1"/>
    <col min="17" max="17" width="7.44140625" style="1" customWidth="1"/>
    <col min="18" max="18" width="55.88671875" style="1" customWidth="1"/>
    <col min="19" max="19" width="2.33203125" style="1" customWidth="1"/>
    <col min="20" max="260" width="8.88671875" style="1" customWidth="1"/>
  </cols>
  <sheetData>
    <row r="1" spans="2:28" ht="15" customHeight="1" x14ac:dyDescent="0.3">
      <c r="B1" s="2"/>
      <c r="C1" s="26"/>
      <c r="D1" s="27"/>
      <c r="E1" s="27"/>
      <c r="F1" s="27"/>
      <c r="G1" s="27"/>
      <c r="H1" s="27"/>
      <c r="I1" s="27"/>
      <c r="J1" s="27"/>
      <c r="K1" s="27"/>
      <c r="L1" s="27"/>
      <c r="M1" s="27"/>
      <c r="N1" s="27"/>
      <c r="O1" s="28"/>
      <c r="P1" s="53"/>
      <c r="Q1" s="27"/>
      <c r="R1" s="29"/>
      <c r="S1" s="25"/>
    </row>
    <row r="2" spans="2:28" ht="15" customHeight="1" x14ac:dyDescent="0.3">
      <c r="B2" s="3"/>
      <c r="C2" s="26"/>
      <c r="D2" s="27"/>
      <c r="E2" s="27"/>
      <c r="F2" s="27"/>
      <c r="G2" s="27"/>
      <c r="H2" s="27"/>
      <c r="I2" s="27"/>
      <c r="J2" s="27"/>
      <c r="K2" s="27"/>
      <c r="L2" s="27"/>
      <c r="M2" s="27"/>
      <c r="N2" s="27"/>
      <c r="O2" s="28"/>
      <c r="P2" s="53"/>
      <c r="Q2" s="27"/>
      <c r="R2" s="29"/>
      <c r="S2" s="20"/>
    </row>
    <row r="3" spans="2:28" ht="15" customHeight="1" x14ac:dyDescent="0.3">
      <c r="B3" s="3"/>
      <c r="C3" s="26"/>
      <c r="D3" s="27"/>
      <c r="E3" s="27"/>
      <c r="F3" s="27"/>
      <c r="G3" s="27"/>
      <c r="H3" s="27"/>
      <c r="I3" s="27"/>
      <c r="J3" s="27"/>
      <c r="K3" s="27"/>
      <c r="L3" s="27"/>
      <c r="M3" s="27"/>
      <c r="N3" s="27"/>
      <c r="O3" s="28"/>
      <c r="P3" s="53"/>
      <c r="Q3" s="27"/>
      <c r="R3" s="29"/>
      <c r="S3" s="20"/>
      <c r="W3" s="50">
        <f>W7-W10</f>
        <v>70</v>
      </c>
      <c r="X3" s="50">
        <f>X7-X10</f>
        <v>158</v>
      </c>
      <c r="Y3" s="51">
        <f>W3/(X3+W3)</f>
        <v>0.30701754385964913</v>
      </c>
      <c r="Z3" s="35" t="s">
        <v>69</v>
      </c>
    </row>
    <row r="4" spans="2:28" ht="15" customHeight="1" x14ac:dyDescent="0.3">
      <c r="B4" s="3"/>
      <c r="C4" s="26"/>
      <c r="D4" s="27"/>
      <c r="E4" s="27"/>
      <c r="F4" s="27"/>
      <c r="G4" s="27"/>
      <c r="H4" s="27"/>
      <c r="I4" s="27"/>
      <c r="J4" s="27"/>
      <c r="K4" s="27"/>
      <c r="L4" s="27"/>
      <c r="M4" s="27"/>
      <c r="N4" s="27"/>
      <c r="O4" s="28"/>
      <c r="P4" s="53"/>
      <c r="Q4" s="27"/>
      <c r="R4" s="29"/>
      <c r="S4" s="20"/>
      <c r="Y4" s="52">
        <f>U10</f>
        <v>0.375</v>
      </c>
      <c r="Z4" s="35" t="s">
        <v>415</v>
      </c>
    </row>
    <row r="5" spans="2:28" ht="15" customHeight="1" x14ac:dyDescent="0.3">
      <c r="B5" s="3"/>
      <c r="C5" s="26"/>
      <c r="D5" s="27"/>
      <c r="E5" s="27"/>
      <c r="F5" s="27"/>
      <c r="G5" s="27"/>
      <c r="H5" s="27"/>
      <c r="I5" s="27"/>
      <c r="J5" s="27"/>
      <c r="K5" s="27"/>
      <c r="L5" s="27"/>
      <c r="M5" s="27"/>
      <c r="N5" s="27"/>
      <c r="O5" s="28"/>
      <c r="P5" s="53"/>
      <c r="Q5" s="27"/>
      <c r="R5" s="29"/>
      <c r="S5" s="20"/>
    </row>
    <row r="6" spans="2:28" ht="15" customHeight="1" x14ac:dyDescent="0.3">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3">
      <c r="B7" s="3"/>
      <c r="C7" s="26"/>
      <c r="D7" s="27"/>
      <c r="E7" s="27"/>
      <c r="F7" s="27"/>
      <c r="G7" s="27"/>
      <c r="H7" s="27"/>
      <c r="I7" s="27"/>
      <c r="J7" s="27"/>
      <c r="K7" s="27"/>
      <c r="L7" s="27"/>
      <c r="M7" s="27"/>
      <c r="N7" s="27"/>
      <c r="O7" s="28"/>
      <c r="P7" s="53"/>
      <c r="Q7" s="27"/>
      <c r="R7" s="29"/>
      <c r="S7" s="20"/>
      <c r="V7" s="32"/>
      <c r="W7" s="33">
        <f>COUNTIF($Q$17:$Q$352,"ALTA")</f>
        <v>85</v>
      </c>
      <c r="X7" s="33">
        <f>COUNTIF($Q$17:$Q$352,"Baixa")</f>
        <v>183</v>
      </c>
      <c r="Y7" s="33"/>
      <c r="Z7" s="33">
        <f>W7+X7</f>
        <v>268</v>
      </c>
    </row>
    <row r="8" spans="2:28" ht="15" customHeight="1" x14ac:dyDescent="0.3">
      <c r="B8" s="3"/>
      <c r="C8" s="26"/>
      <c r="D8" s="27"/>
      <c r="E8" s="27"/>
      <c r="F8" s="27"/>
      <c r="G8" s="27"/>
      <c r="H8" s="27"/>
      <c r="I8" s="27"/>
      <c r="J8" s="27"/>
      <c r="K8" s="27"/>
      <c r="L8" s="27"/>
      <c r="M8" s="27"/>
      <c r="N8" s="27"/>
      <c r="O8" s="28"/>
      <c r="P8" s="53"/>
      <c r="Q8" s="27"/>
      <c r="R8" s="29"/>
      <c r="S8" s="20"/>
      <c r="W8" s="34">
        <f>W7/Z7</f>
        <v>0.31716417910447764</v>
      </c>
      <c r="X8" s="34">
        <f>X7/Z7</f>
        <v>0.68283582089552242</v>
      </c>
      <c r="Y8" s="33"/>
      <c r="Z8" s="33"/>
    </row>
    <row r="9" spans="2:28" ht="15" customHeight="1" x14ac:dyDescent="0.3">
      <c r="B9" s="3"/>
      <c r="C9" s="26"/>
      <c r="D9" s="27"/>
      <c r="E9" s="27"/>
      <c r="F9" s="27"/>
      <c r="G9" s="27"/>
      <c r="H9" s="27"/>
      <c r="I9" s="27"/>
      <c r="J9" s="27"/>
      <c r="K9" s="27"/>
      <c r="L9" s="27"/>
      <c r="M9" s="27"/>
      <c r="N9" s="27"/>
      <c r="O9" s="28"/>
      <c r="P9" s="53"/>
      <c r="Q9" s="27"/>
      <c r="R9" s="29"/>
      <c r="S9" s="20"/>
      <c r="U9" s="43">
        <f>COUNTIF(D17:D352,"*34*")</f>
        <v>40</v>
      </c>
      <c r="V9" s="49" t="s">
        <v>377</v>
      </c>
      <c r="W9" s="45">
        <f>SUMIF(D17:D352,"=*34*",E17:E352)/U9</f>
        <v>3.7749999999999999</v>
      </c>
      <c r="X9" s="43"/>
      <c r="Y9" s="18"/>
      <c r="Z9" s="18"/>
    </row>
    <row r="10" spans="2:28" ht="15" customHeight="1" x14ac:dyDescent="0.3">
      <c r="B10" s="3"/>
      <c r="C10" s="26"/>
      <c r="D10" s="27"/>
      <c r="E10" s="27"/>
      <c r="F10" s="27"/>
      <c r="G10" s="27"/>
      <c r="H10" s="27"/>
      <c r="I10" s="27"/>
      <c r="J10" s="27"/>
      <c r="K10" s="27"/>
      <c r="L10" s="27"/>
      <c r="M10" s="27"/>
      <c r="N10" s="27"/>
      <c r="O10" s="28"/>
      <c r="P10" s="53"/>
      <c r="Q10" s="27"/>
      <c r="R10" s="29"/>
      <c r="S10" s="20"/>
      <c r="U10" s="46">
        <f>W10/U9</f>
        <v>0.375</v>
      </c>
      <c r="V10" s="44" t="s">
        <v>9</v>
      </c>
      <c r="W10" s="47">
        <f>COUNTIFS(D17:D352,"=*34*",Q17:Q352,"Alta")</f>
        <v>15</v>
      </c>
      <c r="X10" s="48">
        <f>U9-W10</f>
        <v>25</v>
      </c>
    </row>
    <row r="11" spans="2:28" ht="31.5" customHeight="1" x14ac:dyDescent="0.3">
      <c r="B11" s="3"/>
      <c r="C11" s="62" t="s">
        <v>2</v>
      </c>
      <c r="D11" s="62"/>
      <c r="E11" s="62"/>
      <c r="F11" s="62"/>
      <c r="G11" s="62"/>
      <c r="H11" s="62"/>
      <c r="I11" s="62"/>
      <c r="J11" s="62"/>
      <c r="K11" s="62"/>
      <c r="L11" s="62"/>
      <c r="M11" s="62"/>
      <c r="N11" s="62"/>
      <c r="O11" s="62"/>
      <c r="P11" s="62"/>
      <c r="Q11" s="62"/>
      <c r="R11" s="63"/>
      <c r="S11" s="4"/>
    </row>
    <row r="12" spans="2:28" ht="136.5" customHeight="1" x14ac:dyDescent="0.3">
      <c r="B12" s="3"/>
      <c r="C12" s="64" t="s">
        <v>453</v>
      </c>
      <c r="D12" s="65"/>
      <c r="E12" s="65"/>
      <c r="F12" s="65"/>
      <c r="G12" s="65"/>
      <c r="H12" s="65"/>
      <c r="I12" s="65"/>
      <c r="J12" s="65"/>
      <c r="K12" s="65"/>
      <c r="L12" s="65"/>
      <c r="M12" s="65"/>
      <c r="N12" s="65"/>
      <c r="O12" s="65"/>
      <c r="P12" s="65"/>
      <c r="Q12" s="65"/>
      <c r="R12" s="66"/>
      <c r="S12" s="20"/>
    </row>
    <row r="13" spans="2:28" ht="15" customHeight="1" x14ac:dyDescent="0.3">
      <c r="B13" s="3"/>
      <c r="C13" s="39"/>
      <c r="D13" s="40"/>
      <c r="E13" s="40"/>
      <c r="F13" s="40"/>
      <c r="G13" s="40"/>
      <c r="H13" s="40"/>
      <c r="I13" s="40"/>
      <c r="J13" s="40"/>
      <c r="K13" s="40"/>
      <c r="L13" s="40"/>
      <c r="M13" s="40"/>
      <c r="N13" s="40"/>
      <c r="O13" s="40"/>
      <c r="P13" s="40"/>
      <c r="Q13" s="41"/>
      <c r="R13" s="42"/>
      <c r="S13" s="20"/>
    </row>
    <row r="14" spans="2:28" ht="15" customHeight="1" x14ac:dyDescent="0.3">
      <c r="B14" s="3"/>
      <c r="C14" s="39"/>
      <c r="D14" s="40"/>
      <c r="E14" s="40"/>
      <c r="F14" s="40"/>
      <c r="G14" s="40"/>
      <c r="H14" s="40"/>
      <c r="I14" s="40"/>
      <c r="J14" s="40"/>
      <c r="K14" s="40"/>
      <c r="L14" s="40"/>
      <c r="M14" s="40"/>
      <c r="N14" s="40"/>
      <c r="O14" s="40"/>
      <c r="P14" s="40"/>
      <c r="Q14" s="41"/>
      <c r="R14" s="42"/>
      <c r="S14" s="20"/>
    </row>
    <row r="15" spans="2:28" ht="38.4" customHeight="1" x14ac:dyDescent="0.3">
      <c r="B15" s="3"/>
      <c r="C15" s="21"/>
      <c r="D15" s="30" t="s">
        <v>7</v>
      </c>
      <c r="E15" s="22"/>
      <c r="F15" s="22"/>
      <c r="G15" s="22"/>
      <c r="H15" s="22"/>
      <c r="I15" s="22"/>
      <c r="J15" s="22" t="s">
        <v>3</v>
      </c>
      <c r="K15" s="22"/>
      <c r="L15" s="22"/>
      <c r="M15" s="22"/>
      <c r="N15" s="22"/>
      <c r="O15" s="23"/>
      <c r="P15" s="23"/>
      <c r="Q15" s="22"/>
      <c r="R15" s="24">
        <v>46233</v>
      </c>
      <c r="S15" s="20"/>
      <c r="V15" s="1" t="s">
        <v>397</v>
      </c>
    </row>
    <row r="16" spans="2:28" ht="25.2" customHeight="1" x14ac:dyDescent="0.3">
      <c r="B16" s="3"/>
      <c r="C16" s="60" t="s">
        <v>0</v>
      </c>
      <c r="D16" s="60"/>
      <c r="E16" s="6" t="s">
        <v>418</v>
      </c>
      <c r="F16" s="60" t="s">
        <v>1</v>
      </c>
      <c r="G16" s="60"/>
      <c r="H16" s="60"/>
      <c r="I16" s="6"/>
      <c r="J16" s="61" t="s">
        <v>4</v>
      </c>
      <c r="K16" s="61"/>
      <c r="L16" s="61"/>
      <c r="M16" s="7"/>
      <c r="N16" s="7" t="s">
        <v>5</v>
      </c>
      <c r="O16" s="6" t="s">
        <v>6</v>
      </c>
      <c r="P16" s="6" t="s">
        <v>417</v>
      </c>
      <c r="Q16" s="5" t="s">
        <v>416</v>
      </c>
      <c r="R16" s="8" t="s">
        <v>8</v>
      </c>
      <c r="S16" s="4"/>
      <c r="V16" s="1" t="s">
        <v>212</v>
      </c>
      <c r="W16" s="1" t="str">
        <f>_xlfn.XLOOKUP(V16,D17:D352,R17:R352)</f>
        <v>MBRF3 apesar de estar em tendência de baixa no longo prazo pela média de 200 dias, no curto prazo está com sinal de recuperação favorecendo repiques de alta. Acima dos 16,69 pode seguir repique altista na direção resistências nos 18,4 ou 20,81. Caso perca os 16,2 teria sinal de baixa projetando de 14,49 a 13,28. O padrão de volume favorece a alta.</v>
      </c>
    </row>
    <row r="17" spans="2:260" s="12" customFormat="1" ht="65.099999999999994" customHeight="1" x14ac:dyDescent="0.3">
      <c r="B17" s="3"/>
      <c r="C17" s="9" t="s">
        <v>11</v>
      </c>
      <c r="D17" s="16" t="s">
        <v>12</v>
      </c>
      <c r="E17" s="16">
        <v>0</v>
      </c>
      <c r="F17" s="15">
        <v>11.95</v>
      </c>
      <c r="G17" s="15">
        <v>10.25</v>
      </c>
      <c r="H17" s="15">
        <v>8.5500000000000007</v>
      </c>
      <c r="I17" s="14"/>
      <c r="J17" s="15">
        <v>12.93</v>
      </c>
      <c r="K17" s="15">
        <v>16.32</v>
      </c>
      <c r="L17" s="15">
        <v>21.82</v>
      </c>
      <c r="M17" s="54"/>
      <c r="N17" s="15">
        <v>18.961343368000001</v>
      </c>
      <c r="O17" s="15">
        <v>19.936525409000001</v>
      </c>
      <c r="P17" s="15" t="s">
        <v>13</v>
      </c>
      <c r="Q17" s="16" t="s">
        <v>13</v>
      </c>
      <c r="R17" s="37" t="s">
        <v>531</v>
      </c>
      <c r="S17" s="10"/>
      <c r="T17" s="11"/>
      <c r="U17" s="11"/>
      <c r="V17" s="11"/>
      <c r="W17" s="11" t="s">
        <v>356</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3">
      <c r="B18" s="3"/>
      <c r="C18" s="19" t="s">
        <v>14</v>
      </c>
      <c r="D18" s="17" t="s">
        <v>15</v>
      </c>
      <c r="E18" s="17">
        <v>4</v>
      </c>
      <c r="F18" s="14">
        <v>23.62</v>
      </c>
      <c r="G18" s="14">
        <v>22.33</v>
      </c>
      <c r="H18" s="14">
        <v>21.05</v>
      </c>
      <c r="I18" s="14"/>
      <c r="J18" s="14">
        <v>23.94</v>
      </c>
      <c r="K18" s="14">
        <v>26.5</v>
      </c>
      <c r="L18" s="14">
        <v>30.65</v>
      </c>
      <c r="M18" s="54"/>
      <c r="N18" s="14">
        <v>47.181580513999997</v>
      </c>
      <c r="O18" s="31">
        <v>11.642918818</v>
      </c>
      <c r="P18" s="31" t="s">
        <v>16</v>
      </c>
      <c r="Q18" s="17" t="s">
        <v>13</v>
      </c>
      <c r="R18" s="38" t="s">
        <v>532</v>
      </c>
      <c r="S18" s="10"/>
      <c r="T18" s="11"/>
      <c r="U18" s="11"/>
      <c r="V18" s="11"/>
      <c r="W18" s="36">
        <f>SUM(E17:E352)/X18</f>
        <v>2.9926470588235294</v>
      </c>
      <c r="X18" s="11">
        <f>COUNT(E17:E352)</f>
        <v>272</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3">
      <c r="B19" s="3"/>
      <c r="C19" s="9" t="s">
        <v>363</v>
      </c>
      <c r="D19" s="16" t="s">
        <v>17</v>
      </c>
      <c r="E19" s="16">
        <v>3</v>
      </c>
      <c r="F19" s="15">
        <v>272.5</v>
      </c>
      <c r="G19" s="15">
        <v>194.96</v>
      </c>
      <c r="H19" s="15">
        <v>117.42</v>
      </c>
      <c r="I19" s="14"/>
      <c r="J19" s="15">
        <v>292.14999999999998</v>
      </c>
      <c r="K19" s="15">
        <v>447.22</v>
      </c>
      <c r="L19" s="15">
        <v>698.15</v>
      </c>
      <c r="M19" s="54"/>
      <c r="N19" s="15">
        <v>26.444627246</v>
      </c>
      <c r="O19" s="15">
        <v>34.343139302000004</v>
      </c>
      <c r="P19" s="15" t="s">
        <v>16</v>
      </c>
      <c r="Q19" s="16" t="s">
        <v>13</v>
      </c>
      <c r="R19" s="37" t="s">
        <v>533</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3">
      <c r="B20" s="3"/>
      <c r="C20" s="19" t="s">
        <v>419</v>
      </c>
      <c r="D20" s="17" t="s">
        <v>420</v>
      </c>
      <c r="E20" s="17">
        <v>4</v>
      </c>
      <c r="F20" s="14">
        <v>20.89</v>
      </c>
      <c r="G20" s="14">
        <v>18.09</v>
      </c>
      <c r="H20" s="14">
        <v>15.29</v>
      </c>
      <c r="I20" s="14"/>
      <c r="J20" s="14">
        <v>26.05</v>
      </c>
      <c r="K20" s="14">
        <v>31.64</v>
      </c>
      <c r="L20" s="14">
        <v>40.700000000000003</v>
      </c>
      <c r="M20" s="54"/>
      <c r="N20" s="14">
        <v>56.299894586999997</v>
      </c>
      <c r="O20" s="31">
        <v>5.0457410149999999</v>
      </c>
      <c r="P20" s="31" t="s">
        <v>13</v>
      </c>
      <c r="Q20" s="17" t="s">
        <v>16</v>
      </c>
      <c r="R20" s="38" t="s">
        <v>534</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3">
      <c r="B21" s="3"/>
      <c r="C21" s="9" t="s">
        <v>18</v>
      </c>
      <c r="D21" s="16" t="s">
        <v>19</v>
      </c>
      <c r="E21" s="16">
        <v>1</v>
      </c>
      <c r="F21" s="15">
        <v>26.45</v>
      </c>
      <c r="G21" s="15">
        <v>24.22</v>
      </c>
      <c r="H21" s="15">
        <v>22</v>
      </c>
      <c r="I21" s="14"/>
      <c r="J21" s="15">
        <v>27.16</v>
      </c>
      <c r="K21" s="15">
        <v>31.6</v>
      </c>
      <c r="L21" s="15">
        <v>38.78</v>
      </c>
      <c r="M21" s="54"/>
      <c r="N21" s="15">
        <v>42.748245212</v>
      </c>
      <c r="O21" s="15">
        <v>96.437255045000001</v>
      </c>
      <c r="P21" s="15" t="s">
        <v>13</v>
      </c>
      <c r="Q21" s="16" t="s">
        <v>13</v>
      </c>
      <c r="R21" s="37" t="s">
        <v>535</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3">
      <c r="B22" s="3"/>
      <c r="C22" s="19" t="s">
        <v>20</v>
      </c>
      <c r="D22" s="17" t="s">
        <v>21</v>
      </c>
      <c r="E22" s="17">
        <v>3</v>
      </c>
      <c r="F22" s="14">
        <v>11.35</v>
      </c>
      <c r="G22" s="14">
        <v>10.47</v>
      </c>
      <c r="H22" s="14">
        <v>9.6</v>
      </c>
      <c r="I22" s="14"/>
      <c r="J22" s="14">
        <v>11.69</v>
      </c>
      <c r="K22" s="14">
        <v>13.43</v>
      </c>
      <c r="L22" s="14">
        <v>16.25</v>
      </c>
      <c r="M22" s="54"/>
      <c r="N22" s="14">
        <v>46.030137566999997</v>
      </c>
      <c r="O22" s="31">
        <v>13.618259953999999</v>
      </c>
      <c r="P22" s="31" t="s">
        <v>13</v>
      </c>
      <c r="Q22" s="17" t="s">
        <v>13</v>
      </c>
      <c r="R22" s="38" t="s">
        <v>536</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3">
      <c r="B23" s="3"/>
      <c r="C23" s="9" t="s">
        <v>364</v>
      </c>
      <c r="D23" s="16" t="s">
        <v>22</v>
      </c>
      <c r="E23" s="16">
        <v>5</v>
      </c>
      <c r="F23" s="15">
        <v>141.35</v>
      </c>
      <c r="G23" s="15">
        <v>125.45</v>
      </c>
      <c r="H23" s="15">
        <v>109.56</v>
      </c>
      <c r="I23" s="14"/>
      <c r="J23" s="15">
        <v>145.44</v>
      </c>
      <c r="K23" s="15">
        <v>177.22</v>
      </c>
      <c r="L23" s="15">
        <v>228.66</v>
      </c>
      <c r="M23" s="54"/>
      <c r="N23" s="15">
        <v>43.967262689000002</v>
      </c>
      <c r="O23" s="15">
        <v>36.862412565</v>
      </c>
      <c r="P23" s="15" t="s">
        <v>16</v>
      </c>
      <c r="Q23" s="16" t="s">
        <v>13</v>
      </c>
      <c r="R23" s="37" t="s">
        <v>537</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3">
      <c r="B24" s="3"/>
      <c r="C24" s="19" t="s">
        <v>23</v>
      </c>
      <c r="D24" s="17" t="s">
        <v>24</v>
      </c>
      <c r="E24" s="17">
        <v>0</v>
      </c>
      <c r="F24" s="14">
        <v>32.270000000000003</v>
      </c>
      <c r="G24" s="14">
        <v>30.44</v>
      </c>
      <c r="H24" s="14">
        <v>28.61</v>
      </c>
      <c r="I24" s="14"/>
      <c r="J24" s="14">
        <v>33.049999999999997</v>
      </c>
      <c r="K24" s="14">
        <v>36.700000000000003</v>
      </c>
      <c r="L24" s="14">
        <v>42.62</v>
      </c>
      <c r="M24" s="54"/>
      <c r="N24" s="14">
        <v>36.461118085999999</v>
      </c>
      <c r="O24" s="31">
        <v>21.895658318000002</v>
      </c>
      <c r="P24" s="31" t="s">
        <v>13</v>
      </c>
      <c r="Q24" s="17" t="s">
        <v>13</v>
      </c>
      <c r="R24" s="38" t="s">
        <v>538</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3">
      <c r="B25" s="3"/>
      <c r="C25" s="9" t="s">
        <v>25</v>
      </c>
      <c r="D25" s="16" t="s">
        <v>26</v>
      </c>
      <c r="E25" s="16">
        <v>0</v>
      </c>
      <c r="F25" s="15">
        <v>58.01</v>
      </c>
      <c r="G25" s="15">
        <v>52.68</v>
      </c>
      <c r="H25" s="15">
        <v>47.36</v>
      </c>
      <c r="I25" s="14"/>
      <c r="J25" s="15">
        <v>59.4</v>
      </c>
      <c r="K25" s="15">
        <v>70.040000000000006</v>
      </c>
      <c r="L25" s="15">
        <v>87.27</v>
      </c>
      <c r="M25" s="54"/>
      <c r="N25" s="15">
        <v>26.773485917999999</v>
      </c>
      <c r="O25" s="15">
        <v>46.797783254999999</v>
      </c>
      <c r="P25" s="15" t="s">
        <v>13</v>
      </c>
      <c r="Q25" s="16" t="s">
        <v>13</v>
      </c>
      <c r="R25" s="37" t="s">
        <v>539</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3">
      <c r="B26" s="3"/>
      <c r="C26" s="19" t="s">
        <v>27</v>
      </c>
      <c r="D26" s="17" t="s">
        <v>28</v>
      </c>
      <c r="E26" s="17">
        <v>7</v>
      </c>
      <c r="F26" s="14">
        <v>15.9</v>
      </c>
      <c r="G26" s="14">
        <v>15.06</v>
      </c>
      <c r="H26" s="14">
        <v>14.22</v>
      </c>
      <c r="I26" s="14"/>
      <c r="J26" s="14">
        <v>16.989999999999998</v>
      </c>
      <c r="K26" s="14">
        <v>18.66</v>
      </c>
      <c r="L26" s="14">
        <v>21.37</v>
      </c>
      <c r="M26" s="54"/>
      <c r="N26" s="14">
        <v>49.937271123999999</v>
      </c>
      <c r="O26" s="31">
        <v>394.41868255000003</v>
      </c>
      <c r="P26" s="31" t="s">
        <v>16</v>
      </c>
      <c r="Q26" s="17" t="s">
        <v>16</v>
      </c>
      <c r="R26" s="38" t="s">
        <v>540</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3">
      <c r="B27" s="3"/>
      <c r="C27" s="9" t="s">
        <v>31</v>
      </c>
      <c r="D27" s="16" t="s">
        <v>32</v>
      </c>
      <c r="E27" s="16">
        <v>4</v>
      </c>
      <c r="F27" s="15">
        <v>4.45</v>
      </c>
      <c r="G27" s="15">
        <v>3.05</v>
      </c>
      <c r="H27" s="15">
        <v>1.65</v>
      </c>
      <c r="I27" s="14"/>
      <c r="J27" s="15">
        <v>7.89</v>
      </c>
      <c r="K27" s="15">
        <v>10.68</v>
      </c>
      <c r="L27" s="15">
        <v>15.2</v>
      </c>
      <c r="M27" s="54"/>
      <c r="N27" s="15">
        <v>62.740876212000003</v>
      </c>
      <c r="O27" s="15">
        <v>8.0261681817999992</v>
      </c>
      <c r="P27" s="15" t="s">
        <v>13</v>
      </c>
      <c r="Q27" s="16" t="s">
        <v>16</v>
      </c>
      <c r="R27" s="37" t="s">
        <v>541</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3">
      <c r="B28" s="3"/>
      <c r="C28" s="19" t="s">
        <v>33</v>
      </c>
      <c r="D28" s="17" t="s">
        <v>34</v>
      </c>
      <c r="E28" s="17">
        <v>2</v>
      </c>
      <c r="F28" s="14">
        <v>2.15</v>
      </c>
      <c r="G28" s="14">
        <v>1.28</v>
      </c>
      <c r="H28" s="14">
        <v>0.42</v>
      </c>
      <c r="I28" s="14"/>
      <c r="J28" s="14">
        <v>2.31</v>
      </c>
      <c r="K28" s="14">
        <v>4.03</v>
      </c>
      <c r="L28" s="14">
        <v>6.82</v>
      </c>
      <c r="M28" s="54"/>
      <c r="N28" s="14">
        <v>47.275376678999997</v>
      </c>
      <c r="O28" s="31">
        <v>30.627402999999997</v>
      </c>
      <c r="P28" s="31" t="s">
        <v>13</v>
      </c>
      <c r="Q28" s="17" t="s">
        <v>13</v>
      </c>
      <c r="R28" s="38" t="s">
        <v>542</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3">
      <c r="B29" s="3"/>
      <c r="C29" s="9" t="s">
        <v>35</v>
      </c>
      <c r="D29" s="16" t="s">
        <v>36</v>
      </c>
      <c r="E29" s="16">
        <v>7</v>
      </c>
      <c r="F29" s="15">
        <v>86.18</v>
      </c>
      <c r="G29" s="15">
        <v>78.55</v>
      </c>
      <c r="H29" s="15">
        <v>70.930000000000007</v>
      </c>
      <c r="I29" s="14"/>
      <c r="J29" s="15">
        <v>88.05</v>
      </c>
      <c r="K29" s="15">
        <v>103.29</v>
      </c>
      <c r="L29" s="15">
        <v>127.96</v>
      </c>
      <c r="M29" s="54"/>
      <c r="N29" s="15">
        <v>64.865977451000006</v>
      </c>
      <c r="O29" s="15">
        <v>24.267119164</v>
      </c>
      <c r="P29" s="15" t="s">
        <v>16</v>
      </c>
      <c r="Q29" s="16" t="s">
        <v>16</v>
      </c>
      <c r="R29" s="37" t="s">
        <v>543</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3">
      <c r="B30" s="3"/>
      <c r="C30" s="19" t="s">
        <v>421</v>
      </c>
      <c r="D30" s="17" t="s">
        <v>422</v>
      </c>
      <c r="E30" s="17">
        <v>3</v>
      </c>
      <c r="F30" s="14">
        <v>226.31</v>
      </c>
      <c r="G30" s="14">
        <v>160.1</v>
      </c>
      <c r="H30" s="14">
        <v>93.9</v>
      </c>
      <c r="I30" s="14"/>
      <c r="J30" s="14">
        <v>240</v>
      </c>
      <c r="K30" s="14">
        <v>372.4</v>
      </c>
      <c r="L30" s="14">
        <v>586.64</v>
      </c>
      <c r="M30" s="54"/>
      <c r="N30" s="14">
        <v>27.286468144000001</v>
      </c>
      <c r="O30" s="31">
        <v>3.1255416477</v>
      </c>
      <c r="P30" s="31" t="s">
        <v>16</v>
      </c>
      <c r="Q30" s="17" t="s">
        <v>13</v>
      </c>
      <c r="R30" s="38" t="s">
        <v>544</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3">
      <c r="B31" s="3"/>
      <c r="C31" s="9" t="s">
        <v>495</v>
      </c>
      <c r="D31" s="16" t="s">
        <v>496</v>
      </c>
      <c r="E31" s="16">
        <v>7</v>
      </c>
      <c r="F31" s="15">
        <v>3.22</v>
      </c>
      <c r="G31" s="15">
        <v>2.21</v>
      </c>
      <c r="H31" s="15">
        <v>1.2</v>
      </c>
      <c r="I31" s="14"/>
      <c r="J31" s="15">
        <v>5.97</v>
      </c>
      <c r="K31" s="15">
        <v>7.98</v>
      </c>
      <c r="L31" s="15">
        <v>11.24</v>
      </c>
      <c r="M31" s="54"/>
      <c r="N31" s="15">
        <v>55.970804434000001</v>
      </c>
      <c r="O31" s="15">
        <v>2.3473405455000003</v>
      </c>
      <c r="P31" s="15" t="s">
        <v>13</v>
      </c>
      <c r="Q31" s="16" t="s">
        <v>16</v>
      </c>
      <c r="R31" s="37" t="s">
        <v>545</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3">
      <c r="B32" s="3"/>
      <c r="C32" s="19" t="s">
        <v>423</v>
      </c>
      <c r="D32" s="17" t="s">
        <v>424</v>
      </c>
      <c r="E32" s="17">
        <v>3</v>
      </c>
      <c r="F32" s="14">
        <v>143</v>
      </c>
      <c r="G32" s="14">
        <v>120.99</v>
      </c>
      <c r="H32" s="14">
        <v>98.98</v>
      </c>
      <c r="I32" s="14"/>
      <c r="J32" s="14">
        <v>149.94999999999999</v>
      </c>
      <c r="K32" s="14">
        <v>193.96</v>
      </c>
      <c r="L32" s="14">
        <v>265.19</v>
      </c>
      <c r="M32" s="54"/>
      <c r="N32" s="14">
        <v>26.344495908999999</v>
      </c>
      <c r="O32" s="31">
        <v>5.2308546876999999</v>
      </c>
      <c r="P32" s="31" t="s">
        <v>16</v>
      </c>
      <c r="Q32" s="17" t="s">
        <v>13</v>
      </c>
      <c r="R32" s="38" t="s">
        <v>546</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3">
      <c r="B33" s="3"/>
      <c r="C33" s="9" t="s">
        <v>37</v>
      </c>
      <c r="D33" s="16" t="s">
        <v>38</v>
      </c>
      <c r="E33" s="16">
        <v>3</v>
      </c>
      <c r="F33" s="15">
        <v>8.18</v>
      </c>
      <c r="G33" s="15">
        <v>7.37</v>
      </c>
      <c r="H33" s="15">
        <v>6.56</v>
      </c>
      <c r="I33" s="14"/>
      <c r="J33" s="15">
        <v>8.43</v>
      </c>
      <c r="K33" s="15">
        <v>10.039999999999999</v>
      </c>
      <c r="L33" s="15">
        <v>12.65</v>
      </c>
      <c r="M33" s="54"/>
      <c r="N33" s="15">
        <v>48.759505779000001</v>
      </c>
      <c r="O33" s="15">
        <v>70.713970090999993</v>
      </c>
      <c r="P33" s="15" t="s">
        <v>13</v>
      </c>
      <c r="Q33" s="16" t="s">
        <v>13</v>
      </c>
      <c r="R33" s="37" t="s">
        <v>547</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3">
      <c r="B34" s="3"/>
      <c r="C34" s="19" t="s">
        <v>39</v>
      </c>
      <c r="D34" s="17" t="s">
        <v>40</v>
      </c>
      <c r="E34" s="17">
        <v>0</v>
      </c>
      <c r="F34" s="14">
        <v>90.7</v>
      </c>
      <c r="G34" s="14">
        <v>60.28</v>
      </c>
      <c r="H34" s="14">
        <v>29.86</v>
      </c>
      <c r="I34" s="14"/>
      <c r="J34" s="14">
        <v>95.92</v>
      </c>
      <c r="K34" s="14">
        <v>156.75</v>
      </c>
      <c r="L34" s="14">
        <v>255.2</v>
      </c>
      <c r="M34" s="54"/>
      <c r="N34" s="14">
        <v>44.288348186</v>
      </c>
      <c r="O34" s="31">
        <v>86.029561040999994</v>
      </c>
      <c r="P34" s="31" t="s">
        <v>13</v>
      </c>
      <c r="Q34" s="17" t="s">
        <v>13</v>
      </c>
      <c r="R34" s="38" t="s">
        <v>548</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3">
      <c r="B35" s="3"/>
      <c r="C35" s="9" t="s">
        <v>41</v>
      </c>
      <c r="D35" s="16" t="s">
        <v>42</v>
      </c>
      <c r="E35" s="16">
        <v>0</v>
      </c>
      <c r="F35" s="15">
        <v>11.08</v>
      </c>
      <c r="G35" s="15">
        <v>9.9700000000000006</v>
      </c>
      <c r="H35" s="15">
        <v>8.86</v>
      </c>
      <c r="I35" s="14"/>
      <c r="J35" s="15">
        <v>11.47</v>
      </c>
      <c r="K35" s="15">
        <v>13.68</v>
      </c>
      <c r="L35" s="15">
        <v>17.260000000000002</v>
      </c>
      <c r="M35" s="54"/>
      <c r="N35" s="15">
        <v>38.382313551999999</v>
      </c>
      <c r="O35" s="15">
        <v>29.649859409000001</v>
      </c>
      <c r="P35" s="15" t="s">
        <v>13</v>
      </c>
      <c r="Q35" s="16" t="s">
        <v>13</v>
      </c>
      <c r="R35" s="37" t="s">
        <v>549</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3">
      <c r="B36" s="3"/>
      <c r="C36" s="19" t="s">
        <v>43</v>
      </c>
      <c r="D36" s="17" t="s">
        <v>44</v>
      </c>
      <c r="E36" s="17">
        <v>1</v>
      </c>
      <c r="F36" s="14">
        <v>51.13</v>
      </c>
      <c r="G36" s="14">
        <v>45.39</v>
      </c>
      <c r="H36" s="14">
        <v>39.65</v>
      </c>
      <c r="I36" s="14"/>
      <c r="J36" s="14">
        <v>52.28</v>
      </c>
      <c r="K36" s="14">
        <v>63.75</v>
      </c>
      <c r="L36" s="14">
        <v>82.32</v>
      </c>
      <c r="M36" s="54"/>
      <c r="N36" s="14">
        <v>46.357602876000001</v>
      </c>
      <c r="O36" s="31">
        <v>542.22573854999996</v>
      </c>
      <c r="P36" s="31" t="s">
        <v>13</v>
      </c>
      <c r="Q36" s="17" t="s">
        <v>13</v>
      </c>
      <c r="R36" s="38" t="s">
        <v>550</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3">
      <c r="B37" s="3"/>
      <c r="C37" s="9" t="s">
        <v>43</v>
      </c>
      <c r="D37" s="16" t="s">
        <v>45</v>
      </c>
      <c r="E37" s="16">
        <v>1</v>
      </c>
      <c r="F37" s="15">
        <v>50.41</v>
      </c>
      <c r="G37" s="15">
        <v>45.08</v>
      </c>
      <c r="H37" s="15">
        <v>39.75</v>
      </c>
      <c r="I37" s="14"/>
      <c r="J37" s="15">
        <v>51.58</v>
      </c>
      <c r="K37" s="15">
        <v>62.23</v>
      </c>
      <c r="L37" s="15">
        <v>79.47</v>
      </c>
      <c r="M37" s="54"/>
      <c r="N37" s="15">
        <v>49.921665202</v>
      </c>
      <c r="O37" s="15">
        <v>76.956193681999991</v>
      </c>
      <c r="P37" s="15" t="s">
        <v>13</v>
      </c>
      <c r="Q37" s="16" t="s">
        <v>13</v>
      </c>
      <c r="R37" s="37" t="s">
        <v>551</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3">
      <c r="B38" s="3"/>
      <c r="C38" s="19" t="s">
        <v>454</v>
      </c>
      <c r="D38" s="17" t="s">
        <v>455</v>
      </c>
      <c r="E38" s="17">
        <v>7</v>
      </c>
      <c r="F38" s="14">
        <v>2.79</v>
      </c>
      <c r="G38" s="14">
        <v>1.43</v>
      </c>
      <c r="H38" s="14">
        <v>0.08</v>
      </c>
      <c r="I38" s="14"/>
      <c r="J38" s="14">
        <v>5.6</v>
      </c>
      <c r="K38" s="14">
        <v>8.3000000000000007</v>
      </c>
      <c r="L38" s="14">
        <v>12.67</v>
      </c>
      <c r="M38" s="54"/>
      <c r="N38" s="14">
        <v>83.048754039000002</v>
      </c>
      <c r="O38" s="31">
        <v>1.4450706818000001</v>
      </c>
      <c r="P38" s="31" t="s">
        <v>13</v>
      </c>
      <c r="Q38" s="17" t="s">
        <v>16</v>
      </c>
      <c r="R38" s="38" t="s">
        <v>552</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3">
      <c r="B39" s="3"/>
      <c r="C39" s="9" t="s">
        <v>454</v>
      </c>
      <c r="D39" s="16" t="s">
        <v>456</v>
      </c>
      <c r="E39" s="16">
        <v>6</v>
      </c>
      <c r="F39" s="15">
        <v>1.32</v>
      </c>
      <c r="G39" s="15">
        <v>0.31</v>
      </c>
      <c r="H39" s="15">
        <v>-0.68</v>
      </c>
      <c r="I39" s="14"/>
      <c r="J39" s="15">
        <v>4.4000000000000004</v>
      </c>
      <c r="K39" s="15">
        <v>6.4</v>
      </c>
      <c r="L39" s="15">
        <v>9.65</v>
      </c>
      <c r="M39" s="54"/>
      <c r="N39" s="15">
        <v>59.311858962000002</v>
      </c>
      <c r="O39" s="15">
        <v>2.8693556818000001</v>
      </c>
      <c r="P39" s="15" t="s">
        <v>13</v>
      </c>
      <c r="Q39" s="16" t="s">
        <v>16</v>
      </c>
      <c r="R39" s="37" t="s">
        <v>553</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3">
      <c r="B40" s="3"/>
      <c r="C40" s="19" t="s">
        <v>390</v>
      </c>
      <c r="D40" s="17" t="s">
        <v>391</v>
      </c>
      <c r="E40" s="17">
        <v>0</v>
      </c>
      <c r="F40" s="14">
        <v>21.63</v>
      </c>
      <c r="G40" s="14">
        <v>11.48</v>
      </c>
      <c r="H40" s="14">
        <v>1.34</v>
      </c>
      <c r="I40" s="14"/>
      <c r="J40" s="14">
        <v>22.67</v>
      </c>
      <c r="K40" s="14">
        <v>42.95</v>
      </c>
      <c r="L40" s="14">
        <v>75.760000000000005</v>
      </c>
      <c r="M40" s="54"/>
      <c r="N40" s="14">
        <v>43.810327463</v>
      </c>
      <c r="O40" s="31">
        <v>1.9360139091000002</v>
      </c>
      <c r="P40" s="31" t="s">
        <v>13</v>
      </c>
      <c r="Q40" s="17" t="s">
        <v>13</v>
      </c>
      <c r="R40" s="38" t="s">
        <v>554</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3">
      <c r="B41" s="3"/>
      <c r="C41" s="9" t="s">
        <v>46</v>
      </c>
      <c r="D41" s="16" t="s">
        <v>47</v>
      </c>
      <c r="E41" s="16">
        <v>0</v>
      </c>
      <c r="F41" s="15">
        <v>16.12</v>
      </c>
      <c r="G41" s="15">
        <v>13.05</v>
      </c>
      <c r="H41" s="15">
        <v>9.98</v>
      </c>
      <c r="I41" s="14"/>
      <c r="J41" s="15">
        <v>17.23</v>
      </c>
      <c r="K41" s="15">
        <v>23.36</v>
      </c>
      <c r="L41" s="15">
        <v>33.29</v>
      </c>
      <c r="M41" s="54"/>
      <c r="N41" s="15">
        <v>30.213622446999999</v>
      </c>
      <c r="O41" s="15">
        <v>31.443522227000003</v>
      </c>
      <c r="P41" s="15" t="s">
        <v>13</v>
      </c>
      <c r="Q41" s="16" t="s">
        <v>13</v>
      </c>
      <c r="R41" s="37" t="s">
        <v>555</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3">
      <c r="B42" s="3"/>
      <c r="C42" s="19" t="s">
        <v>48</v>
      </c>
      <c r="D42" s="17" t="s">
        <v>49</v>
      </c>
      <c r="E42" s="17">
        <v>4</v>
      </c>
      <c r="F42" s="14">
        <v>15.32</v>
      </c>
      <c r="G42" s="14">
        <v>13.45</v>
      </c>
      <c r="H42" s="14">
        <v>11.59</v>
      </c>
      <c r="I42" s="14"/>
      <c r="J42" s="14">
        <v>20.02</v>
      </c>
      <c r="K42" s="14">
        <v>23.74</v>
      </c>
      <c r="L42" s="14">
        <v>29.77</v>
      </c>
      <c r="M42" s="54"/>
      <c r="N42" s="14">
        <v>49.018534451000001</v>
      </c>
      <c r="O42" s="31">
        <v>476.51515795</v>
      </c>
      <c r="P42" s="31" t="s">
        <v>13</v>
      </c>
      <c r="Q42" s="17" t="s">
        <v>16</v>
      </c>
      <c r="R42" s="38" t="s">
        <v>556</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3">
      <c r="B43" s="3"/>
      <c r="C43" s="9" t="s">
        <v>50</v>
      </c>
      <c r="D43" s="16" t="s">
        <v>51</v>
      </c>
      <c r="E43" s="16">
        <v>4</v>
      </c>
      <c r="F43" s="15">
        <v>5.18</v>
      </c>
      <c r="G43" s="15">
        <v>4.84</v>
      </c>
      <c r="H43" s="15">
        <v>4.51</v>
      </c>
      <c r="I43" s="14"/>
      <c r="J43" s="15">
        <v>5.32</v>
      </c>
      <c r="K43" s="15">
        <v>5.98</v>
      </c>
      <c r="L43" s="15">
        <v>7.06</v>
      </c>
      <c r="M43" s="54"/>
      <c r="N43" s="15">
        <v>43.773349801000002</v>
      </c>
      <c r="O43" s="15">
        <v>5.6696858181999996</v>
      </c>
      <c r="P43" s="15" t="s">
        <v>16</v>
      </c>
      <c r="Q43" s="16" t="s">
        <v>13</v>
      </c>
      <c r="R43" s="37" t="s">
        <v>557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3">
      <c r="B44" s="3"/>
      <c r="C44" s="19" t="s">
        <v>52</v>
      </c>
      <c r="D44" s="17" t="s">
        <v>53</v>
      </c>
      <c r="E44" s="17">
        <v>1</v>
      </c>
      <c r="F44" s="14">
        <v>13.87</v>
      </c>
      <c r="G44" s="14">
        <v>12.17</v>
      </c>
      <c r="H44" s="14">
        <v>10.48</v>
      </c>
      <c r="I44" s="14"/>
      <c r="J44" s="14">
        <v>14.15</v>
      </c>
      <c r="K44" s="14">
        <v>17.53</v>
      </c>
      <c r="L44" s="14">
        <v>23</v>
      </c>
      <c r="M44" s="54"/>
      <c r="N44" s="14">
        <v>42.859599361999997</v>
      </c>
      <c r="O44" s="31">
        <v>13.487067181</v>
      </c>
      <c r="P44" s="31" t="s">
        <v>13</v>
      </c>
      <c r="Q44" s="17" t="s">
        <v>13</v>
      </c>
      <c r="R44" s="38" t="s">
        <v>558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3">
      <c r="B45" s="3"/>
      <c r="C45" s="9" t="s">
        <v>54</v>
      </c>
      <c r="D45" s="16" t="s">
        <v>55</v>
      </c>
      <c r="E45" s="16">
        <v>7</v>
      </c>
      <c r="F45" s="15">
        <v>40.76</v>
      </c>
      <c r="G45" s="15">
        <v>37.89</v>
      </c>
      <c r="H45" s="15">
        <v>35.03</v>
      </c>
      <c r="I45" s="14"/>
      <c r="J45" s="15">
        <v>42.84</v>
      </c>
      <c r="K45" s="15">
        <v>48.56</v>
      </c>
      <c r="L45" s="15">
        <v>57.83</v>
      </c>
      <c r="M45" s="54"/>
      <c r="N45" s="15">
        <v>52.857280484</v>
      </c>
      <c r="O45" s="15">
        <v>217.35234086</v>
      </c>
      <c r="P45" s="15" t="s">
        <v>16</v>
      </c>
      <c r="Q45" s="16" t="s">
        <v>16</v>
      </c>
      <c r="R45" s="37" t="s">
        <v>559</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3">
      <c r="B46" s="3"/>
      <c r="C46" s="19" t="s">
        <v>56</v>
      </c>
      <c r="D46" s="17" t="s">
        <v>57</v>
      </c>
      <c r="E46" s="17">
        <v>0</v>
      </c>
      <c r="F46" s="14">
        <v>22.7</v>
      </c>
      <c r="G46" s="14">
        <v>20.86</v>
      </c>
      <c r="H46" s="14">
        <v>19.03</v>
      </c>
      <c r="I46" s="14"/>
      <c r="J46" s="14">
        <v>23.18</v>
      </c>
      <c r="K46" s="14">
        <v>26.84</v>
      </c>
      <c r="L46" s="14">
        <v>32.770000000000003</v>
      </c>
      <c r="M46" s="54"/>
      <c r="N46" s="14">
        <v>41.900332077999998</v>
      </c>
      <c r="O46" s="31">
        <v>6.0406469999999999</v>
      </c>
      <c r="P46" s="31" t="s">
        <v>13</v>
      </c>
      <c r="Q46" s="17" t="s">
        <v>13</v>
      </c>
      <c r="R46" s="38" t="s">
        <v>560</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3">
      <c r="B47" s="3"/>
      <c r="C47" s="9" t="s">
        <v>425</v>
      </c>
      <c r="D47" s="16" t="s">
        <v>426</v>
      </c>
      <c r="E47" s="16">
        <v>10</v>
      </c>
      <c r="F47" s="15">
        <v>129.29</v>
      </c>
      <c r="G47" s="15">
        <v>123.73</v>
      </c>
      <c r="H47" s="15">
        <v>118.17</v>
      </c>
      <c r="I47" s="14"/>
      <c r="J47" s="15">
        <v>132.13999999999999</v>
      </c>
      <c r="K47" s="15">
        <v>143.25</v>
      </c>
      <c r="L47" s="15">
        <v>161.24</v>
      </c>
      <c r="M47" s="54"/>
      <c r="N47" s="15">
        <v>66.792238057000006</v>
      </c>
      <c r="O47" s="15">
        <v>4.0930177464000002</v>
      </c>
      <c r="P47" s="15" t="s">
        <v>16</v>
      </c>
      <c r="Q47" s="16" t="s">
        <v>16</v>
      </c>
      <c r="R47" s="37" t="s">
        <v>561</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3">
      <c r="B48" s="3"/>
      <c r="C48" s="19" t="s">
        <v>58</v>
      </c>
      <c r="D48" s="17" t="s">
        <v>59</v>
      </c>
      <c r="E48" s="17">
        <v>3</v>
      </c>
      <c r="F48" s="14">
        <v>8.6199999999999992</v>
      </c>
      <c r="G48" s="14">
        <v>7.64</v>
      </c>
      <c r="H48" s="14">
        <v>6.67</v>
      </c>
      <c r="I48" s="14"/>
      <c r="J48" s="14">
        <v>8.9600000000000009</v>
      </c>
      <c r="K48" s="14">
        <v>10.9</v>
      </c>
      <c r="L48" s="14">
        <v>14.04</v>
      </c>
      <c r="M48" s="54"/>
      <c r="N48" s="14">
        <v>24.788123313</v>
      </c>
      <c r="O48" s="31">
        <v>2.0366128182000001</v>
      </c>
      <c r="P48" s="31" t="s">
        <v>13</v>
      </c>
      <c r="Q48" s="17" t="s">
        <v>13</v>
      </c>
      <c r="R48" s="38" t="s">
        <v>562</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3">
      <c r="B49" s="3"/>
      <c r="C49" s="9" t="s">
        <v>60</v>
      </c>
      <c r="D49" s="16" t="s">
        <v>61</v>
      </c>
      <c r="E49" s="16">
        <v>0</v>
      </c>
      <c r="F49" s="15">
        <v>5.32</v>
      </c>
      <c r="G49" s="15">
        <v>4.5999999999999996</v>
      </c>
      <c r="H49" s="15">
        <v>3.88</v>
      </c>
      <c r="I49" s="14"/>
      <c r="J49" s="15">
        <v>5.55</v>
      </c>
      <c r="K49" s="15">
        <v>6.98</v>
      </c>
      <c r="L49" s="15">
        <v>9.31</v>
      </c>
      <c r="M49" s="54"/>
      <c r="N49" s="15">
        <v>32.264745396999999</v>
      </c>
      <c r="O49" s="15">
        <v>3.5208040909</v>
      </c>
      <c r="P49" s="15" t="s">
        <v>13</v>
      </c>
      <c r="Q49" s="16" t="s">
        <v>13</v>
      </c>
      <c r="R49" s="37" t="s">
        <v>563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3">
      <c r="B50" s="3"/>
      <c r="C50" s="19" t="s">
        <v>62</v>
      </c>
      <c r="D50" s="17" t="s">
        <v>63</v>
      </c>
      <c r="E50" s="17">
        <v>0</v>
      </c>
      <c r="F50" s="14">
        <v>14.08</v>
      </c>
      <c r="G50" s="14">
        <v>12.05</v>
      </c>
      <c r="H50" s="14">
        <v>10.02</v>
      </c>
      <c r="I50" s="14"/>
      <c r="J50" s="14">
        <v>14.48</v>
      </c>
      <c r="K50" s="14">
        <v>18.53</v>
      </c>
      <c r="L50" s="14">
        <v>25.08</v>
      </c>
      <c r="M50" s="54"/>
      <c r="N50" s="14">
        <v>29.779189276</v>
      </c>
      <c r="O50" s="31">
        <v>2.9870006363999999</v>
      </c>
      <c r="P50" s="31" t="s">
        <v>13</v>
      </c>
      <c r="Q50" s="17" t="s">
        <v>13</v>
      </c>
      <c r="R50" s="38" t="s">
        <v>564</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3">
      <c r="B51" s="3"/>
      <c r="C51" s="9" t="s">
        <v>64</v>
      </c>
      <c r="D51" s="16" t="s">
        <v>65</v>
      </c>
      <c r="E51" s="16">
        <v>7</v>
      </c>
      <c r="F51" s="15">
        <v>15.98</v>
      </c>
      <c r="G51" s="15">
        <v>14.89</v>
      </c>
      <c r="H51" s="15">
        <v>13.8</v>
      </c>
      <c r="I51" s="14"/>
      <c r="J51" s="15">
        <v>18.170000000000002</v>
      </c>
      <c r="K51" s="15">
        <v>20.34</v>
      </c>
      <c r="L51" s="15">
        <v>23.85</v>
      </c>
      <c r="M51" s="54"/>
      <c r="N51" s="15">
        <v>49.272381537000001</v>
      </c>
      <c r="O51" s="15">
        <v>93.11141081800001</v>
      </c>
      <c r="P51" s="15" t="s">
        <v>16</v>
      </c>
      <c r="Q51" s="16" t="s">
        <v>16</v>
      </c>
      <c r="R51" s="37" t="s">
        <v>565</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3">
      <c r="B52" s="3"/>
      <c r="C52" s="19" t="s">
        <v>64</v>
      </c>
      <c r="D52" s="17" t="s">
        <v>66</v>
      </c>
      <c r="E52" s="17">
        <v>4</v>
      </c>
      <c r="F52" s="14">
        <v>18.350000000000001</v>
      </c>
      <c r="G52" s="14">
        <v>17.02</v>
      </c>
      <c r="H52" s="14">
        <v>15.69</v>
      </c>
      <c r="I52" s="14"/>
      <c r="J52" s="14">
        <v>18.66</v>
      </c>
      <c r="K52" s="14">
        <v>21.31</v>
      </c>
      <c r="L52" s="14">
        <v>25.61</v>
      </c>
      <c r="M52" s="54"/>
      <c r="N52" s="14">
        <v>47.892186054</v>
      </c>
      <c r="O52" s="31">
        <v>510.67252100000002</v>
      </c>
      <c r="P52" s="31" t="s">
        <v>16</v>
      </c>
      <c r="Q52" s="17" t="s">
        <v>13</v>
      </c>
      <c r="R52" s="38" t="s">
        <v>566</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3">
      <c r="B53" s="3"/>
      <c r="C53" s="9" t="s">
        <v>67</v>
      </c>
      <c r="D53" s="16" t="s">
        <v>68</v>
      </c>
      <c r="E53" s="16">
        <v>7</v>
      </c>
      <c r="F53" s="15">
        <v>21.55</v>
      </c>
      <c r="G53" s="15">
        <v>19.989999999999998</v>
      </c>
      <c r="H53" s="15">
        <v>18.440000000000001</v>
      </c>
      <c r="I53" s="14"/>
      <c r="J53" s="15">
        <v>25.63</v>
      </c>
      <c r="K53" s="15">
        <v>28.73</v>
      </c>
      <c r="L53" s="15">
        <v>33.75</v>
      </c>
      <c r="M53" s="54"/>
      <c r="N53" s="15">
        <v>50.475677257999997</v>
      </c>
      <c r="O53" s="15">
        <v>36.753950455000002</v>
      </c>
      <c r="P53" s="15" t="s">
        <v>16</v>
      </c>
      <c r="Q53" s="16" t="s">
        <v>16</v>
      </c>
      <c r="R53" s="37" t="s">
        <v>567</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3">
      <c r="B54" s="3"/>
      <c r="C54" s="19" t="s">
        <v>360</v>
      </c>
      <c r="D54" s="17" t="s">
        <v>361</v>
      </c>
      <c r="E54" s="17">
        <v>9</v>
      </c>
      <c r="F54" s="14">
        <v>14.77</v>
      </c>
      <c r="G54" s="14">
        <v>13.55</v>
      </c>
      <c r="H54" s="14">
        <v>12.34</v>
      </c>
      <c r="I54" s="14"/>
      <c r="J54" s="14">
        <v>16.100000000000001</v>
      </c>
      <c r="K54" s="14">
        <v>18.52</v>
      </c>
      <c r="L54" s="14">
        <v>22.44</v>
      </c>
      <c r="M54" s="54"/>
      <c r="N54" s="14">
        <v>54.496432814999999</v>
      </c>
      <c r="O54" s="31">
        <v>41.549271318000002</v>
      </c>
      <c r="P54" s="31" t="s">
        <v>16</v>
      </c>
      <c r="Q54" s="17" t="s">
        <v>16</v>
      </c>
      <c r="R54" s="38" t="s">
        <v>568</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3">
      <c r="B55" s="3"/>
      <c r="C55" s="9" t="s">
        <v>69</v>
      </c>
      <c r="D55" s="16" t="s">
        <v>70</v>
      </c>
      <c r="E55" s="16">
        <v>4</v>
      </c>
      <c r="F55" s="15">
        <v>20.46</v>
      </c>
      <c r="G55" s="15">
        <v>18.46</v>
      </c>
      <c r="H55" s="15">
        <v>16.47</v>
      </c>
      <c r="I55" s="14"/>
      <c r="J55" s="15">
        <v>25.31</v>
      </c>
      <c r="K55" s="15">
        <v>29.29</v>
      </c>
      <c r="L55" s="15">
        <v>35.729999999999997</v>
      </c>
      <c r="M55" s="54"/>
      <c r="N55" s="15">
        <v>56.130369221999999</v>
      </c>
      <c r="O55" s="15">
        <v>373.12000067999998</v>
      </c>
      <c r="P55" s="15" t="s">
        <v>13</v>
      </c>
      <c r="Q55" s="16" t="s">
        <v>16</v>
      </c>
      <c r="R55" s="37" t="s">
        <v>569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3">
      <c r="B56" s="3"/>
      <c r="C56" s="19" t="s">
        <v>464</v>
      </c>
      <c r="D56" s="17" t="s">
        <v>478</v>
      </c>
      <c r="E56" s="17">
        <v>5</v>
      </c>
      <c r="F56" s="14">
        <v>18.86</v>
      </c>
      <c r="G56" s="14">
        <v>17.690000000000001</v>
      </c>
      <c r="H56" s="14">
        <v>16.53</v>
      </c>
      <c r="I56" s="14"/>
      <c r="J56" s="14">
        <v>21.62</v>
      </c>
      <c r="K56" s="14">
        <v>23.94</v>
      </c>
      <c r="L56" s="14">
        <v>27.7</v>
      </c>
      <c r="M56" s="54"/>
      <c r="N56" s="14">
        <v>49.420019420000003</v>
      </c>
      <c r="O56" s="31">
        <v>1.7794482727000001</v>
      </c>
      <c r="P56" s="31" t="s">
        <v>13</v>
      </c>
      <c r="Q56" s="17" t="s">
        <v>16</v>
      </c>
      <c r="R56" s="38" t="s">
        <v>570</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3">
      <c r="B57" s="3"/>
      <c r="C57" s="9" t="s">
        <v>71</v>
      </c>
      <c r="D57" s="16" t="s">
        <v>72</v>
      </c>
      <c r="E57" s="16">
        <v>0</v>
      </c>
      <c r="F57" s="15">
        <v>5.6</v>
      </c>
      <c r="G57" s="15">
        <v>3.19</v>
      </c>
      <c r="H57" s="15">
        <v>0.79</v>
      </c>
      <c r="I57" s="14"/>
      <c r="J57" s="15">
        <v>6.23</v>
      </c>
      <c r="K57" s="15">
        <v>11.03</v>
      </c>
      <c r="L57" s="15">
        <v>18.809999999999999</v>
      </c>
      <c r="M57" s="54"/>
      <c r="N57" s="15">
        <v>32.49703701</v>
      </c>
      <c r="O57" s="15">
        <v>41.863629864000004</v>
      </c>
      <c r="P57" s="15" t="s">
        <v>13</v>
      </c>
      <c r="Q57" s="16" t="s">
        <v>13</v>
      </c>
      <c r="R57" s="37" t="s">
        <v>571</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3">
      <c r="B58" s="3"/>
      <c r="C58" s="19" t="s">
        <v>73</v>
      </c>
      <c r="D58" s="17" t="s">
        <v>74</v>
      </c>
      <c r="E58" s="17">
        <v>7</v>
      </c>
      <c r="F58" s="14">
        <v>20.55</v>
      </c>
      <c r="G58" s="14">
        <v>19.03</v>
      </c>
      <c r="H58" s="14">
        <v>17.510000000000002</v>
      </c>
      <c r="I58" s="14"/>
      <c r="J58" s="14">
        <v>22.14</v>
      </c>
      <c r="K58" s="14">
        <v>25.17</v>
      </c>
      <c r="L58" s="14">
        <v>30.07</v>
      </c>
      <c r="M58" s="54"/>
      <c r="N58" s="14">
        <v>70.225127962000002</v>
      </c>
      <c r="O58" s="31">
        <v>135.76805549999997</v>
      </c>
      <c r="P58" s="31" t="s">
        <v>16</v>
      </c>
      <c r="Q58" s="17" t="s">
        <v>16</v>
      </c>
      <c r="R58" s="38" t="s">
        <v>572</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3">
      <c r="B59" s="3"/>
      <c r="C59" s="9" t="s">
        <v>427</v>
      </c>
      <c r="D59" s="16" t="s">
        <v>428</v>
      </c>
      <c r="E59" s="16">
        <v>0</v>
      </c>
      <c r="F59" s="15">
        <v>26.9</v>
      </c>
      <c r="G59" s="15">
        <v>22.58</v>
      </c>
      <c r="H59" s="15">
        <v>18.260000000000002</v>
      </c>
      <c r="I59" s="14"/>
      <c r="J59" s="15">
        <v>28.06</v>
      </c>
      <c r="K59" s="15">
        <v>36.69</v>
      </c>
      <c r="L59" s="15">
        <v>50.65</v>
      </c>
      <c r="M59" s="54"/>
      <c r="N59" s="15">
        <v>38.495186588999999</v>
      </c>
      <c r="O59" s="15">
        <v>5.0524638813999996</v>
      </c>
      <c r="P59" s="15" t="s">
        <v>13</v>
      </c>
      <c r="Q59" s="16" t="s">
        <v>13</v>
      </c>
      <c r="R59" s="37" t="s">
        <v>573</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3">
      <c r="B60" s="3"/>
      <c r="C60" s="19" t="s">
        <v>75</v>
      </c>
      <c r="D60" s="17" t="s">
        <v>76</v>
      </c>
      <c r="E60" s="17">
        <v>1</v>
      </c>
      <c r="F60" s="14">
        <v>54.54</v>
      </c>
      <c r="G60" s="14">
        <v>49.35</v>
      </c>
      <c r="H60" s="14">
        <v>44.17</v>
      </c>
      <c r="I60" s="14"/>
      <c r="J60" s="14">
        <v>55.58</v>
      </c>
      <c r="K60" s="14">
        <v>65.94</v>
      </c>
      <c r="L60" s="14">
        <v>82.71</v>
      </c>
      <c r="M60" s="54"/>
      <c r="N60" s="14">
        <v>43.315912326000003</v>
      </c>
      <c r="O60" s="31">
        <v>440.05445800000001</v>
      </c>
      <c r="P60" s="31" t="s">
        <v>13</v>
      </c>
      <c r="Q60" s="17" t="s">
        <v>13</v>
      </c>
      <c r="R60" s="38" t="s">
        <v>574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3">
      <c r="B61" s="3"/>
      <c r="C61" s="9" t="s">
        <v>77</v>
      </c>
      <c r="D61" s="16" t="s">
        <v>78</v>
      </c>
      <c r="E61" s="16">
        <v>3</v>
      </c>
      <c r="F61" s="15">
        <v>20.22</v>
      </c>
      <c r="G61" s="15">
        <v>18.510000000000002</v>
      </c>
      <c r="H61" s="15">
        <v>16.809999999999999</v>
      </c>
      <c r="I61" s="14"/>
      <c r="J61" s="15">
        <v>20.67</v>
      </c>
      <c r="K61" s="15">
        <v>24.07</v>
      </c>
      <c r="L61" s="15">
        <v>29.57</v>
      </c>
      <c r="M61" s="54"/>
      <c r="N61" s="15">
        <v>30.693393877999998</v>
      </c>
      <c r="O61" s="15">
        <v>152.40774249999998</v>
      </c>
      <c r="P61" s="15" t="s">
        <v>16</v>
      </c>
      <c r="Q61" s="16" t="s">
        <v>13</v>
      </c>
      <c r="R61" s="37" t="s">
        <v>575</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3">
      <c r="B62" s="3"/>
      <c r="C62" s="19" t="s">
        <v>79</v>
      </c>
      <c r="D62" s="17" t="s">
        <v>80</v>
      </c>
      <c r="E62" s="17">
        <v>0</v>
      </c>
      <c r="F62" s="14">
        <v>4.5599999999999996</v>
      </c>
      <c r="G62" s="14">
        <v>3.56</v>
      </c>
      <c r="H62" s="14">
        <v>2.57</v>
      </c>
      <c r="I62" s="14"/>
      <c r="J62" s="14">
        <v>4.6500000000000004</v>
      </c>
      <c r="K62" s="14">
        <v>6.63</v>
      </c>
      <c r="L62" s="14">
        <v>9.83</v>
      </c>
      <c r="M62" s="54"/>
      <c r="N62" s="14">
        <v>46.253610661000003</v>
      </c>
      <c r="O62" s="31">
        <v>6.3218065000000001</v>
      </c>
      <c r="P62" s="31" t="s">
        <v>13</v>
      </c>
      <c r="Q62" s="17" t="s">
        <v>13</v>
      </c>
      <c r="R62" s="38" t="s">
        <v>576</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3">
      <c r="B63" s="3"/>
      <c r="C63" s="9" t="s">
        <v>81</v>
      </c>
      <c r="D63" s="16" t="s">
        <v>82</v>
      </c>
      <c r="E63" s="16">
        <v>0</v>
      </c>
      <c r="F63" s="15">
        <v>0.76</v>
      </c>
      <c r="G63" s="15">
        <v>0</v>
      </c>
      <c r="H63" s="15">
        <v>-0.74</v>
      </c>
      <c r="I63" s="14"/>
      <c r="J63" s="15">
        <v>0.8</v>
      </c>
      <c r="K63" s="15">
        <v>2.2999999999999998</v>
      </c>
      <c r="L63" s="15">
        <v>4.7300000000000004</v>
      </c>
      <c r="M63" s="54"/>
      <c r="N63" s="15">
        <v>16.465609435000001</v>
      </c>
      <c r="O63" s="15">
        <v>4.9887347272999998</v>
      </c>
      <c r="P63" s="15" t="s">
        <v>13</v>
      </c>
      <c r="Q63" s="16" t="s">
        <v>13</v>
      </c>
      <c r="R63" s="37" t="s">
        <v>577</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3">
      <c r="B64" s="3"/>
      <c r="C64" s="19" t="s">
        <v>497</v>
      </c>
      <c r="D64" s="17" t="s">
        <v>498</v>
      </c>
      <c r="E64" s="17">
        <v>3</v>
      </c>
      <c r="F64" s="14">
        <v>248.55</v>
      </c>
      <c r="G64" s="14">
        <v>206.48</v>
      </c>
      <c r="H64" s="14">
        <v>164.42</v>
      </c>
      <c r="I64" s="14"/>
      <c r="J64" s="14">
        <v>262.37</v>
      </c>
      <c r="K64" s="14">
        <v>346.49</v>
      </c>
      <c r="L64" s="14">
        <v>482.62</v>
      </c>
      <c r="M64" s="54"/>
      <c r="N64" s="14">
        <v>25.926889096</v>
      </c>
      <c r="O64" s="31">
        <v>1.1362338227</v>
      </c>
      <c r="P64" s="31" t="s">
        <v>16</v>
      </c>
      <c r="Q64" s="17" t="s">
        <v>13</v>
      </c>
      <c r="R64" s="38" t="s">
        <v>578</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3">
      <c r="B65" s="3"/>
      <c r="C65" s="9" t="s">
        <v>83</v>
      </c>
      <c r="D65" s="16" t="s">
        <v>84</v>
      </c>
      <c r="E65" s="16">
        <v>10</v>
      </c>
      <c r="F65" s="15">
        <v>10.92</v>
      </c>
      <c r="G65" s="15">
        <v>10.68</v>
      </c>
      <c r="H65" s="15">
        <v>10.45</v>
      </c>
      <c r="I65" s="14"/>
      <c r="J65" s="15">
        <v>10.98</v>
      </c>
      <c r="K65" s="15">
        <v>11.44</v>
      </c>
      <c r="L65" s="15">
        <v>12.19</v>
      </c>
      <c r="M65" s="54"/>
      <c r="N65" s="15">
        <v>79.043080953</v>
      </c>
      <c r="O65" s="15">
        <v>22.247332864000001</v>
      </c>
      <c r="P65" s="15" t="s">
        <v>16</v>
      </c>
      <c r="Q65" s="16" t="s">
        <v>16</v>
      </c>
      <c r="R65" s="37" t="s">
        <v>579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3">
      <c r="B66" s="3"/>
      <c r="C66" s="19" t="s">
        <v>85</v>
      </c>
      <c r="D66" s="17" t="s">
        <v>86</v>
      </c>
      <c r="E66" s="17">
        <v>0</v>
      </c>
      <c r="F66" s="14">
        <v>9.1199999999999992</v>
      </c>
      <c r="G66" s="14">
        <v>7.66</v>
      </c>
      <c r="H66" s="14">
        <v>6.2</v>
      </c>
      <c r="I66" s="14"/>
      <c r="J66" s="14">
        <v>9.5500000000000007</v>
      </c>
      <c r="K66" s="14">
        <v>12.46</v>
      </c>
      <c r="L66" s="14">
        <v>17.170000000000002</v>
      </c>
      <c r="M66" s="54"/>
      <c r="N66" s="14">
        <v>32.902013521999997</v>
      </c>
      <c r="O66" s="31">
        <v>58.009879773000002</v>
      </c>
      <c r="P66" s="31" t="s">
        <v>13</v>
      </c>
      <c r="Q66" s="17" t="s">
        <v>13</v>
      </c>
      <c r="R66" s="38" t="s">
        <v>580</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3">
      <c r="B67" s="3"/>
      <c r="C67" s="9" t="s">
        <v>87</v>
      </c>
      <c r="D67" s="16" t="s">
        <v>479</v>
      </c>
      <c r="E67" s="16">
        <v>7</v>
      </c>
      <c r="F67" s="15">
        <v>16.3</v>
      </c>
      <c r="G67" s="15">
        <v>14.87</v>
      </c>
      <c r="H67" s="15">
        <v>13.44</v>
      </c>
      <c r="I67" s="14"/>
      <c r="J67" s="15">
        <v>19.399999999999999</v>
      </c>
      <c r="K67" s="15">
        <v>22.25</v>
      </c>
      <c r="L67" s="15">
        <v>26.86</v>
      </c>
      <c r="M67" s="54"/>
      <c r="N67" s="15">
        <v>50.809753362999999</v>
      </c>
      <c r="O67" s="15">
        <v>1.3653832726999999</v>
      </c>
      <c r="P67" s="15" t="s">
        <v>16</v>
      </c>
      <c r="Q67" s="16" t="s">
        <v>16</v>
      </c>
      <c r="R67" s="37" t="s">
        <v>581</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3">
      <c r="B68" s="3"/>
      <c r="C68" s="19" t="s">
        <v>87</v>
      </c>
      <c r="D68" s="17" t="s">
        <v>88</v>
      </c>
      <c r="E68" s="17">
        <v>4</v>
      </c>
      <c r="F68" s="14">
        <v>11</v>
      </c>
      <c r="G68" s="14">
        <v>10.08</v>
      </c>
      <c r="H68" s="14">
        <v>9.17</v>
      </c>
      <c r="I68" s="14"/>
      <c r="J68" s="14">
        <v>11.21</v>
      </c>
      <c r="K68" s="14">
        <v>13.03</v>
      </c>
      <c r="L68" s="14">
        <v>15.99</v>
      </c>
      <c r="M68" s="54"/>
      <c r="N68" s="14">
        <v>46.669557423999997</v>
      </c>
      <c r="O68" s="31">
        <v>120.085911</v>
      </c>
      <c r="P68" s="31" t="s">
        <v>16</v>
      </c>
      <c r="Q68" s="17" t="s">
        <v>13</v>
      </c>
      <c r="R68" s="38" t="s">
        <v>582</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3">
      <c r="B69" s="3"/>
      <c r="C69" s="9" t="s">
        <v>499</v>
      </c>
      <c r="D69" s="16" t="s">
        <v>500</v>
      </c>
      <c r="E69" s="16">
        <v>10</v>
      </c>
      <c r="F69" s="15">
        <v>75.099999999999994</v>
      </c>
      <c r="G69" s="15">
        <v>70.13</v>
      </c>
      <c r="H69" s="15">
        <v>65.16</v>
      </c>
      <c r="I69" s="14"/>
      <c r="J69" s="15">
        <v>77.5</v>
      </c>
      <c r="K69" s="15">
        <v>87.43</v>
      </c>
      <c r="L69" s="15">
        <v>103.51</v>
      </c>
      <c r="M69" s="54"/>
      <c r="N69" s="15">
        <v>71.283550331000001</v>
      </c>
      <c r="O69" s="15">
        <v>2.1063718155000002</v>
      </c>
      <c r="P69" s="15" t="s">
        <v>16</v>
      </c>
      <c r="Q69" s="16" t="s">
        <v>16</v>
      </c>
      <c r="R69" s="37" t="s">
        <v>583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3">
      <c r="B70" s="3"/>
      <c r="C70" s="19" t="s">
        <v>89</v>
      </c>
      <c r="D70" s="17" t="s">
        <v>90</v>
      </c>
      <c r="E70" s="17">
        <v>3</v>
      </c>
      <c r="F70" s="14">
        <v>2.16</v>
      </c>
      <c r="G70" s="14">
        <v>1.75</v>
      </c>
      <c r="H70" s="14">
        <v>1.34</v>
      </c>
      <c r="I70" s="14"/>
      <c r="J70" s="14">
        <v>2.25</v>
      </c>
      <c r="K70" s="14">
        <v>3.06</v>
      </c>
      <c r="L70" s="14">
        <v>4.3899999999999997</v>
      </c>
      <c r="M70" s="54"/>
      <c r="N70" s="14">
        <v>47.801944675999998</v>
      </c>
      <c r="O70" s="31">
        <v>49.335364773000002</v>
      </c>
      <c r="P70" s="31" t="s">
        <v>13</v>
      </c>
      <c r="Q70" s="17" t="s">
        <v>13</v>
      </c>
      <c r="R70" s="38" t="s">
        <v>584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3">
      <c r="B71" s="3"/>
      <c r="C71" s="9" t="s">
        <v>585</v>
      </c>
      <c r="D71" s="16" t="s">
        <v>586</v>
      </c>
      <c r="E71" s="16">
        <v>4</v>
      </c>
      <c r="F71" s="15">
        <v>32.5</v>
      </c>
      <c r="G71" s="15">
        <v>27.72</v>
      </c>
      <c r="H71" s="15">
        <v>22.95</v>
      </c>
      <c r="I71" s="14"/>
      <c r="J71" s="15">
        <v>44.3</v>
      </c>
      <c r="K71" s="15">
        <v>53.84</v>
      </c>
      <c r="L71" s="15">
        <v>69.290000000000006</v>
      </c>
      <c r="M71" s="54"/>
      <c r="N71" s="15">
        <v>53.228391322999997</v>
      </c>
      <c r="O71" s="15">
        <v>2.0715659249999998</v>
      </c>
      <c r="P71" s="15" t="s">
        <v>13</v>
      </c>
      <c r="Q71" s="16" t="s">
        <v>16</v>
      </c>
      <c r="R71" s="37" t="s">
        <v>587</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3">
      <c r="B72" s="3"/>
      <c r="C72" s="19" t="s">
        <v>384</v>
      </c>
      <c r="D72" s="17" t="s">
        <v>385</v>
      </c>
      <c r="E72" s="17">
        <v>1</v>
      </c>
      <c r="F72" s="14" t="s">
        <v>29</v>
      </c>
      <c r="G72" s="14" t="s">
        <v>29</v>
      </c>
      <c r="H72" s="14" t="s">
        <v>29</v>
      </c>
      <c r="I72" s="14"/>
      <c r="J72" s="14" t="s">
        <v>29</v>
      </c>
      <c r="K72" s="14" t="s">
        <v>29</v>
      </c>
      <c r="L72" s="14" t="s">
        <v>29</v>
      </c>
      <c r="M72" s="54"/>
      <c r="N72" s="14" t="s">
        <v>29</v>
      </c>
      <c r="O72" s="31" t="s">
        <v>29</v>
      </c>
      <c r="P72" s="31" t="s">
        <v>29</v>
      </c>
      <c r="Q72" s="17" t="s">
        <v>29</v>
      </c>
      <c r="R72" s="38" t="s">
        <v>30</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3">
      <c r="B73" s="3"/>
      <c r="C73" s="9" t="s">
        <v>91</v>
      </c>
      <c r="D73" s="16" t="s">
        <v>92</v>
      </c>
      <c r="E73" s="16">
        <v>4</v>
      </c>
      <c r="F73" s="15">
        <v>61.07</v>
      </c>
      <c r="G73" s="15">
        <v>55.26</v>
      </c>
      <c r="H73" s="15">
        <v>49.46</v>
      </c>
      <c r="I73" s="14"/>
      <c r="J73" s="15">
        <v>64.39</v>
      </c>
      <c r="K73" s="15">
        <v>75.989999999999995</v>
      </c>
      <c r="L73" s="15">
        <v>94.76</v>
      </c>
      <c r="M73" s="54"/>
      <c r="N73" s="15">
        <v>43.136335647000003</v>
      </c>
      <c r="O73" s="15">
        <v>235.76444291000001</v>
      </c>
      <c r="P73" s="15" t="s">
        <v>16</v>
      </c>
      <c r="Q73" s="16" t="s">
        <v>13</v>
      </c>
      <c r="R73" s="37" t="s">
        <v>588</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3">
      <c r="B74" s="3"/>
      <c r="C74" s="19" t="s">
        <v>93</v>
      </c>
      <c r="D74" s="17" t="s">
        <v>94</v>
      </c>
      <c r="E74" s="17">
        <v>4</v>
      </c>
      <c r="F74" s="14">
        <v>14.53</v>
      </c>
      <c r="G74" s="14">
        <v>13.68</v>
      </c>
      <c r="H74" s="14">
        <v>12.84</v>
      </c>
      <c r="I74" s="14"/>
      <c r="J74" s="14">
        <v>14.91</v>
      </c>
      <c r="K74" s="14">
        <v>16.59</v>
      </c>
      <c r="L74" s="14">
        <v>19.329999999999998</v>
      </c>
      <c r="M74" s="54"/>
      <c r="N74" s="14">
        <v>42.370817522000003</v>
      </c>
      <c r="O74" s="31">
        <v>228.06336714</v>
      </c>
      <c r="P74" s="31" t="s">
        <v>16</v>
      </c>
      <c r="Q74" s="17" t="s">
        <v>13</v>
      </c>
      <c r="R74" s="38" t="s">
        <v>589</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3">
      <c r="B75" s="3"/>
      <c r="C75" s="9" t="s">
        <v>95</v>
      </c>
      <c r="D75" s="16" t="s">
        <v>96</v>
      </c>
      <c r="E75" s="16">
        <v>4</v>
      </c>
      <c r="F75" s="15">
        <v>3.88</v>
      </c>
      <c r="G75" s="15">
        <v>3.1</v>
      </c>
      <c r="H75" s="15">
        <v>2.3199999999999998</v>
      </c>
      <c r="I75" s="14"/>
      <c r="J75" s="15">
        <v>5.72</v>
      </c>
      <c r="K75" s="15">
        <v>7.27</v>
      </c>
      <c r="L75" s="15">
        <v>9.7899999999999991</v>
      </c>
      <c r="M75" s="54"/>
      <c r="N75" s="15">
        <v>51.832670985</v>
      </c>
      <c r="O75" s="15">
        <v>66.760539226999995</v>
      </c>
      <c r="P75" s="15" t="s">
        <v>13</v>
      </c>
      <c r="Q75" s="16" t="s">
        <v>16</v>
      </c>
      <c r="R75" s="37" t="s">
        <v>590</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3">
      <c r="B76" s="3"/>
      <c r="C76" s="19" t="s">
        <v>97</v>
      </c>
      <c r="D76" s="17" t="s">
        <v>98</v>
      </c>
      <c r="E76" s="17">
        <v>1</v>
      </c>
      <c r="F76" s="14">
        <v>44.65</v>
      </c>
      <c r="G76" s="14">
        <v>41.31</v>
      </c>
      <c r="H76" s="14">
        <v>37.979999999999997</v>
      </c>
      <c r="I76" s="14"/>
      <c r="J76" s="14">
        <v>45.97</v>
      </c>
      <c r="K76" s="14">
        <v>52.63</v>
      </c>
      <c r="L76" s="14">
        <v>63.41</v>
      </c>
      <c r="M76" s="54"/>
      <c r="N76" s="14">
        <v>40.529508270999997</v>
      </c>
      <c r="O76" s="31">
        <v>53.321728909000001</v>
      </c>
      <c r="P76" s="31" t="s">
        <v>13</v>
      </c>
      <c r="Q76" s="17" t="s">
        <v>13</v>
      </c>
      <c r="R76" s="38" t="s">
        <v>591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3">
      <c r="B77" s="3"/>
      <c r="C77" s="9" t="s">
        <v>99</v>
      </c>
      <c r="D77" s="16" t="s">
        <v>100</v>
      </c>
      <c r="E77" s="16">
        <v>9</v>
      </c>
      <c r="F77" s="15">
        <v>5.74</v>
      </c>
      <c r="G77" s="15">
        <v>5.14</v>
      </c>
      <c r="H77" s="15">
        <v>4.55</v>
      </c>
      <c r="I77" s="14"/>
      <c r="J77" s="15">
        <v>5.99</v>
      </c>
      <c r="K77" s="15">
        <v>7.17</v>
      </c>
      <c r="L77" s="15">
        <v>9.08</v>
      </c>
      <c r="M77" s="54"/>
      <c r="N77" s="15">
        <v>76.167250476000007</v>
      </c>
      <c r="O77" s="15">
        <v>55.401965817999994</v>
      </c>
      <c r="P77" s="15" t="s">
        <v>16</v>
      </c>
      <c r="Q77" s="16" t="s">
        <v>16</v>
      </c>
      <c r="R77" s="37" t="s">
        <v>592</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3">
      <c r="B78" s="3"/>
      <c r="C78" s="19" t="s">
        <v>101</v>
      </c>
      <c r="D78" s="17" t="s">
        <v>102</v>
      </c>
      <c r="E78" s="17">
        <v>0</v>
      </c>
      <c r="F78" s="14">
        <v>28.7</v>
      </c>
      <c r="G78" s="14">
        <v>25.98</v>
      </c>
      <c r="H78" s="14">
        <v>23.26</v>
      </c>
      <c r="I78" s="14"/>
      <c r="J78" s="14">
        <v>30.09</v>
      </c>
      <c r="K78" s="14">
        <v>35.520000000000003</v>
      </c>
      <c r="L78" s="14">
        <v>44.3</v>
      </c>
      <c r="M78" s="54"/>
      <c r="N78" s="14">
        <v>31.107828945000001</v>
      </c>
      <c r="O78" s="31">
        <v>104.32228522000001</v>
      </c>
      <c r="P78" s="31" t="s">
        <v>13</v>
      </c>
      <c r="Q78" s="17" t="s">
        <v>13</v>
      </c>
      <c r="R78" s="38" t="s">
        <v>593</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3">
      <c r="B79" s="3"/>
      <c r="C79" s="9" t="s">
        <v>103</v>
      </c>
      <c r="D79" s="16" t="s">
        <v>104</v>
      </c>
      <c r="E79" s="16">
        <v>4</v>
      </c>
      <c r="F79" s="15">
        <v>1.27</v>
      </c>
      <c r="G79" s="15">
        <v>0.8</v>
      </c>
      <c r="H79" s="15">
        <v>0.33</v>
      </c>
      <c r="I79" s="14"/>
      <c r="J79" s="15">
        <v>2.57</v>
      </c>
      <c r="K79" s="15">
        <v>3.5</v>
      </c>
      <c r="L79" s="15">
        <v>5.01</v>
      </c>
      <c r="M79" s="54"/>
      <c r="N79" s="15">
        <v>48.494460203000003</v>
      </c>
      <c r="O79" s="15">
        <v>15.986673590000001</v>
      </c>
      <c r="P79" s="15" t="s">
        <v>13</v>
      </c>
      <c r="Q79" s="16" t="s">
        <v>16</v>
      </c>
      <c r="R79" s="37" t="s">
        <v>594</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3">
      <c r="B80" s="3"/>
      <c r="C80" s="19" t="s">
        <v>105</v>
      </c>
      <c r="D80" s="17" t="s">
        <v>106</v>
      </c>
      <c r="E80" s="17">
        <v>0</v>
      </c>
      <c r="F80" s="14">
        <v>20.52</v>
      </c>
      <c r="G80" s="14">
        <v>17.75</v>
      </c>
      <c r="H80" s="14">
        <v>14.98</v>
      </c>
      <c r="I80" s="14"/>
      <c r="J80" s="14">
        <v>21.39</v>
      </c>
      <c r="K80" s="14">
        <v>26.92</v>
      </c>
      <c r="L80" s="14">
        <v>35.880000000000003</v>
      </c>
      <c r="M80" s="54"/>
      <c r="N80" s="14">
        <v>38.041830939</v>
      </c>
      <c r="O80" s="31">
        <v>125.14125053999999</v>
      </c>
      <c r="P80" s="31" t="s">
        <v>13</v>
      </c>
      <c r="Q80" s="17" t="s">
        <v>13</v>
      </c>
      <c r="R80" s="38" t="s">
        <v>595</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3">
      <c r="B81" s="3"/>
      <c r="C81" s="9" t="s">
        <v>105</v>
      </c>
      <c r="D81" s="16" t="s">
        <v>107</v>
      </c>
      <c r="E81" s="16">
        <v>0</v>
      </c>
      <c r="F81" s="15">
        <v>19.309999999999999</v>
      </c>
      <c r="G81" s="15">
        <v>16.72</v>
      </c>
      <c r="H81" s="15">
        <v>14.14</v>
      </c>
      <c r="I81" s="14"/>
      <c r="J81" s="15">
        <v>20</v>
      </c>
      <c r="K81" s="15">
        <v>25.16</v>
      </c>
      <c r="L81" s="15">
        <v>33.51</v>
      </c>
      <c r="M81" s="54"/>
      <c r="N81" s="15">
        <v>37.322788246000002</v>
      </c>
      <c r="O81" s="15">
        <v>7.0501695455000002</v>
      </c>
      <c r="P81" s="15" t="s">
        <v>13</v>
      </c>
      <c r="Q81" s="16" t="s">
        <v>13</v>
      </c>
      <c r="R81" s="37" t="s">
        <v>596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3">
      <c r="B82" s="3"/>
      <c r="C82" s="19" t="s">
        <v>108</v>
      </c>
      <c r="D82" s="17" t="s">
        <v>109</v>
      </c>
      <c r="E82" s="17">
        <v>0</v>
      </c>
      <c r="F82" s="14">
        <v>2.58</v>
      </c>
      <c r="G82" s="14">
        <v>2.17</v>
      </c>
      <c r="H82" s="14">
        <v>1.76</v>
      </c>
      <c r="I82" s="14"/>
      <c r="J82" s="14">
        <v>2.71</v>
      </c>
      <c r="K82" s="14">
        <v>3.52</v>
      </c>
      <c r="L82" s="14">
        <v>4.84</v>
      </c>
      <c r="M82" s="54"/>
      <c r="N82" s="14">
        <v>41.210580468000003</v>
      </c>
      <c r="O82" s="31">
        <v>2.3561689091</v>
      </c>
      <c r="P82" s="31" t="s">
        <v>13</v>
      </c>
      <c r="Q82" s="17" t="s">
        <v>13</v>
      </c>
      <c r="R82" s="38" t="s">
        <v>597</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3">
      <c r="B83" s="3"/>
      <c r="C83" s="9" t="s">
        <v>598</v>
      </c>
      <c r="D83" s="16" t="s">
        <v>599</v>
      </c>
      <c r="E83" s="16">
        <v>9</v>
      </c>
      <c r="F83" s="15">
        <v>131.51</v>
      </c>
      <c r="G83" s="15">
        <v>103.84</v>
      </c>
      <c r="H83" s="15">
        <v>76.180000000000007</v>
      </c>
      <c r="I83" s="14"/>
      <c r="J83" s="15">
        <v>140.44999999999999</v>
      </c>
      <c r="K83" s="15">
        <v>195.77</v>
      </c>
      <c r="L83" s="15">
        <v>285.3</v>
      </c>
      <c r="M83" s="54"/>
      <c r="N83" s="15">
        <v>56.999284766000002</v>
      </c>
      <c r="O83" s="15">
        <v>1.2944411832</v>
      </c>
      <c r="P83" s="15" t="s">
        <v>16</v>
      </c>
      <c r="Q83" s="16" t="s">
        <v>16</v>
      </c>
      <c r="R83" s="37" t="s">
        <v>600</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3">
      <c r="B84" s="3"/>
      <c r="C84" s="19" t="s">
        <v>501</v>
      </c>
      <c r="D84" s="17" t="s">
        <v>502</v>
      </c>
      <c r="E84" s="17">
        <v>3</v>
      </c>
      <c r="F84" s="14">
        <v>1860</v>
      </c>
      <c r="G84" s="14">
        <v>1373.97</v>
      </c>
      <c r="H84" s="14">
        <v>887.95</v>
      </c>
      <c r="I84" s="14"/>
      <c r="J84" s="14">
        <v>2025.15</v>
      </c>
      <c r="K84" s="14">
        <v>2997.19</v>
      </c>
      <c r="L84" s="14">
        <v>4570.08</v>
      </c>
      <c r="M84" s="54"/>
      <c r="N84" s="14">
        <v>35.090531313</v>
      </c>
      <c r="O84" s="31">
        <v>2.5385310740999998</v>
      </c>
      <c r="P84" s="31" t="s">
        <v>16</v>
      </c>
      <c r="Q84" s="17" t="s">
        <v>13</v>
      </c>
      <c r="R84" s="38" t="s">
        <v>601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3">
      <c r="B85" s="3"/>
      <c r="C85" s="9" t="s">
        <v>110</v>
      </c>
      <c r="D85" s="16" t="s">
        <v>111</v>
      </c>
      <c r="E85" s="16">
        <v>9</v>
      </c>
      <c r="F85" s="15">
        <v>17.899999999999999</v>
      </c>
      <c r="G85" s="15">
        <v>17.41</v>
      </c>
      <c r="H85" s="15">
        <v>16.93</v>
      </c>
      <c r="I85" s="14"/>
      <c r="J85" s="15">
        <v>18.71</v>
      </c>
      <c r="K85" s="15">
        <v>19.670000000000002</v>
      </c>
      <c r="L85" s="15">
        <v>21.24</v>
      </c>
      <c r="M85" s="54"/>
      <c r="N85" s="15">
        <v>74.792583316999995</v>
      </c>
      <c r="O85" s="15">
        <v>6.0636761364000007</v>
      </c>
      <c r="P85" s="15" t="s">
        <v>16</v>
      </c>
      <c r="Q85" s="16" t="s">
        <v>16</v>
      </c>
      <c r="R85" s="37" t="s">
        <v>602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3">
      <c r="B86" s="3"/>
      <c r="C86" s="19" t="s">
        <v>112</v>
      </c>
      <c r="D86" s="17" t="s">
        <v>113</v>
      </c>
      <c r="E86" s="17">
        <v>7</v>
      </c>
      <c r="F86" s="14">
        <v>4.9400000000000004</v>
      </c>
      <c r="G86" s="14">
        <v>4.47</v>
      </c>
      <c r="H86" s="14">
        <v>4</v>
      </c>
      <c r="I86" s="14"/>
      <c r="J86" s="14">
        <v>5.98</v>
      </c>
      <c r="K86" s="14">
        <v>6.91</v>
      </c>
      <c r="L86" s="14">
        <v>8.43</v>
      </c>
      <c r="M86" s="54"/>
      <c r="N86" s="14">
        <v>51.864789655000003</v>
      </c>
      <c r="O86" s="31">
        <v>7.5835849545</v>
      </c>
      <c r="P86" s="31" t="s">
        <v>16</v>
      </c>
      <c r="Q86" s="17" t="s">
        <v>16</v>
      </c>
      <c r="R86" s="38" t="s">
        <v>603</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3">
      <c r="B87" s="3"/>
      <c r="C87" s="9" t="s">
        <v>114</v>
      </c>
      <c r="D87" s="16" t="s">
        <v>115</v>
      </c>
      <c r="E87" s="16">
        <v>4</v>
      </c>
      <c r="F87" s="15">
        <v>11.42</v>
      </c>
      <c r="G87" s="15">
        <v>9.83</v>
      </c>
      <c r="H87" s="15">
        <v>8.25</v>
      </c>
      <c r="I87" s="14"/>
      <c r="J87" s="15">
        <v>15.41</v>
      </c>
      <c r="K87" s="15">
        <v>18.57</v>
      </c>
      <c r="L87" s="15">
        <v>23.68</v>
      </c>
      <c r="M87" s="54"/>
      <c r="N87" s="15">
        <v>59.083233485000001</v>
      </c>
      <c r="O87" s="15">
        <v>6.7739265908999995</v>
      </c>
      <c r="P87" s="15" t="s">
        <v>13</v>
      </c>
      <c r="Q87" s="16" t="s">
        <v>16</v>
      </c>
      <c r="R87" s="37" t="s">
        <v>604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3">
      <c r="B88" s="3"/>
      <c r="C88" s="19" t="s">
        <v>116</v>
      </c>
      <c r="D88" s="17" t="s">
        <v>117</v>
      </c>
      <c r="E88" s="17">
        <v>0</v>
      </c>
      <c r="F88" s="14">
        <v>11.05</v>
      </c>
      <c r="G88" s="14">
        <v>9.7899999999999991</v>
      </c>
      <c r="H88" s="14">
        <v>8.5299999999999994</v>
      </c>
      <c r="I88" s="14"/>
      <c r="J88" s="14">
        <v>11.65</v>
      </c>
      <c r="K88" s="14">
        <v>14.16</v>
      </c>
      <c r="L88" s="14">
        <v>18.23</v>
      </c>
      <c r="M88" s="54"/>
      <c r="N88" s="14">
        <v>27.429250706000001</v>
      </c>
      <c r="O88" s="31">
        <v>96.299684999999997</v>
      </c>
      <c r="P88" s="31" t="s">
        <v>13</v>
      </c>
      <c r="Q88" s="17" t="s">
        <v>13</v>
      </c>
      <c r="R88" s="38" t="s">
        <v>605</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3">
      <c r="B89" s="3"/>
      <c r="C89" s="9" t="s">
        <v>118</v>
      </c>
      <c r="D89" s="16" t="s">
        <v>119</v>
      </c>
      <c r="E89" s="16">
        <v>0</v>
      </c>
      <c r="F89" s="15">
        <v>6.85</v>
      </c>
      <c r="G89" s="15">
        <v>5.79</v>
      </c>
      <c r="H89" s="15">
        <v>4.7300000000000004</v>
      </c>
      <c r="I89" s="14"/>
      <c r="J89" s="15">
        <v>7.16</v>
      </c>
      <c r="K89" s="15">
        <v>9.27</v>
      </c>
      <c r="L89" s="15">
        <v>12.69</v>
      </c>
      <c r="M89" s="54"/>
      <c r="N89" s="15">
        <v>39.369723196000002</v>
      </c>
      <c r="O89" s="15">
        <v>28.144922955000002</v>
      </c>
      <c r="P89" s="15" t="s">
        <v>13</v>
      </c>
      <c r="Q89" s="16" t="s">
        <v>13</v>
      </c>
      <c r="R89" s="37" t="s">
        <v>606</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3">
      <c r="B90" s="3"/>
      <c r="C90" s="19" t="s">
        <v>358</v>
      </c>
      <c r="D90" s="17" t="s">
        <v>359</v>
      </c>
      <c r="E90" s="17">
        <v>7</v>
      </c>
      <c r="F90" s="14">
        <v>205.23</v>
      </c>
      <c r="G90" s="14">
        <v>182.78</v>
      </c>
      <c r="H90" s="14">
        <v>160.34</v>
      </c>
      <c r="I90" s="14"/>
      <c r="J90" s="14">
        <v>214.47</v>
      </c>
      <c r="K90" s="14">
        <v>259.35000000000002</v>
      </c>
      <c r="L90" s="14">
        <v>331.98</v>
      </c>
      <c r="M90" s="54"/>
      <c r="N90" s="14">
        <v>56.589009244000003</v>
      </c>
      <c r="O90" s="31">
        <v>3.7084846759000003</v>
      </c>
      <c r="P90" s="31" t="s">
        <v>16</v>
      </c>
      <c r="Q90" s="17" t="s">
        <v>16</v>
      </c>
      <c r="R90" s="38" t="s">
        <v>607</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3">
      <c r="B91" s="3"/>
      <c r="C91" s="9" t="s">
        <v>120</v>
      </c>
      <c r="D91" s="16" t="s">
        <v>121</v>
      </c>
      <c r="E91" s="16">
        <v>4</v>
      </c>
      <c r="F91" s="15">
        <v>150</v>
      </c>
      <c r="G91" s="15" t="s">
        <v>29</v>
      </c>
      <c r="H91" s="15" t="s">
        <v>29</v>
      </c>
      <c r="I91" s="14"/>
      <c r="J91" s="15" t="s">
        <v>29</v>
      </c>
      <c r="K91" s="15" t="s">
        <v>29</v>
      </c>
      <c r="L91" s="15" t="s">
        <v>29</v>
      </c>
      <c r="M91" s="54"/>
      <c r="N91" s="15">
        <v>94.064508982000007</v>
      </c>
      <c r="O91" s="15">
        <v>1.0764285713999999</v>
      </c>
      <c r="P91" s="15" t="s">
        <v>13</v>
      </c>
      <c r="Q91" s="16" t="s">
        <v>16</v>
      </c>
      <c r="R91" s="37" t="s">
        <v>29</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3">
      <c r="B92" s="3"/>
      <c r="C92" s="19" t="s">
        <v>122</v>
      </c>
      <c r="D92" s="17" t="s">
        <v>123</v>
      </c>
      <c r="E92" s="17">
        <v>7</v>
      </c>
      <c r="F92" s="14">
        <v>85.46</v>
      </c>
      <c r="G92" s="14">
        <v>78.959999999999994</v>
      </c>
      <c r="H92" s="14">
        <v>72.459999999999994</v>
      </c>
      <c r="I92" s="14"/>
      <c r="J92" s="14">
        <v>88.86</v>
      </c>
      <c r="K92" s="14">
        <v>101.85</v>
      </c>
      <c r="L92" s="14">
        <v>122.87</v>
      </c>
      <c r="M92" s="54"/>
      <c r="N92" s="14">
        <v>58.746297196</v>
      </c>
      <c r="O92" s="31">
        <v>338.67911218</v>
      </c>
      <c r="P92" s="31" t="s">
        <v>16</v>
      </c>
      <c r="Q92" s="17" t="s">
        <v>16</v>
      </c>
      <c r="R92" s="38" t="s">
        <v>608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3">
      <c r="B93" s="3"/>
      <c r="C93" s="9" t="s">
        <v>124</v>
      </c>
      <c r="D93" s="16" t="s">
        <v>125</v>
      </c>
      <c r="E93" s="16">
        <v>1</v>
      </c>
      <c r="F93" s="15">
        <v>48.46</v>
      </c>
      <c r="G93" s="15">
        <v>44.13</v>
      </c>
      <c r="H93" s="15">
        <v>39.799999999999997</v>
      </c>
      <c r="I93" s="14"/>
      <c r="J93" s="15">
        <v>49.85</v>
      </c>
      <c r="K93" s="15">
        <v>58.5</v>
      </c>
      <c r="L93" s="15">
        <v>72.510000000000005</v>
      </c>
      <c r="M93" s="54"/>
      <c r="N93" s="15">
        <v>42.308064166999998</v>
      </c>
      <c r="O93" s="15">
        <v>137.74962572999999</v>
      </c>
      <c r="P93" s="15" t="s">
        <v>13</v>
      </c>
      <c r="Q93" s="16" t="s">
        <v>13</v>
      </c>
      <c r="R93" s="37" t="s">
        <v>609</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3">
      <c r="B94" s="3"/>
      <c r="C94" s="19" t="s">
        <v>126</v>
      </c>
      <c r="D94" s="17" t="s">
        <v>127</v>
      </c>
      <c r="E94" s="17">
        <v>7</v>
      </c>
      <c r="F94" s="14">
        <v>25.61</v>
      </c>
      <c r="G94" s="14">
        <v>24.2</v>
      </c>
      <c r="H94" s="14">
        <v>22.79</v>
      </c>
      <c r="I94" s="14"/>
      <c r="J94" s="14">
        <v>26.37</v>
      </c>
      <c r="K94" s="14">
        <v>29.18</v>
      </c>
      <c r="L94" s="14">
        <v>33.74</v>
      </c>
      <c r="M94" s="54"/>
      <c r="N94" s="14">
        <v>50.392985723000002</v>
      </c>
      <c r="O94" s="31">
        <v>198.04090285999999</v>
      </c>
      <c r="P94" s="31" t="s">
        <v>16</v>
      </c>
      <c r="Q94" s="17" t="s">
        <v>13</v>
      </c>
      <c r="R94" s="38" t="s">
        <v>610</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3">
      <c r="B95" s="3"/>
      <c r="C95" s="9" t="s">
        <v>128</v>
      </c>
      <c r="D95" s="16" t="s">
        <v>129</v>
      </c>
      <c r="E95" s="16">
        <v>0</v>
      </c>
      <c r="F95" s="15">
        <v>29.29</v>
      </c>
      <c r="G95" s="15">
        <v>26.31</v>
      </c>
      <c r="H95" s="15">
        <v>23.34</v>
      </c>
      <c r="I95" s="14"/>
      <c r="J95" s="15">
        <v>29.96</v>
      </c>
      <c r="K95" s="15">
        <v>35.9</v>
      </c>
      <c r="L95" s="15">
        <v>45.51</v>
      </c>
      <c r="M95" s="54"/>
      <c r="N95" s="15">
        <v>29.552588462999999</v>
      </c>
      <c r="O95" s="15">
        <v>128.50941545000001</v>
      </c>
      <c r="P95" s="15" t="s">
        <v>13</v>
      </c>
      <c r="Q95" s="16" t="s">
        <v>13</v>
      </c>
      <c r="R95" s="37" t="s">
        <v>611</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3">
      <c r="B96" s="3"/>
      <c r="C96" s="19" t="s">
        <v>130</v>
      </c>
      <c r="D96" s="17" t="s">
        <v>131</v>
      </c>
      <c r="E96" s="17">
        <v>0</v>
      </c>
      <c r="F96" s="14">
        <v>37.78</v>
      </c>
      <c r="G96" s="14">
        <v>34.71</v>
      </c>
      <c r="H96" s="14">
        <v>31.64</v>
      </c>
      <c r="I96" s="14"/>
      <c r="J96" s="14">
        <v>38.869999999999997</v>
      </c>
      <c r="K96" s="14">
        <v>45</v>
      </c>
      <c r="L96" s="14">
        <v>54.93</v>
      </c>
      <c r="M96" s="54"/>
      <c r="N96" s="14">
        <v>35.517586440999999</v>
      </c>
      <c r="O96" s="31">
        <v>256.42499218</v>
      </c>
      <c r="P96" s="31" t="s">
        <v>13</v>
      </c>
      <c r="Q96" s="17" t="s">
        <v>13</v>
      </c>
      <c r="R96" s="38" t="s">
        <v>612</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3">
      <c r="B97" s="3"/>
      <c r="C97" s="9" t="s">
        <v>465</v>
      </c>
      <c r="D97" s="16" t="s">
        <v>480</v>
      </c>
      <c r="E97" s="16">
        <v>4</v>
      </c>
      <c r="F97" s="15">
        <v>22.1</v>
      </c>
      <c r="G97" s="15">
        <v>19.61</v>
      </c>
      <c r="H97" s="15">
        <v>17.13</v>
      </c>
      <c r="I97" s="14"/>
      <c r="J97" s="15">
        <v>22.73</v>
      </c>
      <c r="K97" s="15">
        <v>27.69</v>
      </c>
      <c r="L97" s="15">
        <v>35.72</v>
      </c>
      <c r="M97" s="54"/>
      <c r="N97" s="15">
        <v>44.892180834000001</v>
      </c>
      <c r="O97" s="15">
        <v>1.6311377726999998</v>
      </c>
      <c r="P97" s="15" t="s">
        <v>16</v>
      </c>
      <c r="Q97" s="16" t="s">
        <v>13</v>
      </c>
      <c r="R97" s="37" t="s">
        <v>613</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3">
      <c r="B98" s="3"/>
      <c r="C98" s="19" t="s">
        <v>132</v>
      </c>
      <c r="D98" s="17" t="s">
        <v>133</v>
      </c>
      <c r="E98" s="17">
        <v>0</v>
      </c>
      <c r="F98" s="14">
        <v>4.74</v>
      </c>
      <c r="G98" s="14">
        <v>3.97</v>
      </c>
      <c r="H98" s="14">
        <v>3.21</v>
      </c>
      <c r="I98" s="14"/>
      <c r="J98" s="14">
        <v>4.8600000000000003</v>
      </c>
      <c r="K98" s="14">
        <v>6.38</v>
      </c>
      <c r="L98" s="14">
        <v>8.85</v>
      </c>
      <c r="M98" s="54"/>
      <c r="N98" s="14">
        <v>30.766679762999999</v>
      </c>
      <c r="O98" s="31">
        <v>3.8760079090999997</v>
      </c>
      <c r="P98" s="31" t="s">
        <v>13</v>
      </c>
      <c r="Q98" s="17" t="s">
        <v>13</v>
      </c>
      <c r="R98" s="38" t="s">
        <v>614</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3">
      <c r="B99" s="3"/>
      <c r="C99" s="9" t="s">
        <v>134</v>
      </c>
      <c r="D99" s="16" t="s">
        <v>135</v>
      </c>
      <c r="E99" s="16">
        <v>0</v>
      </c>
      <c r="F99" s="15">
        <v>11.08</v>
      </c>
      <c r="G99" s="15">
        <v>9.49</v>
      </c>
      <c r="H99" s="15">
        <v>7.91</v>
      </c>
      <c r="I99" s="14"/>
      <c r="J99" s="15">
        <v>11.41</v>
      </c>
      <c r="K99" s="15">
        <v>14.57</v>
      </c>
      <c r="L99" s="15">
        <v>19.7</v>
      </c>
      <c r="M99" s="54"/>
      <c r="N99" s="15">
        <v>24.694569316999999</v>
      </c>
      <c r="O99" s="15">
        <v>18.319758318000002</v>
      </c>
      <c r="P99" s="15" t="s">
        <v>13</v>
      </c>
      <c r="Q99" s="16" t="s">
        <v>13</v>
      </c>
      <c r="R99" s="37" t="s">
        <v>615</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3">
      <c r="B100" s="3"/>
      <c r="C100" s="19" t="s">
        <v>136</v>
      </c>
      <c r="D100" s="17" t="s">
        <v>137</v>
      </c>
      <c r="E100" s="17">
        <v>4</v>
      </c>
      <c r="F100" s="14">
        <v>5.91</v>
      </c>
      <c r="G100" s="14">
        <v>4.9800000000000004</v>
      </c>
      <c r="H100" s="14">
        <v>4.0599999999999996</v>
      </c>
      <c r="I100" s="14"/>
      <c r="J100" s="14">
        <v>8.68</v>
      </c>
      <c r="K100" s="14">
        <v>10.52</v>
      </c>
      <c r="L100" s="14">
        <v>13.51</v>
      </c>
      <c r="M100" s="54"/>
      <c r="N100" s="14">
        <v>52.704405055999999</v>
      </c>
      <c r="O100" s="31">
        <v>3.5582457727000003</v>
      </c>
      <c r="P100" s="31" t="s">
        <v>13</v>
      </c>
      <c r="Q100" s="17" t="s">
        <v>16</v>
      </c>
      <c r="R100" s="38" t="s">
        <v>616</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3">
      <c r="B101" s="3"/>
      <c r="C101" s="9" t="s">
        <v>138</v>
      </c>
      <c r="D101" s="16" t="s">
        <v>139</v>
      </c>
      <c r="E101" s="16">
        <v>7</v>
      </c>
      <c r="F101" s="15">
        <v>16.73</v>
      </c>
      <c r="G101" s="15">
        <v>15.67</v>
      </c>
      <c r="H101" s="15">
        <v>14.62</v>
      </c>
      <c r="I101" s="14"/>
      <c r="J101" s="15">
        <v>17.72</v>
      </c>
      <c r="K101" s="15">
        <v>19.82</v>
      </c>
      <c r="L101" s="15">
        <v>23.23</v>
      </c>
      <c r="M101" s="54"/>
      <c r="N101" s="15">
        <v>62.643477359999999</v>
      </c>
      <c r="O101" s="15">
        <v>31.774041317999998</v>
      </c>
      <c r="P101" s="15" t="s">
        <v>16</v>
      </c>
      <c r="Q101" s="16" t="s">
        <v>16</v>
      </c>
      <c r="R101" s="37" t="s">
        <v>617</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3">
      <c r="B102" s="3"/>
      <c r="C102" s="19" t="s">
        <v>140</v>
      </c>
      <c r="D102" s="17" t="s">
        <v>141</v>
      </c>
      <c r="E102" s="17">
        <v>4</v>
      </c>
      <c r="F102" s="14">
        <v>20.39</v>
      </c>
      <c r="G102" s="14">
        <v>19.14</v>
      </c>
      <c r="H102" s="14">
        <v>17.89</v>
      </c>
      <c r="I102" s="14"/>
      <c r="J102" s="14">
        <v>22.91</v>
      </c>
      <c r="K102" s="14">
        <v>25.4</v>
      </c>
      <c r="L102" s="14">
        <v>29.44</v>
      </c>
      <c r="M102" s="54"/>
      <c r="N102" s="14">
        <v>46.409026961000002</v>
      </c>
      <c r="O102" s="31">
        <v>5.6627050909000003</v>
      </c>
      <c r="P102" s="31" t="s">
        <v>13</v>
      </c>
      <c r="Q102" s="17" t="s">
        <v>16</v>
      </c>
      <c r="R102" s="38" t="s">
        <v>618</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3">
      <c r="B103" s="3"/>
      <c r="C103" s="9" t="s">
        <v>142</v>
      </c>
      <c r="D103" s="16" t="s">
        <v>143</v>
      </c>
      <c r="E103" s="16">
        <v>7</v>
      </c>
      <c r="F103" s="15">
        <v>24.63</v>
      </c>
      <c r="G103" s="15">
        <v>22.31</v>
      </c>
      <c r="H103" s="15">
        <v>19.989999999999998</v>
      </c>
      <c r="I103" s="14"/>
      <c r="J103" s="15">
        <v>25.45</v>
      </c>
      <c r="K103" s="15">
        <v>30.08</v>
      </c>
      <c r="L103" s="15">
        <v>37.58</v>
      </c>
      <c r="M103" s="54"/>
      <c r="N103" s="15">
        <v>69.205338123999994</v>
      </c>
      <c r="O103" s="15">
        <v>186.53597472999999</v>
      </c>
      <c r="P103" s="15" t="s">
        <v>16</v>
      </c>
      <c r="Q103" s="16" t="s">
        <v>16</v>
      </c>
      <c r="R103" s="37" t="s">
        <v>619</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3">
      <c r="B104" s="3"/>
      <c r="C104" s="19" t="s">
        <v>144</v>
      </c>
      <c r="D104" s="17" t="s">
        <v>145</v>
      </c>
      <c r="E104" s="17">
        <v>7</v>
      </c>
      <c r="F104" s="14">
        <v>10.68</v>
      </c>
      <c r="G104" s="14">
        <v>9.77</v>
      </c>
      <c r="H104" s="14">
        <v>8.86</v>
      </c>
      <c r="I104" s="14"/>
      <c r="J104" s="14">
        <v>10.97</v>
      </c>
      <c r="K104" s="14">
        <v>12.78</v>
      </c>
      <c r="L104" s="14">
        <v>15.71</v>
      </c>
      <c r="M104" s="54"/>
      <c r="N104" s="14">
        <v>68.952955306000007</v>
      </c>
      <c r="O104" s="31">
        <v>48.039693817999996</v>
      </c>
      <c r="P104" s="31" t="s">
        <v>16</v>
      </c>
      <c r="Q104" s="17" t="s">
        <v>16</v>
      </c>
      <c r="R104" s="38" t="s">
        <v>620</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3">
      <c r="B105" s="3"/>
      <c r="C105" s="9" t="s">
        <v>146</v>
      </c>
      <c r="D105" s="16" t="s">
        <v>147</v>
      </c>
      <c r="E105" s="16">
        <v>0</v>
      </c>
      <c r="F105" s="15">
        <v>11.44</v>
      </c>
      <c r="G105" s="15">
        <v>9.61</v>
      </c>
      <c r="H105" s="15">
        <v>7.79</v>
      </c>
      <c r="I105" s="14"/>
      <c r="J105" s="15">
        <v>11.82</v>
      </c>
      <c r="K105" s="15">
        <v>15.46</v>
      </c>
      <c r="L105" s="15">
        <v>21.35</v>
      </c>
      <c r="M105" s="54"/>
      <c r="N105" s="15">
        <v>37.554127092999998</v>
      </c>
      <c r="O105" s="15">
        <v>38.563392226999994</v>
      </c>
      <c r="P105" s="15" t="s">
        <v>13</v>
      </c>
      <c r="Q105" s="16" t="s">
        <v>13</v>
      </c>
      <c r="R105" s="37" t="s">
        <v>621</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3">
      <c r="B106" s="3"/>
      <c r="C106" s="19" t="s">
        <v>148</v>
      </c>
      <c r="D106" s="17" t="s">
        <v>149</v>
      </c>
      <c r="E106" s="17">
        <v>0</v>
      </c>
      <c r="F106" s="14">
        <v>3.66</v>
      </c>
      <c r="G106" s="14">
        <v>3.3</v>
      </c>
      <c r="H106" s="14">
        <v>2.95</v>
      </c>
      <c r="I106" s="14"/>
      <c r="J106" s="14">
        <v>3.73</v>
      </c>
      <c r="K106" s="14">
        <v>4.43</v>
      </c>
      <c r="L106" s="14">
        <v>5.57</v>
      </c>
      <c r="M106" s="54"/>
      <c r="N106" s="14">
        <v>36.262440460999997</v>
      </c>
      <c r="O106" s="31">
        <v>8.265131499999999</v>
      </c>
      <c r="P106" s="31" t="s">
        <v>13</v>
      </c>
      <c r="Q106" s="17" t="s">
        <v>13</v>
      </c>
      <c r="R106" s="38" t="s">
        <v>622</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3">
      <c r="B107" s="3"/>
      <c r="C107" s="9" t="s">
        <v>150</v>
      </c>
      <c r="D107" s="16" t="s">
        <v>151</v>
      </c>
      <c r="E107" s="16">
        <v>4</v>
      </c>
      <c r="F107" s="15">
        <v>3.86</v>
      </c>
      <c r="G107" s="15">
        <v>3.39</v>
      </c>
      <c r="H107" s="15">
        <v>2.93</v>
      </c>
      <c r="I107" s="14"/>
      <c r="J107" s="15">
        <v>4.92</v>
      </c>
      <c r="K107" s="15">
        <v>5.84</v>
      </c>
      <c r="L107" s="15">
        <v>7.33</v>
      </c>
      <c r="M107" s="54"/>
      <c r="N107" s="15">
        <v>52.555612072999999</v>
      </c>
      <c r="O107" s="15">
        <v>19.461244864000001</v>
      </c>
      <c r="P107" s="15" t="s">
        <v>13</v>
      </c>
      <c r="Q107" s="16" t="s">
        <v>16</v>
      </c>
      <c r="R107" s="37" t="s">
        <v>623</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3">
      <c r="B108" s="3"/>
      <c r="C108" s="19" t="s">
        <v>152</v>
      </c>
      <c r="D108" s="17" t="s">
        <v>153</v>
      </c>
      <c r="E108" s="17">
        <v>0</v>
      </c>
      <c r="F108" s="14">
        <v>9.26</v>
      </c>
      <c r="G108" s="14">
        <v>8.0399999999999991</v>
      </c>
      <c r="H108" s="14">
        <v>6.82</v>
      </c>
      <c r="I108" s="14"/>
      <c r="J108" s="14">
        <v>9.6</v>
      </c>
      <c r="K108" s="14">
        <v>12.03</v>
      </c>
      <c r="L108" s="14">
        <v>15.96</v>
      </c>
      <c r="M108" s="54"/>
      <c r="N108" s="14">
        <v>36.196422898999998</v>
      </c>
      <c r="O108" s="31">
        <v>15.926152</v>
      </c>
      <c r="P108" s="31" t="s">
        <v>13</v>
      </c>
      <c r="Q108" s="17" t="s">
        <v>13</v>
      </c>
      <c r="R108" s="38" t="s">
        <v>624</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3">
      <c r="B109" s="3"/>
      <c r="C109" s="9" t="s">
        <v>365</v>
      </c>
      <c r="D109" s="16" t="s">
        <v>366</v>
      </c>
      <c r="E109" s="16">
        <v>0</v>
      </c>
      <c r="F109" s="15" t="s">
        <v>29</v>
      </c>
      <c r="G109" s="15" t="s">
        <v>29</v>
      </c>
      <c r="H109" s="15" t="s">
        <v>29</v>
      </c>
      <c r="I109" s="14"/>
      <c r="J109" s="15" t="s">
        <v>29</v>
      </c>
      <c r="K109" s="15" t="s">
        <v>29</v>
      </c>
      <c r="L109" s="15" t="s">
        <v>29</v>
      </c>
      <c r="M109" s="54"/>
      <c r="N109" s="15" t="s">
        <v>29</v>
      </c>
      <c r="O109" s="15" t="s">
        <v>29</v>
      </c>
      <c r="P109" s="15" t="s">
        <v>29</v>
      </c>
      <c r="Q109" s="16" t="s">
        <v>29</v>
      </c>
      <c r="R109" s="37" t="s">
        <v>30</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3">
      <c r="B110" s="3"/>
      <c r="C110" s="19" t="s">
        <v>154</v>
      </c>
      <c r="D110" s="17" t="s">
        <v>155</v>
      </c>
      <c r="E110" s="17">
        <v>0</v>
      </c>
      <c r="F110" s="14">
        <v>3.16</v>
      </c>
      <c r="G110" s="14">
        <v>2.76</v>
      </c>
      <c r="H110" s="14">
        <v>2.36</v>
      </c>
      <c r="I110" s="14"/>
      <c r="J110" s="14">
        <v>3.26</v>
      </c>
      <c r="K110" s="14">
        <v>4.05</v>
      </c>
      <c r="L110" s="14">
        <v>5.34</v>
      </c>
      <c r="M110" s="54"/>
      <c r="N110" s="14">
        <v>35.047922462000002</v>
      </c>
      <c r="O110" s="31">
        <v>3.8486555</v>
      </c>
      <c r="P110" s="31" t="s">
        <v>13</v>
      </c>
      <c r="Q110" s="17" t="s">
        <v>13</v>
      </c>
      <c r="R110" s="38" t="s">
        <v>625</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3">
      <c r="B111" s="3"/>
      <c r="C111" s="9" t="s">
        <v>156</v>
      </c>
      <c r="D111" s="16" t="s">
        <v>157</v>
      </c>
      <c r="E111" s="16">
        <v>4</v>
      </c>
      <c r="F111" s="15">
        <v>20.96</v>
      </c>
      <c r="G111" s="15">
        <v>19.59</v>
      </c>
      <c r="H111" s="15">
        <v>18.23</v>
      </c>
      <c r="I111" s="14"/>
      <c r="J111" s="15">
        <v>24.05</v>
      </c>
      <c r="K111" s="15">
        <v>26.77</v>
      </c>
      <c r="L111" s="15">
        <v>31.19</v>
      </c>
      <c r="M111" s="54"/>
      <c r="N111" s="15">
        <v>53.736558688000002</v>
      </c>
      <c r="O111" s="15">
        <v>57.729894045000002</v>
      </c>
      <c r="P111" s="15" t="s">
        <v>13</v>
      </c>
      <c r="Q111" s="16" t="s">
        <v>16</v>
      </c>
      <c r="R111" s="37" t="s">
        <v>626</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3">
      <c r="B112" s="3"/>
      <c r="C112" s="19" t="s">
        <v>158</v>
      </c>
      <c r="D112" s="17" t="s">
        <v>159</v>
      </c>
      <c r="E112" s="17">
        <v>1</v>
      </c>
      <c r="F112" s="14">
        <v>24.45</v>
      </c>
      <c r="G112" s="14">
        <v>22.2</v>
      </c>
      <c r="H112" s="14">
        <v>19.96</v>
      </c>
      <c r="I112" s="14"/>
      <c r="J112" s="14">
        <v>25.32</v>
      </c>
      <c r="K112" s="14">
        <v>29.8</v>
      </c>
      <c r="L112" s="14">
        <v>37.049999999999997</v>
      </c>
      <c r="M112" s="54"/>
      <c r="N112" s="14">
        <v>42.859937459000001</v>
      </c>
      <c r="O112" s="31">
        <v>40.714712227000007</v>
      </c>
      <c r="P112" s="31" t="s">
        <v>13</v>
      </c>
      <c r="Q112" s="17" t="s">
        <v>13</v>
      </c>
      <c r="R112" s="38" t="s">
        <v>627</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3">
      <c r="B113" s="3"/>
      <c r="C113" s="9" t="s">
        <v>160</v>
      </c>
      <c r="D113" s="16" t="s">
        <v>161</v>
      </c>
      <c r="E113" s="16">
        <v>3</v>
      </c>
      <c r="F113" s="15">
        <v>69.89</v>
      </c>
      <c r="G113" s="15">
        <v>43.01</v>
      </c>
      <c r="H113" s="15">
        <v>16.14</v>
      </c>
      <c r="I113" s="14"/>
      <c r="J113" s="15">
        <v>75.349999999999994</v>
      </c>
      <c r="K113" s="15">
        <v>129.09</v>
      </c>
      <c r="L113" s="15">
        <v>216.05</v>
      </c>
      <c r="M113" s="54"/>
      <c r="N113" s="15">
        <v>26.803342018999999</v>
      </c>
      <c r="O113" s="15">
        <v>54.246911400999998</v>
      </c>
      <c r="P113" s="15" t="s">
        <v>16</v>
      </c>
      <c r="Q113" s="16" t="s">
        <v>13</v>
      </c>
      <c r="R113" s="37" t="s">
        <v>628</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3">
      <c r="B114" s="3"/>
      <c r="C114" s="19" t="s">
        <v>162</v>
      </c>
      <c r="D114" s="17" t="s">
        <v>163</v>
      </c>
      <c r="E114" s="17">
        <v>7</v>
      </c>
      <c r="F114" s="14">
        <v>13.22</v>
      </c>
      <c r="G114" s="14">
        <v>12.1</v>
      </c>
      <c r="H114" s="14">
        <v>10.98</v>
      </c>
      <c r="I114" s="14"/>
      <c r="J114" s="14">
        <v>15.97</v>
      </c>
      <c r="K114" s="14">
        <v>18.2</v>
      </c>
      <c r="L114" s="14">
        <v>21.81</v>
      </c>
      <c r="M114" s="54"/>
      <c r="N114" s="14">
        <v>51.552966609999999</v>
      </c>
      <c r="O114" s="31">
        <v>19.917502272999997</v>
      </c>
      <c r="P114" s="31" t="s">
        <v>16</v>
      </c>
      <c r="Q114" s="17" t="s">
        <v>16</v>
      </c>
      <c r="R114" s="38" t="s">
        <v>629</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3">
      <c r="B115" s="3"/>
      <c r="C115" s="9" t="s">
        <v>164</v>
      </c>
      <c r="D115" s="16" t="s">
        <v>165</v>
      </c>
      <c r="E115" s="16">
        <v>1</v>
      </c>
      <c r="F115" s="15">
        <v>27.54</v>
      </c>
      <c r="G115" s="15">
        <v>22.25</v>
      </c>
      <c r="H115" s="15">
        <v>16.96</v>
      </c>
      <c r="I115" s="14"/>
      <c r="J115" s="15">
        <v>28.68</v>
      </c>
      <c r="K115" s="15">
        <v>39.25</v>
      </c>
      <c r="L115" s="15">
        <v>56.36</v>
      </c>
      <c r="M115" s="54"/>
      <c r="N115" s="15">
        <v>43.228789747</v>
      </c>
      <c r="O115" s="15">
        <v>52.544802101000002</v>
      </c>
      <c r="P115" s="15" t="s">
        <v>13</v>
      </c>
      <c r="Q115" s="16" t="s">
        <v>13</v>
      </c>
      <c r="R115" s="37" t="s">
        <v>630</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3">
      <c r="B116" s="3"/>
      <c r="C116" s="19" t="s">
        <v>166</v>
      </c>
      <c r="D116" s="17" t="s">
        <v>167</v>
      </c>
      <c r="E116" s="17">
        <v>4</v>
      </c>
      <c r="F116" s="14">
        <v>9.41</v>
      </c>
      <c r="G116" s="14">
        <v>8.7799999999999994</v>
      </c>
      <c r="H116" s="14">
        <v>8.16</v>
      </c>
      <c r="I116" s="14"/>
      <c r="J116" s="14">
        <v>10.6</v>
      </c>
      <c r="K116" s="14">
        <v>11.84</v>
      </c>
      <c r="L116" s="14">
        <v>13.85</v>
      </c>
      <c r="M116" s="54"/>
      <c r="N116" s="14">
        <v>68.256687295999996</v>
      </c>
      <c r="O116" s="31">
        <v>6.5850701363999997</v>
      </c>
      <c r="P116" s="31" t="s">
        <v>13</v>
      </c>
      <c r="Q116" s="17" t="s">
        <v>16</v>
      </c>
      <c r="R116" s="38" t="s">
        <v>631</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3">
      <c r="B117" s="3"/>
      <c r="C117" s="9" t="s">
        <v>168</v>
      </c>
      <c r="D117" s="16" t="s">
        <v>169</v>
      </c>
      <c r="E117" s="16">
        <v>1</v>
      </c>
      <c r="F117" s="15">
        <v>7.96</v>
      </c>
      <c r="G117" s="15">
        <v>7.36</v>
      </c>
      <c r="H117" s="15">
        <v>6.76</v>
      </c>
      <c r="I117" s="14"/>
      <c r="J117" s="15">
        <v>8.14</v>
      </c>
      <c r="K117" s="15">
        <v>9.33</v>
      </c>
      <c r="L117" s="15">
        <v>11.25</v>
      </c>
      <c r="M117" s="54"/>
      <c r="N117" s="15">
        <v>49.782017279999998</v>
      </c>
      <c r="O117" s="15">
        <v>3.4505439999999998</v>
      </c>
      <c r="P117" s="15" t="s">
        <v>13</v>
      </c>
      <c r="Q117" s="16" t="s">
        <v>13</v>
      </c>
      <c r="R117" s="37" t="s">
        <v>632</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3">
      <c r="B118" s="3"/>
      <c r="C118" s="19" t="s">
        <v>170</v>
      </c>
      <c r="D118" s="17" t="s">
        <v>171</v>
      </c>
      <c r="E118" s="17">
        <v>3</v>
      </c>
      <c r="F118" s="14">
        <v>52.79</v>
      </c>
      <c r="G118" s="14">
        <v>50.02</v>
      </c>
      <c r="H118" s="14">
        <v>47.25</v>
      </c>
      <c r="I118" s="14"/>
      <c r="J118" s="14">
        <v>53.67</v>
      </c>
      <c r="K118" s="14">
        <v>59.2</v>
      </c>
      <c r="L118" s="14">
        <v>68.14</v>
      </c>
      <c r="M118" s="54"/>
      <c r="N118" s="14">
        <v>33.319677577999997</v>
      </c>
      <c r="O118" s="31">
        <v>21.468630636</v>
      </c>
      <c r="P118" s="31" t="s">
        <v>16</v>
      </c>
      <c r="Q118" s="17" t="s">
        <v>13</v>
      </c>
      <c r="R118" s="38" t="s">
        <v>633</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3">
      <c r="B119" s="3"/>
      <c r="C119" s="9" t="s">
        <v>172</v>
      </c>
      <c r="D119" s="16" t="s">
        <v>173</v>
      </c>
      <c r="E119" s="16">
        <v>0</v>
      </c>
      <c r="F119" s="15">
        <v>26.29</v>
      </c>
      <c r="G119" s="15">
        <v>24.44</v>
      </c>
      <c r="H119" s="15">
        <v>22.6</v>
      </c>
      <c r="I119" s="14"/>
      <c r="J119" s="15">
        <v>26.93</v>
      </c>
      <c r="K119" s="15">
        <v>30.61</v>
      </c>
      <c r="L119" s="15">
        <v>36.57</v>
      </c>
      <c r="M119" s="54"/>
      <c r="N119" s="15">
        <v>30.986887986999999</v>
      </c>
      <c r="O119" s="15">
        <v>106.97659067999999</v>
      </c>
      <c r="P119" s="15" t="s">
        <v>13</v>
      </c>
      <c r="Q119" s="16" t="s">
        <v>13</v>
      </c>
      <c r="R119" s="37" t="s">
        <v>634</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3">
      <c r="B120" s="3"/>
      <c r="C120" s="19" t="s">
        <v>174</v>
      </c>
      <c r="D120" s="17" t="s">
        <v>481</v>
      </c>
      <c r="E120" s="17">
        <v>4</v>
      </c>
      <c r="F120" s="14">
        <v>13.53</v>
      </c>
      <c r="G120" s="14">
        <v>12.79</v>
      </c>
      <c r="H120" s="14">
        <v>12.05</v>
      </c>
      <c r="I120" s="14"/>
      <c r="J120" s="14">
        <v>13.97</v>
      </c>
      <c r="K120" s="14">
        <v>15.44</v>
      </c>
      <c r="L120" s="14">
        <v>17.829999999999998</v>
      </c>
      <c r="M120" s="54"/>
      <c r="N120" s="14">
        <v>41.442782424000001</v>
      </c>
      <c r="O120" s="31">
        <v>1.3784224999999999</v>
      </c>
      <c r="P120" s="31" t="s">
        <v>16</v>
      </c>
      <c r="Q120" s="17" t="s">
        <v>13</v>
      </c>
      <c r="R120" s="38" t="s">
        <v>635</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3">
      <c r="B121" s="3"/>
      <c r="C121" s="9" t="s">
        <v>174</v>
      </c>
      <c r="D121" s="16" t="s">
        <v>175</v>
      </c>
      <c r="E121" s="16">
        <v>4</v>
      </c>
      <c r="F121" s="15">
        <v>13.48</v>
      </c>
      <c r="G121" s="15">
        <v>12.61</v>
      </c>
      <c r="H121" s="15">
        <v>11.74</v>
      </c>
      <c r="I121" s="14"/>
      <c r="J121" s="15">
        <v>13.72</v>
      </c>
      <c r="K121" s="15">
        <v>15.45</v>
      </c>
      <c r="L121" s="15">
        <v>18.25</v>
      </c>
      <c r="M121" s="54"/>
      <c r="N121" s="15">
        <v>45.065365249999999</v>
      </c>
      <c r="O121" s="15">
        <v>247.08378390999999</v>
      </c>
      <c r="P121" s="15" t="s">
        <v>16</v>
      </c>
      <c r="Q121" s="16" t="s">
        <v>13</v>
      </c>
      <c r="R121" s="37" t="s">
        <v>636</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3">
      <c r="B122" s="3"/>
      <c r="C122" s="19" t="s">
        <v>176</v>
      </c>
      <c r="D122" s="17" t="s">
        <v>177</v>
      </c>
      <c r="E122" s="17">
        <v>4</v>
      </c>
      <c r="F122" s="14">
        <v>44.26</v>
      </c>
      <c r="G122" s="14">
        <v>41.64</v>
      </c>
      <c r="H122" s="14">
        <v>39.03</v>
      </c>
      <c r="I122" s="14"/>
      <c r="J122" s="14">
        <v>45.44</v>
      </c>
      <c r="K122" s="14">
        <v>50.66</v>
      </c>
      <c r="L122" s="14">
        <v>59.11</v>
      </c>
      <c r="M122" s="54"/>
      <c r="N122" s="14">
        <v>41.553898310999998</v>
      </c>
      <c r="O122" s="31">
        <v>80.227595545</v>
      </c>
      <c r="P122" s="31" t="s">
        <v>16</v>
      </c>
      <c r="Q122" s="17" t="s">
        <v>13</v>
      </c>
      <c r="R122" s="38" t="s">
        <v>637</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3">
      <c r="B123" s="3"/>
      <c r="C123" s="9" t="s">
        <v>176</v>
      </c>
      <c r="D123" s="16" t="s">
        <v>178</v>
      </c>
      <c r="E123" s="16">
        <v>4</v>
      </c>
      <c r="F123" s="15">
        <v>41.82</v>
      </c>
      <c r="G123" s="15">
        <v>38.93</v>
      </c>
      <c r="H123" s="15">
        <v>36.04</v>
      </c>
      <c r="I123" s="14"/>
      <c r="J123" s="15">
        <v>42.73</v>
      </c>
      <c r="K123" s="15">
        <v>48.5</v>
      </c>
      <c r="L123" s="15">
        <v>57.84</v>
      </c>
      <c r="M123" s="54"/>
      <c r="N123" s="15">
        <v>42.211222872999997</v>
      </c>
      <c r="O123" s="15">
        <v>812.45692550000001</v>
      </c>
      <c r="P123" s="15" t="s">
        <v>16</v>
      </c>
      <c r="Q123" s="16" t="s">
        <v>13</v>
      </c>
      <c r="R123" s="37" t="s">
        <v>638</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3">
      <c r="B124" s="3"/>
      <c r="C124" s="19" t="s">
        <v>367</v>
      </c>
      <c r="D124" s="17" t="s">
        <v>179</v>
      </c>
      <c r="E124" s="17">
        <v>2</v>
      </c>
      <c r="F124" s="14">
        <v>1.97</v>
      </c>
      <c r="G124" s="14">
        <v>1.4</v>
      </c>
      <c r="H124" s="14">
        <v>0.83</v>
      </c>
      <c r="I124" s="14"/>
      <c r="J124" s="14">
        <v>2.0099999999999998</v>
      </c>
      <c r="K124" s="14">
        <v>3.14</v>
      </c>
      <c r="L124" s="14">
        <v>4.99</v>
      </c>
      <c r="M124" s="54"/>
      <c r="N124" s="14">
        <v>39.634661579000003</v>
      </c>
      <c r="O124" s="31">
        <v>2.6128951364000002</v>
      </c>
      <c r="P124" s="31" t="s">
        <v>13</v>
      </c>
      <c r="Q124" s="17" t="s">
        <v>13</v>
      </c>
      <c r="R124" s="38" t="s">
        <v>639</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3">
      <c r="B125" s="3"/>
      <c r="C125" s="9" t="s">
        <v>180</v>
      </c>
      <c r="D125" s="16" t="s">
        <v>181</v>
      </c>
      <c r="E125" s="16">
        <v>9</v>
      </c>
      <c r="F125" s="15">
        <v>70.16</v>
      </c>
      <c r="G125" s="15">
        <v>61.27</v>
      </c>
      <c r="H125" s="15">
        <v>52.38</v>
      </c>
      <c r="I125" s="14"/>
      <c r="J125" s="15">
        <v>88.02</v>
      </c>
      <c r="K125" s="15">
        <v>105.79</v>
      </c>
      <c r="L125" s="15">
        <v>134.56</v>
      </c>
      <c r="M125" s="54"/>
      <c r="N125" s="15">
        <v>82.955011958</v>
      </c>
      <c r="O125" s="15">
        <v>64.777803114999998</v>
      </c>
      <c r="P125" s="15" t="s">
        <v>16</v>
      </c>
      <c r="Q125" s="16" t="s">
        <v>16</v>
      </c>
      <c r="R125" s="37" t="s">
        <v>640</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3">
      <c r="B126" s="3"/>
      <c r="C126" s="19" t="s">
        <v>182</v>
      </c>
      <c r="D126" s="17" t="s">
        <v>183</v>
      </c>
      <c r="E126" s="17">
        <v>4</v>
      </c>
      <c r="F126" s="14">
        <v>10.5</v>
      </c>
      <c r="G126" s="14">
        <v>8.66</v>
      </c>
      <c r="H126" s="14">
        <v>6.82</v>
      </c>
      <c r="I126" s="14"/>
      <c r="J126" s="14">
        <v>11.05</v>
      </c>
      <c r="K126" s="14">
        <v>14.72</v>
      </c>
      <c r="L126" s="14">
        <v>20.67</v>
      </c>
      <c r="M126" s="54"/>
      <c r="N126" s="14">
        <v>39.731708994000002</v>
      </c>
      <c r="O126" s="31">
        <v>35.083015272999994</v>
      </c>
      <c r="P126" s="31" t="s">
        <v>16</v>
      </c>
      <c r="Q126" s="17" t="s">
        <v>13</v>
      </c>
      <c r="R126" s="38" t="s">
        <v>641</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3">
      <c r="B127" s="3"/>
      <c r="C127" s="9" t="s">
        <v>368</v>
      </c>
      <c r="D127" s="16" t="s">
        <v>184</v>
      </c>
      <c r="E127" s="16">
        <v>7</v>
      </c>
      <c r="F127" s="15">
        <v>175.56</v>
      </c>
      <c r="G127" s="15">
        <v>163.25</v>
      </c>
      <c r="H127" s="15">
        <v>150.94</v>
      </c>
      <c r="I127" s="14"/>
      <c r="J127" s="15">
        <v>184.41</v>
      </c>
      <c r="K127" s="15">
        <v>209.02</v>
      </c>
      <c r="L127" s="15">
        <v>248.86</v>
      </c>
      <c r="M127" s="54"/>
      <c r="N127" s="15">
        <v>51.397180888999998</v>
      </c>
      <c r="O127" s="15">
        <v>7.7564707308999994</v>
      </c>
      <c r="P127" s="15" t="s">
        <v>16</v>
      </c>
      <c r="Q127" s="16" t="s">
        <v>16</v>
      </c>
      <c r="R127" s="37" t="s">
        <v>642</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3">
      <c r="B128" s="3"/>
      <c r="C128" s="19" t="s">
        <v>185</v>
      </c>
      <c r="D128" s="17" t="s">
        <v>186</v>
      </c>
      <c r="E128" s="17">
        <v>1</v>
      </c>
      <c r="F128" s="14">
        <v>5.53</v>
      </c>
      <c r="G128" s="14">
        <v>4.4400000000000004</v>
      </c>
      <c r="H128" s="14">
        <v>3.35</v>
      </c>
      <c r="I128" s="14"/>
      <c r="J128" s="14">
        <v>5.8</v>
      </c>
      <c r="K128" s="14">
        <v>7.97</v>
      </c>
      <c r="L128" s="14">
        <v>11.49</v>
      </c>
      <c r="M128" s="54"/>
      <c r="N128" s="14">
        <v>47.128270942999997</v>
      </c>
      <c r="O128" s="31">
        <v>4.3719801364000004</v>
      </c>
      <c r="P128" s="31" t="s">
        <v>13</v>
      </c>
      <c r="Q128" s="17" t="s">
        <v>13</v>
      </c>
      <c r="R128" s="38" t="s">
        <v>643</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3">
      <c r="B129" s="3"/>
      <c r="C129" s="9" t="s">
        <v>187</v>
      </c>
      <c r="D129" s="16" t="s">
        <v>188</v>
      </c>
      <c r="E129" s="16">
        <v>6</v>
      </c>
      <c r="F129" s="15">
        <v>6.38</v>
      </c>
      <c r="G129" s="15">
        <v>5.58</v>
      </c>
      <c r="H129" s="15">
        <v>4.78</v>
      </c>
      <c r="I129" s="14"/>
      <c r="J129" s="15">
        <v>8.7799999999999994</v>
      </c>
      <c r="K129" s="15">
        <v>10.37</v>
      </c>
      <c r="L129" s="15">
        <v>12.95</v>
      </c>
      <c r="M129" s="54"/>
      <c r="N129" s="15">
        <v>50.435869009999998</v>
      </c>
      <c r="O129" s="15">
        <v>4.3437849545000002</v>
      </c>
      <c r="P129" s="15" t="s">
        <v>13</v>
      </c>
      <c r="Q129" s="16" t="s">
        <v>16</v>
      </c>
      <c r="R129" s="37" t="s">
        <v>644</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3">
      <c r="B130" s="3"/>
      <c r="C130" s="19" t="s">
        <v>645</v>
      </c>
      <c r="D130" s="17" t="s">
        <v>646</v>
      </c>
      <c r="E130" s="17">
        <v>3</v>
      </c>
      <c r="F130" s="14">
        <v>43.5</v>
      </c>
      <c r="G130" s="14">
        <v>30.65</v>
      </c>
      <c r="H130" s="14">
        <v>17.8</v>
      </c>
      <c r="I130" s="14"/>
      <c r="J130" s="14">
        <v>48.45</v>
      </c>
      <c r="K130" s="14">
        <v>74.14</v>
      </c>
      <c r="L130" s="14">
        <v>115.71</v>
      </c>
      <c r="M130" s="54"/>
      <c r="N130" s="14">
        <v>25.146938363</v>
      </c>
      <c r="O130" s="31">
        <v>1.8107751750000001</v>
      </c>
      <c r="P130" s="31" t="s">
        <v>16</v>
      </c>
      <c r="Q130" s="17" t="s">
        <v>13</v>
      </c>
      <c r="R130" s="38" t="s">
        <v>647</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3">
      <c r="B131" s="3"/>
      <c r="C131" s="9" t="s">
        <v>189</v>
      </c>
      <c r="D131" s="16" t="s">
        <v>482</v>
      </c>
      <c r="E131" s="16">
        <v>4</v>
      </c>
      <c r="F131" s="15">
        <v>3.55</v>
      </c>
      <c r="G131" s="15">
        <v>3.33</v>
      </c>
      <c r="H131" s="15">
        <v>3.11</v>
      </c>
      <c r="I131" s="14"/>
      <c r="J131" s="15">
        <v>3.93</v>
      </c>
      <c r="K131" s="15">
        <v>4.3600000000000003</v>
      </c>
      <c r="L131" s="15">
        <v>5.0599999999999996</v>
      </c>
      <c r="M131" s="54"/>
      <c r="N131" s="15">
        <v>62.063092116999997</v>
      </c>
      <c r="O131" s="15">
        <v>2.1112187272999998</v>
      </c>
      <c r="P131" s="15" t="s">
        <v>13</v>
      </c>
      <c r="Q131" s="16" t="s">
        <v>16</v>
      </c>
      <c r="R131" s="37" t="s">
        <v>648</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3">
      <c r="B132" s="3"/>
      <c r="C132" s="19" t="s">
        <v>189</v>
      </c>
      <c r="D132" s="17" t="s">
        <v>190</v>
      </c>
      <c r="E132" s="17">
        <v>7</v>
      </c>
      <c r="F132" s="14">
        <v>3.58</v>
      </c>
      <c r="G132" s="14">
        <v>3.35</v>
      </c>
      <c r="H132" s="14">
        <v>3.13</v>
      </c>
      <c r="I132" s="14"/>
      <c r="J132" s="14">
        <v>3.96</v>
      </c>
      <c r="K132" s="14">
        <v>4.4000000000000004</v>
      </c>
      <c r="L132" s="14">
        <v>5.12</v>
      </c>
      <c r="M132" s="54"/>
      <c r="N132" s="14">
        <v>68.484324846999996</v>
      </c>
      <c r="O132" s="31">
        <v>12.676403089999999</v>
      </c>
      <c r="P132" s="31" t="s">
        <v>16</v>
      </c>
      <c r="Q132" s="17" t="s">
        <v>16</v>
      </c>
      <c r="R132" s="38" t="s">
        <v>649</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3">
      <c r="B133" s="3"/>
      <c r="C133" s="9" t="s">
        <v>189</v>
      </c>
      <c r="D133" s="16" t="s">
        <v>191</v>
      </c>
      <c r="E133" s="16">
        <v>7</v>
      </c>
      <c r="F133" s="15">
        <v>17.940000000000001</v>
      </c>
      <c r="G133" s="15">
        <v>16.8</v>
      </c>
      <c r="H133" s="15">
        <v>15.67</v>
      </c>
      <c r="I133" s="14"/>
      <c r="J133" s="15">
        <v>19.760000000000002</v>
      </c>
      <c r="K133" s="15">
        <v>22.02</v>
      </c>
      <c r="L133" s="15">
        <v>25.68</v>
      </c>
      <c r="M133" s="54"/>
      <c r="N133" s="15">
        <v>67.480727307999999</v>
      </c>
      <c r="O133" s="15">
        <v>69.1174575</v>
      </c>
      <c r="P133" s="15" t="s">
        <v>16</v>
      </c>
      <c r="Q133" s="16" t="s">
        <v>16</v>
      </c>
      <c r="R133" s="37" t="s">
        <v>650</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3">
      <c r="B134" s="3"/>
      <c r="C134" s="19" t="s">
        <v>192</v>
      </c>
      <c r="D134" s="17" t="s">
        <v>193</v>
      </c>
      <c r="E134" s="17">
        <v>0</v>
      </c>
      <c r="F134" s="14">
        <v>9.8699999999999992</v>
      </c>
      <c r="G134" s="14">
        <v>8.06</v>
      </c>
      <c r="H134" s="14">
        <v>6.25</v>
      </c>
      <c r="I134" s="14"/>
      <c r="J134" s="14">
        <v>10.26</v>
      </c>
      <c r="K134" s="14">
        <v>13.87</v>
      </c>
      <c r="L134" s="14">
        <v>19.72</v>
      </c>
      <c r="M134" s="54"/>
      <c r="N134" s="14">
        <v>32.915445546999997</v>
      </c>
      <c r="O134" s="31">
        <v>5.1063657273</v>
      </c>
      <c r="P134" s="31" t="s">
        <v>13</v>
      </c>
      <c r="Q134" s="17" t="s">
        <v>13</v>
      </c>
      <c r="R134" s="38" t="s">
        <v>651</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3">
      <c r="B135" s="3"/>
      <c r="C135" s="9" t="s">
        <v>194</v>
      </c>
      <c r="D135" s="16" t="s">
        <v>195</v>
      </c>
      <c r="E135" s="16">
        <v>6</v>
      </c>
      <c r="F135" s="15">
        <v>3.1</v>
      </c>
      <c r="G135" s="15">
        <v>2.02</v>
      </c>
      <c r="H135" s="15">
        <v>0.94</v>
      </c>
      <c r="I135" s="14"/>
      <c r="J135" s="15">
        <v>5.9</v>
      </c>
      <c r="K135" s="15">
        <v>8.0500000000000007</v>
      </c>
      <c r="L135" s="15">
        <v>11.54</v>
      </c>
      <c r="M135" s="54"/>
      <c r="N135" s="15">
        <v>54.481090402</v>
      </c>
      <c r="O135" s="15">
        <v>8.2626825000000004</v>
      </c>
      <c r="P135" s="15" t="s">
        <v>13</v>
      </c>
      <c r="Q135" s="16" t="s">
        <v>16</v>
      </c>
      <c r="R135" s="37" t="s">
        <v>652</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3">
      <c r="B136" s="3"/>
      <c r="C136" s="19" t="s">
        <v>196</v>
      </c>
      <c r="D136" s="17" t="s">
        <v>197</v>
      </c>
      <c r="E136" s="17">
        <v>0</v>
      </c>
      <c r="F136" s="14">
        <v>37.11</v>
      </c>
      <c r="G136" s="14">
        <v>31.96</v>
      </c>
      <c r="H136" s="14">
        <v>26.81</v>
      </c>
      <c r="I136" s="14"/>
      <c r="J136" s="14">
        <v>38.200000000000003</v>
      </c>
      <c r="K136" s="14">
        <v>48.49</v>
      </c>
      <c r="L136" s="14">
        <v>65.150000000000006</v>
      </c>
      <c r="M136" s="54"/>
      <c r="N136" s="14">
        <v>40.200739435000003</v>
      </c>
      <c r="O136" s="31">
        <v>269.17531073000004</v>
      </c>
      <c r="P136" s="31" t="s">
        <v>13</v>
      </c>
      <c r="Q136" s="17" t="s">
        <v>13</v>
      </c>
      <c r="R136" s="38" t="s">
        <v>653</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3">
      <c r="B137" s="3"/>
      <c r="C137" s="9" t="s">
        <v>196</v>
      </c>
      <c r="D137" s="16" t="s">
        <v>395</v>
      </c>
      <c r="E137" s="16">
        <v>0</v>
      </c>
      <c r="F137" s="15">
        <v>36.08</v>
      </c>
      <c r="G137" s="15">
        <v>31.27</v>
      </c>
      <c r="H137" s="15">
        <v>26.47</v>
      </c>
      <c r="I137" s="14"/>
      <c r="J137" s="15">
        <v>37.51</v>
      </c>
      <c r="K137" s="15">
        <v>47.11</v>
      </c>
      <c r="L137" s="15">
        <v>62.64</v>
      </c>
      <c r="M137" s="54"/>
      <c r="N137" s="15">
        <v>41.210574305000002</v>
      </c>
      <c r="O137" s="15">
        <v>5.6104999544999998</v>
      </c>
      <c r="P137" s="15" t="s">
        <v>13</v>
      </c>
      <c r="Q137" s="16" t="s">
        <v>13</v>
      </c>
      <c r="R137" s="37" t="s">
        <v>654</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3">
      <c r="B138" s="3"/>
      <c r="C138" s="19" t="s">
        <v>198</v>
      </c>
      <c r="D138" s="17" t="s">
        <v>199</v>
      </c>
      <c r="E138" s="17">
        <v>3</v>
      </c>
      <c r="F138" s="14">
        <v>25.01</v>
      </c>
      <c r="G138" s="14">
        <v>23.04</v>
      </c>
      <c r="H138" s="14">
        <v>21.07</v>
      </c>
      <c r="I138" s="14"/>
      <c r="J138" s="14">
        <v>26.05</v>
      </c>
      <c r="K138" s="14">
        <v>29.98</v>
      </c>
      <c r="L138" s="14">
        <v>36.340000000000003</v>
      </c>
      <c r="M138" s="54"/>
      <c r="N138" s="14">
        <v>29.868232059</v>
      </c>
      <c r="O138" s="31">
        <v>9.766295272699999</v>
      </c>
      <c r="P138" s="31" t="s">
        <v>16</v>
      </c>
      <c r="Q138" s="17" t="s">
        <v>13</v>
      </c>
      <c r="R138" s="38" t="s">
        <v>655</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3">
      <c r="B139" s="3"/>
      <c r="C139" s="9" t="s">
        <v>200</v>
      </c>
      <c r="D139" s="16" t="s">
        <v>201</v>
      </c>
      <c r="E139" s="16">
        <v>1</v>
      </c>
      <c r="F139" s="15">
        <v>13.2</v>
      </c>
      <c r="G139" s="15">
        <v>12.22</v>
      </c>
      <c r="H139" s="15">
        <v>11.25</v>
      </c>
      <c r="I139" s="14"/>
      <c r="J139" s="15">
        <v>13.94</v>
      </c>
      <c r="K139" s="15">
        <v>15.88</v>
      </c>
      <c r="L139" s="15">
        <v>19.02</v>
      </c>
      <c r="M139" s="54"/>
      <c r="N139" s="15">
        <v>40.849347622000003</v>
      </c>
      <c r="O139" s="15">
        <v>161.67473204999999</v>
      </c>
      <c r="P139" s="15" t="s">
        <v>13</v>
      </c>
      <c r="Q139" s="16" t="s">
        <v>13</v>
      </c>
      <c r="R139" s="37" t="s">
        <v>656</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3">
      <c r="B140" s="3"/>
      <c r="C140" s="19" t="s">
        <v>202</v>
      </c>
      <c r="D140" s="17" t="s">
        <v>203</v>
      </c>
      <c r="E140" s="17">
        <v>0</v>
      </c>
      <c r="F140" s="14">
        <v>3.67</v>
      </c>
      <c r="G140" s="14">
        <v>3.42</v>
      </c>
      <c r="H140" s="14">
        <v>3.18</v>
      </c>
      <c r="I140" s="14"/>
      <c r="J140" s="14">
        <v>3.78</v>
      </c>
      <c r="K140" s="14">
        <v>4.26</v>
      </c>
      <c r="L140" s="14">
        <v>5.05</v>
      </c>
      <c r="M140" s="54"/>
      <c r="N140" s="14">
        <v>41.577810827</v>
      </c>
      <c r="O140" s="31">
        <v>9.5705895000000005</v>
      </c>
      <c r="P140" s="31" t="s">
        <v>13</v>
      </c>
      <c r="Q140" s="17" t="s">
        <v>13</v>
      </c>
      <c r="R140" s="38" t="s">
        <v>657</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3">
      <c r="B141" s="3"/>
      <c r="C141" s="9" t="s">
        <v>204</v>
      </c>
      <c r="D141" s="16" t="s">
        <v>205</v>
      </c>
      <c r="E141" s="16">
        <v>0</v>
      </c>
      <c r="F141" s="15">
        <v>16.96</v>
      </c>
      <c r="G141" s="15">
        <v>14.57</v>
      </c>
      <c r="H141" s="15">
        <v>12.19</v>
      </c>
      <c r="I141" s="14"/>
      <c r="J141" s="15">
        <v>17.22</v>
      </c>
      <c r="K141" s="15">
        <v>21.98</v>
      </c>
      <c r="L141" s="15">
        <v>29.7</v>
      </c>
      <c r="M141" s="54"/>
      <c r="N141" s="15">
        <v>32.962775336</v>
      </c>
      <c r="O141" s="15">
        <v>8.5733801817999993</v>
      </c>
      <c r="P141" s="15" t="s">
        <v>13</v>
      </c>
      <c r="Q141" s="16" t="s">
        <v>13</v>
      </c>
      <c r="R141" s="37" t="s">
        <v>658</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3">
      <c r="B142" s="3"/>
      <c r="C142" s="19" t="s">
        <v>206</v>
      </c>
      <c r="D142" s="17" t="s">
        <v>207</v>
      </c>
      <c r="E142" s="17">
        <v>4</v>
      </c>
      <c r="F142" s="14">
        <v>4.71</v>
      </c>
      <c r="G142" s="14">
        <v>2.96</v>
      </c>
      <c r="H142" s="14">
        <v>1.22</v>
      </c>
      <c r="I142" s="14"/>
      <c r="J142" s="14">
        <v>9.66</v>
      </c>
      <c r="K142" s="14">
        <v>13.14</v>
      </c>
      <c r="L142" s="14">
        <v>18.78</v>
      </c>
      <c r="M142" s="54"/>
      <c r="N142" s="14">
        <v>46.330790223999998</v>
      </c>
      <c r="O142" s="31">
        <v>89.370513500000001</v>
      </c>
      <c r="P142" s="31" t="s">
        <v>13</v>
      </c>
      <c r="Q142" s="17" t="s">
        <v>16</v>
      </c>
      <c r="R142" s="38" t="s">
        <v>659</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3">
      <c r="B143" s="3"/>
      <c r="C143" s="9" t="s">
        <v>208</v>
      </c>
      <c r="D143" s="16" t="s">
        <v>209</v>
      </c>
      <c r="E143" s="16">
        <v>3</v>
      </c>
      <c r="F143" s="15">
        <v>4.8600000000000003</v>
      </c>
      <c r="G143" s="15">
        <v>4.22</v>
      </c>
      <c r="H143" s="15">
        <v>3.58</v>
      </c>
      <c r="I143" s="14"/>
      <c r="J143" s="15">
        <v>4.97</v>
      </c>
      <c r="K143" s="15">
        <v>6.24</v>
      </c>
      <c r="L143" s="15">
        <v>8.3000000000000007</v>
      </c>
      <c r="M143" s="54"/>
      <c r="N143" s="15">
        <v>44.509574106000002</v>
      </c>
      <c r="O143" s="15">
        <v>6.8317392726999993</v>
      </c>
      <c r="P143" s="15" t="s">
        <v>13</v>
      </c>
      <c r="Q143" s="16" t="s">
        <v>13</v>
      </c>
      <c r="R143" s="37" t="s">
        <v>660</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3">
      <c r="B144" s="3"/>
      <c r="C144" s="19" t="s">
        <v>208</v>
      </c>
      <c r="D144" s="17" t="s">
        <v>210</v>
      </c>
      <c r="E144" s="17">
        <v>0</v>
      </c>
      <c r="F144" s="14">
        <v>5.3</v>
      </c>
      <c r="G144" s="14">
        <v>4.66</v>
      </c>
      <c r="H144" s="14">
        <v>4.03</v>
      </c>
      <c r="I144" s="14"/>
      <c r="J144" s="14">
        <v>5.38</v>
      </c>
      <c r="K144" s="14">
        <v>6.64</v>
      </c>
      <c r="L144" s="14">
        <v>8.69</v>
      </c>
      <c r="M144" s="54"/>
      <c r="N144" s="14">
        <v>42.159555243</v>
      </c>
      <c r="O144" s="31">
        <v>47.715402818000001</v>
      </c>
      <c r="P144" s="31" t="s">
        <v>13</v>
      </c>
      <c r="Q144" s="17" t="s">
        <v>13</v>
      </c>
      <c r="R144" s="38" t="s">
        <v>661</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3">
      <c r="B145" s="3"/>
      <c r="C145" s="9" t="s">
        <v>211</v>
      </c>
      <c r="D145" s="16" t="s">
        <v>212</v>
      </c>
      <c r="E145" s="16">
        <v>7</v>
      </c>
      <c r="F145" s="15">
        <v>16.2</v>
      </c>
      <c r="G145" s="15">
        <v>13.62</v>
      </c>
      <c r="H145" s="15">
        <v>11.05</v>
      </c>
      <c r="I145" s="14"/>
      <c r="J145" s="15">
        <v>22.81</v>
      </c>
      <c r="K145" s="15">
        <v>27.95</v>
      </c>
      <c r="L145" s="15">
        <v>36.270000000000003</v>
      </c>
      <c r="M145" s="54"/>
      <c r="N145" s="15">
        <v>60.459530503000003</v>
      </c>
      <c r="O145" s="15">
        <v>112.17898940000001</v>
      </c>
      <c r="P145" s="15" t="s">
        <v>13</v>
      </c>
      <c r="Q145" s="16" t="s">
        <v>16</v>
      </c>
      <c r="R145" s="37" t="s">
        <v>662</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3">
      <c r="B146" s="3"/>
      <c r="C146" s="19" t="s">
        <v>379</v>
      </c>
      <c r="D146" s="17" t="s">
        <v>380</v>
      </c>
      <c r="E146" s="17">
        <v>3</v>
      </c>
      <c r="F146" s="14">
        <v>83.75</v>
      </c>
      <c r="G146" s="14">
        <v>44.96</v>
      </c>
      <c r="H146" s="14">
        <v>6.18</v>
      </c>
      <c r="I146" s="14"/>
      <c r="J146" s="14">
        <v>90.5</v>
      </c>
      <c r="K146" s="14">
        <v>168.06</v>
      </c>
      <c r="L146" s="14">
        <v>293.58</v>
      </c>
      <c r="M146" s="54"/>
      <c r="N146" s="14">
        <v>24.716009347</v>
      </c>
      <c r="O146" s="31">
        <v>6.2270510231999996</v>
      </c>
      <c r="P146" s="31" t="s">
        <v>16</v>
      </c>
      <c r="Q146" s="17" t="s">
        <v>13</v>
      </c>
      <c r="R146" s="38" t="s">
        <v>663</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3">
      <c r="B147" s="3"/>
      <c r="C147" s="9" t="s">
        <v>664</v>
      </c>
      <c r="D147" s="16" t="s">
        <v>665</v>
      </c>
      <c r="E147" s="16">
        <v>7</v>
      </c>
      <c r="F147" s="15">
        <v>91.11</v>
      </c>
      <c r="G147" s="15">
        <v>85.36</v>
      </c>
      <c r="H147" s="15">
        <v>79.61</v>
      </c>
      <c r="I147" s="14"/>
      <c r="J147" s="15">
        <v>94.3</v>
      </c>
      <c r="K147" s="15">
        <v>105.79</v>
      </c>
      <c r="L147" s="15">
        <v>124.39</v>
      </c>
      <c r="M147" s="54"/>
      <c r="N147" s="15">
        <v>60.996939320000003</v>
      </c>
      <c r="O147" s="15">
        <v>1.7862057545000001</v>
      </c>
      <c r="P147" s="15" t="s">
        <v>16</v>
      </c>
      <c r="Q147" s="16" t="s">
        <v>16</v>
      </c>
      <c r="R147" s="37" t="s">
        <v>666</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3">
      <c r="B148" s="3"/>
      <c r="C148" s="19" t="s">
        <v>213</v>
      </c>
      <c r="D148" s="17" t="s">
        <v>214</v>
      </c>
      <c r="E148" s="17">
        <v>5</v>
      </c>
      <c r="F148" s="14">
        <v>4.2</v>
      </c>
      <c r="G148" s="14">
        <v>3.73</v>
      </c>
      <c r="H148" s="14">
        <v>3.26</v>
      </c>
      <c r="I148" s="14"/>
      <c r="J148" s="14">
        <v>4.34</v>
      </c>
      <c r="K148" s="14">
        <v>5.27</v>
      </c>
      <c r="L148" s="14">
        <v>6.78</v>
      </c>
      <c r="M148" s="54"/>
      <c r="N148" s="14">
        <v>47.410953628999998</v>
      </c>
      <c r="O148" s="31">
        <v>9.2367116817999992</v>
      </c>
      <c r="P148" s="31" t="s">
        <v>16</v>
      </c>
      <c r="Q148" s="17" t="s">
        <v>13</v>
      </c>
      <c r="R148" s="38" t="s">
        <v>667</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3">
      <c r="B149" s="3"/>
      <c r="C149" s="9" t="s">
        <v>215</v>
      </c>
      <c r="D149" s="16" t="s">
        <v>216</v>
      </c>
      <c r="E149" s="16">
        <v>5</v>
      </c>
      <c r="F149" s="15">
        <v>78.7</v>
      </c>
      <c r="G149" s="15">
        <v>72.650000000000006</v>
      </c>
      <c r="H149" s="15">
        <v>66.599999999999994</v>
      </c>
      <c r="I149" s="14"/>
      <c r="J149" s="15">
        <v>80.92</v>
      </c>
      <c r="K149" s="15">
        <v>93.01</v>
      </c>
      <c r="L149" s="15">
        <v>112.58</v>
      </c>
      <c r="M149" s="54"/>
      <c r="N149" s="15">
        <v>66.114365988000003</v>
      </c>
      <c r="O149" s="15">
        <v>31.875460489000002</v>
      </c>
      <c r="P149" s="15" t="s">
        <v>13</v>
      </c>
      <c r="Q149" s="16" t="s">
        <v>16</v>
      </c>
      <c r="R149" s="37" t="s">
        <v>668</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3">
      <c r="B150" s="3"/>
      <c r="C150" s="19" t="s">
        <v>503</v>
      </c>
      <c r="D150" s="17" t="s">
        <v>504</v>
      </c>
      <c r="E150" s="17">
        <v>0</v>
      </c>
      <c r="F150" s="14">
        <v>55.1</v>
      </c>
      <c r="G150" s="14">
        <v>45.59</v>
      </c>
      <c r="H150" s="14">
        <v>36.090000000000003</v>
      </c>
      <c r="I150" s="14"/>
      <c r="J150" s="14">
        <v>57.51</v>
      </c>
      <c r="K150" s="14">
        <v>76.510000000000005</v>
      </c>
      <c r="L150" s="14">
        <v>107.26</v>
      </c>
      <c r="M150" s="54"/>
      <c r="N150" s="14">
        <v>27.638730811999999</v>
      </c>
      <c r="O150" s="31">
        <v>1.9101293181999999</v>
      </c>
      <c r="P150" s="31" t="s">
        <v>13</v>
      </c>
      <c r="Q150" s="17" t="s">
        <v>13</v>
      </c>
      <c r="R150" s="38" t="s">
        <v>669</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3">
      <c r="B151" s="3"/>
      <c r="C151" s="9" t="s">
        <v>217</v>
      </c>
      <c r="D151" s="16" t="s">
        <v>218</v>
      </c>
      <c r="E151" s="16">
        <v>0</v>
      </c>
      <c r="F151" s="15">
        <v>102.1</v>
      </c>
      <c r="G151" s="15">
        <v>93.76</v>
      </c>
      <c r="H151" s="15">
        <v>85.42</v>
      </c>
      <c r="I151" s="14"/>
      <c r="J151" s="15">
        <v>109.19</v>
      </c>
      <c r="K151" s="15">
        <v>125.86</v>
      </c>
      <c r="L151" s="15">
        <v>152.86000000000001</v>
      </c>
      <c r="M151" s="54"/>
      <c r="N151" s="15">
        <v>27.550260869999999</v>
      </c>
      <c r="O151" s="15">
        <v>35.066958548000002</v>
      </c>
      <c r="P151" s="15" t="s">
        <v>13</v>
      </c>
      <c r="Q151" s="16" t="s">
        <v>13</v>
      </c>
      <c r="R151" s="37" t="s">
        <v>670</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3">
      <c r="B152" s="3"/>
      <c r="C152" s="19" t="s">
        <v>219</v>
      </c>
      <c r="D152" s="17" t="s">
        <v>220</v>
      </c>
      <c r="E152" s="17">
        <v>3</v>
      </c>
      <c r="F152" s="14">
        <v>31.2</v>
      </c>
      <c r="G152" s="14">
        <v>29.63</v>
      </c>
      <c r="H152" s="14">
        <v>28.06</v>
      </c>
      <c r="I152" s="14"/>
      <c r="J152" s="14">
        <v>31.54</v>
      </c>
      <c r="K152" s="14">
        <v>34.67</v>
      </c>
      <c r="L152" s="14">
        <v>39.74</v>
      </c>
      <c r="M152" s="54"/>
      <c r="N152" s="14">
        <v>35.717938281999999</v>
      </c>
      <c r="O152" s="31">
        <v>6.2958221364</v>
      </c>
      <c r="P152" s="31" t="s">
        <v>13</v>
      </c>
      <c r="Q152" s="17" t="s">
        <v>13</v>
      </c>
      <c r="R152" s="38" t="s">
        <v>671</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3">
      <c r="B153" s="3"/>
      <c r="C153" s="9" t="s">
        <v>369</v>
      </c>
      <c r="D153" s="16" t="s">
        <v>221</v>
      </c>
      <c r="E153" s="16">
        <v>3</v>
      </c>
      <c r="F153" s="15">
        <v>631.16</v>
      </c>
      <c r="G153" s="15">
        <v>380.48</v>
      </c>
      <c r="H153" s="15">
        <v>129.81</v>
      </c>
      <c r="I153" s="14"/>
      <c r="J153" s="15">
        <v>718.5</v>
      </c>
      <c r="K153" s="15">
        <v>1219.8399999999999</v>
      </c>
      <c r="L153" s="15">
        <v>2031.07</v>
      </c>
      <c r="M153" s="54"/>
      <c r="N153" s="15">
        <v>28.296746151000001</v>
      </c>
      <c r="O153" s="15">
        <v>117.06697966999999</v>
      </c>
      <c r="P153" s="15" t="s">
        <v>16</v>
      </c>
      <c r="Q153" s="16" t="s">
        <v>13</v>
      </c>
      <c r="R153" s="37" t="s">
        <v>672</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3">
      <c r="B154" s="3"/>
      <c r="C154" s="19" t="s">
        <v>222</v>
      </c>
      <c r="D154" s="17" t="s">
        <v>223</v>
      </c>
      <c r="E154" s="17">
        <v>6</v>
      </c>
      <c r="F154" s="14">
        <v>82.92</v>
      </c>
      <c r="G154" s="14">
        <v>75.95</v>
      </c>
      <c r="H154" s="14">
        <v>68.989999999999995</v>
      </c>
      <c r="I154" s="14"/>
      <c r="J154" s="14">
        <v>97.94</v>
      </c>
      <c r="K154" s="14">
        <v>111.86</v>
      </c>
      <c r="L154" s="14">
        <v>134.4</v>
      </c>
      <c r="M154" s="54"/>
      <c r="N154" s="14">
        <v>60.328467617999998</v>
      </c>
      <c r="O154" s="31">
        <v>30.18024291</v>
      </c>
      <c r="P154" s="31" t="s">
        <v>13</v>
      </c>
      <c r="Q154" s="17" t="s">
        <v>16</v>
      </c>
      <c r="R154" s="38" t="s">
        <v>673</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3">
      <c r="B155" s="3"/>
      <c r="C155" s="9" t="s">
        <v>224</v>
      </c>
      <c r="D155" s="16" t="s">
        <v>225</v>
      </c>
      <c r="E155" s="16">
        <v>9</v>
      </c>
      <c r="F155" s="15">
        <v>15.47</v>
      </c>
      <c r="G155" s="15">
        <v>14.44</v>
      </c>
      <c r="H155" s="15">
        <v>13.42</v>
      </c>
      <c r="I155" s="14"/>
      <c r="J155" s="15">
        <v>15.65</v>
      </c>
      <c r="K155" s="15">
        <v>17.690000000000001</v>
      </c>
      <c r="L155" s="15">
        <v>21</v>
      </c>
      <c r="M155" s="54"/>
      <c r="N155" s="15">
        <v>67.582760026000003</v>
      </c>
      <c r="O155" s="15">
        <v>15.041616771999999</v>
      </c>
      <c r="P155" s="15" t="s">
        <v>16</v>
      </c>
      <c r="Q155" s="16" t="s">
        <v>16</v>
      </c>
      <c r="R155" s="37" t="s">
        <v>674</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3">
      <c r="B156" s="3"/>
      <c r="C156" s="19" t="s">
        <v>226</v>
      </c>
      <c r="D156" s="17" t="s">
        <v>227</v>
      </c>
      <c r="E156" s="17">
        <v>3</v>
      </c>
      <c r="F156" s="14">
        <v>3.39</v>
      </c>
      <c r="G156" s="14">
        <v>3.05</v>
      </c>
      <c r="H156" s="14">
        <v>2.72</v>
      </c>
      <c r="I156" s="14"/>
      <c r="J156" s="14">
        <v>3.51</v>
      </c>
      <c r="K156" s="14">
        <v>4.17</v>
      </c>
      <c r="L156" s="14">
        <v>5.24</v>
      </c>
      <c r="M156" s="54"/>
      <c r="N156" s="14">
        <v>42.134504345000003</v>
      </c>
      <c r="O156" s="31">
        <v>30.514240636</v>
      </c>
      <c r="P156" s="31" t="s">
        <v>13</v>
      </c>
      <c r="Q156" s="17" t="s">
        <v>13</v>
      </c>
      <c r="R156" s="38" t="s">
        <v>675</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3">
      <c r="B157" s="3"/>
      <c r="C157" s="9" t="s">
        <v>505</v>
      </c>
      <c r="D157" s="16" t="s">
        <v>506</v>
      </c>
      <c r="E157" s="16">
        <v>0</v>
      </c>
      <c r="F157" s="15">
        <v>2.81</v>
      </c>
      <c r="G157" s="15">
        <v>2.4700000000000002</v>
      </c>
      <c r="H157" s="15">
        <v>2.14</v>
      </c>
      <c r="I157" s="14"/>
      <c r="J157" s="15">
        <v>2.96</v>
      </c>
      <c r="K157" s="15">
        <v>3.62</v>
      </c>
      <c r="L157" s="15">
        <v>4.7</v>
      </c>
      <c r="M157" s="54"/>
      <c r="N157" s="15">
        <v>25.252768544999999</v>
      </c>
      <c r="O157" s="15">
        <v>2.4608750454999999</v>
      </c>
      <c r="P157" s="15" t="s">
        <v>13</v>
      </c>
      <c r="Q157" s="16" t="s">
        <v>13</v>
      </c>
      <c r="R157" s="37" t="s">
        <v>676</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3">
      <c r="B158" s="3"/>
      <c r="C158" s="19" t="s">
        <v>228</v>
      </c>
      <c r="D158" s="17" t="s">
        <v>229</v>
      </c>
      <c r="E158" s="17">
        <v>1</v>
      </c>
      <c r="F158" s="14">
        <v>14.08</v>
      </c>
      <c r="G158" s="14">
        <v>12.77</v>
      </c>
      <c r="H158" s="14">
        <v>11.47</v>
      </c>
      <c r="I158" s="14"/>
      <c r="J158" s="14">
        <v>14.76</v>
      </c>
      <c r="K158" s="14">
        <v>17.36</v>
      </c>
      <c r="L158" s="14">
        <v>21.58</v>
      </c>
      <c r="M158" s="54"/>
      <c r="N158" s="14">
        <v>36.983417236999998</v>
      </c>
      <c r="O158" s="31">
        <v>98.51162236399999</v>
      </c>
      <c r="P158" s="31" t="s">
        <v>13</v>
      </c>
      <c r="Q158" s="17" t="s">
        <v>13</v>
      </c>
      <c r="R158" s="38" t="s">
        <v>677</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3">
      <c r="B159" s="3"/>
      <c r="C159" s="9" t="s">
        <v>230</v>
      </c>
      <c r="D159" s="16" t="s">
        <v>231</v>
      </c>
      <c r="E159" s="16">
        <v>0</v>
      </c>
      <c r="F159" s="15">
        <v>23.54</v>
      </c>
      <c r="G159" s="15">
        <v>20.239999999999998</v>
      </c>
      <c r="H159" s="15">
        <v>16.95</v>
      </c>
      <c r="I159" s="14"/>
      <c r="J159" s="15">
        <v>24.72</v>
      </c>
      <c r="K159" s="15">
        <v>31.3</v>
      </c>
      <c r="L159" s="15">
        <v>41.96</v>
      </c>
      <c r="M159" s="54"/>
      <c r="N159" s="15">
        <v>29.508349303999999</v>
      </c>
      <c r="O159" s="15">
        <v>38.248313499999995</v>
      </c>
      <c r="P159" s="15" t="s">
        <v>13</v>
      </c>
      <c r="Q159" s="16" t="s">
        <v>13</v>
      </c>
      <c r="R159" s="37" t="s">
        <v>678</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3">
      <c r="B160" s="3"/>
      <c r="C160" s="19" t="s">
        <v>232</v>
      </c>
      <c r="D160" s="17" t="s">
        <v>233</v>
      </c>
      <c r="E160" s="17">
        <v>0</v>
      </c>
      <c r="F160" s="14">
        <v>7.81</v>
      </c>
      <c r="G160" s="14">
        <v>5.65</v>
      </c>
      <c r="H160" s="14">
        <v>3.49</v>
      </c>
      <c r="I160" s="14"/>
      <c r="J160" s="14">
        <v>8.1300000000000008</v>
      </c>
      <c r="K160" s="14">
        <v>12.44</v>
      </c>
      <c r="L160" s="14">
        <v>19.420000000000002</v>
      </c>
      <c r="M160" s="54"/>
      <c r="N160" s="14">
        <v>32.889562724999998</v>
      </c>
      <c r="O160" s="31">
        <v>35.830062409</v>
      </c>
      <c r="P160" s="31" t="s">
        <v>13</v>
      </c>
      <c r="Q160" s="17" t="s">
        <v>13</v>
      </c>
      <c r="R160" s="38" t="s">
        <v>679</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3">
      <c r="B161" s="3"/>
      <c r="C161" s="9" t="s">
        <v>234</v>
      </c>
      <c r="D161" s="16" t="s">
        <v>235</v>
      </c>
      <c r="E161" s="16">
        <v>0</v>
      </c>
      <c r="F161" s="15">
        <v>4.51</v>
      </c>
      <c r="G161" s="15">
        <v>3.29</v>
      </c>
      <c r="H161" s="15">
        <v>2.08</v>
      </c>
      <c r="I161" s="14"/>
      <c r="J161" s="15">
        <v>4.68</v>
      </c>
      <c r="K161" s="15">
        <v>7.1</v>
      </c>
      <c r="L161" s="15">
        <v>11.03</v>
      </c>
      <c r="M161" s="54"/>
      <c r="N161" s="15">
        <v>41.357023751</v>
      </c>
      <c r="O161" s="15">
        <v>46.823442773000004</v>
      </c>
      <c r="P161" s="15" t="s">
        <v>13</v>
      </c>
      <c r="Q161" s="16" t="s">
        <v>13</v>
      </c>
      <c r="R161" s="37" t="s">
        <v>680</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3">
      <c r="B162" s="3"/>
      <c r="C162" s="19" t="s">
        <v>393</v>
      </c>
      <c r="D162" s="17" t="s">
        <v>394</v>
      </c>
      <c r="E162" s="17">
        <v>10</v>
      </c>
      <c r="F162" s="14">
        <v>1.68</v>
      </c>
      <c r="G162" s="14">
        <v>1.48</v>
      </c>
      <c r="H162" s="14">
        <v>1.28</v>
      </c>
      <c r="I162" s="14"/>
      <c r="J162" s="14">
        <v>1.86</v>
      </c>
      <c r="K162" s="14">
        <v>2.25</v>
      </c>
      <c r="L162" s="14">
        <v>2.89</v>
      </c>
      <c r="M162" s="54"/>
      <c r="N162" s="14">
        <v>53.377785166999999</v>
      </c>
      <c r="O162" s="31">
        <v>2.0448757726999998</v>
      </c>
      <c r="P162" s="31" t="s">
        <v>16</v>
      </c>
      <c r="Q162" s="17" t="s">
        <v>16</v>
      </c>
      <c r="R162" s="38" t="s">
        <v>681</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3">
      <c r="B163" s="3"/>
      <c r="C163" s="9" t="s">
        <v>236</v>
      </c>
      <c r="D163" s="16" t="s">
        <v>237</v>
      </c>
      <c r="E163" s="16">
        <v>1</v>
      </c>
      <c r="F163" s="15">
        <v>27.54</v>
      </c>
      <c r="G163" s="15">
        <v>25.09</v>
      </c>
      <c r="H163" s="15">
        <v>22.65</v>
      </c>
      <c r="I163" s="14"/>
      <c r="J163" s="15">
        <v>28.8</v>
      </c>
      <c r="K163" s="15">
        <v>33.68</v>
      </c>
      <c r="L163" s="15">
        <v>41.6</v>
      </c>
      <c r="M163" s="54"/>
      <c r="N163" s="15">
        <v>35.771591647999998</v>
      </c>
      <c r="O163" s="15">
        <v>82.959440772999997</v>
      </c>
      <c r="P163" s="15" t="s">
        <v>13</v>
      </c>
      <c r="Q163" s="16" t="s">
        <v>13</v>
      </c>
      <c r="R163" s="37" t="s">
        <v>682</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3">
      <c r="B164" s="3"/>
      <c r="C164" s="19" t="s">
        <v>238</v>
      </c>
      <c r="D164" s="17" t="s">
        <v>239</v>
      </c>
      <c r="E164" s="17">
        <v>0</v>
      </c>
      <c r="F164" s="14">
        <v>8.2200000000000006</v>
      </c>
      <c r="G164" s="14">
        <v>7.04</v>
      </c>
      <c r="H164" s="14">
        <v>5.87</v>
      </c>
      <c r="I164" s="14"/>
      <c r="J164" s="14">
        <v>8.41</v>
      </c>
      <c r="K164" s="14">
        <v>10.75</v>
      </c>
      <c r="L164" s="14">
        <v>14.54</v>
      </c>
      <c r="M164" s="54"/>
      <c r="N164" s="14">
        <v>39.473593350000002</v>
      </c>
      <c r="O164" s="31">
        <v>85.236626091000005</v>
      </c>
      <c r="P164" s="31" t="s">
        <v>13</v>
      </c>
      <c r="Q164" s="17" t="s">
        <v>13</v>
      </c>
      <c r="R164" s="38" t="s">
        <v>683</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3">
      <c r="B165" s="3"/>
      <c r="C165" s="9" t="s">
        <v>429</v>
      </c>
      <c r="D165" s="16" t="s">
        <v>430</v>
      </c>
      <c r="E165" s="16">
        <v>7</v>
      </c>
      <c r="F165" s="15">
        <v>7.35</v>
      </c>
      <c r="G165" s="15">
        <v>6.04</v>
      </c>
      <c r="H165" s="15">
        <v>4.74</v>
      </c>
      <c r="I165" s="14"/>
      <c r="J165" s="15">
        <v>10.89</v>
      </c>
      <c r="K165" s="15">
        <v>13.49</v>
      </c>
      <c r="L165" s="15">
        <v>17.7</v>
      </c>
      <c r="M165" s="54"/>
      <c r="N165" s="15">
        <v>58.198742009</v>
      </c>
      <c r="O165" s="15">
        <v>4.6387098250000003</v>
      </c>
      <c r="P165" s="15" t="s">
        <v>13</v>
      </c>
      <c r="Q165" s="16" t="s">
        <v>16</v>
      </c>
      <c r="R165" s="37" t="s">
        <v>684</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3">
      <c r="B166" s="3"/>
      <c r="C166" s="19" t="s">
        <v>240</v>
      </c>
      <c r="D166" s="17" t="s">
        <v>241</v>
      </c>
      <c r="E166" s="17">
        <v>4</v>
      </c>
      <c r="F166" s="14">
        <v>11.94</v>
      </c>
      <c r="G166" s="14">
        <v>10.78</v>
      </c>
      <c r="H166" s="14">
        <v>9.6199999999999992</v>
      </c>
      <c r="I166" s="14"/>
      <c r="J166" s="14">
        <v>13.22</v>
      </c>
      <c r="K166" s="14">
        <v>15.53</v>
      </c>
      <c r="L166" s="14">
        <v>19.28</v>
      </c>
      <c r="M166" s="54"/>
      <c r="N166" s="14">
        <v>52.922150049999999</v>
      </c>
      <c r="O166" s="31">
        <v>72.671119856999994</v>
      </c>
      <c r="P166" s="31" t="s">
        <v>13</v>
      </c>
      <c r="Q166" s="17" t="s">
        <v>16</v>
      </c>
      <c r="R166" s="38" t="s">
        <v>685</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3">
      <c r="B167" s="3"/>
      <c r="C167" s="9" t="s">
        <v>242</v>
      </c>
      <c r="D167" s="16" t="s">
        <v>243</v>
      </c>
      <c r="E167" s="16">
        <v>0</v>
      </c>
      <c r="F167" s="15">
        <v>20.329999999999998</v>
      </c>
      <c r="G167" s="15">
        <v>18.3</v>
      </c>
      <c r="H167" s="15">
        <v>16.27</v>
      </c>
      <c r="I167" s="14"/>
      <c r="J167" s="15">
        <v>21.05</v>
      </c>
      <c r="K167" s="15">
        <v>25.1</v>
      </c>
      <c r="L167" s="15">
        <v>31.67</v>
      </c>
      <c r="M167" s="54"/>
      <c r="N167" s="15">
        <v>33.030507870000001</v>
      </c>
      <c r="O167" s="15">
        <v>98.511947948</v>
      </c>
      <c r="P167" s="15" t="s">
        <v>13</v>
      </c>
      <c r="Q167" s="16" t="s">
        <v>13</v>
      </c>
      <c r="R167" s="37" t="s">
        <v>686</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3">
      <c r="B168" s="3"/>
      <c r="C168" s="19" t="s">
        <v>244</v>
      </c>
      <c r="D168" s="17" t="s">
        <v>245</v>
      </c>
      <c r="E168" s="17">
        <v>3</v>
      </c>
      <c r="F168" s="14">
        <v>10.26</v>
      </c>
      <c r="G168" s="14">
        <v>9.3699999999999992</v>
      </c>
      <c r="H168" s="14">
        <v>8.48</v>
      </c>
      <c r="I168" s="14"/>
      <c r="J168" s="14">
        <v>10.63</v>
      </c>
      <c r="K168" s="14">
        <v>12.4</v>
      </c>
      <c r="L168" s="14">
        <v>15.28</v>
      </c>
      <c r="M168" s="54"/>
      <c r="N168" s="14">
        <v>31.98647291</v>
      </c>
      <c r="O168" s="31">
        <v>6.6413083182000001</v>
      </c>
      <c r="P168" s="31" t="s">
        <v>16</v>
      </c>
      <c r="Q168" s="17" t="s">
        <v>13</v>
      </c>
      <c r="R168" s="38" t="s">
        <v>687</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3">
      <c r="B169" s="3"/>
      <c r="C169" s="9" t="s">
        <v>246</v>
      </c>
      <c r="D169" s="16" t="s">
        <v>247</v>
      </c>
      <c r="E169" s="16">
        <v>0</v>
      </c>
      <c r="F169" s="15">
        <v>0.57999999999999996</v>
      </c>
      <c r="G169" s="15">
        <v>0.12</v>
      </c>
      <c r="H169" s="15">
        <v>-0.32</v>
      </c>
      <c r="I169" s="14"/>
      <c r="J169" s="15">
        <v>0.61</v>
      </c>
      <c r="K169" s="15">
        <v>1.51</v>
      </c>
      <c r="L169" s="15">
        <v>2.98</v>
      </c>
      <c r="M169" s="54"/>
      <c r="N169" s="15">
        <v>27.148953430999999</v>
      </c>
      <c r="O169" s="15">
        <v>12.104895227</v>
      </c>
      <c r="P169" s="15" t="s">
        <v>13</v>
      </c>
      <c r="Q169" s="16" t="s">
        <v>13</v>
      </c>
      <c r="R169" s="37" t="s">
        <v>688</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3">
      <c r="B170" s="3"/>
      <c r="C170" s="19" t="s">
        <v>431</v>
      </c>
      <c r="D170" s="17" t="s">
        <v>432</v>
      </c>
      <c r="E170" s="17">
        <v>0</v>
      </c>
      <c r="F170" s="14">
        <v>99.4</v>
      </c>
      <c r="G170" s="14">
        <v>65.03</v>
      </c>
      <c r="H170" s="14">
        <v>30.66</v>
      </c>
      <c r="I170" s="14"/>
      <c r="J170" s="14">
        <v>103.47</v>
      </c>
      <c r="K170" s="14">
        <v>172.2</v>
      </c>
      <c r="L170" s="14">
        <v>283.43</v>
      </c>
      <c r="M170" s="54"/>
      <c r="N170" s="14">
        <v>35.096176712999998</v>
      </c>
      <c r="O170" s="31">
        <v>14.60041189</v>
      </c>
      <c r="P170" s="31" t="s">
        <v>13</v>
      </c>
      <c r="Q170" s="17" t="s">
        <v>13</v>
      </c>
      <c r="R170" s="38" t="s">
        <v>689</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3">
      <c r="B171" s="3"/>
      <c r="C171" s="9" t="s">
        <v>507</v>
      </c>
      <c r="D171" s="16" t="s">
        <v>508</v>
      </c>
      <c r="E171" s="16">
        <v>1</v>
      </c>
      <c r="F171" s="15">
        <v>6.08</v>
      </c>
      <c r="G171" s="15">
        <v>5.43</v>
      </c>
      <c r="H171" s="15">
        <v>4.79</v>
      </c>
      <c r="I171" s="14"/>
      <c r="J171" s="15">
        <v>6.3</v>
      </c>
      <c r="K171" s="15">
        <v>7.58</v>
      </c>
      <c r="L171" s="15">
        <v>9.66</v>
      </c>
      <c r="M171" s="54"/>
      <c r="N171" s="15">
        <v>44.744575169000001</v>
      </c>
      <c r="O171" s="15">
        <v>1.1819314999999999</v>
      </c>
      <c r="P171" s="15" t="s">
        <v>13</v>
      </c>
      <c r="Q171" s="16" t="s">
        <v>13</v>
      </c>
      <c r="R171" s="37" t="s">
        <v>690</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3">
      <c r="B172" s="3"/>
      <c r="C172" s="19" t="s">
        <v>248</v>
      </c>
      <c r="D172" s="17" t="s">
        <v>249</v>
      </c>
      <c r="E172" s="17">
        <v>0</v>
      </c>
      <c r="F172" s="14">
        <v>67.260000000000005</v>
      </c>
      <c r="G172" s="14">
        <v>60.8</v>
      </c>
      <c r="H172" s="14">
        <v>54.34</v>
      </c>
      <c r="I172" s="14"/>
      <c r="J172" s="14">
        <v>71.599999999999994</v>
      </c>
      <c r="K172" s="14">
        <v>84.51</v>
      </c>
      <c r="L172" s="14">
        <v>105.41</v>
      </c>
      <c r="M172" s="54"/>
      <c r="N172" s="14">
        <v>27.797191909999999</v>
      </c>
      <c r="O172" s="31">
        <v>47.316265272999999</v>
      </c>
      <c r="P172" s="31" t="s">
        <v>13</v>
      </c>
      <c r="Q172" s="17" t="s">
        <v>13</v>
      </c>
      <c r="R172" s="38" t="s">
        <v>691</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3">
      <c r="B173" s="3"/>
      <c r="C173" s="9" t="s">
        <v>250</v>
      </c>
      <c r="D173" s="16" t="s">
        <v>251</v>
      </c>
      <c r="E173" s="16">
        <v>6</v>
      </c>
      <c r="F173" s="15">
        <v>2.69</v>
      </c>
      <c r="G173" s="15">
        <v>2.1800000000000002</v>
      </c>
      <c r="H173" s="15">
        <v>1.68</v>
      </c>
      <c r="I173" s="14"/>
      <c r="J173" s="15">
        <v>3.02</v>
      </c>
      <c r="K173" s="15">
        <v>4.0199999999999996</v>
      </c>
      <c r="L173" s="15">
        <v>5.64</v>
      </c>
      <c r="M173" s="54"/>
      <c r="N173" s="15">
        <v>64.401122212999994</v>
      </c>
      <c r="O173" s="15">
        <v>9.312236863599999</v>
      </c>
      <c r="P173" s="15" t="s">
        <v>13</v>
      </c>
      <c r="Q173" s="16" t="s">
        <v>16</v>
      </c>
      <c r="R173" s="37" t="s">
        <v>692</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3">
      <c r="B174" s="3"/>
      <c r="C174" s="19" t="s">
        <v>252</v>
      </c>
      <c r="D174" s="17" t="s">
        <v>253</v>
      </c>
      <c r="E174" s="17">
        <v>0</v>
      </c>
      <c r="F174" s="14">
        <v>3.09</v>
      </c>
      <c r="G174" s="14">
        <v>2.0499999999999998</v>
      </c>
      <c r="H174" s="14">
        <v>1.01</v>
      </c>
      <c r="I174" s="14"/>
      <c r="J174" s="14">
        <v>3.2</v>
      </c>
      <c r="K174" s="14">
        <v>5.27</v>
      </c>
      <c r="L174" s="14">
        <v>8.6199999999999992</v>
      </c>
      <c r="M174" s="54"/>
      <c r="N174" s="14">
        <v>21.360895384999999</v>
      </c>
      <c r="O174" s="31">
        <v>14.597655000000001</v>
      </c>
      <c r="P174" s="31" t="s">
        <v>13</v>
      </c>
      <c r="Q174" s="17" t="s">
        <v>13</v>
      </c>
      <c r="R174" s="38" t="s">
        <v>693</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3">
      <c r="B175" s="3"/>
      <c r="C175" s="9" t="s">
        <v>433</v>
      </c>
      <c r="D175" s="16" t="s">
        <v>434</v>
      </c>
      <c r="E175" s="16">
        <v>0</v>
      </c>
      <c r="F175" s="15">
        <v>208</v>
      </c>
      <c r="G175" s="15">
        <v>180.29</v>
      </c>
      <c r="H175" s="15">
        <v>152.59</v>
      </c>
      <c r="I175" s="14"/>
      <c r="J175" s="15">
        <v>215.81</v>
      </c>
      <c r="K175" s="15">
        <v>271.20999999999998</v>
      </c>
      <c r="L175" s="15">
        <v>360.86</v>
      </c>
      <c r="M175" s="54"/>
      <c r="N175" s="15">
        <v>41.921104024000002</v>
      </c>
      <c r="O175" s="15">
        <v>6.3613758594999998</v>
      </c>
      <c r="P175" s="15" t="s">
        <v>13</v>
      </c>
      <c r="Q175" s="16" t="s">
        <v>13</v>
      </c>
      <c r="R175" s="37" t="s">
        <v>694</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3">
      <c r="B176" s="3"/>
      <c r="C176" s="19" t="s">
        <v>509</v>
      </c>
      <c r="D176" s="17" t="s">
        <v>510</v>
      </c>
      <c r="E176" s="17">
        <v>3</v>
      </c>
      <c r="F176" s="14">
        <v>0.26</v>
      </c>
      <c r="G176" s="14">
        <v>0.12</v>
      </c>
      <c r="H176" s="14">
        <v>-0.01</v>
      </c>
      <c r="I176" s="14"/>
      <c r="J176" s="14">
        <v>0.66</v>
      </c>
      <c r="K176" s="14">
        <v>0.93</v>
      </c>
      <c r="L176" s="14">
        <v>1.38</v>
      </c>
      <c r="M176" s="54"/>
      <c r="N176" s="14">
        <v>43.973758038</v>
      </c>
      <c r="O176" s="31">
        <v>1.6796777727000001</v>
      </c>
      <c r="P176" s="31" t="s">
        <v>13</v>
      </c>
      <c r="Q176" s="17" t="s">
        <v>16</v>
      </c>
      <c r="R176" s="38" t="s">
        <v>695</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3">
      <c r="B177" s="3"/>
      <c r="C177" s="9" t="s">
        <v>254</v>
      </c>
      <c r="D177" s="16" t="s">
        <v>255</v>
      </c>
      <c r="E177" s="16">
        <v>10</v>
      </c>
      <c r="F177" s="15">
        <v>47.21</v>
      </c>
      <c r="G177" s="15">
        <v>43.09</v>
      </c>
      <c r="H177" s="15">
        <v>38.979999999999997</v>
      </c>
      <c r="I177" s="14"/>
      <c r="J177" s="15">
        <v>54.62</v>
      </c>
      <c r="K177" s="15">
        <v>62.84</v>
      </c>
      <c r="L177" s="15">
        <v>76.14</v>
      </c>
      <c r="M177" s="54"/>
      <c r="N177" s="15">
        <v>61.369927126999997</v>
      </c>
      <c r="O177" s="15">
        <v>420.63045459</v>
      </c>
      <c r="P177" s="15" t="s">
        <v>16</v>
      </c>
      <c r="Q177" s="16" t="s">
        <v>16</v>
      </c>
      <c r="R177" s="37" t="s">
        <v>696</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3">
      <c r="B178" s="3"/>
      <c r="C178" s="19" t="s">
        <v>254</v>
      </c>
      <c r="D178" s="17" t="s">
        <v>257</v>
      </c>
      <c r="E178" s="17">
        <v>10</v>
      </c>
      <c r="F178" s="14">
        <v>41.75</v>
      </c>
      <c r="G178" s="14">
        <v>38.11</v>
      </c>
      <c r="H178" s="14">
        <v>34.47</v>
      </c>
      <c r="I178" s="14"/>
      <c r="J178" s="14">
        <v>49.16</v>
      </c>
      <c r="K178" s="14">
        <v>56.43</v>
      </c>
      <c r="L178" s="14">
        <v>68.2</v>
      </c>
      <c r="M178" s="54"/>
      <c r="N178" s="14">
        <v>60.709465021</v>
      </c>
      <c r="O178" s="31">
        <v>1196.1177421</v>
      </c>
      <c r="P178" s="31" t="s">
        <v>16</v>
      </c>
      <c r="Q178" s="17" t="s">
        <v>16</v>
      </c>
      <c r="R178" s="38" t="s">
        <v>697</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3">
      <c r="B179" s="3"/>
      <c r="C179" s="9" t="s">
        <v>258</v>
      </c>
      <c r="D179" s="16" t="s">
        <v>259</v>
      </c>
      <c r="E179" s="16">
        <v>5</v>
      </c>
      <c r="F179" s="15">
        <v>10.28</v>
      </c>
      <c r="G179" s="15">
        <v>8.7799999999999994</v>
      </c>
      <c r="H179" s="15">
        <v>7.28</v>
      </c>
      <c r="I179" s="14"/>
      <c r="J179" s="15">
        <v>14.24</v>
      </c>
      <c r="K179" s="15">
        <v>17.23</v>
      </c>
      <c r="L179" s="15">
        <v>22.08</v>
      </c>
      <c r="M179" s="54"/>
      <c r="N179" s="15">
        <v>49.576930437999998</v>
      </c>
      <c r="O179" s="15">
        <v>22.053073090999998</v>
      </c>
      <c r="P179" s="15" t="s">
        <v>13</v>
      </c>
      <c r="Q179" s="16" t="s">
        <v>16</v>
      </c>
      <c r="R179" s="37" t="s">
        <v>698</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3">
      <c r="B180" s="3"/>
      <c r="C180" s="19" t="s">
        <v>352</v>
      </c>
      <c r="D180" s="17" t="s">
        <v>260</v>
      </c>
      <c r="E180" s="17">
        <v>9</v>
      </c>
      <c r="F180" s="14">
        <v>57.9</v>
      </c>
      <c r="G180" s="14">
        <v>51.21</v>
      </c>
      <c r="H180" s="14">
        <v>44.53</v>
      </c>
      <c r="I180" s="14"/>
      <c r="J180" s="14">
        <v>72.98</v>
      </c>
      <c r="K180" s="14">
        <v>86.34</v>
      </c>
      <c r="L180" s="14">
        <v>107.96</v>
      </c>
      <c r="M180" s="54"/>
      <c r="N180" s="14">
        <v>55.317504810999999</v>
      </c>
      <c r="O180" s="31">
        <v>394.14496127000001</v>
      </c>
      <c r="P180" s="31" t="s">
        <v>16</v>
      </c>
      <c r="Q180" s="17" t="s">
        <v>16</v>
      </c>
      <c r="R180" s="38" t="s">
        <v>699</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3">
      <c r="B181" s="3"/>
      <c r="C181" s="9" t="s">
        <v>376</v>
      </c>
      <c r="D181" s="16" t="s">
        <v>261</v>
      </c>
      <c r="E181" s="16">
        <v>10</v>
      </c>
      <c r="F181" s="15">
        <v>3.25</v>
      </c>
      <c r="G181" s="15">
        <v>2.91</v>
      </c>
      <c r="H181" s="15">
        <v>2.57</v>
      </c>
      <c r="I181" s="14"/>
      <c r="J181" s="15">
        <v>4.03</v>
      </c>
      <c r="K181" s="15">
        <v>4.7</v>
      </c>
      <c r="L181" s="15">
        <v>5.79</v>
      </c>
      <c r="M181" s="54"/>
      <c r="N181" s="15">
        <v>65.308713854000004</v>
      </c>
      <c r="O181" s="15">
        <v>7.5355143181999997</v>
      </c>
      <c r="P181" s="15" t="s">
        <v>16</v>
      </c>
      <c r="Q181" s="16" t="s">
        <v>16</v>
      </c>
      <c r="R181" s="37" t="s">
        <v>700</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3">
      <c r="B182" s="3"/>
      <c r="C182" s="19" t="s">
        <v>362</v>
      </c>
      <c r="D182" s="17" t="s">
        <v>262</v>
      </c>
      <c r="E182" s="17">
        <v>7</v>
      </c>
      <c r="F182" s="14">
        <v>12.51</v>
      </c>
      <c r="G182" s="14">
        <v>10.86</v>
      </c>
      <c r="H182" s="14">
        <v>9.2200000000000006</v>
      </c>
      <c r="I182" s="14"/>
      <c r="J182" s="14">
        <v>16.170000000000002</v>
      </c>
      <c r="K182" s="14">
        <v>19.45</v>
      </c>
      <c r="L182" s="14">
        <v>24.77</v>
      </c>
      <c r="M182" s="54"/>
      <c r="N182" s="14">
        <v>49.901396622</v>
      </c>
      <c r="O182" s="31">
        <v>13.431457590000001</v>
      </c>
      <c r="P182" s="31" t="s">
        <v>16</v>
      </c>
      <c r="Q182" s="17" t="s">
        <v>16</v>
      </c>
      <c r="R182" s="38" t="s">
        <v>701</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3">
      <c r="B183" s="3"/>
      <c r="C183" s="9" t="s">
        <v>383</v>
      </c>
      <c r="D183" s="16" t="s">
        <v>263</v>
      </c>
      <c r="E183" s="16">
        <v>0</v>
      </c>
      <c r="F183" s="15">
        <v>7.22</v>
      </c>
      <c r="G183" s="15">
        <v>5.03</v>
      </c>
      <c r="H183" s="15">
        <v>2.84</v>
      </c>
      <c r="I183" s="14"/>
      <c r="J183" s="15">
        <v>7.49</v>
      </c>
      <c r="K183" s="15">
        <v>11.86</v>
      </c>
      <c r="L183" s="15">
        <v>18.940000000000001</v>
      </c>
      <c r="M183" s="54"/>
      <c r="N183" s="15">
        <v>36.284860627999997</v>
      </c>
      <c r="O183" s="15">
        <v>15.372582318000001</v>
      </c>
      <c r="P183" s="15" t="s">
        <v>13</v>
      </c>
      <c r="Q183" s="16" t="s">
        <v>13</v>
      </c>
      <c r="R183" s="37" t="s">
        <v>702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3">
      <c r="B184" s="3"/>
      <c r="C184" s="19" t="s">
        <v>381</v>
      </c>
      <c r="D184" s="17" t="s">
        <v>264</v>
      </c>
      <c r="E184" s="17">
        <v>4</v>
      </c>
      <c r="F184" s="14">
        <v>53.35</v>
      </c>
      <c r="G184" s="14">
        <v>50.54</v>
      </c>
      <c r="H184" s="14">
        <v>47.74</v>
      </c>
      <c r="I184" s="14"/>
      <c r="J184" s="14">
        <v>55.2</v>
      </c>
      <c r="K184" s="14">
        <v>60.8</v>
      </c>
      <c r="L184" s="14">
        <v>69.87</v>
      </c>
      <c r="M184" s="54"/>
      <c r="N184" s="14">
        <v>47.052550461000003</v>
      </c>
      <c r="O184" s="31">
        <v>70.547597408999991</v>
      </c>
      <c r="P184" s="31" t="s">
        <v>16</v>
      </c>
      <c r="Q184" s="17" t="s">
        <v>13</v>
      </c>
      <c r="R184" s="38" t="s">
        <v>703</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3">
      <c r="B185" s="3"/>
      <c r="C185" s="9" t="s">
        <v>355</v>
      </c>
      <c r="D185" s="16" t="s">
        <v>265</v>
      </c>
      <c r="E185" s="16">
        <v>0</v>
      </c>
      <c r="F185" s="15">
        <v>3.48</v>
      </c>
      <c r="G185" s="15">
        <v>3.01</v>
      </c>
      <c r="H185" s="15">
        <v>2.5499999999999998</v>
      </c>
      <c r="I185" s="14"/>
      <c r="J185" s="15">
        <v>3.6</v>
      </c>
      <c r="K185" s="15">
        <v>4.5199999999999996</v>
      </c>
      <c r="L185" s="15">
        <v>6.02</v>
      </c>
      <c r="M185" s="54"/>
      <c r="N185" s="15">
        <v>31.814187095000001</v>
      </c>
      <c r="O185" s="15">
        <v>1.8784212726999998</v>
      </c>
      <c r="P185" s="15" t="s">
        <v>13</v>
      </c>
      <c r="Q185" s="16" t="s">
        <v>13</v>
      </c>
      <c r="R185" s="37" t="s">
        <v>704</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3">
      <c r="B186" s="3"/>
      <c r="C186" s="19" t="s">
        <v>378</v>
      </c>
      <c r="D186" s="17" t="s">
        <v>266</v>
      </c>
      <c r="E186" s="17">
        <v>7</v>
      </c>
      <c r="F186" s="14">
        <v>18.72</v>
      </c>
      <c r="G186" s="14">
        <v>17.22</v>
      </c>
      <c r="H186" s="14">
        <v>15.73</v>
      </c>
      <c r="I186" s="14"/>
      <c r="J186" s="14">
        <v>21.95</v>
      </c>
      <c r="K186" s="14">
        <v>24.93</v>
      </c>
      <c r="L186" s="14">
        <v>29.76</v>
      </c>
      <c r="M186" s="54"/>
      <c r="N186" s="14">
        <v>52.546583347999999</v>
      </c>
      <c r="O186" s="31">
        <v>5.7531004544999993</v>
      </c>
      <c r="P186" s="31" t="s">
        <v>16</v>
      </c>
      <c r="Q186" s="17" t="s">
        <v>16</v>
      </c>
      <c r="R186" s="38" t="s">
        <v>705</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3">
      <c r="B187" s="3"/>
      <c r="C187" s="9" t="s">
        <v>511</v>
      </c>
      <c r="D187" s="16" t="s">
        <v>512</v>
      </c>
      <c r="E187" s="16">
        <v>0</v>
      </c>
      <c r="F187" s="15">
        <v>66</v>
      </c>
      <c r="G187" s="15">
        <v>48.33</v>
      </c>
      <c r="H187" s="15">
        <v>30.67</v>
      </c>
      <c r="I187" s="14"/>
      <c r="J187" s="15">
        <v>69.87</v>
      </c>
      <c r="K187" s="15">
        <v>105.19</v>
      </c>
      <c r="L187" s="15">
        <v>162.34</v>
      </c>
      <c r="M187" s="54"/>
      <c r="N187" s="15">
        <v>29.781505212999999</v>
      </c>
      <c r="O187" s="15">
        <v>1.3860310268</v>
      </c>
      <c r="P187" s="15" t="s">
        <v>13</v>
      </c>
      <c r="Q187" s="16" t="s">
        <v>13</v>
      </c>
      <c r="R187" s="37" t="s">
        <v>706</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3">
      <c r="B188" s="3"/>
      <c r="C188" s="19" t="s">
        <v>382</v>
      </c>
      <c r="D188" s="17" t="s">
        <v>267</v>
      </c>
      <c r="E188" s="17">
        <v>1</v>
      </c>
      <c r="F188" s="14">
        <v>1.4</v>
      </c>
      <c r="G188" s="14">
        <v>1.07</v>
      </c>
      <c r="H188" s="14">
        <v>0.75</v>
      </c>
      <c r="I188" s="14"/>
      <c r="J188" s="14">
        <v>1.48</v>
      </c>
      <c r="K188" s="14">
        <v>2.12</v>
      </c>
      <c r="L188" s="14">
        <v>3.15</v>
      </c>
      <c r="M188" s="54"/>
      <c r="N188" s="14">
        <v>35.456309136999998</v>
      </c>
      <c r="O188" s="31">
        <v>4.1773919090999998</v>
      </c>
      <c r="P188" s="31" t="s">
        <v>13</v>
      </c>
      <c r="Q188" s="17" t="s">
        <v>13</v>
      </c>
      <c r="R188" s="38" t="s">
        <v>707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3">
      <c r="B189" s="3"/>
      <c r="C189" s="9" t="s">
        <v>396</v>
      </c>
      <c r="D189" s="16" t="s">
        <v>268</v>
      </c>
      <c r="E189" s="16">
        <v>1</v>
      </c>
      <c r="F189" s="15">
        <v>1.19</v>
      </c>
      <c r="G189" s="15">
        <v>0.83</v>
      </c>
      <c r="H189" s="15">
        <v>0.48</v>
      </c>
      <c r="I189" s="14"/>
      <c r="J189" s="15">
        <v>1.23</v>
      </c>
      <c r="K189" s="15">
        <v>1.93</v>
      </c>
      <c r="L189" s="15">
        <v>3.07</v>
      </c>
      <c r="M189" s="54"/>
      <c r="N189" s="15">
        <v>49.085729520999998</v>
      </c>
      <c r="O189" s="15">
        <v>2.4191227727000002</v>
      </c>
      <c r="P189" s="15" t="s">
        <v>13</v>
      </c>
      <c r="Q189" s="16" t="s">
        <v>13</v>
      </c>
      <c r="R189" s="37" t="s">
        <v>708</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3">
      <c r="B190" s="3"/>
      <c r="C190" s="19" t="s">
        <v>709</v>
      </c>
      <c r="D190" s="17" t="s">
        <v>269</v>
      </c>
      <c r="E190" s="17">
        <v>1</v>
      </c>
      <c r="F190" s="14">
        <v>17.7</v>
      </c>
      <c r="G190" s="14">
        <v>15.14</v>
      </c>
      <c r="H190" s="14">
        <v>12.58</v>
      </c>
      <c r="I190" s="14"/>
      <c r="J190" s="14">
        <v>18.260000000000002</v>
      </c>
      <c r="K190" s="14">
        <v>23.37</v>
      </c>
      <c r="L190" s="14">
        <v>31.66</v>
      </c>
      <c r="M190" s="54"/>
      <c r="N190" s="14">
        <v>42.820300705000001</v>
      </c>
      <c r="O190" s="31">
        <v>165.40091717999999</v>
      </c>
      <c r="P190" s="31" t="s">
        <v>13</v>
      </c>
      <c r="Q190" s="17" t="s">
        <v>13</v>
      </c>
      <c r="R190" s="38" t="s">
        <v>710</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3">
      <c r="B191" s="3"/>
      <c r="C191" s="9" t="s">
        <v>392</v>
      </c>
      <c r="D191" s="16" t="s">
        <v>270</v>
      </c>
      <c r="E191" s="16">
        <v>0</v>
      </c>
      <c r="F191" s="15">
        <v>0.26</v>
      </c>
      <c r="G191" s="15">
        <v>0.14000000000000001</v>
      </c>
      <c r="H191" s="15">
        <v>0.03</v>
      </c>
      <c r="I191" s="14"/>
      <c r="J191" s="15">
        <v>0.28000000000000003</v>
      </c>
      <c r="K191" s="15">
        <v>0.5</v>
      </c>
      <c r="L191" s="15">
        <v>0.86</v>
      </c>
      <c r="M191" s="54"/>
      <c r="N191" s="15">
        <v>21.800894002</v>
      </c>
      <c r="O191" s="15">
        <v>5.0432438181999997</v>
      </c>
      <c r="P191" s="15" t="s">
        <v>13</v>
      </c>
      <c r="Q191" s="16" t="s">
        <v>13</v>
      </c>
      <c r="R191" s="37" t="s">
        <v>711</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3">
      <c r="B192" s="3"/>
      <c r="C192" s="19" t="s">
        <v>256</v>
      </c>
      <c r="D192" s="17" t="s">
        <v>271</v>
      </c>
      <c r="E192" s="17">
        <v>4</v>
      </c>
      <c r="F192" s="14">
        <v>4.82</v>
      </c>
      <c r="G192" s="14">
        <v>4.32</v>
      </c>
      <c r="H192" s="14">
        <v>3.83</v>
      </c>
      <c r="I192" s="14"/>
      <c r="J192" s="14">
        <v>5.77</v>
      </c>
      <c r="K192" s="14">
        <v>6.75</v>
      </c>
      <c r="L192" s="14">
        <v>8.34</v>
      </c>
      <c r="M192" s="54"/>
      <c r="N192" s="14">
        <v>57.005149224</v>
      </c>
      <c r="O192" s="31">
        <v>8.7565288181999996</v>
      </c>
      <c r="P192" s="31" t="s">
        <v>13</v>
      </c>
      <c r="Q192" s="17" t="s">
        <v>16</v>
      </c>
      <c r="R192" s="38" t="s">
        <v>712</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3">
      <c r="B193" s="3"/>
      <c r="C193" s="9" t="s">
        <v>435</v>
      </c>
      <c r="D193" s="16" t="s">
        <v>436</v>
      </c>
      <c r="E193" s="16">
        <v>7</v>
      </c>
      <c r="F193" s="15">
        <v>0.63</v>
      </c>
      <c r="G193" s="15">
        <v>0.42</v>
      </c>
      <c r="H193" s="15">
        <v>0.22</v>
      </c>
      <c r="I193" s="14"/>
      <c r="J193" s="15">
        <v>1.06</v>
      </c>
      <c r="K193" s="15">
        <v>1.46</v>
      </c>
      <c r="L193" s="15">
        <v>2.11</v>
      </c>
      <c r="M193" s="54"/>
      <c r="N193" s="15">
        <v>87.034053873000005</v>
      </c>
      <c r="O193" s="15">
        <v>2.2273040454999999</v>
      </c>
      <c r="P193" s="15" t="s">
        <v>13</v>
      </c>
      <c r="Q193" s="16" t="s">
        <v>16</v>
      </c>
      <c r="R193" s="37" t="s">
        <v>713</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3">
      <c r="B194" s="3"/>
      <c r="C194" s="19" t="s">
        <v>450</v>
      </c>
      <c r="D194" s="17" t="s">
        <v>272</v>
      </c>
      <c r="E194" s="17">
        <v>0</v>
      </c>
      <c r="F194" s="14">
        <v>33.409999999999997</v>
      </c>
      <c r="G194" s="14">
        <v>30.01</v>
      </c>
      <c r="H194" s="14">
        <v>26.61</v>
      </c>
      <c r="I194" s="14"/>
      <c r="J194" s="14">
        <v>34.28</v>
      </c>
      <c r="K194" s="14">
        <v>41.07</v>
      </c>
      <c r="L194" s="14">
        <v>52.06</v>
      </c>
      <c r="M194" s="54"/>
      <c r="N194" s="14">
        <v>42.106839876000002</v>
      </c>
      <c r="O194" s="31">
        <v>164.55525417999999</v>
      </c>
      <c r="P194" s="31" t="s">
        <v>13</v>
      </c>
      <c r="Q194" s="17" t="s">
        <v>13</v>
      </c>
      <c r="R194" s="38" t="s">
        <v>714</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3">
      <c r="B195" s="3"/>
      <c r="C195" s="9" t="s">
        <v>354</v>
      </c>
      <c r="D195" s="16" t="s">
        <v>273</v>
      </c>
      <c r="E195" s="16">
        <v>0</v>
      </c>
      <c r="F195" s="15">
        <v>7.62</v>
      </c>
      <c r="G195" s="15">
        <v>6.62</v>
      </c>
      <c r="H195" s="15">
        <v>5.62</v>
      </c>
      <c r="I195" s="14"/>
      <c r="J195" s="15">
        <v>7.88</v>
      </c>
      <c r="K195" s="15">
        <v>9.8699999999999992</v>
      </c>
      <c r="L195" s="15">
        <v>13.09</v>
      </c>
      <c r="M195" s="54"/>
      <c r="N195" s="15">
        <v>33.239055878000002</v>
      </c>
      <c r="O195" s="15">
        <v>8.9887962272999999</v>
      </c>
      <c r="P195" s="15" t="s">
        <v>13</v>
      </c>
      <c r="Q195" s="16" t="s">
        <v>13</v>
      </c>
      <c r="R195" s="37" t="s">
        <v>715</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3">
      <c r="B196" s="3"/>
      <c r="C196" s="19" t="s">
        <v>357</v>
      </c>
      <c r="D196" s="17" t="s">
        <v>274</v>
      </c>
      <c r="E196" s="17">
        <v>4</v>
      </c>
      <c r="F196" s="14">
        <v>13.88</v>
      </c>
      <c r="G196" s="14">
        <v>12.31</v>
      </c>
      <c r="H196" s="14">
        <v>10.75</v>
      </c>
      <c r="I196" s="14"/>
      <c r="J196" s="14">
        <v>17.21</v>
      </c>
      <c r="K196" s="14">
        <v>20.329999999999998</v>
      </c>
      <c r="L196" s="14">
        <v>25.39</v>
      </c>
      <c r="M196" s="54"/>
      <c r="N196" s="14">
        <v>55.017061699999999</v>
      </c>
      <c r="O196" s="31">
        <v>130.50632454000001</v>
      </c>
      <c r="P196" s="31" t="s">
        <v>13</v>
      </c>
      <c r="Q196" s="17" t="s">
        <v>16</v>
      </c>
      <c r="R196" s="38" t="s">
        <v>716</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3">
      <c r="B197" s="3"/>
      <c r="C197" s="9" t="s">
        <v>275</v>
      </c>
      <c r="D197" s="16" t="s">
        <v>276</v>
      </c>
      <c r="E197" s="16">
        <v>0</v>
      </c>
      <c r="F197" s="15">
        <v>26.61</v>
      </c>
      <c r="G197" s="15">
        <v>23.91</v>
      </c>
      <c r="H197" s="15">
        <v>21.22</v>
      </c>
      <c r="I197" s="14"/>
      <c r="J197" s="15">
        <v>28.29</v>
      </c>
      <c r="K197" s="15">
        <v>33.67</v>
      </c>
      <c r="L197" s="15">
        <v>42.37</v>
      </c>
      <c r="M197" s="54"/>
      <c r="N197" s="15">
        <v>26.552362232</v>
      </c>
      <c r="O197" s="15">
        <v>369.25209168000004</v>
      </c>
      <c r="P197" s="15" t="s">
        <v>13</v>
      </c>
      <c r="Q197" s="16" t="s">
        <v>13</v>
      </c>
      <c r="R197" s="37" t="s">
        <v>717</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3">
      <c r="B198" s="3"/>
      <c r="C198" s="19" t="s">
        <v>277</v>
      </c>
      <c r="D198" s="17" t="s">
        <v>278</v>
      </c>
      <c r="E198" s="17">
        <v>0</v>
      </c>
      <c r="F198" s="14">
        <v>6.94</v>
      </c>
      <c r="G198" s="14">
        <v>6.29</v>
      </c>
      <c r="H198" s="14">
        <v>5.64</v>
      </c>
      <c r="I198" s="14"/>
      <c r="J198" s="14">
        <v>7.1</v>
      </c>
      <c r="K198" s="14">
        <v>8.39</v>
      </c>
      <c r="L198" s="14">
        <v>10.49</v>
      </c>
      <c r="M198" s="54"/>
      <c r="N198" s="14">
        <v>35.704140738</v>
      </c>
      <c r="O198" s="31">
        <v>5.9721638635999996</v>
      </c>
      <c r="P198" s="31" t="s">
        <v>13</v>
      </c>
      <c r="Q198" s="17" t="s">
        <v>13</v>
      </c>
      <c r="R198" s="38" t="s">
        <v>718</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3">
      <c r="B199" s="3"/>
      <c r="C199" s="9" t="s">
        <v>277</v>
      </c>
      <c r="D199" s="16" t="s">
        <v>279</v>
      </c>
      <c r="E199" s="16">
        <v>0</v>
      </c>
      <c r="F199" s="15">
        <v>35.4</v>
      </c>
      <c r="G199" s="15">
        <v>31.81</v>
      </c>
      <c r="H199" s="15">
        <v>28.23</v>
      </c>
      <c r="I199" s="14"/>
      <c r="J199" s="15">
        <v>36.200000000000003</v>
      </c>
      <c r="K199" s="15">
        <v>43.36</v>
      </c>
      <c r="L199" s="15">
        <v>54.95</v>
      </c>
      <c r="M199" s="54"/>
      <c r="N199" s="15">
        <v>33.294403295999999</v>
      </c>
      <c r="O199" s="15">
        <v>34.544653455000002</v>
      </c>
      <c r="P199" s="15" t="s">
        <v>13</v>
      </c>
      <c r="Q199" s="16" t="s">
        <v>13</v>
      </c>
      <c r="R199" s="37" t="s">
        <v>719</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3">
      <c r="B200" s="3"/>
      <c r="C200" s="19" t="s">
        <v>280</v>
      </c>
      <c r="D200" s="17" t="s">
        <v>451</v>
      </c>
      <c r="E200" s="17">
        <v>1</v>
      </c>
      <c r="F200" s="14">
        <v>12.65</v>
      </c>
      <c r="G200" s="14">
        <v>11.43</v>
      </c>
      <c r="H200" s="14">
        <v>10.220000000000001</v>
      </c>
      <c r="I200" s="14"/>
      <c r="J200" s="14">
        <v>13.09</v>
      </c>
      <c r="K200" s="14">
        <v>15.51</v>
      </c>
      <c r="L200" s="14">
        <v>19.440000000000001</v>
      </c>
      <c r="M200" s="54"/>
      <c r="N200" s="14">
        <v>44.578012037000001</v>
      </c>
      <c r="O200" s="31">
        <v>3.3307934091</v>
      </c>
      <c r="P200" s="31" t="s">
        <v>13</v>
      </c>
      <c r="Q200" s="17" t="s">
        <v>13</v>
      </c>
      <c r="R200" s="38" t="s">
        <v>720</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3">
      <c r="B201" s="3"/>
      <c r="C201" s="9" t="s">
        <v>280</v>
      </c>
      <c r="D201" s="16" t="s">
        <v>398</v>
      </c>
      <c r="E201" s="16">
        <v>1</v>
      </c>
      <c r="F201" s="15">
        <v>12.95</v>
      </c>
      <c r="G201" s="15">
        <v>12</v>
      </c>
      <c r="H201" s="15">
        <v>11.06</v>
      </c>
      <c r="I201" s="14"/>
      <c r="J201" s="15">
        <v>13.46</v>
      </c>
      <c r="K201" s="15">
        <v>15.34</v>
      </c>
      <c r="L201" s="15">
        <v>18.39</v>
      </c>
      <c r="M201" s="54"/>
      <c r="N201" s="15">
        <v>36.647305076999999</v>
      </c>
      <c r="O201" s="15">
        <v>3.3055376364</v>
      </c>
      <c r="P201" s="15" t="s">
        <v>13</v>
      </c>
      <c r="Q201" s="16" t="s">
        <v>13</v>
      </c>
      <c r="R201" s="37" t="s">
        <v>721</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3">
      <c r="B202" s="3"/>
      <c r="C202" s="19" t="s">
        <v>280</v>
      </c>
      <c r="D202" s="17" t="s">
        <v>281</v>
      </c>
      <c r="E202" s="17">
        <v>1</v>
      </c>
      <c r="F202" s="14">
        <v>25.6</v>
      </c>
      <c r="G202" s="14">
        <v>23.61</v>
      </c>
      <c r="H202" s="14">
        <v>21.63</v>
      </c>
      <c r="I202" s="14"/>
      <c r="J202" s="14">
        <v>26.65</v>
      </c>
      <c r="K202" s="14">
        <v>30.61</v>
      </c>
      <c r="L202" s="14">
        <v>37.020000000000003</v>
      </c>
      <c r="M202" s="54"/>
      <c r="N202" s="14">
        <v>39.732069379999999</v>
      </c>
      <c r="O202" s="31">
        <v>111.01325159</v>
      </c>
      <c r="P202" s="31" t="s">
        <v>13</v>
      </c>
      <c r="Q202" s="17" t="s">
        <v>13</v>
      </c>
      <c r="R202" s="38" t="s">
        <v>722</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3">
      <c r="B203" s="3"/>
      <c r="C203" s="9" t="s">
        <v>282</v>
      </c>
      <c r="D203" s="16" t="s">
        <v>283</v>
      </c>
      <c r="E203" s="16">
        <v>0</v>
      </c>
      <c r="F203" s="15">
        <v>14.17</v>
      </c>
      <c r="G203" s="15">
        <v>11.93</v>
      </c>
      <c r="H203" s="15">
        <v>9.69</v>
      </c>
      <c r="I203" s="14"/>
      <c r="J203" s="15">
        <v>14.5</v>
      </c>
      <c r="K203" s="15">
        <v>18.97</v>
      </c>
      <c r="L203" s="15">
        <v>26.2</v>
      </c>
      <c r="M203" s="54"/>
      <c r="N203" s="15">
        <v>29.933024195000002</v>
      </c>
      <c r="O203" s="15">
        <v>21.214221455000001</v>
      </c>
      <c r="P203" s="15" t="s">
        <v>13</v>
      </c>
      <c r="Q203" s="16" t="s">
        <v>13</v>
      </c>
      <c r="R203" s="37" t="s">
        <v>723</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3">
      <c r="B204" s="3"/>
      <c r="C204" s="19" t="s">
        <v>457</v>
      </c>
      <c r="D204" s="17" t="s">
        <v>458</v>
      </c>
      <c r="E204" s="17">
        <v>2</v>
      </c>
      <c r="F204" s="14">
        <v>4.46</v>
      </c>
      <c r="G204" s="14">
        <v>4.13</v>
      </c>
      <c r="H204" s="14">
        <v>3.81</v>
      </c>
      <c r="I204" s="14"/>
      <c r="J204" s="14">
        <v>4.53</v>
      </c>
      <c r="K204" s="14">
        <v>5.17</v>
      </c>
      <c r="L204" s="14">
        <v>6.22</v>
      </c>
      <c r="M204" s="54"/>
      <c r="N204" s="14">
        <v>42.782300059000001</v>
      </c>
      <c r="O204" s="31">
        <v>2.2464412726999998</v>
      </c>
      <c r="P204" s="31" t="s">
        <v>13</v>
      </c>
      <c r="Q204" s="17" t="s">
        <v>13</v>
      </c>
      <c r="R204" s="38" t="s">
        <v>724</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3">
      <c r="B205" s="3"/>
      <c r="C205" s="9" t="s">
        <v>437</v>
      </c>
      <c r="D205" s="16" t="s">
        <v>438</v>
      </c>
      <c r="E205" s="16">
        <v>6</v>
      </c>
      <c r="F205" s="15">
        <v>3882.14</v>
      </c>
      <c r="G205" s="15">
        <v>2628.57</v>
      </c>
      <c r="H205" s="15">
        <v>1375.01</v>
      </c>
      <c r="I205" s="14"/>
      <c r="J205" s="15">
        <v>4144</v>
      </c>
      <c r="K205" s="15">
        <v>6651.12</v>
      </c>
      <c r="L205" s="15">
        <v>10707.96</v>
      </c>
      <c r="M205" s="54"/>
      <c r="N205" s="15">
        <v>39.876761035999998</v>
      </c>
      <c r="O205" s="15">
        <v>3.1479485617999998</v>
      </c>
      <c r="P205" s="15" t="s">
        <v>16</v>
      </c>
      <c r="Q205" s="16" t="s">
        <v>13</v>
      </c>
      <c r="R205" s="37" t="s">
        <v>725</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3">
      <c r="B206" s="3"/>
      <c r="C206" s="19" t="s">
        <v>284</v>
      </c>
      <c r="D206" s="17" t="s">
        <v>285</v>
      </c>
      <c r="E206" s="17">
        <v>5</v>
      </c>
      <c r="F206" s="14">
        <v>11.55</v>
      </c>
      <c r="G206" s="14">
        <v>10.43</v>
      </c>
      <c r="H206" s="14">
        <v>9.31</v>
      </c>
      <c r="I206" s="14"/>
      <c r="J206" s="14">
        <v>11.8</v>
      </c>
      <c r="K206" s="14">
        <v>14.03</v>
      </c>
      <c r="L206" s="14">
        <v>17.649999999999999</v>
      </c>
      <c r="M206" s="54"/>
      <c r="N206" s="14">
        <v>54.030553197000003</v>
      </c>
      <c r="O206" s="31">
        <v>7.8135845454999995</v>
      </c>
      <c r="P206" s="31" t="s">
        <v>16</v>
      </c>
      <c r="Q206" s="17" t="s">
        <v>13</v>
      </c>
      <c r="R206" s="38" t="s">
        <v>726</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3">
      <c r="B207" s="3"/>
      <c r="C207" s="9" t="s">
        <v>286</v>
      </c>
      <c r="D207" s="16" t="s">
        <v>287</v>
      </c>
      <c r="E207" s="16">
        <v>4</v>
      </c>
      <c r="F207" s="15">
        <v>5.2</v>
      </c>
      <c r="G207" s="15">
        <v>4.33</v>
      </c>
      <c r="H207" s="15">
        <v>3.46</v>
      </c>
      <c r="I207" s="14"/>
      <c r="J207" s="15">
        <v>7.3</v>
      </c>
      <c r="K207" s="15">
        <v>9.0299999999999994</v>
      </c>
      <c r="L207" s="15">
        <v>11.84</v>
      </c>
      <c r="M207" s="54"/>
      <c r="N207" s="15">
        <v>47.673954590000001</v>
      </c>
      <c r="O207" s="15">
        <v>58.479964817999999</v>
      </c>
      <c r="P207" s="15" t="s">
        <v>13</v>
      </c>
      <c r="Q207" s="16" t="s">
        <v>16</v>
      </c>
      <c r="R207" s="37" t="s">
        <v>727</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3">
      <c r="B208" s="3"/>
      <c r="C208" s="19" t="s">
        <v>288</v>
      </c>
      <c r="D208" s="17" t="s">
        <v>289</v>
      </c>
      <c r="E208" s="17">
        <v>1</v>
      </c>
      <c r="F208" s="14">
        <v>7.48</v>
      </c>
      <c r="G208" s="14">
        <v>5.77</v>
      </c>
      <c r="H208" s="14">
        <v>4.07</v>
      </c>
      <c r="I208" s="14"/>
      <c r="J208" s="14">
        <v>7.84</v>
      </c>
      <c r="K208" s="14">
        <v>11.24</v>
      </c>
      <c r="L208" s="14">
        <v>16.75</v>
      </c>
      <c r="M208" s="54"/>
      <c r="N208" s="14">
        <v>46.096917277999999</v>
      </c>
      <c r="O208" s="31">
        <v>17.422221682</v>
      </c>
      <c r="P208" s="31" t="s">
        <v>13</v>
      </c>
      <c r="Q208" s="17" t="s">
        <v>13</v>
      </c>
      <c r="R208" s="38" t="s">
        <v>728</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3">
      <c r="B209" s="3"/>
      <c r="C209" s="9" t="s">
        <v>439</v>
      </c>
      <c r="D209" s="16" t="s">
        <v>290</v>
      </c>
      <c r="E209" s="16">
        <v>0</v>
      </c>
      <c r="F209" s="15">
        <v>13.06</v>
      </c>
      <c r="G209" s="15">
        <v>10.92</v>
      </c>
      <c r="H209" s="15">
        <v>8.7899999999999991</v>
      </c>
      <c r="I209" s="14"/>
      <c r="J209" s="15">
        <v>13.3</v>
      </c>
      <c r="K209" s="15">
        <v>17.559999999999999</v>
      </c>
      <c r="L209" s="15">
        <v>24.46</v>
      </c>
      <c r="M209" s="54"/>
      <c r="N209" s="15">
        <v>34.411387595000001</v>
      </c>
      <c r="O209" s="15">
        <v>40.818545227000001</v>
      </c>
      <c r="P209" s="15" t="s">
        <v>13</v>
      </c>
      <c r="Q209" s="16" t="s">
        <v>13</v>
      </c>
      <c r="R209" s="37" t="s">
        <v>729</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3">
      <c r="B210" s="3"/>
      <c r="C210" s="19" t="s">
        <v>291</v>
      </c>
      <c r="D210" s="17" t="s">
        <v>292</v>
      </c>
      <c r="E210" s="17">
        <v>0</v>
      </c>
      <c r="F210" s="14">
        <v>19.34</v>
      </c>
      <c r="G210" s="14">
        <v>17.82</v>
      </c>
      <c r="H210" s="14">
        <v>16.309999999999999</v>
      </c>
      <c r="I210" s="14"/>
      <c r="J210" s="14">
        <v>20.07</v>
      </c>
      <c r="K210" s="14">
        <v>23.09</v>
      </c>
      <c r="L210" s="14">
        <v>27.98</v>
      </c>
      <c r="M210" s="54"/>
      <c r="N210" s="14">
        <v>41.738785166</v>
      </c>
      <c r="O210" s="31">
        <v>95.276634317999992</v>
      </c>
      <c r="P210" s="31" t="s">
        <v>13</v>
      </c>
      <c r="Q210" s="17" t="s">
        <v>13</v>
      </c>
      <c r="R210" s="38" t="s">
        <v>730</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3">
      <c r="B211" s="3"/>
      <c r="C211" s="9" t="s">
        <v>731</v>
      </c>
      <c r="D211" s="16" t="s">
        <v>732</v>
      </c>
      <c r="E211" s="16">
        <v>10</v>
      </c>
      <c r="F211" s="15">
        <v>35.590000000000003</v>
      </c>
      <c r="G211" s="15">
        <v>28.64</v>
      </c>
      <c r="H211" s="15">
        <v>21.69</v>
      </c>
      <c r="I211" s="14"/>
      <c r="J211" s="15">
        <v>37.36</v>
      </c>
      <c r="K211" s="15">
        <v>51.25</v>
      </c>
      <c r="L211" s="15">
        <v>73.73</v>
      </c>
      <c r="M211" s="54"/>
      <c r="N211" s="15">
        <v>68.051221111000004</v>
      </c>
      <c r="O211" s="15">
        <v>1.1740263645</v>
      </c>
      <c r="P211" s="15" t="s">
        <v>16</v>
      </c>
      <c r="Q211" s="16" t="s">
        <v>16</v>
      </c>
      <c r="R211" s="37" t="s">
        <v>733</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3">
      <c r="B212" s="3"/>
      <c r="C212" s="19" t="s">
        <v>459</v>
      </c>
      <c r="D212" s="17" t="s">
        <v>460</v>
      </c>
      <c r="E212" s="17">
        <v>0</v>
      </c>
      <c r="F212" s="14">
        <v>37.619999999999997</v>
      </c>
      <c r="G212" s="14">
        <v>25.59</v>
      </c>
      <c r="H212" s="14">
        <v>13.57</v>
      </c>
      <c r="I212" s="14"/>
      <c r="J212" s="14">
        <v>40.04</v>
      </c>
      <c r="K212" s="14">
        <v>64.08</v>
      </c>
      <c r="L212" s="14">
        <v>102.99</v>
      </c>
      <c r="M212" s="54"/>
      <c r="N212" s="14">
        <v>29.950399342000001</v>
      </c>
      <c r="O212" s="31">
        <v>64.446958105999997</v>
      </c>
      <c r="P212" s="31" t="s">
        <v>13</v>
      </c>
      <c r="Q212" s="17" t="s">
        <v>13</v>
      </c>
      <c r="R212" s="38" t="s">
        <v>734</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3">
      <c r="B213" s="3"/>
      <c r="C213" s="9" t="s">
        <v>440</v>
      </c>
      <c r="D213" s="16" t="s">
        <v>441</v>
      </c>
      <c r="E213" s="16">
        <v>1</v>
      </c>
      <c r="F213" s="15">
        <v>55.4</v>
      </c>
      <c r="G213" s="15">
        <v>48.69</v>
      </c>
      <c r="H213" s="15">
        <v>41.99</v>
      </c>
      <c r="I213" s="14"/>
      <c r="J213" s="15">
        <v>56.96</v>
      </c>
      <c r="K213" s="15">
        <v>70.36</v>
      </c>
      <c r="L213" s="15">
        <v>92.05</v>
      </c>
      <c r="M213" s="54"/>
      <c r="N213" s="15">
        <v>46.005488737999997</v>
      </c>
      <c r="O213" s="15">
        <v>5.3528710164</v>
      </c>
      <c r="P213" s="15" t="s">
        <v>13</v>
      </c>
      <c r="Q213" s="16" t="s">
        <v>13</v>
      </c>
      <c r="R213" s="37" t="s">
        <v>735</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3">
      <c r="B214" s="3"/>
      <c r="C214" s="19" t="s">
        <v>370</v>
      </c>
      <c r="D214" s="17" t="s">
        <v>293</v>
      </c>
      <c r="E214" s="17">
        <v>0</v>
      </c>
      <c r="F214" s="14">
        <v>6.83</v>
      </c>
      <c r="G214" s="14">
        <v>4.4400000000000004</v>
      </c>
      <c r="H214" s="14">
        <v>2.0499999999999998</v>
      </c>
      <c r="I214" s="14"/>
      <c r="J214" s="14">
        <v>7.28</v>
      </c>
      <c r="K214" s="14">
        <v>12.05</v>
      </c>
      <c r="L214" s="14">
        <v>19.77</v>
      </c>
      <c r="M214" s="54"/>
      <c r="N214" s="14">
        <v>43.421970698999999</v>
      </c>
      <c r="O214" s="31">
        <v>20.935039862</v>
      </c>
      <c r="P214" s="31" t="s">
        <v>13</v>
      </c>
      <c r="Q214" s="17" t="s">
        <v>13</v>
      </c>
      <c r="R214" s="38" t="s">
        <v>736</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3">
      <c r="B215" s="3"/>
      <c r="C215" s="9" t="s">
        <v>294</v>
      </c>
      <c r="D215" s="16" t="s">
        <v>295</v>
      </c>
      <c r="E215" s="16">
        <v>4</v>
      </c>
      <c r="F215" s="15">
        <v>42.23</v>
      </c>
      <c r="G215" s="15">
        <v>38.159999999999997</v>
      </c>
      <c r="H215" s="15">
        <v>34.1</v>
      </c>
      <c r="I215" s="14"/>
      <c r="J215" s="15">
        <v>52.32</v>
      </c>
      <c r="K215" s="15">
        <v>60.44</v>
      </c>
      <c r="L215" s="15">
        <v>73.599999999999994</v>
      </c>
      <c r="M215" s="54"/>
      <c r="N215" s="15">
        <v>55.018641879999997</v>
      </c>
      <c r="O215" s="15">
        <v>212.75482550000001</v>
      </c>
      <c r="P215" s="15" t="s">
        <v>13</v>
      </c>
      <c r="Q215" s="16" t="s">
        <v>16</v>
      </c>
      <c r="R215" s="37" t="s">
        <v>737</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3">
      <c r="B216" s="3"/>
      <c r="C216" s="19" t="s">
        <v>296</v>
      </c>
      <c r="D216" s="17" t="s">
        <v>461</v>
      </c>
      <c r="E216" s="17">
        <v>0</v>
      </c>
      <c r="F216" s="14">
        <v>12.9</v>
      </c>
      <c r="G216" s="14">
        <v>12.28</v>
      </c>
      <c r="H216" s="14">
        <v>11.66</v>
      </c>
      <c r="I216" s="14"/>
      <c r="J216" s="14">
        <v>13.17</v>
      </c>
      <c r="K216" s="14">
        <v>14.4</v>
      </c>
      <c r="L216" s="14">
        <v>16.41</v>
      </c>
      <c r="M216" s="54"/>
      <c r="N216" s="14">
        <v>32.290473005999999</v>
      </c>
      <c r="O216" s="31">
        <v>1.1677509545</v>
      </c>
      <c r="P216" s="31" t="s">
        <v>13</v>
      </c>
      <c r="Q216" s="17" t="s">
        <v>13</v>
      </c>
      <c r="R216" s="38" t="s">
        <v>738</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3">
      <c r="B217" s="3"/>
      <c r="C217" s="9" t="s">
        <v>296</v>
      </c>
      <c r="D217" s="16" t="s">
        <v>297</v>
      </c>
      <c r="E217" s="16">
        <v>0</v>
      </c>
      <c r="F217" s="15">
        <v>13.13</v>
      </c>
      <c r="G217" s="15">
        <v>12.44</v>
      </c>
      <c r="H217" s="15">
        <v>11.75</v>
      </c>
      <c r="I217" s="14"/>
      <c r="J217" s="15">
        <v>13.43</v>
      </c>
      <c r="K217" s="15">
        <v>14.8</v>
      </c>
      <c r="L217" s="15">
        <v>17.010000000000002</v>
      </c>
      <c r="M217" s="54"/>
      <c r="N217" s="15">
        <v>28.745648923000001</v>
      </c>
      <c r="O217" s="15">
        <v>2.1742534545000001</v>
      </c>
      <c r="P217" s="15" t="s">
        <v>13</v>
      </c>
      <c r="Q217" s="16" t="s">
        <v>13</v>
      </c>
      <c r="R217" s="37" t="s">
        <v>739</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3">
      <c r="B218" s="3"/>
      <c r="C218" s="19" t="s">
        <v>296</v>
      </c>
      <c r="D218" s="17" t="s">
        <v>298</v>
      </c>
      <c r="E218" s="17">
        <v>0</v>
      </c>
      <c r="F218" s="14">
        <v>39.049999999999997</v>
      </c>
      <c r="G218" s="14">
        <v>37.01</v>
      </c>
      <c r="H218" s="14">
        <v>34.979999999999997</v>
      </c>
      <c r="I218" s="14"/>
      <c r="J218" s="14">
        <v>39.869999999999997</v>
      </c>
      <c r="K218" s="14">
        <v>43.93</v>
      </c>
      <c r="L218" s="14">
        <v>50.51</v>
      </c>
      <c r="M218" s="54"/>
      <c r="N218" s="14">
        <v>29.160485586</v>
      </c>
      <c r="O218" s="31">
        <v>71.806926044999997</v>
      </c>
      <c r="P218" s="31" t="s">
        <v>13</v>
      </c>
      <c r="Q218" s="17" t="s">
        <v>13</v>
      </c>
      <c r="R218" s="38" t="s">
        <v>740</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3">
      <c r="B219" s="3"/>
      <c r="C219" s="9" t="s">
        <v>299</v>
      </c>
      <c r="D219" s="16" t="s">
        <v>300</v>
      </c>
      <c r="E219" s="16">
        <v>3</v>
      </c>
      <c r="F219" s="15">
        <v>239.99</v>
      </c>
      <c r="G219" s="15">
        <v>208.45</v>
      </c>
      <c r="H219" s="15">
        <v>176.91</v>
      </c>
      <c r="I219" s="14"/>
      <c r="J219" s="15">
        <v>250.34</v>
      </c>
      <c r="K219" s="15">
        <v>313.41000000000003</v>
      </c>
      <c r="L219" s="15">
        <v>415.48</v>
      </c>
      <c r="M219" s="54"/>
      <c r="N219" s="15">
        <v>25.663012980000001</v>
      </c>
      <c r="O219" s="15">
        <v>32.910383993000003</v>
      </c>
      <c r="P219" s="15" t="s">
        <v>16</v>
      </c>
      <c r="Q219" s="16" t="s">
        <v>13</v>
      </c>
      <c r="R219" s="37" t="s">
        <v>741</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3">
      <c r="B220" s="3"/>
      <c r="C220" s="19" t="s">
        <v>301</v>
      </c>
      <c r="D220" s="17" t="s">
        <v>302</v>
      </c>
      <c r="E220" s="17">
        <v>1</v>
      </c>
      <c r="F220" s="14">
        <v>30.06</v>
      </c>
      <c r="G220" s="14">
        <v>28.1</v>
      </c>
      <c r="H220" s="14">
        <v>26.14</v>
      </c>
      <c r="I220" s="14"/>
      <c r="J220" s="14">
        <v>30.86</v>
      </c>
      <c r="K220" s="14">
        <v>34.770000000000003</v>
      </c>
      <c r="L220" s="14">
        <v>41.1</v>
      </c>
      <c r="M220" s="54"/>
      <c r="N220" s="14">
        <v>42.298925296</v>
      </c>
      <c r="O220" s="31">
        <v>5.6709015454999996</v>
      </c>
      <c r="P220" s="31" t="s">
        <v>13</v>
      </c>
      <c r="Q220" s="17" t="s">
        <v>13</v>
      </c>
      <c r="R220" s="38" t="s">
        <v>742</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3">
      <c r="B221" s="3"/>
      <c r="C221" s="9" t="s">
        <v>303</v>
      </c>
      <c r="D221" s="16" t="s">
        <v>304</v>
      </c>
      <c r="E221" s="16">
        <v>0</v>
      </c>
      <c r="F221" s="15">
        <v>32.29</v>
      </c>
      <c r="G221" s="15">
        <v>29.49</v>
      </c>
      <c r="H221" s="15">
        <v>26.69</v>
      </c>
      <c r="I221" s="14"/>
      <c r="J221" s="15">
        <v>33.93</v>
      </c>
      <c r="K221" s="15">
        <v>39.520000000000003</v>
      </c>
      <c r="L221" s="15">
        <v>48.57</v>
      </c>
      <c r="M221" s="54"/>
      <c r="N221" s="15">
        <v>31.379099956000001</v>
      </c>
      <c r="O221" s="15">
        <v>174.73702908999999</v>
      </c>
      <c r="P221" s="15" t="s">
        <v>13</v>
      </c>
      <c r="Q221" s="16" t="s">
        <v>13</v>
      </c>
      <c r="R221" s="37" t="s">
        <v>743</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3">
      <c r="B222" s="3"/>
      <c r="C222" s="19" t="s">
        <v>305</v>
      </c>
      <c r="D222" s="17" t="s">
        <v>306</v>
      </c>
      <c r="E222" s="17">
        <v>3</v>
      </c>
      <c r="F222" s="14">
        <v>28.65</v>
      </c>
      <c r="G222" s="14">
        <v>25.34</v>
      </c>
      <c r="H222" s="14">
        <v>22.03</v>
      </c>
      <c r="I222" s="14"/>
      <c r="J222" s="14">
        <v>30.07</v>
      </c>
      <c r="K222" s="14">
        <v>36.68</v>
      </c>
      <c r="L222" s="14">
        <v>47.38</v>
      </c>
      <c r="M222" s="54"/>
      <c r="N222" s="14">
        <v>28.763394791</v>
      </c>
      <c r="O222" s="31">
        <v>77.305079817999996</v>
      </c>
      <c r="P222" s="31" t="s">
        <v>16</v>
      </c>
      <c r="Q222" s="17" t="s">
        <v>13</v>
      </c>
      <c r="R222" s="38" t="s">
        <v>744</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3">
      <c r="B223" s="3"/>
      <c r="C223" s="9" t="s">
        <v>307</v>
      </c>
      <c r="D223" s="16" t="s">
        <v>308</v>
      </c>
      <c r="E223" s="16">
        <v>0</v>
      </c>
      <c r="F223" s="15">
        <v>47.33</v>
      </c>
      <c r="G223" s="15">
        <v>40.19</v>
      </c>
      <c r="H223" s="15">
        <v>33.049999999999997</v>
      </c>
      <c r="I223" s="14"/>
      <c r="J223" s="15">
        <v>49.4</v>
      </c>
      <c r="K223" s="15">
        <v>63.67</v>
      </c>
      <c r="L223" s="15">
        <v>86.77</v>
      </c>
      <c r="M223" s="54"/>
      <c r="N223" s="15">
        <v>16.288362836000001</v>
      </c>
      <c r="O223" s="15">
        <v>66.545173746999993</v>
      </c>
      <c r="P223" s="15" t="s">
        <v>13</v>
      </c>
      <c r="Q223" s="16" t="s">
        <v>13</v>
      </c>
      <c r="R223" s="37" t="s">
        <v>745</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3">
      <c r="B224" s="3"/>
      <c r="C224" s="19" t="s">
        <v>386</v>
      </c>
      <c r="D224" s="17" t="s">
        <v>387</v>
      </c>
      <c r="E224" s="17">
        <v>3</v>
      </c>
      <c r="F224" s="14">
        <v>166.51</v>
      </c>
      <c r="G224" s="14">
        <v>148.93</v>
      </c>
      <c r="H224" s="14">
        <v>131.35</v>
      </c>
      <c r="I224" s="14"/>
      <c r="J224" s="14">
        <v>175.39</v>
      </c>
      <c r="K224" s="14">
        <v>210.54</v>
      </c>
      <c r="L224" s="14">
        <v>267.42</v>
      </c>
      <c r="M224" s="54"/>
      <c r="N224" s="14">
        <v>32.355661075</v>
      </c>
      <c r="O224" s="31">
        <v>9.4644380908999999</v>
      </c>
      <c r="P224" s="31" t="s">
        <v>16</v>
      </c>
      <c r="Q224" s="17" t="s">
        <v>13</v>
      </c>
      <c r="R224" s="38" t="s">
        <v>746</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3">
      <c r="B225" s="3"/>
      <c r="C225" s="9" t="s">
        <v>309</v>
      </c>
      <c r="D225" s="16" t="s">
        <v>310</v>
      </c>
      <c r="E225" s="16">
        <v>0</v>
      </c>
      <c r="F225" s="15">
        <v>19.440000000000001</v>
      </c>
      <c r="G225" s="15">
        <v>16.77</v>
      </c>
      <c r="H225" s="15">
        <v>14.11</v>
      </c>
      <c r="I225" s="14"/>
      <c r="J225" s="15">
        <v>20.309999999999999</v>
      </c>
      <c r="K225" s="15">
        <v>25.63</v>
      </c>
      <c r="L225" s="15">
        <v>34.25</v>
      </c>
      <c r="M225" s="54"/>
      <c r="N225" s="15">
        <v>19.261906266</v>
      </c>
      <c r="O225" s="15">
        <v>150.33662372999999</v>
      </c>
      <c r="P225" s="15" t="s">
        <v>13</v>
      </c>
      <c r="Q225" s="16" t="s">
        <v>13</v>
      </c>
      <c r="R225" s="37" t="s">
        <v>747</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3">
      <c r="B226" s="3"/>
      <c r="C226" s="19" t="s">
        <v>311</v>
      </c>
      <c r="D226" s="17" t="s">
        <v>312</v>
      </c>
      <c r="E226" s="17">
        <v>4</v>
      </c>
      <c r="F226" s="14">
        <v>29.3</v>
      </c>
      <c r="G226" s="14">
        <v>26.15</v>
      </c>
      <c r="H226" s="14">
        <v>23</v>
      </c>
      <c r="I226" s="14"/>
      <c r="J226" s="14">
        <v>36.94</v>
      </c>
      <c r="K226" s="14">
        <v>43.23</v>
      </c>
      <c r="L226" s="14">
        <v>53.41</v>
      </c>
      <c r="M226" s="54"/>
      <c r="N226" s="14">
        <v>54.800916993000001</v>
      </c>
      <c r="O226" s="31">
        <v>116.04905340000001</v>
      </c>
      <c r="P226" s="31" t="s">
        <v>13</v>
      </c>
      <c r="Q226" s="17" t="s">
        <v>16</v>
      </c>
      <c r="R226" s="38" t="s">
        <v>748</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3">
      <c r="B227" s="3"/>
      <c r="C227" s="9" t="s">
        <v>313</v>
      </c>
      <c r="D227" s="16" t="s">
        <v>314</v>
      </c>
      <c r="E227" s="16">
        <v>0</v>
      </c>
      <c r="F227" s="15">
        <v>13.86</v>
      </c>
      <c r="G227" s="15">
        <v>12.95</v>
      </c>
      <c r="H227" s="15">
        <v>12.05</v>
      </c>
      <c r="I227" s="14"/>
      <c r="J227" s="15">
        <v>14.15</v>
      </c>
      <c r="K227" s="15">
        <v>15.95</v>
      </c>
      <c r="L227" s="15">
        <v>18.86</v>
      </c>
      <c r="M227" s="54"/>
      <c r="N227" s="15">
        <v>37.073003573999998</v>
      </c>
      <c r="O227" s="15">
        <v>6.3711207727000003</v>
      </c>
      <c r="P227" s="15" t="s">
        <v>13</v>
      </c>
      <c r="Q227" s="16" t="s">
        <v>13</v>
      </c>
      <c r="R227" s="37" t="s">
        <v>749</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3">
      <c r="B228" s="3"/>
      <c r="C228" s="19" t="s">
        <v>513</v>
      </c>
      <c r="D228" s="17" t="s">
        <v>514</v>
      </c>
      <c r="E228" s="17">
        <v>4</v>
      </c>
      <c r="F228" s="14">
        <v>4.17</v>
      </c>
      <c r="G228" s="14">
        <v>3.5</v>
      </c>
      <c r="H228" s="14">
        <v>2.84</v>
      </c>
      <c r="I228" s="14"/>
      <c r="J228" s="14">
        <v>5.99</v>
      </c>
      <c r="K228" s="14">
        <v>7.31</v>
      </c>
      <c r="L228" s="14">
        <v>9.4499999999999993</v>
      </c>
      <c r="M228" s="54"/>
      <c r="N228" s="14">
        <v>53.487315133000003</v>
      </c>
      <c r="O228" s="31">
        <v>1.7750670454999999</v>
      </c>
      <c r="P228" s="31" t="s">
        <v>13</v>
      </c>
      <c r="Q228" s="17" t="s">
        <v>16</v>
      </c>
      <c r="R228" s="38" t="s">
        <v>750</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3">
      <c r="B229" s="3"/>
      <c r="C229" s="9" t="s">
        <v>315</v>
      </c>
      <c r="D229" s="16" t="s">
        <v>316</v>
      </c>
      <c r="E229" s="16">
        <v>7</v>
      </c>
      <c r="F229" s="15">
        <v>15.5</v>
      </c>
      <c r="G229" s="15">
        <v>14.06</v>
      </c>
      <c r="H229" s="15">
        <v>12.63</v>
      </c>
      <c r="I229" s="14"/>
      <c r="J229" s="15">
        <v>16.5</v>
      </c>
      <c r="K229" s="15">
        <v>19.36</v>
      </c>
      <c r="L229" s="15">
        <v>23.99</v>
      </c>
      <c r="M229" s="54"/>
      <c r="N229" s="15">
        <v>58.375844815999997</v>
      </c>
      <c r="O229" s="15">
        <v>9.6600863635999996</v>
      </c>
      <c r="P229" s="15" t="s">
        <v>16</v>
      </c>
      <c r="Q229" s="16" t="s">
        <v>16</v>
      </c>
      <c r="R229" s="37" t="s">
        <v>751</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3">
      <c r="B230" s="3"/>
      <c r="C230" s="19" t="s">
        <v>317</v>
      </c>
      <c r="D230" s="17" t="s">
        <v>318</v>
      </c>
      <c r="E230" s="17">
        <v>7</v>
      </c>
      <c r="F230" s="14">
        <v>31.96</v>
      </c>
      <c r="G230" s="14">
        <v>28.9</v>
      </c>
      <c r="H230" s="14">
        <v>25.85</v>
      </c>
      <c r="I230" s="14"/>
      <c r="J230" s="14">
        <v>33.39</v>
      </c>
      <c r="K230" s="14">
        <v>39.49</v>
      </c>
      <c r="L230" s="14">
        <v>49.37</v>
      </c>
      <c r="M230" s="54"/>
      <c r="N230" s="14">
        <v>59.936887931000001</v>
      </c>
      <c r="O230" s="31">
        <v>316.16711285999997</v>
      </c>
      <c r="P230" s="31" t="s">
        <v>16</v>
      </c>
      <c r="Q230" s="17" t="s">
        <v>16</v>
      </c>
      <c r="R230" s="38" t="s">
        <v>752</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3">
      <c r="B231" s="3"/>
      <c r="C231" s="9" t="s">
        <v>319</v>
      </c>
      <c r="D231" s="16" t="s">
        <v>320</v>
      </c>
      <c r="E231" s="16">
        <v>3</v>
      </c>
      <c r="F231" s="15">
        <v>5.23</v>
      </c>
      <c r="G231" s="15">
        <v>4.4800000000000004</v>
      </c>
      <c r="H231" s="15">
        <v>3.73</v>
      </c>
      <c r="I231" s="14"/>
      <c r="J231" s="15">
        <v>5.43</v>
      </c>
      <c r="K231" s="15">
        <v>6.92</v>
      </c>
      <c r="L231" s="15">
        <v>9.34</v>
      </c>
      <c r="M231" s="54"/>
      <c r="N231" s="15">
        <v>28.991851789999998</v>
      </c>
      <c r="O231" s="15">
        <v>4.7861873181999997</v>
      </c>
      <c r="P231" s="15" t="s">
        <v>16</v>
      </c>
      <c r="Q231" s="16" t="s">
        <v>13</v>
      </c>
      <c r="R231" s="37" t="s">
        <v>753</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3">
      <c r="B232" s="3"/>
      <c r="C232" s="19" t="s">
        <v>321</v>
      </c>
      <c r="D232" s="17" t="s">
        <v>322</v>
      </c>
      <c r="E232" s="17">
        <v>7</v>
      </c>
      <c r="F232" s="14">
        <v>62.28</v>
      </c>
      <c r="G232" s="14">
        <v>59.36</v>
      </c>
      <c r="H232" s="14">
        <v>56.45</v>
      </c>
      <c r="I232" s="14"/>
      <c r="J232" s="14">
        <v>67.23</v>
      </c>
      <c r="K232" s="14">
        <v>73.05</v>
      </c>
      <c r="L232" s="14">
        <v>82.48</v>
      </c>
      <c r="M232" s="54"/>
      <c r="N232" s="14">
        <v>64.476119142000002</v>
      </c>
      <c r="O232" s="31">
        <v>6.8189162727000001</v>
      </c>
      <c r="P232" s="31" t="s">
        <v>16</v>
      </c>
      <c r="Q232" s="17" t="s">
        <v>16</v>
      </c>
      <c r="R232" s="38" t="s">
        <v>754</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3">
      <c r="B233" s="3"/>
      <c r="C233" s="9" t="s">
        <v>323</v>
      </c>
      <c r="D233" s="16" t="s">
        <v>353</v>
      </c>
      <c r="E233" s="16">
        <v>4</v>
      </c>
      <c r="F233" s="15">
        <v>7.17</v>
      </c>
      <c r="G233" s="15">
        <v>5.78</v>
      </c>
      <c r="H233" s="15">
        <v>4.4000000000000004</v>
      </c>
      <c r="I233" s="14"/>
      <c r="J233" s="15">
        <v>7.7</v>
      </c>
      <c r="K233" s="15">
        <v>10.46</v>
      </c>
      <c r="L233" s="15">
        <v>14.93</v>
      </c>
      <c r="M233" s="54"/>
      <c r="N233" s="15">
        <v>38.219023196000002</v>
      </c>
      <c r="O233" s="15">
        <v>2.8182568636000003</v>
      </c>
      <c r="P233" s="15" t="s">
        <v>16</v>
      </c>
      <c r="Q233" s="16" t="s">
        <v>13</v>
      </c>
      <c r="R233" s="37" t="s">
        <v>755</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3">
      <c r="B234" s="3"/>
      <c r="C234" s="19" t="s">
        <v>323</v>
      </c>
      <c r="D234" s="17" t="s">
        <v>324</v>
      </c>
      <c r="E234" s="17">
        <v>4</v>
      </c>
      <c r="F234" s="14">
        <v>8.19</v>
      </c>
      <c r="G234" s="14">
        <v>6.45</v>
      </c>
      <c r="H234" s="14">
        <v>4.71</v>
      </c>
      <c r="I234" s="14"/>
      <c r="J234" s="14">
        <v>8.7200000000000006</v>
      </c>
      <c r="K234" s="14">
        <v>12.19</v>
      </c>
      <c r="L234" s="14">
        <v>17.82</v>
      </c>
      <c r="M234" s="54"/>
      <c r="N234" s="14">
        <v>43.395423995000002</v>
      </c>
      <c r="O234" s="31">
        <v>80.801138045000002</v>
      </c>
      <c r="P234" s="31" t="s">
        <v>16</v>
      </c>
      <c r="Q234" s="17" t="s">
        <v>13</v>
      </c>
      <c r="R234" s="38" t="s">
        <v>756</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3">
      <c r="B235" s="3"/>
      <c r="C235" s="9" t="s">
        <v>325</v>
      </c>
      <c r="D235" s="16" t="s">
        <v>326</v>
      </c>
      <c r="E235" s="16">
        <v>4</v>
      </c>
      <c r="F235" s="15">
        <v>74.61</v>
      </c>
      <c r="G235" s="15">
        <v>68.989999999999995</v>
      </c>
      <c r="H235" s="15">
        <v>63.37</v>
      </c>
      <c r="I235" s="14"/>
      <c r="J235" s="15">
        <v>89.75</v>
      </c>
      <c r="K235" s="15">
        <v>100.98</v>
      </c>
      <c r="L235" s="15">
        <v>119.16</v>
      </c>
      <c r="M235" s="54"/>
      <c r="N235" s="15">
        <v>49.493233005</v>
      </c>
      <c r="O235" s="15">
        <v>1112.3244298</v>
      </c>
      <c r="P235" s="15" t="s">
        <v>13</v>
      </c>
      <c r="Q235" s="16" t="s">
        <v>16</v>
      </c>
      <c r="R235" s="37" t="s">
        <v>757</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3">
      <c r="B236" s="3"/>
      <c r="C236" s="19" t="s">
        <v>327</v>
      </c>
      <c r="D236" s="17" t="s">
        <v>328</v>
      </c>
      <c r="E236" s="17">
        <v>4</v>
      </c>
      <c r="F236" s="14">
        <v>17.79</v>
      </c>
      <c r="G236" s="14">
        <v>16.420000000000002</v>
      </c>
      <c r="H236" s="14">
        <v>15.05</v>
      </c>
      <c r="I236" s="14"/>
      <c r="J236" s="14">
        <v>20.94</v>
      </c>
      <c r="K236" s="14">
        <v>23.67</v>
      </c>
      <c r="L236" s="14">
        <v>28.09</v>
      </c>
      <c r="M236" s="54"/>
      <c r="N236" s="14">
        <v>59.304011267</v>
      </c>
      <c r="O236" s="31">
        <v>3.5284658636000001</v>
      </c>
      <c r="P236" s="31" t="s">
        <v>13</v>
      </c>
      <c r="Q236" s="17" t="s">
        <v>16</v>
      </c>
      <c r="R236" s="38" t="s">
        <v>758</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3">
      <c r="B237" s="3"/>
      <c r="C237" s="9" t="s">
        <v>329</v>
      </c>
      <c r="D237" s="16" t="s">
        <v>330</v>
      </c>
      <c r="E237" s="16">
        <v>4</v>
      </c>
      <c r="F237" s="15">
        <v>3.24</v>
      </c>
      <c r="G237" s="15">
        <v>2.63</v>
      </c>
      <c r="H237" s="15">
        <v>2.02</v>
      </c>
      <c r="I237" s="14"/>
      <c r="J237" s="15">
        <v>4.6399999999999997</v>
      </c>
      <c r="K237" s="15">
        <v>5.85</v>
      </c>
      <c r="L237" s="15">
        <v>7.81</v>
      </c>
      <c r="M237" s="54"/>
      <c r="N237" s="15">
        <v>68.315784758999996</v>
      </c>
      <c r="O237" s="15">
        <v>33.276309181999999</v>
      </c>
      <c r="P237" s="15" t="s">
        <v>13</v>
      </c>
      <c r="Q237" s="16" t="s">
        <v>16</v>
      </c>
      <c r="R237" s="37" t="s">
        <v>759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3">
      <c r="B238" s="3"/>
      <c r="C238" s="19" t="s">
        <v>331</v>
      </c>
      <c r="D238" s="17" t="s">
        <v>332</v>
      </c>
      <c r="E238" s="17">
        <v>7</v>
      </c>
      <c r="F238" s="14">
        <v>34.6</v>
      </c>
      <c r="G238" s="14">
        <v>31.97</v>
      </c>
      <c r="H238" s="14">
        <v>29.35</v>
      </c>
      <c r="I238" s="14"/>
      <c r="J238" s="14">
        <v>35.630000000000003</v>
      </c>
      <c r="K238" s="14">
        <v>40.869999999999997</v>
      </c>
      <c r="L238" s="14">
        <v>49.36</v>
      </c>
      <c r="M238" s="54"/>
      <c r="N238" s="14">
        <v>59.877145495999997</v>
      </c>
      <c r="O238" s="31">
        <v>285.57485736000001</v>
      </c>
      <c r="P238" s="31" t="s">
        <v>16</v>
      </c>
      <c r="Q238" s="17" t="s">
        <v>16</v>
      </c>
      <c r="R238" s="38" t="s">
        <v>760</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3">
      <c r="B239" s="3"/>
      <c r="C239" s="9" t="s">
        <v>333</v>
      </c>
      <c r="D239" s="16" t="s">
        <v>334</v>
      </c>
      <c r="E239" s="16">
        <v>0</v>
      </c>
      <c r="F239" s="15">
        <v>12.16</v>
      </c>
      <c r="G239" s="15">
        <v>10.98</v>
      </c>
      <c r="H239" s="15">
        <v>9.8000000000000007</v>
      </c>
      <c r="I239" s="14"/>
      <c r="J239" s="15">
        <v>12.53</v>
      </c>
      <c r="K239" s="15">
        <v>14.88</v>
      </c>
      <c r="L239" s="15">
        <v>18.690000000000001</v>
      </c>
      <c r="M239" s="54"/>
      <c r="N239" s="15">
        <v>39.973240681999997</v>
      </c>
      <c r="O239" s="15">
        <v>5.5780469999999998</v>
      </c>
      <c r="P239" s="15" t="s">
        <v>13</v>
      </c>
      <c r="Q239" s="16" t="s">
        <v>13</v>
      </c>
      <c r="R239" s="37" t="s">
        <v>761</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3">
      <c r="B240" s="3"/>
      <c r="C240" s="19" t="s">
        <v>335</v>
      </c>
      <c r="D240" s="17" t="s">
        <v>336</v>
      </c>
      <c r="E240" s="17">
        <v>1</v>
      </c>
      <c r="F240" s="14">
        <v>22.2</v>
      </c>
      <c r="G240" s="14">
        <v>19.489999999999998</v>
      </c>
      <c r="H240" s="14">
        <v>16.79</v>
      </c>
      <c r="I240" s="14"/>
      <c r="J240" s="14">
        <v>22.77</v>
      </c>
      <c r="K240" s="14">
        <v>28.17</v>
      </c>
      <c r="L240" s="14">
        <v>36.92</v>
      </c>
      <c r="M240" s="54"/>
      <c r="N240" s="14">
        <v>51.501232547999997</v>
      </c>
      <c r="O240" s="31">
        <v>57.413097181999994</v>
      </c>
      <c r="P240" s="31" t="s">
        <v>13</v>
      </c>
      <c r="Q240" s="17" t="s">
        <v>13</v>
      </c>
      <c r="R240" s="38" t="s">
        <v>762</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3">
      <c r="B241" s="3"/>
      <c r="C241" s="9" t="s">
        <v>466</v>
      </c>
      <c r="D241" s="16" t="s">
        <v>483</v>
      </c>
      <c r="E241" s="16">
        <v>6</v>
      </c>
      <c r="F241" s="15">
        <v>0.68</v>
      </c>
      <c r="G241" s="15">
        <v>0.27</v>
      </c>
      <c r="H241" s="15">
        <v>-0.12</v>
      </c>
      <c r="I241" s="14"/>
      <c r="J241" s="15">
        <v>1.86</v>
      </c>
      <c r="K241" s="15">
        <v>2.66</v>
      </c>
      <c r="L241" s="15">
        <v>3.96</v>
      </c>
      <c r="M241" s="54"/>
      <c r="N241" s="15">
        <v>58.246996885000001</v>
      </c>
      <c r="O241" s="15">
        <v>1.55087</v>
      </c>
      <c r="P241" s="15" t="s">
        <v>13</v>
      </c>
      <c r="Q241" s="16" t="s">
        <v>16</v>
      </c>
      <c r="R241" s="37" t="s">
        <v>763</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3">
      <c r="B242" s="3"/>
      <c r="C242" s="19" t="s">
        <v>337</v>
      </c>
      <c r="D242" s="17" t="s">
        <v>338</v>
      </c>
      <c r="E242" s="17">
        <v>2</v>
      </c>
      <c r="F242" s="14">
        <v>13.87</v>
      </c>
      <c r="G242" s="14">
        <v>12.53</v>
      </c>
      <c r="H242" s="14">
        <v>11.19</v>
      </c>
      <c r="I242" s="14"/>
      <c r="J242" s="14">
        <v>14.15</v>
      </c>
      <c r="K242" s="14">
        <v>16.82</v>
      </c>
      <c r="L242" s="14">
        <v>21.15</v>
      </c>
      <c r="M242" s="54"/>
      <c r="N242" s="14">
        <v>46.598298714999999</v>
      </c>
      <c r="O242" s="31">
        <v>13.460149409</v>
      </c>
      <c r="P242" s="31" t="s">
        <v>13</v>
      </c>
      <c r="Q242" s="17" t="s">
        <v>13</v>
      </c>
      <c r="R242" s="38" t="s">
        <v>764</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3">
      <c r="B243" s="3"/>
      <c r="C243" s="9" t="s">
        <v>462</v>
      </c>
      <c r="D243" s="16" t="s">
        <v>463</v>
      </c>
      <c r="E243" s="16">
        <v>4</v>
      </c>
      <c r="F243" s="15">
        <v>33.299999999999997</v>
      </c>
      <c r="G243" s="15">
        <v>31.84</v>
      </c>
      <c r="H243" s="15">
        <v>30.38</v>
      </c>
      <c r="I243" s="14"/>
      <c r="J243" s="15">
        <v>36.07</v>
      </c>
      <c r="K243" s="15">
        <v>38.979999999999997</v>
      </c>
      <c r="L243" s="15">
        <v>43.71</v>
      </c>
      <c r="M243" s="54"/>
      <c r="N243" s="15">
        <v>56.947216406999999</v>
      </c>
      <c r="O243" s="15">
        <v>1.5254552131999999</v>
      </c>
      <c r="P243" s="15" t="s">
        <v>13</v>
      </c>
      <c r="Q243" s="16" t="s">
        <v>16</v>
      </c>
      <c r="R243" s="37" t="s">
        <v>765</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3">
      <c r="B244" s="3"/>
      <c r="C244" s="19" t="s">
        <v>339</v>
      </c>
      <c r="D244" s="17" t="s">
        <v>340</v>
      </c>
      <c r="E244" s="17">
        <v>4</v>
      </c>
      <c r="F244" s="14">
        <v>45.33</v>
      </c>
      <c r="G244" s="14">
        <v>41.61</v>
      </c>
      <c r="H244" s="14">
        <v>37.9</v>
      </c>
      <c r="I244" s="14"/>
      <c r="J244" s="14">
        <v>53.21</v>
      </c>
      <c r="K244" s="14">
        <v>60.63</v>
      </c>
      <c r="L244" s="14">
        <v>72.66</v>
      </c>
      <c r="M244" s="54"/>
      <c r="N244" s="14">
        <v>52.353731787000001</v>
      </c>
      <c r="O244" s="31">
        <v>373.99129126999998</v>
      </c>
      <c r="P244" s="31" t="s">
        <v>13</v>
      </c>
      <c r="Q244" s="17" t="s">
        <v>16</v>
      </c>
      <c r="R244" s="38" t="s">
        <v>766</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3">
      <c r="B245" s="3"/>
      <c r="C245" s="9" t="s">
        <v>442</v>
      </c>
      <c r="D245" s="16" t="s">
        <v>443</v>
      </c>
      <c r="E245" s="16">
        <v>5</v>
      </c>
      <c r="F245" s="15">
        <v>2342.06</v>
      </c>
      <c r="G245" s="15">
        <v>1475.24</v>
      </c>
      <c r="H245" s="15">
        <v>608.42999999999995</v>
      </c>
      <c r="I245" s="14"/>
      <c r="J245" s="15">
        <v>2530</v>
      </c>
      <c r="K245" s="15">
        <v>4263.62</v>
      </c>
      <c r="L245" s="15">
        <v>7068.85</v>
      </c>
      <c r="M245" s="54"/>
      <c r="N245" s="15">
        <v>39.379651457000001</v>
      </c>
      <c r="O245" s="15">
        <v>5.3544404645000006</v>
      </c>
      <c r="P245" s="15" t="s">
        <v>16</v>
      </c>
      <c r="Q245" s="16" t="s">
        <v>13</v>
      </c>
      <c r="R245" s="37" t="s">
        <v>767</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3">
      <c r="B246" s="3"/>
      <c r="C246" s="19" t="s">
        <v>341</v>
      </c>
      <c r="D246" s="17" t="s">
        <v>342</v>
      </c>
      <c r="E246" s="17">
        <v>0</v>
      </c>
      <c r="F246" s="14">
        <v>8.07</v>
      </c>
      <c r="G246" s="14">
        <v>7.44</v>
      </c>
      <c r="H246" s="14">
        <v>6.81</v>
      </c>
      <c r="I246" s="14"/>
      <c r="J246" s="14">
        <v>8.1999999999999993</v>
      </c>
      <c r="K246" s="14">
        <v>9.4499999999999993</v>
      </c>
      <c r="L246" s="14">
        <v>11.49</v>
      </c>
      <c r="M246" s="54"/>
      <c r="N246" s="14">
        <v>41.597113008999997</v>
      </c>
      <c r="O246" s="31">
        <v>1.9047283182000001</v>
      </c>
      <c r="P246" s="31" t="s">
        <v>13</v>
      </c>
      <c r="Q246" s="17" t="s">
        <v>13</v>
      </c>
      <c r="R246" s="38" t="s">
        <v>768</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3">
      <c r="B247" s="3"/>
      <c r="C247" s="9" t="s">
        <v>343</v>
      </c>
      <c r="D247" s="16" t="s">
        <v>344</v>
      </c>
      <c r="E247" s="16">
        <v>1</v>
      </c>
      <c r="F247" s="15" t="s">
        <v>29</v>
      </c>
      <c r="G247" s="15" t="s">
        <v>29</v>
      </c>
      <c r="H247" s="15" t="s">
        <v>29</v>
      </c>
      <c r="I247" s="14"/>
      <c r="J247" s="15" t="s">
        <v>29</v>
      </c>
      <c r="K247" s="15" t="s">
        <v>29</v>
      </c>
      <c r="L247" s="15" t="s">
        <v>29</v>
      </c>
      <c r="M247" s="54"/>
      <c r="N247" s="15" t="s">
        <v>29</v>
      </c>
      <c r="O247" s="15" t="s">
        <v>29</v>
      </c>
      <c r="P247" s="15" t="s">
        <v>29</v>
      </c>
      <c r="Q247" s="16" t="s">
        <v>29</v>
      </c>
      <c r="R247" s="37" t="s">
        <v>30</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3">
      <c r="B248" s="3"/>
      <c r="C248" s="19" t="s">
        <v>345</v>
      </c>
      <c r="D248" s="17" t="s">
        <v>346</v>
      </c>
      <c r="E248" s="17">
        <v>0</v>
      </c>
      <c r="F248" s="14">
        <v>8.01</v>
      </c>
      <c r="G248" s="14">
        <v>6.38</v>
      </c>
      <c r="H248" s="14">
        <v>4.75</v>
      </c>
      <c r="I248" s="14"/>
      <c r="J248" s="14">
        <v>8.27</v>
      </c>
      <c r="K248" s="14">
        <v>11.52</v>
      </c>
      <c r="L248" s="14">
        <v>16.78</v>
      </c>
      <c r="M248" s="54"/>
      <c r="N248" s="14">
        <v>45.736329243</v>
      </c>
      <c r="O248" s="31">
        <v>28.870616727000002</v>
      </c>
      <c r="P248" s="31" t="s">
        <v>13</v>
      </c>
      <c r="Q248" s="17" t="s">
        <v>13</v>
      </c>
      <c r="R248" s="38" t="s">
        <v>769</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3">
      <c r="B249" s="3"/>
      <c r="C249" s="9" t="s">
        <v>515</v>
      </c>
      <c r="D249" s="16" t="s">
        <v>516</v>
      </c>
      <c r="E249" s="16">
        <v>1</v>
      </c>
      <c r="F249" s="15">
        <v>10.050000000000001</v>
      </c>
      <c r="G249" s="15">
        <v>9.81</v>
      </c>
      <c r="H249" s="15">
        <v>9.58</v>
      </c>
      <c r="I249" s="14"/>
      <c r="J249" s="15">
        <v>10.16</v>
      </c>
      <c r="K249" s="15">
        <v>10.62</v>
      </c>
      <c r="L249" s="15">
        <v>11.37</v>
      </c>
      <c r="M249" s="54"/>
      <c r="N249" s="15">
        <v>49.938049898999999</v>
      </c>
      <c r="O249" s="15">
        <v>1.4291309108999999</v>
      </c>
      <c r="P249" s="15" t="s">
        <v>13</v>
      </c>
      <c r="Q249" s="16" t="s">
        <v>13</v>
      </c>
      <c r="R249" s="37" t="s">
        <v>770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3">
      <c r="B250" s="3"/>
      <c r="C250" s="19" t="s">
        <v>467</v>
      </c>
      <c r="D250" s="17" t="s">
        <v>484</v>
      </c>
      <c r="E250" s="17">
        <v>7</v>
      </c>
      <c r="F250" s="14">
        <v>91.48</v>
      </c>
      <c r="G250" s="14">
        <v>86.28</v>
      </c>
      <c r="H250" s="14">
        <v>81.09</v>
      </c>
      <c r="I250" s="14"/>
      <c r="J250" s="14">
        <v>104.8</v>
      </c>
      <c r="K250" s="14">
        <v>115.18</v>
      </c>
      <c r="L250" s="14">
        <v>131.97999999999999</v>
      </c>
      <c r="M250" s="54"/>
      <c r="N250" s="14">
        <v>49.171166841999998</v>
      </c>
      <c r="O250" s="31">
        <v>13.600770533999999</v>
      </c>
      <c r="P250" s="31" t="s">
        <v>16</v>
      </c>
      <c r="Q250" s="17" t="s">
        <v>16</v>
      </c>
      <c r="R250" s="38" t="s">
        <v>771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3">
      <c r="B251" s="3"/>
      <c r="C251" s="9" t="s">
        <v>517</v>
      </c>
      <c r="D251" s="16" t="s">
        <v>518</v>
      </c>
      <c r="E251" s="16">
        <v>4</v>
      </c>
      <c r="F251" s="15">
        <v>177.99</v>
      </c>
      <c r="G251" s="15">
        <v>168.05</v>
      </c>
      <c r="H251" s="15">
        <v>158.12</v>
      </c>
      <c r="I251" s="14"/>
      <c r="J251" s="15">
        <v>180.48</v>
      </c>
      <c r="K251" s="15">
        <v>200.34</v>
      </c>
      <c r="L251" s="15">
        <v>232.49</v>
      </c>
      <c r="M251" s="54"/>
      <c r="N251" s="15">
        <v>47.197526719999999</v>
      </c>
      <c r="O251" s="15">
        <v>11.364662750999999</v>
      </c>
      <c r="P251" s="15" t="s">
        <v>16</v>
      </c>
      <c r="Q251" s="16" t="s">
        <v>13</v>
      </c>
      <c r="R251" s="37" t="s">
        <v>772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3">
      <c r="B252" s="3"/>
      <c r="C252" s="19" t="s">
        <v>773</v>
      </c>
      <c r="D252" s="17" t="s">
        <v>774</v>
      </c>
      <c r="E252" s="17">
        <v>3</v>
      </c>
      <c r="F252" s="14">
        <v>104.32</v>
      </c>
      <c r="G252" s="14">
        <v>100.24</v>
      </c>
      <c r="H252" s="14">
        <v>96.16</v>
      </c>
      <c r="I252" s="14"/>
      <c r="J252" s="14">
        <v>105.99</v>
      </c>
      <c r="K252" s="14">
        <v>114.14</v>
      </c>
      <c r="L252" s="14">
        <v>127.32</v>
      </c>
      <c r="M252" s="54"/>
      <c r="N252" s="14">
        <v>36.473840287000002</v>
      </c>
      <c r="O252" s="31">
        <v>1.2664989882</v>
      </c>
      <c r="P252" s="31" t="s">
        <v>16</v>
      </c>
      <c r="Q252" s="17" t="s">
        <v>13</v>
      </c>
      <c r="R252" s="38" t="s">
        <v>775</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3">
      <c r="B253" s="3"/>
      <c r="C253" s="9" t="s">
        <v>388</v>
      </c>
      <c r="D253" s="16" t="s">
        <v>389</v>
      </c>
      <c r="E253" s="16">
        <v>0</v>
      </c>
      <c r="F253" s="15">
        <v>89.34</v>
      </c>
      <c r="G253" s="15">
        <v>83.99</v>
      </c>
      <c r="H253" s="15">
        <v>78.64</v>
      </c>
      <c r="I253" s="14"/>
      <c r="J253" s="15">
        <v>91.48</v>
      </c>
      <c r="K253" s="15">
        <v>102.17</v>
      </c>
      <c r="L253" s="15">
        <v>119.46</v>
      </c>
      <c r="M253" s="54"/>
      <c r="N253" s="15">
        <v>22.792177325000001</v>
      </c>
      <c r="O253" s="15">
        <v>1.6623468004999999</v>
      </c>
      <c r="P253" s="15" t="s">
        <v>13</v>
      </c>
      <c r="Q253" s="16" t="s">
        <v>13</v>
      </c>
      <c r="R253" s="37" t="s">
        <v>776</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3">
      <c r="B254" s="3"/>
      <c r="C254" s="19" t="s">
        <v>371</v>
      </c>
      <c r="D254" s="17" t="s">
        <v>347</v>
      </c>
      <c r="E254" s="17">
        <v>2</v>
      </c>
      <c r="F254" s="14">
        <v>72.900000000000006</v>
      </c>
      <c r="G254" s="14">
        <v>65.319999999999993</v>
      </c>
      <c r="H254" s="14">
        <v>57.75</v>
      </c>
      <c r="I254" s="14"/>
      <c r="J254" s="14">
        <v>74.19</v>
      </c>
      <c r="K254" s="14">
        <v>89.33</v>
      </c>
      <c r="L254" s="14">
        <v>113.83</v>
      </c>
      <c r="M254" s="54"/>
      <c r="N254" s="14">
        <v>47.130358194000003</v>
      </c>
      <c r="O254" s="31">
        <v>7.8173321173000003</v>
      </c>
      <c r="P254" s="31" t="s">
        <v>13</v>
      </c>
      <c r="Q254" s="17" t="s">
        <v>13</v>
      </c>
      <c r="R254" s="38" t="s">
        <v>777</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3">
      <c r="B255" s="3"/>
      <c r="C255" s="9" t="s">
        <v>372</v>
      </c>
      <c r="D255" s="16" t="s">
        <v>348</v>
      </c>
      <c r="E255" s="16">
        <v>4</v>
      </c>
      <c r="F255" s="15">
        <v>27.3</v>
      </c>
      <c r="G255" s="15">
        <v>23.36</v>
      </c>
      <c r="H255" s="15">
        <v>19.420000000000002</v>
      </c>
      <c r="I255" s="14"/>
      <c r="J255" s="15">
        <v>35.56</v>
      </c>
      <c r="K255" s="15">
        <v>43.43</v>
      </c>
      <c r="L255" s="15">
        <v>56.17</v>
      </c>
      <c r="M255" s="54"/>
      <c r="N255" s="15">
        <v>49.186942567999999</v>
      </c>
      <c r="O255" s="15">
        <v>4.8324655255</v>
      </c>
      <c r="P255" s="15" t="s">
        <v>13</v>
      </c>
      <c r="Q255" s="16" t="s">
        <v>16</v>
      </c>
      <c r="R255" s="37" t="s">
        <v>778</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3">
      <c r="B256" s="3"/>
      <c r="C256" s="19" t="s">
        <v>373</v>
      </c>
      <c r="D256" s="17" t="s">
        <v>374</v>
      </c>
      <c r="E256" s="17">
        <v>0</v>
      </c>
      <c r="F256" s="14">
        <v>41.76</v>
      </c>
      <c r="G256" s="14">
        <v>37.369999999999997</v>
      </c>
      <c r="H256" s="14">
        <v>32.979999999999997</v>
      </c>
      <c r="I256" s="14"/>
      <c r="J256" s="14">
        <v>42.88</v>
      </c>
      <c r="K256" s="14">
        <v>51.65</v>
      </c>
      <c r="L256" s="14">
        <v>65.849999999999994</v>
      </c>
      <c r="M256" s="54"/>
      <c r="N256" s="14">
        <v>44.317261668999997</v>
      </c>
      <c r="O256" s="31">
        <v>9.7505871126999999</v>
      </c>
      <c r="P256" s="31" t="s">
        <v>13</v>
      </c>
      <c r="Q256" s="17" t="s">
        <v>13</v>
      </c>
      <c r="R256" s="38" t="s">
        <v>779</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3">
      <c r="B257" s="3"/>
      <c r="C257" s="9" t="s">
        <v>444</v>
      </c>
      <c r="D257" s="16" t="s">
        <v>445</v>
      </c>
      <c r="E257" s="16">
        <v>3</v>
      </c>
      <c r="F257" s="15">
        <v>31.71</v>
      </c>
      <c r="G257" s="15">
        <v>25.42</v>
      </c>
      <c r="H257" s="15">
        <v>19.13</v>
      </c>
      <c r="I257" s="14"/>
      <c r="J257" s="15">
        <v>33.43</v>
      </c>
      <c r="K257" s="15">
        <v>46</v>
      </c>
      <c r="L257" s="15">
        <v>66.34</v>
      </c>
      <c r="M257" s="54"/>
      <c r="N257" s="15">
        <v>22.512142698000002</v>
      </c>
      <c r="O257" s="15">
        <v>3.3999056236</v>
      </c>
      <c r="P257" s="15" t="s">
        <v>16</v>
      </c>
      <c r="Q257" s="16" t="s">
        <v>13</v>
      </c>
      <c r="R257" s="37" t="s">
        <v>780</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3">
      <c r="B258" s="3"/>
      <c r="C258" s="19" t="s">
        <v>349</v>
      </c>
      <c r="D258" s="17" t="s">
        <v>350</v>
      </c>
      <c r="E258" s="17">
        <v>3</v>
      </c>
      <c r="F258" s="14">
        <v>140.63999999999999</v>
      </c>
      <c r="G258" s="14">
        <v>133.91999999999999</v>
      </c>
      <c r="H258" s="14">
        <v>127.21</v>
      </c>
      <c r="I258" s="14"/>
      <c r="J258" s="14">
        <v>143.15</v>
      </c>
      <c r="K258" s="14">
        <v>156.57</v>
      </c>
      <c r="L258" s="14">
        <v>178.29</v>
      </c>
      <c r="M258" s="54"/>
      <c r="N258" s="14">
        <v>30.004018094999999</v>
      </c>
      <c r="O258" s="31">
        <v>5.1556655099999995</v>
      </c>
      <c r="P258" s="31" t="s">
        <v>16</v>
      </c>
      <c r="Q258" s="17" t="s">
        <v>13</v>
      </c>
      <c r="R258" s="38" t="s">
        <v>781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3">
      <c r="B259" s="3"/>
      <c r="C259" s="9" t="s">
        <v>519</v>
      </c>
      <c r="D259" s="16" t="s">
        <v>520</v>
      </c>
      <c r="E259" s="16">
        <v>0</v>
      </c>
      <c r="F259" s="15">
        <v>20.55</v>
      </c>
      <c r="G259" s="15">
        <v>19.57</v>
      </c>
      <c r="H259" s="15">
        <v>18.59</v>
      </c>
      <c r="I259" s="14"/>
      <c r="J259" s="15">
        <v>21</v>
      </c>
      <c r="K259" s="15">
        <v>22.95</v>
      </c>
      <c r="L259" s="15">
        <v>26.11</v>
      </c>
      <c r="M259" s="54"/>
      <c r="N259" s="15">
        <v>36.503040921</v>
      </c>
      <c r="O259" s="15">
        <v>1.3592999700000001</v>
      </c>
      <c r="P259" s="15" t="s">
        <v>13</v>
      </c>
      <c r="Q259" s="16" t="s">
        <v>13</v>
      </c>
      <c r="R259" s="37" t="s">
        <v>782</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3">
      <c r="B260" s="3"/>
      <c r="C260" s="19" t="s">
        <v>521</v>
      </c>
      <c r="D260" s="17" t="s">
        <v>522</v>
      </c>
      <c r="E260" s="17">
        <v>0</v>
      </c>
      <c r="F260" s="14">
        <v>119.22</v>
      </c>
      <c r="G260" s="14">
        <v>111.04</v>
      </c>
      <c r="H260" s="14">
        <v>102.86</v>
      </c>
      <c r="I260" s="14"/>
      <c r="J260" s="14">
        <v>122.98</v>
      </c>
      <c r="K260" s="14">
        <v>139.33000000000001</v>
      </c>
      <c r="L260" s="14">
        <v>165.79</v>
      </c>
      <c r="M260" s="54"/>
      <c r="N260" s="14">
        <v>36.546892612999997</v>
      </c>
      <c r="O260" s="31">
        <v>2.9468755123000001</v>
      </c>
      <c r="P260" s="31" t="s">
        <v>13</v>
      </c>
      <c r="Q260" s="17" t="s">
        <v>13</v>
      </c>
      <c r="R260" s="38" t="s">
        <v>783</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3">
      <c r="B261" s="3"/>
      <c r="C261" s="9" t="s">
        <v>468</v>
      </c>
      <c r="D261" s="16" t="s">
        <v>485</v>
      </c>
      <c r="E261" s="16">
        <v>3</v>
      </c>
      <c r="F261" s="15">
        <v>107.81</v>
      </c>
      <c r="G261" s="15">
        <v>102.03</v>
      </c>
      <c r="H261" s="15">
        <v>96.26</v>
      </c>
      <c r="I261" s="14"/>
      <c r="J261" s="15">
        <v>109.81</v>
      </c>
      <c r="K261" s="15">
        <v>121.35</v>
      </c>
      <c r="L261" s="15">
        <v>140.03</v>
      </c>
      <c r="M261" s="54"/>
      <c r="N261" s="15">
        <v>32.908301524000002</v>
      </c>
      <c r="O261" s="15">
        <v>1.2122869445</v>
      </c>
      <c r="P261" s="15" t="s">
        <v>16</v>
      </c>
      <c r="Q261" s="16" t="s">
        <v>13</v>
      </c>
      <c r="R261" s="37" t="s">
        <v>784</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3">
      <c r="B262" s="3"/>
      <c r="C262" s="19" t="s">
        <v>375</v>
      </c>
      <c r="D262" s="17" t="s">
        <v>351</v>
      </c>
      <c r="E262" s="17">
        <v>4</v>
      </c>
      <c r="F262" s="14">
        <v>170.55</v>
      </c>
      <c r="G262" s="14">
        <v>160.93</v>
      </c>
      <c r="H262" s="14">
        <v>151.31</v>
      </c>
      <c r="I262" s="14"/>
      <c r="J262" s="14">
        <v>173.5</v>
      </c>
      <c r="K262" s="14">
        <v>192.73</v>
      </c>
      <c r="L262" s="14">
        <v>223.85</v>
      </c>
      <c r="M262" s="54"/>
      <c r="N262" s="14">
        <v>46.352707262999999</v>
      </c>
      <c r="O262" s="31">
        <v>428.39908092999997</v>
      </c>
      <c r="P262" s="31" t="s">
        <v>16</v>
      </c>
      <c r="Q262" s="17" t="s">
        <v>13</v>
      </c>
      <c r="R262" s="38" t="s">
        <v>785</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3">
      <c r="B263" s="3"/>
      <c r="C263" s="9" t="s">
        <v>523</v>
      </c>
      <c r="D263" s="16" t="s">
        <v>524</v>
      </c>
      <c r="E263" s="16">
        <v>0</v>
      </c>
      <c r="F263" s="15">
        <v>96.2</v>
      </c>
      <c r="G263" s="15">
        <v>89.68</v>
      </c>
      <c r="H263" s="15">
        <v>83.16</v>
      </c>
      <c r="I263" s="14"/>
      <c r="J263" s="15">
        <v>98.49</v>
      </c>
      <c r="K263" s="15">
        <v>111.52</v>
      </c>
      <c r="L263" s="15">
        <v>132.62</v>
      </c>
      <c r="M263" s="54"/>
      <c r="N263" s="15">
        <v>43.345959497999999</v>
      </c>
      <c r="O263" s="15">
        <v>5.4891523981999999</v>
      </c>
      <c r="P263" s="15" t="s">
        <v>13</v>
      </c>
      <c r="Q263" s="16" t="s">
        <v>13</v>
      </c>
      <c r="R263" s="37" t="s">
        <v>786</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3">
      <c r="B264" s="3"/>
      <c r="C264" s="19" t="s">
        <v>787</v>
      </c>
      <c r="D264" s="17" t="s">
        <v>788</v>
      </c>
      <c r="E264" s="17">
        <v>3</v>
      </c>
      <c r="F264" s="14">
        <v>53.95</v>
      </c>
      <c r="G264" s="14">
        <v>48.76</v>
      </c>
      <c r="H264" s="14">
        <v>43.57</v>
      </c>
      <c r="I264" s="14"/>
      <c r="J264" s="14">
        <v>55.71</v>
      </c>
      <c r="K264" s="14">
        <v>66.08</v>
      </c>
      <c r="L264" s="14">
        <v>82.88</v>
      </c>
      <c r="M264" s="54"/>
      <c r="N264" s="14">
        <v>27.758457802999999</v>
      </c>
      <c r="O264" s="31">
        <v>1.0847452522999999</v>
      </c>
      <c r="P264" s="31" t="s">
        <v>16</v>
      </c>
      <c r="Q264" s="17" t="s">
        <v>13</v>
      </c>
      <c r="R264" s="38" t="s">
        <v>789</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3">
      <c r="B265" s="3"/>
      <c r="C265" s="9" t="s">
        <v>469</v>
      </c>
      <c r="D265" s="16" t="s">
        <v>486</v>
      </c>
      <c r="E265" s="16">
        <v>0</v>
      </c>
      <c r="F265" s="15">
        <v>51.66</v>
      </c>
      <c r="G265" s="15">
        <v>47.03</v>
      </c>
      <c r="H265" s="15">
        <v>42.41</v>
      </c>
      <c r="I265" s="14"/>
      <c r="J265" s="15">
        <v>53.02</v>
      </c>
      <c r="K265" s="15">
        <v>62.26</v>
      </c>
      <c r="L265" s="15">
        <v>77.22</v>
      </c>
      <c r="M265" s="54"/>
      <c r="N265" s="15">
        <v>30.839897377</v>
      </c>
      <c r="O265" s="15">
        <v>1.2785497026999999</v>
      </c>
      <c r="P265" s="15" t="s">
        <v>13</v>
      </c>
      <c r="Q265" s="16" t="s">
        <v>13</v>
      </c>
      <c r="R265" s="37" t="s">
        <v>790</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3">
      <c r="B266" s="3"/>
      <c r="C266" s="19" t="s">
        <v>791</v>
      </c>
      <c r="D266" s="17" t="s">
        <v>792</v>
      </c>
      <c r="E266" s="17">
        <v>3</v>
      </c>
      <c r="F266" s="14">
        <v>57.12</v>
      </c>
      <c r="G266" s="14">
        <v>53.87</v>
      </c>
      <c r="H266" s="14">
        <v>50.63</v>
      </c>
      <c r="I266" s="14"/>
      <c r="J266" s="14">
        <v>57.89</v>
      </c>
      <c r="K266" s="14">
        <v>64.37</v>
      </c>
      <c r="L266" s="14">
        <v>74.86</v>
      </c>
      <c r="M266" s="54"/>
      <c r="N266" s="14">
        <v>33.662044885999997</v>
      </c>
      <c r="O266" s="31">
        <v>1.0665006195000002</v>
      </c>
      <c r="P266" s="31" t="s">
        <v>16</v>
      </c>
      <c r="Q266" s="17" t="s">
        <v>13</v>
      </c>
      <c r="R266" s="38" t="s">
        <v>793</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3">
      <c r="B267" s="3"/>
      <c r="C267" s="9" t="s">
        <v>525</v>
      </c>
      <c r="D267" s="16" t="s">
        <v>526</v>
      </c>
      <c r="E267" s="16">
        <v>3</v>
      </c>
      <c r="F267" s="15">
        <v>91.82</v>
      </c>
      <c r="G267" s="15">
        <v>70.05</v>
      </c>
      <c r="H267" s="15">
        <v>48.28</v>
      </c>
      <c r="I267" s="14"/>
      <c r="J267" s="15">
        <v>97.75</v>
      </c>
      <c r="K267" s="15">
        <v>141.28</v>
      </c>
      <c r="L267" s="15">
        <v>211.72</v>
      </c>
      <c r="M267" s="54"/>
      <c r="N267" s="15">
        <v>25.259927906000001</v>
      </c>
      <c r="O267" s="15">
        <v>2.8628586304999999</v>
      </c>
      <c r="P267" s="15" t="s">
        <v>16</v>
      </c>
      <c r="Q267" s="16" t="s">
        <v>13</v>
      </c>
      <c r="R267" s="37" t="s">
        <v>794</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3">
      <c r="B268" s="3"/>
      <c r="C268" s="19" t="s">
        <v>399</v>
      </c>
      <c r="D268" s="17" t="s">
        <v>400</v>
      </c>
      <c r="E268" s="17">
        <v>3</v>
      </c>
      <c r="F268" s="14">
        <v>421.56</v>
      </c>
      <c r="G268" s="14">
        <v>400.52</v>
      </c>
      <c r="H268" s="14">
        <v>379.48</v>
      </c>
      <c r="I268" s="14"/>
      <c r="J268" s="14">
        <v>429.01</v>
      </c>
      <c r="K268" s="14">
        <v>471.08</v>
      </c>
      <c r="L268" s="14">
        <v>539.16999999999996</v>
      </c>
      <c r="M268" s="54"/>
      <c r="N268" s="14">
        <v>31.44487251</v>
      </c>
      <c r="O268" s="31">
        <v>48.344605539999996</v>
      </c>
      <c r="P268" s="31" t="s">
        <v>16</v>
      </c>
      <c r="Q268" s="17" t="s">
        <v>13</v>
      </c>
      <c r="R268" s="38" t="s">
        <v>795</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3">
      <c r="B269" s="3"/>
      <c r="C269" s="9" t="s">
        <v>470</v>
      </c>
      <c r="D269" s="16" t="s">
        <v>487</v>
      </c>
      <c r="E269" s="16">
        <v>2</v>
      </c>
      <c r="F269" s="15">
        <v>87.52</v>
      </c>
      <c r="G269" s="15">
        <v>72.7</v>
      </c>
      <c r="H269" s="15">
        <v>57.89</v>
      </c>
      <c r="I269" s="14"/>
      <c r="J269" s="15">
        <v>90.81</v>
      </c>
      <c r="K269" s="15">
        <v>120.43</v>
      </c>
      <c r="L269" s="15">
        <v>168.36</v>
      </c>
      <c r="M269" s="54"/>
      <c r="N269" s="15">
        <v>43.340009997999999</v>
      </c>
      <c r="O269" s="15">
        <v>3.1425472344999998</v>
      </c>
      <c r="P269" s="15" t="s">
        <v>13</v>
      </c>
      <c r="Q269" s="16" t="s">
        <v>13</v>
      </c>
      <c r="R269" s="37" t="s">
        <v>796</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3">
      <c r="B270" s="3"/>
      <c r="C270" s="19" t="s">
        <v>401</v>
      </c>
      <c r="D270" s="17" t="s">
        <v>402</v>
      </c>
      <c r="E270" s="17">
        <v>0</v>
      </c>
      <c r="F270" s="14">
        <v>105.1</v>
      </c>
      <c r="G270" s="14">
        <v>98.09</v>
      </c>
      <c r="H270" s="14">
        <v>91.09</v>
      </c>
      <c r="I270" s="14"/>
      <c r="J270" s="14">
        <v>107.41</v>
      </c>
      <c r="K270" s="14">
        <v>121.41</v>
      </c>
      <c r="L270" s="14">
        <v>144.07</v>
      </c>
      <c r="M270" s="54"/>
      <c r="N270" s="14">
        <v>40.371566465000001</v>
      </c>
      <c r="O270" s="31">
        <v>156.17984443</v>
      </c>
      <c r="P270" s="31" t="s">
        <v>13</v>
      </c>
      <c r="Q270" s="17" t="s">
        <v>13</v>
      </c>
      <c r="R270" s="38" t="s">
        <v>797</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3">
      <c r="B271" s="3"/>
      <c r="C271" s="9" t="s">
        <v>403</v>
      </c>
      <c r="D271" s="16" t="s">
        <v>404</v>
      </c>
      <c r="E271" s="16">
        <v>4</v>
      </c>
      <c r="F271" s="15">
        <v>179.4</v>
      </c>
      <c r="G271" s="15">
        <v>169.36</v>
      </c>
      <c r="H271" s="15">
        <v>159.32</v>
      </c>
      <c r="I271" s="14"/>
      <c r="J271" s="15">
        <v>182.1</v>
      </c>
      <c r="K271" s="15">
        <v>202.17</v>
      </c>
      <c r="L271" s="15">
        <v>234.65</v>
      </c>
      <c r="M271" s="54"/>
      <c r="N271" s="15">
        <v>47.708906837999997</v>
      </c>
      <c r="O271" s="15">
        <v>76.633428721999991</v>
      </c>
      <c r="P271" s="15" t="s">
        <v>16</v>
      </c>
      <c r="Q271" s="16" t="s">
        <v>13</v>
      </c>
      <c r="R271" s="37" t="s">
        <v>798</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3">
      <c r="B272" s="3"/>
      <c r="C272" s="19" t="s">
        <v>405</v>
      </c>
      <c r="D272" s="17" t="s">
        <v>406</v>
      </c>
      <c r="E272" s="17">
        <v>4</v>
      </c>
      <c r="F272" s="14">
        <v>126.26</v>
      </c>
      <c r="G272" s="14">
        <v>119.29</v>
      </c>
      <c r="H272" s="14">
        <v>112.33</v>
      </c>
      <c r="I272" s="14"/>
      <c r="J272" s="14">
        <v>128.30000000000001</v>
      </c>
      <c r="K272" s="14">
        <v>142.22</v>
      </c>
      <c r="L272" s="14">
        <v>164.75</v>
      </c>
      <c r="M272" s="54"/>
      <c r="N272" s="14">
        <v>45.564916406000002</v>
      </c>
      <c r="O272" s="31">
        <v>20.009618855999999</v>
      </c>
      <c r="P272" s="31" t="s">
        <v>16</v>
      </c>
      <c r="Q272" s="17" t="s">
        <v>13</v>
      </c>
      <c r="R272" s="38" t="s">
        <v>799</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3">
      <c r="B273" s="3"/>
      <c r="C273" s="9" t="s">
        <v>471</v>
      </c>
      <c r="D273" s="16" t="s">
        <v>488</v>
      </c>
      <c r="E273" s="16">
        <v>4</v>
      </c>
      <c r="F273" s="15">
        <v>178.39</v>
      </c>
      <c r="G273" s="15">
        <v>165.69</v>
      </c>
      <c r="H273" s="15">
        <v>153</v>
      </c>
      <c r="I273" s="14"/>
      <c r="J273" s="15">
        <v>184.99</v>
      </c>
      <c r="K273" s="15">
        <v>210.37</v>
      </c>
      <c r="L273" s="15">
        <v>251.44</v>
      </c>
      <c r="M273" s="54"/>
      <c r="N273" s="15">
        <v>46.980906210999997</v>
      </c>
      <c r="O273" s="15">
        <v>3.4906045468000002</v>
      </c>
      <c r="P273" s="15" t="s">
        <v>16</v>
      </c>
      <c r="Q273" s="16" t="s">
        <v>13</v>
      </c>
      <c r="R273" s="37" t="s">
        <v>800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3">
      <c r="B274" s="3"/>
      <c r="C274" s="19" t="s">
        <v>407</v>
      </c>
      <c r="D274" s="17" t="s">
        <v>408</v>
      </c>
      <c r="E274" s="17">
        <v>3</v>
      </c>
      <c r="F274" s="14">
        <v>71.16</v>
      </c>
      <c r="G274" s="14">
        <v>66.73</v>
      </c>
      <c r="H274" s="14">
        <v>62.31</v>
      </c>
      <c r="I274" s="14"/>
      <c r="J274" s="14">
        <v>72.400000000000006</v>
      </c>
      <c r="K274" s="14">
        <v>81.239999999999995</v>
      </c>
      <c r="L274" s="14">
        <v>95.56</v>
      </c>
      <c r="M274" s="54"/>
      <c r="N274" s="14">
        <v>34.037530312999998</v>
      </c>
      <c r="O274" s="31">
        <v>24.112928552</v>
      </c>
      <c r="P274" s="31" t="s">
        <v>16</v>
      </c>
      <c r="Q274" s="17" t="s">
        <v>13</v>
      </c>
      <c r="R274" s="38" t="s">
        <v>801</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3">
      <c r="B275" s="3"/>
      <c r="C275" s="9" t="s">
        <v>409</v>
      </c>
      <c r="D275" s="16" t="s">
        <v>410</v>
      </c>
      <c r="E275" s="16">
        <v>3</v>
      </c>
      <c r="F275" s="15">
        <v>51.2</v>
      </c>
      <c r="G275" s="15">
        <v>48.6</v>
      </c>
      <c r="H275" s="15">
        <v>46</v>
      </c>
      <c r="I275" s="14"/>
      <c r="J275" s="15">
        <v>52.27</v>
      </c>
      <c r="K275" s="15">
        <v>57.46</v>
      </c>
      <c r="L275" s="15">
        <v>65.87</v>
      </c>
      <c r="M275" s="54"/>
      <c r="N275" s="15">
        <v>35.277401177999998</v>
      </c>
      <c r="O275" s="15">
        <v>7.1788247690999993</v>
      </c>
      <c r="P275" s="15" t="s">
        <v>16</v>
      </c>
      <c r="Q275" s="16" t="s">
        <v>13</v>
      </c>
      <c r="R275" s="37" t="s">
        <v>802</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3">
      <c r="B276" s="3"/>
      <c r="C276" s="19" t="s">
        <v>411</v>
      </c>
      <c r="D276" s="17" t="s">
        <v>412</v>
      </c>
      <c r="E276" s="17">
        <v>0</v>
      </c>
      <c r="F276" s="14">
        <v>108.97</v>
      </c>
      <c r="G276" s="14">
        <v>98.9</v>
      </c>
      <c r="H276" s="14">
        <v>88.84</v>
      </c>
      <c r="I276" s="14"/>
      <c r="J276" s="14">
        <v>111.96</v>
      </c>
      <c r="K276" s="14">
        <v>132.08000000000001</v>
      </c>
      <c r="L276" s="14">
        <v>164.64</v>
      </c>
      <c r="M276" s="54"/>
      <c r="N276" s="14">
        <v>27.713381996999999</v>
      </c>
      <c r="O276" s="31">
        <v>7.9558833526999999</v>
      </c>
      <c r="P276" s="31" t="s">
        <v>13</v>
      </c>
      <c r="Q276" s="17" t="s">
        <v>13</v>
      </c>
      <c r="R276" s="38" t="s">
        <v>803</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3">
      <c r="B277" s="3"/>
      <c r="C277" s="9" t="s">
        <v>527</v>
      </c>
      <c r="D277" s="16" t="s">
        <v>528</v>
      </c>
      <c r="E277" s="16">
        <v>1</v>
      </c>
      <c r="F277" s="15">
        <v>80.42</v>
      </c>
      <c r="G277" s="15">
        <v>72.540000000000006</v>
      </c>
      <c r="H277" s="15">
        <v>64.66</v>
      </c>
      <c r="I277" s="14"/>
      <c r="J277" s="15">
        <v>82.44</v>
      </c>
      <c r="K277" s="15">
        <v>98.19</v>
      </c>
      <c r="L277" s="15">
        <v>123.69</v>
      </c>
      <c r="M277" s="54"/>
      <c r="N277" s="15">
        <v>45.435974321000003</v>
      </c>
      <c r="O277" s="15">
        <v>1.5001694350000001</v>
      </c>
      <c r="P277" s="15" t="s">
        <v>13</v>
      </c>
      <c r="Q277" s="16" t="s">
        <v>13</v>
      </c>
      <c r="R277" s="37" t="s">
        <v>804</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3">
      <c r="B278" s="3"/>
      <c r="C278" s="19" t="s">
        <v>529</v>
      </c>
      <c r="D278" s="17" t="s">
        <v>530</v>
      </c>
      <c r="E278" s="17">
        <v>4</v>
      </c>
      <c r="F278" s="14">
        <v>143.28</v>
      </c>
      <c r="G278" s="14">
        <v>135.18</v>
      </c>
      <c r="H278" s="14">
        <v>127.08</v>
      </c>
      <c r="I278" s="14"/>
      <c r="J278" s="14">
        <v>145.63999999999999</v>
      </c>
      <c r="K278" s="14">
        <v>161.83000000000001</v>
      </c>
      <c r="L278" s="14">
        <v>188.03</v>
      </c>
      <c r="M278" s="54"/>
      <c r="N278" s="14">
        <v>47.727029299000002</v>
      </c>
      <c r="O278" s="31">
        <v>13.166617333</v>
      </c>
      <c r="P278" s="31" t="s">
        <v>16</v>
      </c>
      <c r="Q278" s="17" t="s">
        <v>13</v>
      </c>
      <c r="R278" s="38" t="s">
        <v>805</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3">
      <c r="B279" s="3"/>
      <c r="C279" s="9" t="s">
        <v>472</v>
      </c>
      <c r="D279" s="16" t="s">
        <v>489</v>
      </c>
      <c r="E279" s="16">
        <v>7</v>
      </c>
      <c r="F279" s="15">
        <v>311.16000000000003</v>
      </c>
      <c r="G279" s="15">
        <v>293.19</v>
      </c>
      <c r="H279" s="15">
        <v>275.22000000000003</v>
      </c>
      <c r="I279" s="14"/>
      <c r="J279" s="15">
        <v>357.48</v>
      </c>
      <c r="K279" s="15">
        <v>393.41</v>
      </c>
      <c r="L279" s="15">
        <v>451.56</v>
      </c>
      <c r="M279" s="54"/>
      <c r="N279" s="15">
        <v>49.696939127999997</v>
      </c>
      <c r="O279" s="15">
        <v>1.5420982259</v>
      </c>
      <c r="P279" s="15" t="s">
        <v>16</v>
      </c>
      <c r="Q279" s="16" t="s">
        <v>16</v>
      </c>
      <c r="R279" s="37" t="s">
        <v>806</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3">
      <c r="B280" s="3"/>
      <c r="C280" s="19" t="s">
        <v>413</v>
      </c>
      <c r="D280" s="17" t="s">
        <v>414</v>
      </c>
      <c r="E280" s="17">
        <v>0</v>
      </c>
      <c r="F280" s="14">
        <v>19.670000000000002</v>
      </c>
      <c r="G280" s="14">
        <v>17.66</v>
      </c>
      <c r="H280" s="14">
        <v>15.65</v>
      </c>
      <c r="I280" s="14"/>
      <c r="J280" s="14">
        <v>19.97</v>
      </c>
      <c r="K280" s="14">
        <v>23.98</v>
      </c>
      <c r="L280" s="14">
        <v>30.47</v>
      </c>
      <c r="M280" s="54"/>
      <c r="N280" s="14">
        <v>44.862751095</v>
      </c>
      <c r="O280" s="31">
        <v>2.1986563222999997</v>
      </c>
      <c r="P280" s="31" t="s">
        <v>13</v>
      </c>
      <c r="Q280" s="17" t="s">
        <v>13</v>
      </c>
      <c r="R280" s="38" t="s">
        <v>807</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3">
      <c r="B281" s="3"/>
      <c r="C281" s="9" t="s">
        <v>446</v>
      </c>
      <c r="D281" s="16" t="s">
        <v>447</v>
      </c>
      <c r="E281" s="16">
        <v>3</v>
      </c>
      <c r="F281" s="15">
        <v>16.05</v>
      </c>
      <c r="G281" s="15">
        <v>15.23</v>
      </c>
      <c r="H281" s="15">
        <v>14.41</v>
      </c>
      <c r="I281" s="14"/>
      <c r="J281" s="15">
        <v>16.37</v>
      </c>
      <c r="K281" s="15">
        <v>18</v>
      </c>
      <c r="L281" s="15">
        <v>20.64</v>
      </c>
      <c r="M281" s="54"/>
      <c r="N281" s="15">
        <v>33.492111649999998</v>
      </c>
      <c r="O281" s="15">
        <v>12.531364145</v>
      </c>
      <c r="P281" s="15" t="s">
        <v>16</v>
      </c>
      <c r="Q281" s="16" t="s">
        <v>13</v>
      </c>
      <c r="R281" s="37" t="s">
        <v>808</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3">
      <c r="B282" s="3"/>
      <c r="C282" s="19" t="s">
        <v>473</v>
      </c>
      <c r="D282" s="17" t="s">
        <v>490</v>
      </c>
      <c r="E282" s="17">
        <v>7</v>
      </c>
      <c r="F282" s="14" t="s">
        <v>29</v>
      </c>
      <c r="G282" s="14" t="s">
        <v>29</v>
      </c>
      <c r="H282" s="14" t="s">
        <v>29</v>
      </c>
      <c r="I282" s="14"/>
      <c r="J282" s="14" t="s">
        <v>29</v>
      </c>
      <c r="K282" s="14" t="s">
        <v>29</v>
      </c>
      <c r="L282" s="14" t="s">
        <v>29</v>
      </c>
      <c r="M282" s="54"/>
      <c r="N282" s="14" t="s">
        <v>29</v>
      </c>
      <c r="O282" s="31" t="s">
        <v>29</v>
      </c>
      <c r="P282" s="31" t="s">
        <v>29</v>
      </c>
      <c r="Q282" s="17" t="s">
        <v>29</v>
      </c>
      <c r="R282" s="38" t="s">
        <v>30</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3">
      <c r="B283" s="3"/>
      <c r="C283" s="9" t="s">
        <v>474</v>
      </c>
      <c r="D283" s="16" t="s">
        <v>491</v>
      </c>
      <c r="E283" s="16">
        <v>4</v>
      </c>
      <c r="F283" s="15">
        <v>17.8</v>
      </c>
      <c r="G283" s="15">
        <v>16.78</v>
      </c>
      <c r="H283" s="15">
        <v>15.76</v>
      </c>
      <c r="I283" s="14"/>
      <c r="J283" s="15">
        <v>18.13</v>
      </c>
      <c r="K283" s="15">
        <v>20.16</v>
      </c>
      <c r="L283" s="15">
        <v>23.45</v>
      </c>
      <c r="M283" s="54"/>
      <c r="N283" s="15">
        <v>46.513291791</v>
      </c>
      <c r="O283" s="15">
        <v>14.168387962000001</v>
      </c>
      <c r="P283" s="15" t="s">
        <v>16</v>
      </c>
      <c r="Q283" s="16" t="s">
        <v>13</v>
      </c>
      <c r="R283" s="37" t="s">
        <v>809</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3">
      <c r="B284" s="3"/>
      <c r="C284" s="19" t="s">
        <v>475</v>
      </c>
      <c r="D284" s="17" t="s">
        <v>492</v>
      </c>
      <c r="E284" s="17">
        <v>3</v>
      </c>
      <c r="F284" s="14">
        <v>19.399999999999999</v>
      </c>
      <c r="G284" s="14">
        <v>17.760000000000002</v>
      </c>
      <c r="H284" s="14">
        <v>16.12</v>
      </c>
      <c r="I284" s="14"/>
      <c r="J284" s="14">
        <v>19.829999999999998</v>
      </c>
      <c r="K284" s="14">
        <v>23.1</v>
      </c>
      <c r="L284" s="14">
        <v>28.4</v>
      </c>
      <c r="M284" s="54"/>
      <c r="N284" s="14">
        <v>19.711544901</v>
      </c>
      <c r="O284" s="31">
        <v>16.172995711999999</v>
      </c>
      <c r="P284" s="31" t="s">
        <v>16</v>
      </c>
      <c r="Q284" s="17" t="s">
        <v>13</v>
      </c>
      <c r="R284" s="38" t="s">
        <v>810</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3">
      <c r="B285" s="3"/>
      <c r="C285" s="9" t="s">
        <v>476</v>
      </c>
      <c r="D285" s="16" t="s">
        <v>493</v>
      </c>
      <c r="E285" s="16">
        <v>2</v>
      </c>
      <c r="F285" s="15">
        <v>21.22</v>
      </c>
      <c r="G285" s="15">
        <v>19.760000000000002</v>
      </c>
      <c r="H285" s="15">
        <v>18.3</v>
      </c>
      <c r="I285" s="14"/>
      <c r="J285" s="15">
        <v>21.73</v>
      </c>
      <c r="K285" s="15">
        <v>24.64</v>
      </c>
      <c r="L285" s="15">
        <v>29.35</v>
      </c>
      <c r="M285" s="54"/>
      <c r="N285" s="15">
        <v>48.513798198000003</v>
      </c>
      <c r="O285" s="15">
        <v>30.146672024000001</v>
      </c>
      <c r="P285" s="15" t="s">
        <v>13</v>
      </c>
      <c r="Q285" s="16" t="s">
        <v>13</v>
      </c>
      <c r="R285" s="37" t="s">
        <v>811</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3">
      <c r="B286" s="3"/>
      <c r="C286" s="19" t="s">
        <v>477</v>
      </c>
      <c r="D286" s="17" t="s">
        <v>494</v>
      </c>
      <c r="E286" s="17">
        <v>2</v>
      </c>
      <c r="F286" s="14">
        <v>47.29</v>
      </c>
      <c r="G286" s="14">
        <v>43.9</v>
      </c>
      <c r="H286" s="14">
        <v>40.520000000000003</v>
      </c>
      <c r="I286" s="14"/>
      <c r="J286" s="14">
        <v>48.69</v>
      </c>
      <c r="K286" s="14">
        <v>55.45</v>
      </c>
      <c r="L286" s="14">
        <v>66.400000000000006</v>
      </c>
      <c r="M286" s="54"/>
      <c r="N286" s="14">
        <v>48.654774336999999</v>
      </c>
      <c r="O286" s="31">
        <v>15.268760069000001</v>
      </c>
      <c r="P286" s="31" t="s">
        <v>13</v>
      </c>
      <c r="Q286" s="17" t="s">
        <v>13</v>
      </c>
      <c r="R286" s="38" t="s">
        <v>812</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3">
      <c r="B287" s="3"/>
      <c r="C287" s="9" t="s">
        <v>813</v>
      </c>
      <c r="D287" s="16" t="s">
        <v>814</v>
      </c>
      <c r="E287" s="16">
        <v>3</v>
      </c>
      <c r="F287" s="15">
        <v>26.08</v>
      </c>
      <c r="G287" s="15">
        <v>23.11</v>
      </c>
      <c r="H287" s="15">
        <v>20.149999999999999</v>
      </c>
      <c r="I287" s="14"/>
      <c r="J287" s="15">
        <v>27.14</v>
      </c>
      <c r="K287" s="15">
        <v>33.06</v>
      </c>
      <c r="L287" s="15">
        <v>42.64</v>
      </c>
      <c r="M287" s="54"/>
      <c r="N287" s="15">
        <v>24.111076782000001</v>
      </c>
      <c r="O287" s="15">
        <v>2.0723015655000001</v>
      </c>
      <c r="P287" s="15" t="s">
        <v>16</v>
      </c>
      <c r="Q287" s="16" t="s">
        <v>13</v>
      </c>
      <c r="R287" s="37" t="s">
        <v>815</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3">
      <c r="B288" s="3"/>
      <c r="C288" s="19" t="s">
        <v>816</v>
      </c>
      <c r="D288" s="17" t="s">
        <v>817</v>
      </c>
      <c r="E288" s="17">
        <v>0</v>
      </c>
      <c r="F288" s="14">
        <v>123.98</v>
      </c>
      <c r="G288" s="14">
        <v>105.44</v>
      </c>
      <c r="H288" s="14">
        <v>86.9</v>
      </c>
      <c r="I288" s="14"/>
      <c r="J288" s="14">
        <v>128.03</v>
      </c>
      <c r="K288" s="14">
        <v>165.11</v>
      </c>
      <c r="L288" s="14">
        <v>225.11</v>
      </c>
      <c r="M288" s="54"/>
      <c r="N288" s="14">
        <v>46.567464948999998</v>
      </c>
      <c r="O288" s="31">
        <v>2.1027791744999997</v>
      </c>
      <c r="P288" s="31" t="s">
        <v>13</v>
      </c>
      <c r="Q288" s="17" t="s">
        <v>13</v>
      </c>
      <c r="R288" s="38" t="s">
        <v>818</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3">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3">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3">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3">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3">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3">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3">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3">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3">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3">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3">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3">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3">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3">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3">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3">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3">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3">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3">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3">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3">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3">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3">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3">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3">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3">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3">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3">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3">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3">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3">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3">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3">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3">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3">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3">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3">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3">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3">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3">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3">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3">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3">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3">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3">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3">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3">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3">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3">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3">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3">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3">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3">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3">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3">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3">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3">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3">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3">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3">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3">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3">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3">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3">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ht="14.4" x14ac:dyDescent="0.3">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ht="14.4" x14ac:dyDescent="0.3">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ht="14.4" x14ac:dyDescent="0.3">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ht="14.4" x14ac:dyDescent="0.3">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ht="14.4" x14ac:dyDescent="0.3">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ht="14.4" x14ac:dyDescent="0.3">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ht="14.4" x14ac:dyDescent="0.3">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ht="14.4" x14ac:dyDescent="0.3">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3">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3">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3">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3">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3">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3">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3">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3">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3">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3">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3">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3">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3">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3">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3">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3">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3">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3">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3">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3">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3">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3">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3">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3">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3">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3">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3">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3">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3">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3">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3">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3">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3">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3">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3">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3">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4.4" x14ac:dyDescent="0.3"/>
  <cols>
    <col min="5" max="5" width="62.44140625" customWidth="1"/>
  </cols>
  <sheetData>
    <row r="5" spans="4:6" x14ac:dyDescent="0.3">
      <c r="D5" s="59" t="s">
        <v>448</v>
      </c>
      <c r="E5" s="59" t="s">
        <v>452</v>
      </c>
    </row>
    <row r="6" spans="4:6" x14ac:dyDescent="0.3">
      <c r="F6" t="s">
        <v>418</v>
      </c>
    </row>
    <row r="7" spans="4:6" ht="123.75" customHeight="1" x14ac:dyDescent="0.3">
      <c r="D7" s="56" t="s">
        <v>449</v>
      </c>
      <c r="E7" s="58" t="str">
        <f>_xlfn.XLOOKUP($E5,Tendencias!$D$17:$D$352,Tendencias!$R$17:$R$352)</f>
        <v>VALE3 está em tendência de baixa pela média de 200 dias, a parece ter completado movimento de repique de alta de curto prazo e pode estar retomando o movimento baixista. Abaixo dos 74,61 pode seguir em queda na direção dos suportes 71,57 ou 69,17. Teria sinal de repique altista fechando acima dos 76,2 mirando resistências em 79,32 ou 84,1.</v>
      </c>
      <c r="F7" s="57">
        <f>_xlfn.XLOOKUP($E5,Tendencias!$D$17:$D$352,Tendencias!$E$17:$E$352)</f>
        <v>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2026-07-29T22:43:05Z</cp:lastPrinted>
  <dcterms:created xsi:type="dcterms:W3CDTF">2020-05-21T15:06:06Z</dcterms:created>
  <dcterms:modified xsi:type="dcterms:W3CDTF">2026-07-29T22:43:11Z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