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xpcorretora-my.sharepoint.com/personal/gilberto_coelho_xpi_com_br/Documents/Documentos/giba/"/>
    </mc:Choice>
  </mc:AlternateContent>
  <xr:revisionPtr revIDLastSave="1" documentId="8_{53D64C3A-6A9F-4C0E-A873-5C1D2E25995E}" xr6:coauthVersionLast="47" xr6:coauthVersionMax="47" xr10:uidLastSave="{0BF80671-2C55-480B-8959-9E52BB4C7DBE}"/>
  <bookViews>
    <workbookView xWindow="-108" yWindow="-108" windowWidth="23256" windowHeight="13176" xr2:uid="{00000000-000D-0000-FFFF-FFFF00000000}"/>
  </bookViews>
  <sheets>
    <sheet name="Tendencias" sheetId="1" r:id="rId1"/>
    <sheet name="Consulta" sheetId="2" r:id="rId2"/>
  </sheets>
  <definedNames>
    <definedName name="_xlnm.Print_Area" localSheetId="0">Tendencias!$C$11:$R$422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2" l="1"/>
  <c r="E7" i="2"/>
  <c r="W16" i="1" l="1"/>
  <c r="X18" i="1"/>
  <c r="W18" i="1" s="1"/>
  <c r="W10" i="1"/>
  <c r="U9" i="1"/>
  <c r="X7" i="1"/>
  <c r="W7" i="1"/>
  <c r="W3" i="1" l="1"/>
  <c r="U10" i="1"/>
  <c r="Y4" i="1" s="1"/>
  <c r="X10" i="1"/>
  <c r="X3" i="1" s="1"/>
  <c r="W9" i="1"/>
  <c r="Z7" i="1"/>
  <c r="W8" i="1" s="1"/>
  <c r="Y3" i="1" l="1"/>
  <c r="X8" i="1"/>
</calcChain>
</file>

<file path=xl/sharedStrings.xml><?xml version="1.0" encoding="utf-8"?>
<sst xmlns="http://schemas.openxmlformats.org/spreadsheetml/2006/main" count="1427" uniqueCount="825">
  <si>
    <t>Ativos</t>
  </si>
  <si>
    <t>Suportes</t>
  </si>
  <si>
    <t>Suportes e Resistências</t>
  </si>
  <si>
    <t>Atualizado em 08junho2020</t>
  </si>
  <si>
    <t>Resistências</t>
  </si>
  <si>
    <t>IFR</t>
  </si>
  <si>
    <t>Vol$m</t>
  </si>
  <si>
    <t xml:space="preserve">Disclaimer: </t>
  </si>
  <si>
    <t>Análise do Ativo</t>
  </si>
  <si>
    <t>Altas</t>
  </si>
  <si>
    <t>Baixas</t>
  </si>
  <si>
    <t>Brasil</t>
  </si>
  <si>
    <t>MBRF3</t>
  </si>
  <si>
    <t>Nota media</t>
  </si>
  <si>
    <t>NotaBDR</t>
  </si>
  <si>
    <t>ativo</t>
  </si>
  <si>
    <t>BDRs</t>
  </si>
  <si>
    <t>MM21</t>
  </si>
  <si>
    <t>MM200</t>
  </si>
  <si>
    <t>Nota</t>
  </si>
  <si>
    <t>ATIVO</t>
  </si>
  <si>
    <t>Análise</t>
  </si>
  <si>
    <r>
      <t xml:space="preserve">Este relatório é atualizado diariamente e apresenta a tendência dos ativos no fechamento do dia anterior.  </t>
    </r>
    <r>
      <rPr>
        <b/>
        <sz val="10"/>
        <color rgb="FF595959"/>
        <rFont val="Arial"/>
        <family val="2"/>
      </rPr>
      <t xml:space="preserve">A tendência destacada no texto é a da média de 21 dias para o sinal de curto prazo (CP), já para o </t>
    </r>
    <r>
      <rPr>
        <sz val="10"/>
        <color rgb="FF595959"/>
        <rFont val="Arial"/>
        <family val="2"/>
      </rPr>
      <t>longo prazo (LP), usamos a média de 200 dias.</t>
    </r>
    <r>
      <rPr>
        <b/>
        <sz val="10"/>
        <color rgb="FF595959"/>
        <rFont val="Arial"/>
        <family val="2"/>
      </rPr>
      <t xml:space="preserve"> Para consulta dos ativos, pode-se usar a função CTRL + F ou CRTL + L dependendo de seu sistema operacional.
</t>
    </r>
    <r>
      <rPr>
        <sz val="10"/>
        <color rgb="FF595959"/>
        <rFont val="Arial"/>
        <family val="2"/>
      </rPr>
      <t>A</t>
    </r>
    <r>
      <rPr>
        <sz val="10"/>
        <color indexed="13"/>
        <rFont val="Arial"/>
        <family val="2"/>
      </rPr>
      <t xml:space="preserve">nálise Técnica com uso também de Fibonacci, IFR9 e volume médio mensal. A  </t>
    </r>
    <r>
      <rPr>
        <b/>
        <sz val="10"/>
        <color rgb="FF595959"/>
        <rFont val="Arial"/>
        <family val="2"/>
      </rPr>
      <t xml:space="preserve">Nota tecnica é uma escala de 0 a 10 aonde são adicionados pontos para sinais altistas, como médias móveis de 200 e 21 dias, assim como para padrões de IFR e volume. </t>
    </r>
  </si>
  <si>
    <t xml:space="preserve">Gilberto Pereira Coelho Jr. (CNPI-T 5854) </t>
  </si>
  <si>
    <t>Analista Técnico</t>
  </si>
  <si>
    <t>klbn4</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</si>
  <si>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</si>
  <si>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</si>
  <si>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</si>
  <si>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</si>
  <si>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</si>
  <si>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</si>
  <si>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</si>
  <si>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</si>
  <si>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</si>
  <si>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</si>
  <si>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</si>
  <si>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</si>
  <si>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</si>
  <si>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</si>
  <si>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</si>
  <si>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</si>
  <si>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</si>
  <si>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</si>
  <si>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</si>
  <si>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</si>
  <si>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</si>
  <si>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</si>
  <si>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Americanas</t>
  </si>
  <si>
    <t>AMER3</t>
  </si>
  <si>
    <t>Anima</t>
  </si>
  <si>
    <t>ANIM3</t>
  </si>
  <si>
    <t>Apple Inc</t>
  </si>
  <si>
    <t>AAPL34</t>
  </si>
  <si>
    <t>Applied Materials Inc</t>
  </si>
  <si>
    <t>A1MT34</t>
  </si>
  <si>
    <t>Armac</t>
  </si>
  <si>
    <t>ARML3</t>
  </si>
  <si>
    <t>Assai</t>
  </si>
  <si>
    <t>ASAI3</t>
  </si>
  <si>
    <t>Aura 360</t>
  </si>
  <si>
    <t>AURA33</t>
  </si>
  <si>
    <t>Auren</t>
  </si>
  <si>
    <t>AURE3</t>
  </si>
  <si>
    <t>Axia Energia</t>
  </si>
  <si>
    <t>AXIA3</t>
  </si>
  <si>
    <t>AXIA7</t>
  </si>
  <si>
    <t>Azevedo</t>
  </si>
  <si>
    <t>AZEV4</t>
  </si>
  <si>
    <t>Azul</t>
  </si>
  <si>
    <t>AZUL3</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</si>
  <si>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</si>
  <si>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</si>
  <si>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</si>
  <si>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</si>
  <si>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</si>
  <si>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</si>
  <si>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</si>
  <si>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</si>
  <si>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</si>
  <si>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</si>
  <si>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</si>
  <si>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</si>
  <si>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</si>
  <si>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</si>
  <si>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</si>
  <si>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</si>
  <si>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</si>
  <si>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</si>
  <si>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</si>
  <si>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</si>
  <si>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</si>
  <si>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</si>
  <si>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</si>
  <si>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</si>
  <si>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</si>
  <si>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Bradsaude</t>
  </si>
  <si>
    <t>SAUD3</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</si>
  <si>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</si>
  <si>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</si>
  <si>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</si>
  <si>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</si>
  <si>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</si>
  <si>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</si>
  <si>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</si>
  <si>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</si>
  <si>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</si>
  <si>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</si>
  <si>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</si>
  <si>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</si>
  <si>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</si>
  <si>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</si>
  <si>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</si>
  <si>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</si>
  <si>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</si>
  <si>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</si>
  <si>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</si>
  <si>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</si>
  <si>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</si>
  <si>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</si>
  <si>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</si>
  <si>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</si>
  <si>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</si>
  <si>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Compass Gas</t>
  </si>
  <si>
    <t>PASS3</t>
  </si>
  <si>
    <t/>
  </si>
  <si>
    <t>Restrita</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</si>
  <si>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</si>
  <si>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</si>
  <si>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</si>
  <si>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</si>
  <si>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</si>
  <si>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</si>
  <si>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</si>
  <si>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</si>
  <si>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</si>
  <si>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</si>
  <si>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</si>
  <si>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</si>
  <si>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</si>
  <si>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</si>
  <si>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</si>
  <si>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</si>
  <si>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</si>
  <si>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</si>
  <si>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</si>
  <si>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Dell Inc</t>
  </si>
  <si>
    <t>D1EL34</t>
  </si>
  <si>
    <t>Desktopsigma</t>
  </si>
  <si>
    <t>DESK3</t>
  </si>
  <si>
    <t>Dexco</t>
  </si>
  <si>
    <t>DXCO3</t>
  </si>
  <si>
    <t>Dimed</t>
  </si>
  <si>
    <t>PNVL3</t>
  </si>
  <si>
    <t>Direcional</t>
  </si>
  <si>
    <t>DIRR3</t>
  </si>
  <si>
    <t>Ecorodovias</t>
  </si>
  <si>
    <t>ECOR3</t>
  </si>
  <si>
    <t>Eli Lilly And Company</t>
  </si>
  <si>
    <t>LILY34</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</si>
  <si>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</si>
  <si>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</si>
  <si>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</si>
  <si>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</si>
  <si>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</si>
  <si>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</si>
  <si>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</si>
  <si>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</si>
  <si>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</si>
  <si>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</si>
  <si>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</si>
  <si>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</si>
  <si>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</si>
  <si>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</si>
  <si>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</si>
  <si>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</si>
  <si>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</si>
  <si>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</si>
  <si>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</si>
  <si>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</si>
  <si>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</si>
  <si>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</si>
  <si>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Gafisa</t>
  </si>
  <si>
    <t>GFSA3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</si>
  <si>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</si>
  <si>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</si>
  <si>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</si>
  <si>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</si>
  <si>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</si>
  <si>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</si>
  <si>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</si>
  <si>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</si>
  <si>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</si>
  <si>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</si>
  <si>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</si>
  <si>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</si>
  <si>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</si>
  <si>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</si>
  <si>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</si>
  <si>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</si>
  <si>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</si>
  <si>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</si>
  <si>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</si>
  <si>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</si>
  <si>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</si>
  <si>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</si>
  <si>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</si>
  <si>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</si>
  <si>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</si>
  <si>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</si>
  <si>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</si>
  <si>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</si>
  <si>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</si>
  <si>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</si>
  <si>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</si>
  <si>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</si>
  <si>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</si>
  <si>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</si>
  <si>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</si>
  <si>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</si>
  <si>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</si>
  <si>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</si>
  <si>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</si>
  <si>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</si>
  <si>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</si>
  <si>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</si>
  <si>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</si>
  <si>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</si>
  <si>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</si>
  <si>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</si>
  <si>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</si>
  <si>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</si>
  <si>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</si>
  <si>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</si>
  <si>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</si>
  <si>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</si>
  <si>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</si>
  <si>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</si>
  <si>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</si>
  <si>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</si>
  <si>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</si>
  <si>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</si>
  <si>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</si>
  <si>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</si>
  <si>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</si>
  <si>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</si>
  <si>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</si>
  <si>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</si>
  <si>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</si>
  <si>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</si>
  <si>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</si>
  <si>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</si>
  <si>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</si>
  <si>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</si>
  <si>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</si>
  <si>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</si>
  <si>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</si>
  <si>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</si>
  <si>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</si>
  <si>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</si>
  <si>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</si>
  <si>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</si>
  <si>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Marvell Technology Group Ltd</t>
  </si>
  <si>
    <t>M2RV34</t>
  </si>
  <si>
    <t>Mater Dei</t>
  </si>
  <si>
    <t>MATD3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</si>
  <si>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</si>
  <si>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</si>
  <si>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</si>
  <si>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</si>
  <si>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</si>
  <si>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</si>
  <si>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</si>
  <si>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</si>
  <si>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</si>
  <si>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</si>
  <si>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</si>
  <si>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</si>
  <si>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</si>
  <si>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</si>
  <si>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</si>
  <si>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</si>
  <si>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</si>
  <si>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</si>
  <si>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</si>
  <si>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</si>
  <si>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</si>
  <si>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</si>
  <si>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</si>
  <si>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</si>
  <si>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</si>
  <si>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</si>
  <si>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</si>
  <si>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</si>
  <si>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</si>
  <si>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</si>
  <si>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Multilaser</t>
  </si>
  <si>
    <t>MLAS3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</si>
  <si>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</si>
  <si>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</si>
  <si>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</si>
  <si>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</si>
  <si>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</si>
  <si>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</si>
  <si>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</si>
  <si>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</si>
  <si>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</si>
  <si>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</si>
  <si>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</si>
  <si>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</si>
  <si>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</si>
  <si>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</si>
  <si>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</si>
  <si>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</si>
  <si>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</si>
  <si>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</si>
  <si>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</si>
  <si>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</si>
  <si>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</si>
  <si>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</si>
  <si>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Palantir Technologies Inc</t>
  </si>
  <si>
    <t>P2LT34</t>
  </si>
  <si>
    <t>Paranapanema</t>
  </si>
  <si>
    <t>PMAM3</t>
  </si>
  <si>
    <t>Petrobras</t>
  </si>
  <si>
    <t>PETR3</t>
  </si>
  <si>
    <t>PETR4</t>
  </si>
  <si>
    <t>Petrorecsa</t>
  </si>
  <si>
    <t>RECV3</t>
  </si>
  <si>
    <t>Petrorio</t>
  </si>
  <si>
    <t>PRIO3</t>
  </si>
  <si>
    <t>Petzcobasi</t>
  </si>
  <si>
    <t>AUAU3</t>
  </si>
  <si>
    <t>Pine</t>
  </si>
  <si>
    <t>PINE4</t>
  </si>
  <si>
    <t>Planoeplano</t>
  </si>
  <si>
    <t>PLPL3</t>
  </si>
  <si>
    <t>Porto Seguro</t>
  </si>
  <si>
    <t>PSSA3</t>
  </si>
  <si>
    <t>Positivo Tec</t>
  </si>
  <si>
    <t>POSI3</t>
  </si>
  <si>
    <t>Paypal</t>
  </si>
  <si>
    <t>PRNR3</t>
  </si>
  <si>
    <t>Qualicorp</t>
  </si>
  <si>
    <t>QUAL3</t>
  </si>
  <si>
    <t>Quero-Quero</t>
  </si>
  <si>
    <t>LJQQ3</t>
  </si>
  <si>
    <t>RaiaDrogasil</t>
  </si>
  <si>
    <t>RADL3</t>
  </si>
  <si>
    <t>Raizen</t>
  </si>
  <si>
    <t>RAIZ4</t>
  </si>
  <si>
    <t>Randon Part</t>
  </si>
  <si>
    <t>RAPT4</t>
  </si>
  <si>
    <t>Recrusul</t>
  </si>
  <si>
    <t>RCSL4</t>
  </si>
  <si>
    <t>RDOR3</t>
  </si>
  <si>
    <t>Riachuelo</t>
  </si>
  <si>
    <t>RIAA3</t>
  </si>
  <si>
    <t>RAIL3</t>
  </si>
  <si>
    <t>Sabesp</t>
  </si>
  <si>
    <t>SBSP3</t>
  </si>
  <si>
    <t>Sanepar</t>
  </si>
  <si>
    <t>SAPR4</t>
  </si>
  <si>
    <t>SAPR11</t>
  </si>
  <si>
    <t>Santander BR</t>
  </si>
  <si>
    <t>SANB3</t>
  </si>
  <si>
    <t>SANB4</t>
  </si>
  <si>
    <t>SANB11</t>
  </si>
  <si>
    <t>Sao Martinho</t>
  </si>
  <si>
    <t>SMTO3</t>
  </si>
  <si>
    <t>Schulz</t>
  </si>
  <si>
    <t>SHUL4</t>
  </si>
  <si>
    <t>Ser Educa</t>
  </si>
  <si>
    <t>SEER3</t>
  </si>
  <si>
    <t>Sid Nacional</t>
  </si>
  <si>
    <t>CSNA3</t>
  </si>
  <si>
    <t>Simpar</t>
  </si>
  <si>
    <t>SIMH3</t>
  </si>
  <si>
    <t>SLC Agricola</t>
  </si>
  <si>
    <t>SLCE3</t>
  </si>
  <si>
    <t>Smart Fit</t>
  </si>
  <si>
    <t>SMFT3</t>
  </si>
  <si>
    <t>Space Exploration Technologies Corp</t>
  </si>
  <si>
    <t>SPCX34</t>
  </si>
  <si>
    <t>Stoneco Ltd.</t>
  </si>
  <si>
    <t>STOC34</t>
  </si>
  <si>
    <t>Strategy Inc</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</si>
  <si>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</si>
  <si>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</si>
  <si>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</si>
  <si>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</si>
  <si>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</si>
  <si>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</si>
  <si>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</si>
  <si>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</si>
  <si>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</si>
  <si>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</si>
  <si>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</si>
  <si>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</si>
  <si>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</si>
  <si>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</si>
  <si>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</si>
  <si>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</si>
  <si>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</si>
  <si>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</si>
  <si>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</si>
  <si>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</si>
  <si>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</si>
  <si>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</si>
  <si>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</si>
  <si>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</si>
  <si>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</si>
  <si>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</si>
  <si>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</si>
  <si>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</si>
  <si>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</si>
  <si>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</si>
  <si>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</si>
  <si>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</si>
  <si>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</si>
  <si>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</si>
  <si>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</si>
  <si>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</si>
  <si>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</si>
  <si>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</si>
  <si>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</si>
  <si>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</si>
  <si>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</si>
  <si>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</si>
  <si>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</si>
  <si>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</si>
  <si>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</si>
  <si>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</si>
  <si>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</si>
  <si>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</si>
  <si>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</si>
  <si>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Western Digital Corp</t>
  </si>
  <si>
    <t>W1DC34</t>
  </si>
  <si>
    <t>Wiz Co</t>
  </si>
  <si>
    <t>WIZC3</t>
  </si>
  <si>
    <t>Xp Inc.</t>
  </si>
  <si>
    <t>XPBR31</t>
  </si>
  <si>
    <t>Yduqs Part</t>
  </si>
  <si>
    <t>YDUQ3</t>
  </si>
  <si>
    <t>Etf BV Coin</t>
  </si>
  <si>
    <t>COIN11</t>
  </si>
  <si>
    <t>Fundo Buena Vista II Fundo de Índice</t>
  </si>
  <si>
    <t>QQQI11</t>
  </si>
  <si>
    <t>Hashdex Btcn</t>
  </si>
  <si>
    <t>BITH11</t>
  </si>
  <si>
    <t>Hashdex Eth</t>
  </si>
  <si>
    <t>ETHE11</t>
  </si>
  <si>
    <t>Hashdex Nci</t>
  </si>
  <si>
    <t>HASH11</t>
  </si>
  <si>
    <t>Investo Chip</t>
  </si>
  <si>
    <t>CHIP11</t>
  </si>
  <si>
    <t>Investo Wrld</t>
  </si>
  <si>
    <t>WRLD11</t>
  </si>
  <si>
    <t>Ishares Bova Ci</t>
  </si>
  <si>
    <t>BOVA11</t>
  </si>
  <si>
    <t>iShares MSCI South Korea Capped ETF</t>
  </si>
  <si>
    <t>BEWY39</t>
  </si>
  <si>
    <t>Ishares S&amp;P 500</t>
  </si>
  <si>
    <t>IVVB11</t>
  </si>
  <si>
    <t>iShares Silver Trust</t>
  </si>
  <si>
    <t>BSLV39</t>
  </si>
  <si>
    <t>Ishares Smal Ci</t>
  </si>
  <si>
    <t>SMAL11</t>
  </si>
  <si>
    <t>It Now Ibov</t>
  </si>
  <si>
    <t>BOVV11</t>
  </si>
  <si>
    <t>It Now Idiv</t>
  </si>
  <si>
    <t>DIVO11</t>
  </si>
  <si>
    <t>It Now Ifnc Fundo de Indice</t>
  </si>
  <si>
    <t>FIND11</t>
  </si>
  <si>
    <t>It Now SP BR</t>
  </si>
  <si>
    <t>SPXR11</t>
  </si>
  <si>
    <t>It Now Spxi</t>
  </si>
  <si>
    <t>SPXI11</t>
  </si>
  <si>
    <t>It Now Teck</t>
  </si>
  <si>
    <t>TECK11</t>
  </si>
  <si>
    <t>Trd Spx Usd Ci</t>
  </si>
  <si>
    <t>SPXU11</t>
  </si>
  <si>
    <t>Trend Europa</t>
  </si>
  <si>
    <t>EURP11</t>
  </si>
  <si>
    <t>Trend Ibovx</t>
  </si>
  <si>
    <t>BOVX11</t>
  </si>
  <si>
    <t>Trend Nasdaq</t>
  </si>
  <si>
    <t>NASD11</t>
  </si>
  <si>
    <t>Trend Ouro</t>
  </si>
  <si>
    <t>GOLD11</t>
  </si>
  <si>
    <t>Trend Ouro H</t>
  </si>
  <si>
    <t>GOLX11</t>
  </si>
  <si>
    <t>Trend SP Brl</t>
  </si>
  <si>
    <t>SPXH11</t>
  </si>
  <si>
    <t>Trend Us Tec</t>
  </si>
  <si>
    <t>UTEC11</t>
  </si>
  <si>
    <t>Hbr Realty</t>
  </si>
  <si>
    <t>HBRE3</t>
  </si>
  <si>
    <t>Priner</t>
  </si>
  <si>
    <t>BB Etf Ibov</t>
  </si>
  <si>
    <t>BBOV11</t>
  </si>
  <si>
    <t>Etf Brad Bov</t>
  </si>
  <si>
    <t>BOVB11</t>
  </si>
  <si>
    <t>Etf BV Spyi</t>
  </si>
  <si>
    <t>SPYI11</t>
  </si>
  <si>
    <t>iShares Semiconductor ETF</t>
  </si>
  <si>
    <t>BSOX39</t>
  </si>
  <si>
    <t>It Now Imat</t>
  </si>
  <si>
    <t>MATB11</t>
  </si>
  <si>
    <t>Nu Rend Ibov</t>
  </si>
  <si>
    <t>NDIV11</t>
  </si>
  <si>
    <t>Nuibovhighbt</t>
  </si>
  <si>
    <t>HIGH11</t>
  </si>
  <si>
    <t>Pibb Ind Brasil 50</t>
  </si>
  <si>
    <t>PIBB11</t>
  </si>
  <si>
    <t>Vaneck Gold Miners ETF</t>
  </si>
  <si>
    <t>GDXB39</t>
  </si>
  <si>
    <t>TTEN3 está em clara tendência de baixa pelas médias de 21 e 200 dias e segue em movimento de baixa. Abaixo dos 15 pode buscar suportes 14,59 ou 14,18. Teria sinal de repique altista fechando acima dos 15,26 mirando resistências em 15,91 ou 16,72.</t>
  </si>
  <si>
    <t>ABCB4 apesar de estar em tendência de alta no longo prazo pela média de 200 dias, no curto prazo está em realização. Abaixo dos 23,77 pode seguir em baixa no curto prazo mirando suportes em 23,21 ou 22,64. Teria sinal de retomada altista fechando acima dos 24,09 mirando resistências em 25,05 ou 26,18.</t>
  </si>
  <si>
    <t>A1MD34 está em tendência de alta pelas médias de 21 e 200 dias e vai mantendo sinal de força altista. Acima dos 352,78 pode buscar projeções nos 377,73 ou 428,51. Teria sinal de realização na perda dos 333,82 mirando os 295,55 ou 270,15.</t>
  </si>
  <si>
    <t>BABA34 está em tendência de baixa pela média de 200 dias, a parece ter completado movimento de repique de alta de curto prazo e pode estar retomando o movimento baixista. Abaixo dos 20,55 pode seguir em queda na direção dos suportes 16,99 ou 15,39. Teria sinal de repique altista fechando acima dos 21,12 mirando resistências em 22,14 ou 25,32.</t>
  </si>
  <si>
    <t>ALOS3 está em clara tendência de baixa pelas médias de 21 e 200 dias e segue em movimento de baixa. Abaixo dos 26,57 pode buscar suportes 25,87 ou 25,17. Teria sinal de repique altista fechando acima dos 27,41 mirando resistências em 28,82 ou 30,21.</t>
  </si>
  <si>
    <t>ALPA4 está em clara tendência de baixa pelas médias de 21 e 200 dias e segue em movimento de baixa. Abaixo dos 11,13 pode buscar suportes 10,43 ou 9,73. Teria sinal de repique altista fechando acima dos 11,73 mirando resistências em 13,39 ou 14,78. O IFR sobrevendido alerta para recuperações se superar 11,73</t>
  </si>
  <si>
    <t>GOGL34 está em clara tendência de baixa pelas médias de 21 e 200 dias e segue em movimento de baixa. Abaixo dos 133,39 pode buscar suportes 125,21 ou 117,03. Teria sinal de repique altista fechando acima dos 137,99 mirando resistências em 159,86 ou 176,21. O IFR sobrevendido alerta para recuperações se superar 137,99</t>
  </si>
  <si>
    <t>ALUP11 está em tendência de baixa pela média de 200 dias, a parece ter completado movimento de repique de alta de curto prazo e pode estar retomando o movimento baixista. Abaixo dos 33,1 pode seguir em queda na direção dos suportes 31,89 ou 31,15. Teria sinal de repique altista fechando acima dos 33,68 mirando resistências em 34,27 ou 35,74.</t>
  </si>
  <si>
    <t>AMZO34 está em clara tendência de baixa pelas médias de 21 e 200 dias e segue em movimento de baixa. Abaixo dos 58,49 pode buscar suportes 56,26 ou 54,04. Teria sinal de repique altista fechando acima dos 60,84 mirando resistências em 65,68 ou 70,12.</t>
  </si>
  <si>
    <t>ABEV3 apesar de estar em tendência de alta no longo prazo pela média de 200 dias, no curto prazo está em realização. Abaixo dos 15,84 pode seguir em baixa no curto prazo mirando suportes em 15,35 ou 14,88. Teria sinal de retomada altista fechando acima dos 16,11 mirando resistências em 16,85 ou 17,77.</t>
  </si>
  <si>
    <t>AMER3 está em tendência de baixa pela média de 200 dias, a parece ter completado movimento de repique de alta de curto prazo e pode estar retomando o movimento baixista. Abaixo dos 3,95 pode seguir em queda na direção dos suportes 3,37 ou 3,07. Teria sinal de repique altista fechando acima dos 4,05 mirando resistências em 4,31 ou 4,89.</t>
  </si>
  <si>
    <t>ANIM3 está em tendência de baixa pelas médias de 21 e 200 dias, mas começa a dar sinais de repiques de alta. Acima dos 2,22 teria sinal de repique altista mirando resistências nos 2,92 ou 3,53. Já uma perda dos 1,92 traria de volta o sinal de baixa projetando de 1,61 a 1,3.</t>
  </si>
  <si>
    <t>AAPL34 está em tendência de alta pelas médias de 21 e 200 dias, mas começa a dar sinal de possível realização. Abaixo dos 81,1 poderia realizar na direção dos suportes 70,87 ou 66,21. Caso supere os 82,48 retomaria sinal de alta com projeções nos 85,94 ou 95,25.</t>
  </si>
  <si>
    <t>A1MT34 está em tendência de alta no longo prazo, teve uma correção no curto prazo, mas pode estar retomando sinal de altas. Acima dos 291,79 pode buscar 382,67 ou 455,89. Abaixo dos 264,18 retomaria sinal de realização mirando suportes em 227,56 ou 190,95.</t>
  </si>
  <si>
    <t>ARML3 apesar de estar em tendência de baixa no longo prazo pela média de 200 dias, no curto prazo está com sinal de recuperação favorecendo repiques de alta. Acima dos 3,2 pode seguir repique altista na direção resistências nos 3,56 ou 4,08. Caso perca os 3,12 teria sinal de baixa projetando de 2,71 a 2,44.</t>
  </si>
  <si>
    <t>Asml Holding Nv</t>
  </si>
  <si>
    <t>ASML34</t>
  </si>
  <si>
    <t>ASML34 está em tendência de alta no longo prazo, teve uma correção no curto prazo, mas pode estar retomando sinal de altas. Acima dos 167,86 pode buscar 188,11 ou 206,09. Abaixo dos 159 retomaria sinal de realização mirando suportes em 150 ou 141,01.</t>
  </si>
  <si>
    <t>ASAI3 está em clara tendência de baixa pelas médias de 21 e 200 dias e segue em movimento de baixa. Abaixo dos 8,01 pode buscar suportes 7,67 ou 7,34. Teria sinal de repique altista fechando acima dos 8,34 mirando resistências em 9,08 ou 9,74.</t>
  </si>
  <si>
    <t>AURA33 está em clara tendência de baixa pelas médias de 21 e 200 dias e segue em movimento de baixa. Abaixo dos 89,59 pode buscar suportes 82,55 ou 71,91. Teria sinal de repique altista fechando acima dos 93,39 mirando resistências em 116,96 ou 138,22.</t>
  </si>
  <si>
    <t>AURE3 está em clara tendência de baixa pelas médias de 21 e 200 dias e segue em movimento de baixa. Abaixo dos 11,19 pode buscar suportes 10,62 ou 10,05. Teria sinal de repique altista fechando acima dos 11,5 mirando resistências em 13,03 ou 14,16.</t>
  </si>
  <si>
    <t>AXIA3 está em clara tendência de baixa pelas médias de 21 e 200 dias e segue em movimento de baixa. Abaixo dos 50,81 pode buscar suportes 49,27 ou 47,2. Teria sinal de repique altista fechando acima dos 51,74 mirando resistências em 55,94 ou 60,06.</t>
  </si>
  <si>
    <t>AXIA7 está em clara tendência de baixa pelas médias de 21 e 200 dias e segue em movimento de baixa. Abaixo dos 49,86 pode buscar suportes 48,04 ou 45,98. Teria sinal de repique altista fechando acima dos 50,85 mirando resistências em 54,68 ou 58,78.</t>
  </si>
  <si>
    <t>AZEV4 está em tendência de baixa pelas médias de 21 e 200 dias, mas começa a dar sinais de repiques de alta. Acima dos 1,3 teria sinal de repique altista mirando resistências nos 2,37 ou 3,12. Já uma perda dos 1,15 traria de volta o sinal de baixa projetando de 0,77 a 0,39.</t>
  </si>
  <si>
    <t>AZUL3 está em clara tendência de baixa pelas médias de 21 e 200 dias e segue em movimento de baixa. Abaixo dos 21,31 pode buscar suportes 19,93 ou 18,56. Teria sinal de repique altista fechando acima dos 22,18 mirando resistências em 25,75 ou 28,49.</t>
  </si>
  <si>
    <t>AZZA3 está em clara tendência de baixa pelas médias de 21 e 200 dias e segue em movimento de baixa. Abaixo dos 16,72 pode buscar suportes 15,67 ou 14,63. Teria sinal de repique altista fechando acima dos 17,71 mirando resistências em 20,1 ou 22,18.</t>
  </si>
  <si>
    <t>B3SA3 está em tendência de alta pelas médias de 21 e 200 dias, mas começa a dar sinal de possível realização. Abaixo dos 15,48 poderia realizar na direção dos suportes 14,12 ou 13,56. Caso supere os 15,92 retomaria sinal de alta com projeções nos 17,03 ou 18,83.</t>
  </si>
  <si>
    <t>BMGB4 está em tendência de alta pelas médias de 21 e 200 dias, mas começa a dar sinal de possível realização. Abaixo dos 5,3 poderia realizar na direção dos suportes 5,13 ou 5,04. Caso supere os 5,42 retomaria sinal de alta com projeções nos 5,59 ou 5,88.</t>
  </si>
  <si>
    <t>BRSR6 está em tendência de baixa pela média de 200 dias, a parece ter completado movimento de repique de alta de curto prazo e pode estar retomando o movimento baixista. Abaixo dos 14,17 pode seguir em queda na direção dos suportes 13,15 ou 12,67. Teria sinal de repique altista fechando acima dos 14,69 mirando resistências em 15,64 ou 17,18.</t>
  </si>
  <si>
    <t>BBSE3 está em tendência de alta pelas médias de 21 e 200 dias, mas começa a dar sinal de possível realização. Abaixo dos 42,13 poderia realizar na direção dos suportes 37,33 ou 35,62. Caso supere os 42,84 retomaria sinal de alta com projeções nos 46,24 ou 51,75. O IFR sobrecomprado alerta realizações se perder 42,13.</t>
  </si>
  <si>
    <t>BMOB3 está em clara tendência de baixa pelas médias de 21 e 200 dias e segue em movimento de baixa. Abaixo dos 22,62 pode buscar suportes 22,04 ou 21,47. Teria sinal de repique altista fechando acima dos 23,68 mirando resistências em 24,47 ou 25,61.</t>
  </si>
  <si>
    <t>BERK34 está em tendência de baixa pelas médias de 21 e 200 dias, mas começa a dar sinais de repiques de alta. Acima dos 124,67 teria sinal de repique altista mirando resistências nos 132,14 ou 137,72. Já uma perda dos 123,11 traria de volta o sinal de baixa projetando de 120,31 a 117,52.</t>
  </si>
  <si>
    <t>BLAU3 está em clara tendência de baixa pelas médias de 21 e 200 dias e segue em movimento de baixa. Abaixo dos 8,84 pode buscar suportes 8,28 ou 7,73. Teria sinal de repique altista fechando acima dos 9,12 mirando resistências em 10,63 ou 11,73. O IFR sobrevendido alerta para recuperações se superar 9,12</t>
  </si>
  <si>
    <t>SOJA3 está em clara tendência de baixa pelas médias de 21 e 200 dias e segue em movimento de baixa. Abaixo dos 5,61 pode buscar suportes 5,41 ou 5,21. Teria sinal de repique altista fechando acima dos 5,92 mirando resistências em 6,25 ou 6,64.</t>
  </si>
  <si>
    <t>BRBI11 está em clara tendência de baixa pelas médias de 21 e 200 dias e segue em movimento de baixa. Abaixo dos 14,53 pode buscar suportes 14,1 ou 13,64. Teria sinal de repique altista fechando acima dos 14,74 mirando resistências em 15,57 ou 16,47.</t>
  </si>
  <si>
    <t>BBDC3 está em tendência de alta pelas médias de 21 e 200 dias, mas começa a dar sinal de possível realização. Abaixo dos 16,27 poderia realizar na direção dos suportes 14,94 ou 14,41. Caso supere os 16,64 retomaria sinal de alta com projeções nos 17,69 ou 19,39.</t>
  </si>
  <si>
    <t>BBDC4 está em tendência de alta pelas médias de 21 e 200 dias, mas começa a dar sinal de possível realização. Abaixo dos 18,68 poderia realizar na direção dos suportes 17,12 ou 16,53. Caso supere os 19 retomaria sinal de alta com projeções nos 20,16 ou 22,04.</t>
  </si>
  <si>
    <t>BRAP4 está em tendência de alta pelas médias de 21 e 200 dias e vai mantendo sinal de força altista. Acima dos 22,2 pode buscar projeções nos 22,76 ou 24,08. Teria sinal de realização na perda dos 21,45 mirando os 20,61 ou 19,94. O padrão de volume favorece a alta.</t>
  </si>
  <si>
    <t>SAUD3 está em tendência de alta pelas médias de 21 e 200 dias, mas começa a dar sinal de possível realização. Abaixo dos 14,79 poderia realizar na direção dos suportes 13,73 ou 13,15. Caso supere os 15,01 retomaria sinal de alta com projeções nos 15,58 ou 16,72.</t>
  </si>
  <si>
    <t>BBAS3 está em tendência de baixa pela média de 200 dias, a parece ter completado movimento de repique de alta de curto prazo e pode estar retomando o movimento baixista. Abaixo dos 20,78 pode seguir em queda na direção dos suportes 19,41 ou 18,87. Teria sinal de repique altista fechando acima dos 21,13 mirando resistências em 22,19 ou 23,91.</t>
  </si>
  <si>
    <t>AGRO3 está em tendência de baixa pela média de 200 dias, a parece ter completado movimento de repique de alta de curto prazo e pode estar retomando o movimento baixista. Abaixo dos 18,88 pode seguir em queda na direção dos suportes 17,9 ou 17,33. Teria sinal de repique altista fechando acima dos 19,26 mirando resistências em 19,72 ou 20,84.</t>
  </si>
  <si>
    <t>BRKM5 está em tendência de baixa pelas médias de 21 e 200 dias, mas começa a dar sinais de repiques de alta. Acima dos 6,32 teria sinal de repique altista mirando resistências nos 7,67 ou 8,88. Já uma perda dos 5,7 traria de volta o sinal de baixa projetando de 5,09 a 4,48.</t>
  </si>
  <si>
    <t>BRAV3 está em tendência de alta pelas médias de 21 e 200 dias e vai mantendo sinal de força altista. Acima dos 20,73 pode buscar projeções nos 22,75 ou 26,03. Teria sinal de realização na perda dos 20,27 mirando os 17,45 ou 16,43. O padrão de volume favorece a alta. O IFR sobrecomprado alerta realizações se perder 20,27.</t>
  </si>
  <si>
    <t>AVGO34 está em tendência de alta pelas médias de 21 e 200 dias, mas começa a dar sinal de possível realização. Abaixo dos 28,15 poderia realizar na direção dos suportes 26,26 ou 25,16. Caso supere os 28,89 retomaria sinal de alta com projeções nos 29,8 ou 31,98.</t>
  </si>
  <si>
    <t>BPAC11 está em tendência de alta pelas médias de 21 e 200 dias, mas começa a dar sinal de possível realização. Abaixo dos 55,75 poderia realizar na direção dos suportes 53 ou 51,11. Caso supere os 56,69 retomaria sinal de alta com projeções nos 59,1 ou 62,86.</t>
  </si>
  <si>
    <t>CXSE3 está em tendência de alta pelas médias de 21 e 200 dias e vai mantendo sinal de força altista. Acima dos 22,54 pode buscar projeções nos 24,54 ou 27,78. Teria sinal de realização na perda dos 21,96 mirando os 19,3 ou 18,29. O IFR sobrecomprado alerta realizações se perder 21,96.</t>
  </si>
  <si>
    <t>CAML3 está em clara tendência de baixa pelas médias de 21 e 200 dias e segue em movimento de baixa. Abaixo dos 4,45 pode buscar suportes 4,1 ou 3,67. Teria sinal de repique altista fechando acima dos 4,58 mirando resistências em 5,48 ou 6,33.</t>
  </si>
  <si>
    <t>BHIA3 está em clara tendência de baixa pelas médias de 21 e 200 dias e segue em movimento de baixa. Abaixo dos 0,79 pode buscar suportes 0,66 ou 0,53. Teria sinal de repique altista fechando acima dos 0,85 mirando resistências em 1,2 ou 1,45. O IFR sobrevendido alerta para recuperações se superar 0,85</t>
  </si>
  <si>
    <t>Caterpillar Inc</t>
  </si>
  <si>
    <t>CATP34</t>
  </si>
  <si>
    <t>CATP34 apesar de estar em tendência de alta no longo prazo pela média de 200 dias, no curto prazo está em realização. Abaixo dos 269,46 pode seguir em baixa no curto prazo mirando suportes em 243,37 ou 217,28. Teria sinal de retomada altista fechando acima dos 288,39 mirando resistências em 353,89 ou 406,06.</t>
  </si>
  <si>
    <t>CBAV3 está em tendência de alta pelas médias de 21 e 200 dias e vai mantendo sinal de força altista. Acima dos 10,9 pode buscar projeções nos 11,02 ou 11,22. Teria sinal de realização na perda dos 10,84 mirando os 10,7 ou 10,63. O padrão de volume favorece a alta.</t>
  </si>
  <si>
    <t>CEAB3 está em clara tendência de baixa pelas médias de 21 e 200 dias e segue em movimento de baixa. Abaixo dos 9,27 pode buscar suportes 8,66 ou 8,05. Teria sinal de repique altista fechando acima dos 9,67 mirando resistências em 11,24 ou 12,45.</t>
  </si>
  <si>
    <t>CMIG4 está em tendência de alta pelas médias de 21 e 200 dias, mas começa a dar sinal de possível realização. Abaixo dos 11,07 poderia realizar na direção dos suportes 10,69 ou 10,47. Caso supere os 11,39 retomaria sinal de alta com projeções nos 11,82 ou 12,52.</t>
  </si>
  <si>
    <t>Coca Cola Co</t>
  </si>
  <si>
    <t>COCA34</t>
  </si>
  <si>
    <t>COCA34 apesar de estar em tendência de alta no longo prazo pela média de 200 dias, no curto prazo está em realização. Abaixo dos 68,55 pode seguir em baixa no curto prazo mirando suportes em 67,05 ou 65,55. Teria sinal de retomada altista fechando acima dos 69,71 mirando resistências em 73,4 ou 76,39.</t>
  </si>
  <si>
    <t>COGN3 está em clara tendência de baixa pelas médias de 21 e 200 dias e segue em movimento de baixa. Abaixo dos 2,1 pode buscar suportes 1,99 ou 1,88. Teria sinal de repique altista fechando acima dos 2,16 mirando resistências em 2,44 ou 2,65.</t>
  </si>
  <si>
    <t>Coinbase Global, Inc</t>
  </si>
  <si>
    <t>C2OI34</t>
  </si>
  <si>
    <t>C2OI34 está em tendência de baixa pela média de 200 dias, a parece ter completado movimento de repique de alta de curto prazo e pode estar retomando o movimento baixista. Abaixo dos 32,35 pode seguir em queda na direção dos suportes 28,85 ou 26,39. Teria sinal de repique altista fechando acima dos 33,5 mirando resistências em 36,79 ou 41,69.</t>
  </si>
  <si>
    <t>CSMG3 está em tendência de alta pelas médias de 21 e 200 dias, mas começa a dar sinal de possível realização. Abaixo dos 63,2 poderia realizar na direção dos suportes 58,42 ou 55,51. Caso supere os 64,14 retomaria sinal de alta com projeções nos 67,82 ou 73,62.</t>
  </si>
  <si>
    <t>CPLE3 apesar de estar em tendência de alta no longo prazo pela média de 200 dias, no curto prazo está em realização. Abaixo dos 14,71 pode seguir em baixa no curto prazo mirando suportes em 14,19 ou 13,77. Teria sinal de retomada altista fechando acima dos 14,98 mirando resistências em 15,53 ou 16,35.</t>
  </si>
  <si>
    <t>CSAN3 está em tendência de baixa pela média de 200 dias, a parece ter completado movimento de repique de alta de curto prazo e pode estar retomando o movimento baixista. Abaixo dos 3,86 pode seguir em queda na direção dos suportes 3,52 ou 3,34. Teria sinal de repique altista fechando acima dos 3,94 mirando resistências em 4,1 ou 4,45.</t>
  </si>
  <si>
    <t>CPFE3 está em tendência de alta pelas médias de 21 e 200 dias, mas começa a dar sinal de possível realização. Abaixo dos 46,02 poderia realizar na direção dos suportes 43,88 ou 42,64. Caso supere os 46,64 retomaria sinal de alta com projeções nos 47,88 ou 50,35.</t>
  </si>
  <si>
    <t>CMIN3 está em tendência de alta pelas médias de 21 e 200 dias, mas começa a dar sinal de possível realização. Abaixo dos 5,63 poderia realizar na direção dos suportes 4,08 ou 3,5. Caso supere os 5,93 retomaria sinal de alta com projeções nos 7,07 ou 8,92. O IFR sobrecomprado alerta realizações se perder 5,63.</t>
  </si>
  <si>
    <t>CURY3 está em clara tendência de baixa pelas médias de 21 e 200 dias e segue em movimento de baixa. Abaixo dos 29,31 pode buscar suportes 27,26 ou 25,22. Teria sinal de repique altista fechando acima dos 30,02 mirando resistências em 35,92 ou 40.</t>
  </si>
  <si>
    <t>CVCB3 apesar de estar em tendência de baixa no longo prazo pela média de 200 dias, no curto prazo está com sinal de recuperação favorecendo repiques de alta. Acima dos 1,33 pode seguir repique altista na direção resistências nos 1,47 ou 1,72. Caso perca os 1,23 teria sinal de baixa projetando de 1,06 a 0,93. O padrão de volume favorece a alta.</t>
  </si>
  <si>
    <t>CYRE3 está em clara tendência de baixa pelas médias de 21 e 200 dias e segue em movimento de baixa. Abaixo dos 20,56 pode buscar suportes 19,58 ou 18,61. Teria sinal de repique altista fechando acima dos 21,15 mirando resistências em 23,7 ou 25,64.</t>
  </si>
  <si>
    <t>CYRE4 está em clara tendência de baixa pelas médias de 21 e 200 dias e segue em movimento de baixa. Abaixo dos 19,27 pode buscar suportes 18,42 ou 17,57. Teria sinal de repique altista fechando acima dos 19,78 mirando resistências em 22,02 ou 23,71.</t>
  </si>
  <si>
    <t>DASA3 apesar de estar em tendência de baixa no longo prazo pela média de 200 dias, no curto prazo está com sinal de recuperação favorecendo repiques de alta. Acima dos 2,96 pode seguir repique altista na direção resistências nos 3,29 ou 3,84. Caso perca os 2,83 teria sinal de baixa projetando de 2,41 a 2,24. O padrão de volume favorece a alta.</t>
  </si>
  <si>
    <t>D1EL34 está em tendência de alta pelas médias de 21 e 200 dias, mas começa a dar sinal de possível realização. Abaixo dos 2200 poderia realizar na direção dos suportes 1884,59 ou 1740,9. Caso supere os 2349,59 retomaria sinal de alta com projeções nos 2636,96 ou 3101,96.</t>
  </si>
  <si>
    <t>DESK3 está em tendência de alta pelas médias de 21 e 200 dias e vai mantendo sinal de força altista. Acima dos 18,26 pode buscar projeções nos 18,73 ou 19,5. Teria sinal de realização na perda dos 17,98 mirando os 17,49 ou 17,25. O IFR sobrecomprado alerta realizações se perder 17,98.</t>
  </si>
  <si>
    <t>DXCO3 está em tendência de baixa pela média de 200 dias, a parece ter completado movimento de repique de alta de curto prazo e pode estar retomando o movimento baixista. Abaixo dos 4,89 pode seguir em queda na direção dos suportes 4,72 ou 4,55. Teria sinal de repique altista fechando acima dos 5,03 mirando resistências em 5,25 ou 5,57.</t>
  </si>
  <si>
    <t>PNVL3 apesar de estar em tendência de baixa no longo prazo pela média de 200 dias, no curto prazo está com sinal de recuperação favorecendo repiques de alta. Acima dos 12,25 pode seguir repique altista na direção resistências nos 13,37 ou 15,19. Caso perca os 11,65 teria sinal de baixa projetando de 10,43 a 9,86. O padrão de volume favorece a alta. O IFR sobrecomprado alerta realizações se perder 11,65.</t>
  </si>
  <si>
    <t>DIRR3 está em clara tendência de baixa pelas médias de 21 e 200 dias e segue em movimento de baixa. Abaixo dos 11,41 pode buscar suportes 10,47 ou 9,54. Teria sinal de repique altista fechando acima dos 11,69 mirando resistências em 14,42 ou 16,28. O IFR sobrevendido alerta para recuperações se superar 11,69</t>
  </si>
  <si>
    <t>ECOR3 está em clara tendência de baixa pelas médias de 21 e 200 dias e segue em movimento de baixa. Abaixo dos 6,72 pode buscar suportes 6,36 ou 6,01. Teria sinal de repique altista fechando acima dos 7,02 mirando resistências em 7,86 ou 8,56.</t>
  </si>
  <si>
    <t>LILY34 está em tendência de alta no longo prazo, teve uma correção no curto prazo, mas pode estar retomando sinal de altas. Acima dos 201,79 pode buscar 214,47 ou 228,35. Abaixo dos 192 retomaria sinal de realização mirando suportes em 185,05 ou 178,11.</t>
  </si>
  <si>
    <t>EMBJ3 está em tendência de baixa pela média de 200 dias, a parece ter completado movimento de repique de alta de curto prazo e pode estar retomando o movimento baixista. Abaixo dos 82,56 pode seguir em queda na direção dos suportes 79,1 ou 76,72. Teria sinal de repique altista fechando acima dos 84,24 mirando resistências em 86,8 ou 91,55.</t>
  </si>
  <si>
    <t>ENGI11 está em tendência de alta pelas médias de 21 e 200 dias, mas começa a dar sinal de possível realização. Abaixo dos 49,52 poderia realizar na direção dos suportes 46,72 ou 44,99. Caso supere os 50,17 retomaria sinal de alta com projeções nos 52,3 ou 55,74.</t>
  </si>
  <si>
    <t>ENEV3 apesar de estar em tendência de alta no longo prazo pela média de 200 dias, no curto prazo está em realização. Abaixo dos 25 pode seguir em baixa no curto prazo mirando suportes em 24,08 ou 23,17. Teria sinal de retomada altista fechando acima dos 25,8 mirando resistências em 27,95 ou 29,77.</t>
  </si>
  <si>
    <t>EGIE3 está em clara tendência de baixa pelas médias de 21 e 200 dias e segue em movimento de baixa. Abaixo dos 29,63 pode buscar suportes 28 ou 26,38. Teria sinal de repique altista fechando acima dos 30,28 mirando resistências em 34,88 ou 38,12.</t>
  </si>
  <si>
    <t>EQTL3 está em clara tendência de baixa pelas médias de 21 e 200 dias e segue em movimento de baixa. Abaixo dos 37,98 pode buscar suportes 37,01 ou 36,05. Teria sinal de repique altista fechando acima dos 39,16 mirando resistências em 41,09 ou 43,01.</t>
  </si>
  <si>
    <t>Eucatex</t>
  </si>
  <si>
    <t>EUCA4</t>
  </si>
  <si>
    <t>EUCA4 está em tendência de alta no longo prazo, teve uma correção no curto prazo, mas pode estar retomando sinal de altas. Acima dos 22,06 pode buscar 24,61 ou 26,53. Abaixo dos 21,5 retomaria sinal de realização mirando suportes em 20,53 ou 19,57. O IFR sobrevendido alerta para recuperações se superar 22,06</t>
  </si>
  <si>
    <t>EVEN3 está em clara tendência de baixa pelas médias de 21 e 200 dias e segue em movimento de baixa. Abaixo dos 4,9 pode buscar suportes 4,61 ou 4,33. Teria sinal de repique altista fechando acima dos 5,07 mirando resistências em 5,82 ou 6,38.</t>
  </si>
  <si>
    <t>EZTC3 está em clara tendência de baixa pelas médias de 21 e 200 dias e segue em movimento de baixa. Abaixo dos 11,27 pode buscar suportes 10,5 ou 9,73. Teria sinal de repique altista fechando acima dos 11,69 mirando resistências em 13,75 ou 15,28. O IFR sobrevendido alerta para recuperações se superar 11,69</t>
  </si>
  <si>
    <t>FESA4 está em tendência de baixa pela média de 200 dias, a parece ter completado movimento de repique de alta de curto prazo e pode estar retomando o movimento baixista. Abaixo dos 6 pode seguir em queda na direção dos suportes 5,69 ou 5,53. Teria sinal de repique altista fechando acima dos 6,18 mirando resistências em 6,48 ou 6,97.</t>
  </si>
  <si>
    <t>FLRY3 está em tendência de alta pelas médias de 21 e 200 dias, mas começa a dar sinal de possível realização. Abaixo dos 16,49 poderia realizar na direção dos suportes 15,15 ou 14,63. Caso supere os 16,83 retomaria sinal de alta com projeções nos 17,86 ou 19,54.</t>
  </si>
  <si>
    <t>FRAS3 está em tendência de baixa pela média de 200 dias, a parece ter completado movimento de repique de alta de curto prazo e pode estar retomando o movimento baixista. Abaixo dos 20,65 pode seguir em queda na direção dos suportes 18,87 ou 18,08. Teria sinal de repique altista fechando acima dos 21,4 mirando resistências em 22,96 ou 25,49.</t>
  </si>
  <si>
    <t>GFSA3 está em clara tendência de baixa pelas médias de 21 e 200 dias e segue em movimento de baixa. Abaixo dos 0,33 pode buscar suportes 0 ou -0,31. Teria sinal de repique altista fechando acima dos 0,44 mirando resistências em 1,38 ou 2,02. O IFR sobrevendido alerta para recuperações se superar 0,44</t>
  </si>
  <si>
    <t>GGBR4 está em tendência de alta pelas médias de 21 e 200 dias, mas começa a dar sinal de possível realização. Abaixo dos 23,83 poderia realizar na direção dos suportes 20,49 ou 19,27. Caso supere os 24,42 retomaria sinal de alta com projeções nos 26,84 ou 30,77.</t>
  </si>
  <si>
    <t>GOAU4 está em tendência de alta pelas médias de 21 e 200 dias, mas começa a dar sinal de possível realização. Abaixo dos 10,43 poderia realizar na direção dos suportes 9,04 ou 8,53. Caso supere os 10,67 retomaria sinal de alta com projeções nos 11,67 ou 13,3.</t>
  </si>
  <si>
    <t>GGPS3 está em clara tendência de baixa pelas médias de 21 e 200 dias e segue em movimento de baixa. Abaixo dos 11,37 pode buscar suportes 10,77 ou 10,18. Teria sinal de repique altista fechando acima dos 12,01 mirando resistências em 13,28 ou 14,46.</t>
  </si>
  <si>
    <t>GRND3 está em clara tendência de baixa pelas médias de 21 e 200 dias e segue em movimento de baixa. Abaixo dos 3,66 pode buscar suportes 3,55 ou 3,45. Teria sinal de repique altista fechando acima dos 3,8 mirando resistências em 3,99 ou 4,19. O IFR sobrevendido alerta para recuperações se superar 3,8</t>
  </si>
  <si>
    <t>GMAT3 está em tendência de baixa pela média de 200 dias, a parece ter completado movimento de repique de alta de curto prazo e pode estar retomando o movimento baixista. Abaixo dos 3,83 pode seguir em queda na direção dos suportes 3,43 ou 3,23. Teria sinal de repique altista fechando acima dos 3,92 mirando resistências em 4,07 ou 4,46.</t>
  </si>
  <si>
    <t>SBFG3 está em clara tendência de baixa pelas médias de 21 e 200 dias e segue em movimento de baixa. Abaixo dos 9,32 pode buscar suportes 8,84 ou 8,36. Teria sinal de repique altista fechando acima dos 9,59 mirando resistências em 10,87 ou 11,82.</t>
  </si>
  <si>
    <t>HBRE3 está em clara tendência de baixa pelas médias de 21 e 200 dias e segue em movimento de baixa. Abaixo dos 2,07 pode buscar suportes 1,96 ou 1,68. Teria sinal de repique altista fechando acima dos 2,15 mirando resistências em 2,84 ou 3,38.</t>
  </si>
  <si>
    <t>HBOR3 está em clara tendência de baixa pelas médias de 21 e 200 dias e segue em movimento de baixa. Abaixo dos 1,91 pode buscar suportes 1,65 ou 1,41. Teria sinal de repique altista fechando acima dos 2,01 mirando resistências em 2,41 ou 2,87.</t>
  </si>
  <si>
    <t>HBSA3 está em clara tendência de baixa pelas médias de 21 e 200 dias e segue em movimento de baixa. Abaixo dos 3,27 pode buscar suportes 3,13 ou 2,99. Teria sinal de repique altista fechando acima dos 3,44 mirando resistências em 3,72 ou 3,99.</t>
  </si>
  <si>
    <t>HYPE3 está em clara tendência de baixa pelas médias de 21 e 200 dias e segue em movimento de baixa. Abaixo dos 19,98 pode buscar suportes 19,41 ou 18,84. Teria sinal de repique altista fechando acima dos 20,52 mirando resistências em 21,82 ou 22,95.</t>
  </si>
  <si>
    <t>IGTI11 está em clara tendência de baixa pelas médias de 21 e 200 dias e segue em movimento de baixa. Abaixo dos 24,08 pode buscar suportes 23,29 ou 22,5. Teria sinal de repique altista fechando acima dos 25,1 mirando resistências em 26,63 ou 28,2.</t>
  </si>
  <si>
    <t>ITLC34 está em tendência de alta no longo prazo, teve uma correção no curto prazo, mas pode estar retomando sinal de altas. Acima dos 91,05 pode buscar 122,62 ou 150,99. Abaixo dos 84,25 retomaria sinal de realização mirando suportes em 76,7 ou 62,51.</t>
  </si>
  <si>
    <t>INTB3 está em tendência de alta pelas médias de 21 e 200 dias, mas começa a dar sinal de possível realização. Abaixo dos 13,53 poderia realizar na direção dos suportes 12,67 ou 12,18. Caso supere os 13,85 retomaria sinal de alta com projeções nos 14,25 ou 15,22.</t>
  </si>
  <si>
    <t>INBR32 está em clara tendência de baixa pelas médias de 21 e 200 dias e segue em movimento de baixa. Abaixo dos 26,81 pode buscar suportes 25,75 ou 24,7. Teria sinal de repique altista fechando acima dos 28,44 mirando resistências em 30,22 ou 32,32.</t>
  </si>
  <si>
    <t>MYPK3 está em tendência de baixa pela média de 200 dias, a parece ter completado movimento de repique de alta de curto prazo e pode estar retomando o movimento baixista. Abaixo dos 9,14 pode seguir em queda na direção dos suportes 8,76 ou 8,54. Teria sinal de repique altista fechando acima dos 9,47 mirando resistências em 9,9 ou 10,61.</t>
  </si>
  <si>
    <t>RANI3 está em tendência de baixa pela média de 200 dias, a parece ter completado movimento de repique de alta de curto prazo e pode estar retomando o movimento baixista. Abaixo dos 7,9 pode seguir em queda na direção dos suportes 7,67 ou 7,52. Teria sinal de repique altista fechando acima dos 8,13 mirando resistências em 8,41 ou 8,87.</t>
  </si>
  <si>
    <t>IRBR3 apesar de estar em tendência de alta no longo prazo pela média de 200 dias, no curto prazo está em realização. Abaixo dos 53,25 pode seguir em baixa no curto prazo mirando suportes em 51,77 ou 50,3. Teria sinal de retomada altista fechando acima dos 58,02 mirando resistências em 60,96 ou 65,73.</t>
  </si>
  <si>
    <t>ISAE4 está em tendência de alta pelas médias de 21 e 200 dias, mas começa a dar sinal de possível realização. Abaixo dos 27,27 poderia realizar na direção dos suportes 26,33 ou 25,4. Caso supere os 28,73 retomaria sinal de alta com projeções nos 30,29 ou 32,15.</t>
  </si>
  <si>
    <t>ITSA4 está em tendência de alta pelas médias de 21 e 200 dias, mas começa a dar sinal de possível realização. Abaixo dos 13,6 poderia realizar na direção dos suportes 13,12 ou 12,78. Caso supere os 13,78 retomaria sinal de alta com projeções nos 14,22 ou 14,89.</t>
  </si>
  <si>
    <t>ITUB3 está em tendência de alta pelas médias de 21 e 200 dias, mas começa a dar sinal de possível realização. Abaixo dos 44,88 poderia realizar na direção dos suportes 43,4 ou 42,33. Caso supere os 45,56 retomaria sinal de alta com projeções nos 46,84 ou 48,96.</t>
  </si>
  <si>
    <t>ITUB4 apesar de estar em tendência de alta no longo prazo pela média de 200 dias, no curto prazo está em realização. Abaixo dos 42,27 pode seguir em baixa no curto prazo mirando suportes em 41,2 ou 40,13. Teria sinal de retomada altista fechando acima dos 42,87 mirando resistências em 44,64 ou 46,76.</t>
  </si>
  <si>
    <t>JALL3 está em clara tendência de baixa pelas médias de 21 e 200 dias e segue em movimento de baixa. Abaixo dos 2,04 pode buscar suportes 1,96 ou 1,86. Teria sinal de repique altista fechando acima dos 2,11 mirando resistências em 2,27 ou 2,46.</t>
  </si>
  <si>
    <t>JBSS32 apesar de estar em tendência de baixa no longo prazo pela média de 200 dias, no curto prazo está com sinal de recuperação favorecendo repiques de alta. Acima dos 64,41 pode seguir repique altista na direção resistências nos 67,59 ou 72,74. Caso perca os 59,26 teria sinal de baixa projetando de 57,66 a 56,07.</t>
  </si>
  <si>
    <t>JHSF3 está em tendência de alta pelas médias de 21 e 200 dias, mas começa a dar sinal de possível realização. Abaixo dos 11,12 poderia realizar na direção dos suportes 10,22 ou 9,83. Caso supere os 11,45 retomaria sinal de alta com projeções nos 12,21 ou 13,44.</t>
  </si>
  <si>
    <t>Johnson &amp; Johnson</t>
  </si>
  <si>
    <t>JNJB34</t>
  </si>
  <si>
    <t>JNJB34 está em tendência de alta pelas médias de 21 e 200 dias e vai mantendo sinal de força altista. Acima dos 88,18 pode buscar projeções nos 92,41 ou 98,59. Teria sinal de realização na perda dos 86,39 mirando os 82,4 ou 79,3. O padrão de volume favorece a alta.</t>
  </si>
  <si>
    <t>JPMC34 está em tendência de alta pelas médias de 21 e 200 dias e vai mantendo sinal de força altista. Acima dos 178,3 pode buscar projeções nos 186,02 ou 198,52. Teria sinal de realização na perda dos 175,65 mirando os 165,8 ou 161,93. O padrão de volume favorece a alta.</t>
  </si>
  <si>
    <t>JSLG3 apesar de estar em tendência de baixa no longo prazo pela média de 200 dias, no curto prazo está com sinal de recuperação favorecendo repiques de alta. Acima dos 5,69 pode seguir repique altista na direção resistências nos 5,97 ou 6,37. Caso perca os 5,31 teria sinal de baixa projetando de 5,1 a 4,9.</t>
  </si>
  <si>
    <t>KEPL3 está em clara tendência de baixa pelas médias de 21 e 200 dias e segue em movimento de baixa. Abaixo dos 6,27 pode buscar suportes 6,12 ou 5,97. Teria sinal de repique altista fechando acima dos 6,5 mirando resistências em 6,75 ou 7,04.</t>
  </si>
  <si>
    <t>KLBN3 está em tendência de baixa pela média de 200 dias, a parece ter completado movimento de repique de alta de curto prazo e pode estar retomando o movimento baixista. Abaixo dos 3,49 pode seguir em queda na direção dos suportes 3,34 ou 3,25. Teria sinal de repique altista fechando acima dos 3,61 mirando resistências em 3,77 ou 4,04.</t>
  </si>
  <si>
    <t>KLBN4 está em tendência de baixa pela média de 200 dias, a parece ter completado movimento de repique de alta de curto prazo e pode estar retomando o movimento baixista. Abaixo dos 3,48 pode seguir em queda na direção dos suportes 3,33 ou 3,24. Teria sinal de repique altista fechando acima dos 3,59 mirando resistências em 3,75 ou 4,01.</t>
  </si>
  <si>
    <t>KLBN11 está em tendência de baixa pela média de 200 dias, a parece ter completado movimento de repique de alta de curto prazo e pode estar retomando o movimento baixista. Abaixo dos 17,41 pode seguir em queda na direção dos suportes 16,61 ou 16,18. Teria sinal de repique altista fechando acima dos 18 mirando resistências em 18,85 ou 20,24.</t>
  </si>
  <si>
    <t>LAVV3 está em clara tendência de baixa pelas médias de 21 e 200 dias e segue em movimento de baixa. Abaixo dos 10,08 pode buscar suportes 9,5 ou 8,93. Teria sinal de repique altista fechando acima dos 10,49 mirando resistências em 11,94 ou 13,08.</t>
  </si>
  <si>
    <t>LIGT3 apesar de estar em tendência de baixa no longo prazo pela média de 200 dias, no curto prazo está com sinal de recuperação favorecendo repiques de alta. Acima dos 3,23 pode seguir repique altista na direção resistências nos 3,58 ou 4,06. Caso perca os 3,05 teria sinal de baixa projetando de 2,79 a 2,54.</t>
  </si>
  <si>
    <t>RENT3 está em clara tendência de baixa pelas médias de 21 e 200 dias e segue em movimento de baixa. Abaixo dos 36,03 pode buscar suportes 33,89 ou 31,75. Teria sinal de repique altista fechando acima dos 37,19 mirando resistências em 42,95 ou 47,22.</t>
  </si>
  <si>
    <t>RENT4 está em clara tendência de baixa pelas médias de 21 e 200 dias e segue em movimento de baixa. Abaixo dos 35,14 pode buscar suportes 33,23 ou 31,33. Teria sinal de repique altista fechando acima dos 36,06 mirando resistências em 41,29 ou 45,09.</t>
  </si>
  <si>
    <t>LOGG3 apesar de estar em tendência de alta no longo prazo pela média de 200 dias, no curto prazo está em realização. Abaixo dos 25,66 pode seguir em baixa no curto prazo mirando suportes em 24,72 ou 23,78. Teria sinal de retomada altista fechando acima dos 26,61 mirando resistências em 28,7 ou 30,57.</t>
  </si>
  <si>
    <t>LREN3 está em clara tendência de baixa pelas médias de 21 e 200 dias e segue em movimento de baixa. Abaixo dos 13,12 pode buscar suportes 12,47 ou 11,82. Teria sinal de repique altista fechando acima dos 13,48 mirando resistências em 15,22 ou 16,51.</t>
  </si>
  <si>
    <t>LWSA3 está em clara tendência de baixa pelas médias de 21 e 200 dias e segue em movimento de baixa. Abaixo dos 3,64 pode buscar suportes 3,46 ou 3,28. Teria sinal de repique altista fechando acima dos 3,79 mirando resistências em 4,21 ou 4,56.</t>
  </si>
  <si>
    <t>MDIA3 está em clara tendência de baixa pelas médias de 21 e 200 dias e segue em movimento de baixa. Abaixo dos 17,11 pode buscar suportes 16,75 ou 16,4. Teria sinal de repique altista fechando acima dos 17,72 mirando resistências em 18,25 ou 18,95.</t>
  </si>
  <si>
    <t>MGLU3 está em clara tendência de baixa pelas médias de 21 e 200 dias e segue em movimento de baixa. Abaixo dos 4,68 pode buscar suportes 4,03 ou 3,63. Teria sinal de repique altista fechando acima dos 4,89 mirando resistências em 5,3 ou 6,08.</t>
  </si>
  <si>
    <t>POMO3 está em clara tendência de baixa pelas médias de 21 e 200 dias e segue em movimento de baixa. Abaixo dos 4,81 pode buscar suportes 4,6 ou 4,26. Teria sinal de repique altista fechando acima dos 4,9 mirando resistências em 5,69 ou 6,36.</t>
  </si>
  <si>
    <t>POMO4 está em clara tendência de baixa pelas médias de 21 e 200 dias e segue em movimento de baixa. Abaixo dos 5,21 pode buscar suportes 5 ou 4,67. Teria sinal de repique altista fechando acima dos 5,32 mirando resistências em 6,06 ou 6,71.</t>
  </si>
  <si>
    <t>MBRF3 está em clara tendência de baixa pelas médias de 21 e 200 dias e segue em movimento de baixa. Abaixo dos 15,59 pode buscar suportes 14,49 ou 13,28. Teria sinal de repique altista fechando acima dos 16,2 mirando resistências em 18,4 ou 20,81.</t>
  </si>
  <si>
    <t>M2RV34 está em tendência de alta no longo prazo, teve uma correção no curto prazo, mas pode estar retomando sinal de altas. Acima dos 109 pode buscar 154,83 ou 194,06. Abaixo dos 104,46 retomaria sinal de realização mirando suportes em 91,35 ou 71,73.</t>
  </si>
  <si>
    <t>MATD3 está em tendência de baixa pela média de 200 dias, a parece ter completado movimento de repique de alta de curto prazo e pode estar retomando o movimento baixista. Abaixo dos 4,83 pode seguir em queda na direção dos suportes 4,53 ou 4,35. Teria sinal de repique altista fechando acima dos 5,11 mirando resistências em 5,46 ou 6,04.</t>
  </si>
  <si>
    <t>CASH3 apesar de estar em tendência de alta no longo prazo pela média de 200 dias, no curto prazo está em realização. Abaixo dos 4,28 pode seguir em baixa no curto prazo mirando suportes em 3,87 ou 3,53. Teria sinal de retomada altista fechando acima dos 4,43 mirando resistências em 4,95 ou 5,61.</t>
  </si>
  <si>
    <t>MELK3 está em clara tendência de baixa pelas médias de 21 e 200 dias e segue em movimento de baixa. Abaixo dos 2,88 pode buscar suportes 2,76 ou 2,64. Teria sinal de repique altista fechando acima dos 2,94 mirando resistências em 3,26 ou 3,49. O IFR sobrevendido alerta para recuperações se superar 2,94</t>
  </si>
  <si>
    <t>MELI34 apesar de estar em tendência de baixa no longo prazo pela média de 200 dias, no curto prazo está com sinal de recuperação favorecendo repiques de alta. Acima dos 76,68 pode seguir repique altista na direção resistências nos 80,92 ou 88,2. Caso perca os 75,13 teria sinal de baixa projetando de 69,13 a 65,48.</t>
  </si>
  <si>
    <t>BMEB4 está em clara tendência de baixa pelas médias de 21 e 200 dias e segue em movimento de baixa. Abaixo dos 55,44 pode buscar suportes 51,06 ou 46,68. Teria sinal de repique altista fechando acima dos 60 mirando resistências em 69,61 ou 78,36.</t>
  </si>
  <si>
    <t>M1TA34 está em clara tendência de baixa pelas médias de 21 e 200 dias e segue em movimento de baixa. Abaixo dos 108,47 pode buscar suportes 99,95 ou 92,36. Teria sinal de repique altista fechando acima dos 111,34 mirando resistências em 124,5 ou 139,67.</t>
  </si>
  <si>
    <t>LEVE3 está em clara tendência de baixa pelas médias de 21 e 200 dias e segue em movimento de baixa. Abaixo dos 31,14 pode buscar suportes 30,37 ou 29,61. Teria sinal de repique altista fechando acima dos 31,79 mirando resistências em 33,6 ou 35,12.</t>
  </si>
  <si>
    <t>MUTC34 está em tendência de alta no longo prazo, teve uma correção no curto prazo, mas pode estar retomando sinal de altas. Acima dos 855,84 pode buscar 1082,96 ou 1326,98. Abaixo dos 811,65 retomaria sinal de realização mirando suportes em 688,09 ou 566,07.</t>
  </si>
  <si>
    <t>MSFT34 está em clara tendência de baixa pelas médias de 21 e 200 dias e segue em movimento de baixa. Abaixo dos 79,99 pode buscar suportes 75,4 ou 72,06. Teria sinal de repique altista fechando acima dos 82,92 mirando resistências em 86,2 ou 92,87.</t>
  </si>
  <si>
    <t>MILS3 está em tendência de alta no longo prazo, teve uma correção no curto prazo, mas pode estar retomando sinal de altas. Acima dos 15,47 pode buscar 15,65 ou 15,94. Abaixo dos 15,36 retomaria sinal de realização mirando suportes em 15,17 ou 15,02.</t>
  </si>
  <si>
    <t>BEEF3 está em clara tendência de baixa pelas médias de 21 e 200 dias e segue em movimento de baixa. Abaixo dos 3,55 pode buscar suportes 3,42 ou 3,3. Teria sinal de repique altista fechando acima dos 3,6 mirando resistências em 3,78 ou 4.</t>
  </si>
  <si>
    <t>MTRE3 está em tendência de baixa pelas médias de 21 e 200 dias, mas começa a dar sinais de repiques de alta. Acima dos 3,06 teria sinal de repique altista mirando resistências nos 3,38 ou 3,67. Já uma perda dos 2,91 traria de volta o sinal de baixa projetando de 2,76 a 2,61.</t>
  </si>
  <si>
    <t>MOTV3 está em clara tendência de baixa pelas médias de 21 e 200 dias e segue em movimento de baixa. Abaixo dos 14,21 pode buscar suportes 13,9 ou 13,59. Teria sinal de repique altista fechando acima dos 14,66 mirando resistências em 15,21 ou 15,82.</t>
  </si>
  <si>
    <t>MDNE3 está em clara tendência de baixa pelas médias de 21 e 200 dias e segue em movimento de baixa. Abaixo dos 24,25 pode buscar suportes 22,17 ou 20,09. Teria sinal de repique altista fechando acima dos 25,34 mirando resistências em 30,98 ou 35,13.</t>
  </si>
  <si>
    <t>MOVI3 está em clara tendência de baixa pelas médias de 21 e 200 dias e segue em movimento de baixa. Abaixo dos 7,83 pode buscar suportes 7,11 ou 6,4. Teria sinal de repique altista fechando acima dos 8,04 mirando resistências em 10,14 ou 11,56. O IFR sobrevendido alerta para recuperações se superar 8,04</t>
  </si>
  <si>
    <t>MRVE3 está em clara tendência de baixa pelas médias de 21 e 200 dias e segue em movimento de baixa. Abaixo dos 4,36 pode buscar suportes 4 ou 3,65. Teria sinal de repique altista fechando acima dos 4,56 mirando resistências em 5,5 ou 6,2. O IFR sobrevendido alerta para recuperações se superar 4,56</t>
  </si>
  <si>
    <t>MLAS3 está em tendência de alta pelas médias de 21 e 200 dias, mas começa a dar sinal de possível realização. Abaixo dos 1,73 poderia realizar na direção dos suportes 1,55 ou 1,46. Caso supere os 1,81 retomaria sinal de alta com projeções nos 1,97 ou 2,23.</t>
  </si>
  <si>
    <t>MULT3 está em clara tendência de baixa pelas médias de 21 e 200 dias e segue em movimento de baixa. Abaixo dos 27,85 pode buscar suportes 27,03 ou 26,21. Teria sinal de repique altista fechando acima dos 28,88 mirando resistências em 30,5 ou 32,13.</t>
  </si>
  <si>
    <t>NATU3 está em tendência de baixa pela média de 200 dias, a parece ter completado movimento de repique de alta de curto prazo e pode estar retomando o movimento baixista. Abaixo dos 8,56 pode seguir em queda na direção dos suportes 7,68 ou 7,28. Teria sinal de repique altista fechando acima dos 8,71 mirando resistências em 8,97 ou 9,76.</t>
  </si>
  <si>
    <t>NFLX34 está em tendência de baixa pelas médias de 21 e 200 dias, mas começa a dar sinais de repiques de alta. Acima dos 7,07 teria sinal de repique altista mirando resistências nos 8,18 ou 9,1. Já uma perda dos 6,68 traria de volta o sinal de baixa projetando de 6,21 a 5,75.</t>
  </si>
  <si>
    <t>ROXO34 está em tendência de baixa pela média de 200 dias, a parece ter completado movimento de repique de alta de curto prazo e pode estar retomando o movimento baixista. Abaixo dos 11,94 pode seguir em queda na direção dos suportes 10,63 ou 10,11. Teria sinal de repique altista fechando acima dos 12,29 mirando resistências em 13,31 ou 14,97.</t>
  </si>
  <si>
    <t>NVDC34 está em tendência de alta pelas médias de 21 e 200 dias, mas começa a dar sinal de possível realização. Abaixo dos 21,83 poderia realizar na direção dos suportes 20,49 ou 19,84. Caso supere os 22,59 retomaria sinal de alta com projeções nos 23,88 ou 25,98.</t>
  </si>
  <si>
    <t>OPCT3 está em tendência de alta pelas médias de 21 e 200 dias, mas começa a dar sinal de possível realização. Abaixo dos 10,99 poderia realizar na direção dos suportes 10 ou 9,54. Caso supere os 11,16 retomaria sinal de alta com projeções nos 11,46 ou 12,36.</t>
  </si>
  <si>
    <t>ONCO3 está em clara tendência de baixa pelas médias de 21 e 200 dias e segue em movimento de baixa. Abaixo dos 0,59 pode buscar suportes 0,3 ou 0,01. Teria sinal de repique altista fechando acima dos 0,65 mirando resistências em 1,52 ou 2,09. O IFR sobrevendido alerta para recuperações se superar 0,65</t>
  </si>
  <si>
    <t>ORCL34 está em clara tendência de baixa pelas médias de 21 e 200 dias e segue em movimento de baixa. Abaixo dos 101,31 pode buscar suportes 89,97 ou 78,64. Teria sinal de repique altista fechando acima dos 105,65 mirando resistências em 137,99 ou 160,65. O IFR sobrevendido alerta para recuperações se superar 105,65</t>
  </si>
  <si>
    <t>ORVR3 apesar de estar em tendência de alta no longo prazo pela média de 200 dias, no curto prazo está em realização. Abaixo dos 70,4 pode seguir em baixa no curto prazo mirando suportes em 67,14 ou 63,88. Teria sinal de retomada altista fechando acima dos 71,8 mirando resistências em 80,95 ou 87,46.</t>
  </si>
  <si>
    <t>PCAR3 apesar de estar em tendência de baixa no longo prazo pela média de 200 dias, no curto prazo está com sinal de recuperação favorecendo repiques de alta. Acima dos 2,88 pode seguir repique altista na direção resistências nos 3,36 ou 4,14. Caso perca os 2,73 teria sinal de baixa projetando de 2,1 a 1,85. O IFR sobrecomprado alerta realizações se perder 2,73.</t>
  </si>
  <si>
    <t>PGMN3 está em clara tendência de baixa pelas médias de 21 e 200 dias e segue em movimento de baixa. Abaixo dos 3,35 pode buscar suportes 3,19 ou 3,04. Teria sinal de repique altista fechando acima dos 3,54 mirando resistências em 3,85 ou 4,15.</t>
  </si>
  <si>
    <t>P2LT34 está em tendência de baixa pelas médias de 21 e 200 dias, mas começa a dar sinais de repiques de alta. Acima dos 214,47 teria sinal de repique altista mirando resistências nos 238 ou 271,37. Já uma perda dos 204,96 traria de volta o sinal de baixa projetando de 184 a 167,31.</t>
  </si>
  <si>
    <t>PMAM3 apesar de estar em tendência de baixa no longo prazo pela média de 200 dias, no curto prazo está com sinal de recuperação favorecendo repiques de alta. Acima dos 0,32 pode seguir repique altista na direção resistências nos 0,41 ou 0,53. Caso perca os 0,28 teria sinal de baixa projetando de 0,21 a 0,14. O padrão de volume favorece a alta.</t>
  </si>
  <si>
    <t>PETR3 está em tendência de alta pelas médias de 21 e 200 dias e vai mantendo sinal de força altista. Acima dos 49,06 pode buscar projeções nos 53,84 ou 61,58. Teria sinal de realização na perda dos 48,28 mirando os 41,32 ou 38,92. O padrão de volume favorece a alta. O IFR sobrecomprado alerta realizações se perder 48,28.</t>
  </si>
  <si>
    <t>PETR4 está em tendência de alta pelas médias de 21 e 200 dias e vai mantendo sinal de força altista. Acima dos 43,49 pode buscar projeções nos 47,25 ou 53,34. Teria sinal de realização na perda dos 42,86 mirando os 37,4 ou 35,51. O IFR sobrecomprado alerta realizações se perder 42,86.</t>
  </si>
  <si>
    <t>RECV3 apesar de estar em tendência de baixa no longo prazo pela média de 200 dias, no curto prazo está com sinal de recuperação favorecendo repiques de alta. Acima dos 11,04 pode seguir repique altista na direção resistências nos 12,05 ou 13,7. Caso perca os 10,78 teria sinal de baixa projetando de 9,39 a 8,88. O padrão de volume favorece a alta. O IFR sobrecomprado alerta realizações se perder 10,78.</t>
  </si>
  <si>
    <t>PRIO3 está em tendência de alta pelas médias de 21 e 200 dias e vai mantendo sinal de força altista. Acima dos 61,35 pode buscar projeções nos 67,52 ou 77,51. Teria sinal de realização na perda dos 60,54 mirando os 51,36 ou 48,27. O IFR sobrecomprado alerta realizações se perder 60,54.</t>
  </si>
  <si>
    <t>AUAU3 apesar de estar em tendência de baixa no longo prazo pela média de 200 dias, no curto prazo está com sinal de recuperação favorecendo repiques de alta. Acima dos 3,33 pode seguir repique altista na direção resistências nos 3,49 ou 3,76. Caso perca os 3,19 teria sinal de baixa projetando de 3,06 a 2,97. O padrão de volume favorece a alta.</t>
  </si>
  <si>
    <t>PINE4 está em tendência de alta pelas médias de 21 e 200 dias e vai mantendo sinal de força altista. Acima dos 13,28 pode buscar projeções nos 14,78 ou 17,21. Teria sinal de realização na perda dos 12,17 mirando os 10,85 ou 10,09. O padrão de volume favorece a alta.</t>
  </si>
  <si>
    <t>PLPL3 está em clara tendência de baixa pelas médias de 21 e 200 dias e segue em movimento de baixa. Abaixo dos 7,26 pode buscar suportes 6,76 ou 6,27. Teria sinal de repique altista fechando acima dos 7,66 mirando resistências em 8,85 ou 9,83.</t>
  </si>
  <si>
    <t>PSSA3 está em tendência de alta pelas médias de 21 e 200 dias, mas começa a dar sinal de possível realização. Abaixo dos 54,76 poderia realizar na direção dos suportes 51,32 ou 50,01. Caso supere os 55,55 retomaria sinal de alta com projeções nos 58,16 ou 62,39.</t>
  </si>
  <si>
    <t>POSI3 está em clara tendência de baixa pelas médias de 21 e 200 dias e segue em movimento de baixa. Abaixo dos 3,59 pode buscar suportes 3,41 ou 3,23. Teria sinal de repique altista fechando acima dos 3,74 mirando resistências em 4,17 ou 4,52.</t>
  </si>
  <si>
    <t>PRNR3 está em tendência de alta pelas médias de 21 e 200 dias e vai mantendo sinal de força altista. Acima dos 18,69 pode buscar projeções nos 19,4 ou 20,8. Teria sinal de realização na perda dos 18,26 mirando os 17,12 ou 16,41.</t>
  </si>
  <si>
    <t>QUAL3 está em clara tendência de baixa pelas médias de 21 e 200 dias e segue em movimento de baixa. Abaixo dos 1,39 pode buscar suportes 1,23 ou 1,08. Teria sinal de repique altista fechando acima dos 1,53 mirando resistências em 1,89 ou 2,19. O IFR sobrevendido alerta para recuperações se superar 1,53</t>
  </si>
  <si>
    <t>LJQQ3 está em clara tendência de baixa pelas médias de 21 e 200 dias e segue em movimento de baixa. Abaixo dos 1,12 pode buscar suportes 1,03 ou 0,94. Teria sinal de repique altista fechando acima dos 1,16 mirando resistências em 1,41 ou 1,58.</t>
  </si>
  <si>
    <t>RADL3 está em tendência de baixa pela média de 200 dias, a parece ter completado movimento de repique de alta de curto prazo e pode estar retomando o movimento baixista. Abaixo dos 18,08 pode seguir em queda na direção dos suportes 16,22 ou 15,36. Teria sinal de repique altista fechando acima dos 19 mirando resistências em 20,71 ou 23,49.</t>
  </si>
  <si>
    <t>RAIZ4 está em clara tendência de baixa pelas médias de 21 e 200 dias e segue em movimento de baixa. Abaixo dos 0,27 pode buscar suportes 0,21 ou 0,16. Teria sinal de repique altista fechando acima dos 0,29 mirando resistências em 0,44 ou 0,54. O IFR sobrevendido alerta para recuperações se superar 0,29</t>
  </si>
  <si>
    <t>RAPT4 apesar de estar em tendência de baixa no longo prazo pela média de 200 dias, no curto prazo está com sinal de recuperação favorecendo repiques de alta. Acima dos 4,89 pode seguir repique altista na direção resistências nos 5,22 ou 5,77. Caso perca os 4,77 teria sinal de baixa projetando de 4,34 a 4,17.</t>
  </si>
  <si>
    <t>RCSL4 apesar de estar em tendência de baixa no longo prazo pela média de 200 dias, no curto prazo está com sinal de recuperação favorecendo repiques de alta. Acima dos 0,58 pode seguir repique altista na direção resistências nos 0,71 ou 0,89. Caso perca os 0,55 teria sinal de baixa projetando de 0,41 a 0,31. O padrão de volume favorece a alta. O IFR sobrecomprado alerta realizações se perder 0,55.</t>
  </si>
  <si>
    <t>RDOR3 está em clara tendência de baixa pelas médias de 21 e 200 dias e segue em movimento de baixa. Abaixo dos 33,2 pode buscar suportes 32,18 ou 31,16. Teria sinal de repique altista fechando acima dos 34,39 mirando resistências em 36,5 ou 38,53.</t>
  </si>
  <si>
    <t>RIAA3 está em clara tendência de baixa pelas médias de 21 e 200 dias e segue em movimento de baixa. Abaixo dos 7,71 pode buscar suportes 7,19 ou 6,67. Teria sinal de repique altista fechando acima dos 8,06 mirando resistências em 9,38 ou 10,41.</t>
  </si>
  <si>
    <t>Rumo S.A.</t>
  </si>
  <si>
    <t>RAIL3 apesar de estar em tendência de baixa no longo prazo pela média de 200 dias, no curto prazo está com sinal de recuperação favorecendo repiques de alta. Acima dos 14,42 pode seguir repique altista na direção resistências nos 15,33 ou 16,81. Caso perca os 13,49 teria sinal de baixa projetando de 12,94 a 12,48. O padrão de volume favorece a alta.</t>
  </si>
  <si>
    <t>SBSP3 apesar de estar em tendência de alta no longo prazo pela média de 200 dias, no curto prazo está em realização. Abaixo dos 28,28 pode seguir em baixa no curto prazo mirando suportes em 27,38 ou 26,48. Teria sinal de retomada altista fechando acima dos 29,11 mirando resistências em 31,18 ou 32,97.</t>
  </si>
  <si>
    <t>SAPR4 está em clara tendência de baixa pelas médias de 21 e 200 dias e segue em movimento de baixa. Abaixo dos 6,95 pode buscar suportes 6,82 ou 6,69. Teria sinal de repique altista fechando acima dos 7,18 mirando resistências em 7,36 ou 7,61.</t>
  </si>
  <si>
    <t>SAPR11 está em clara tendência de baixa pelas médias de 21 e 200 dias e segue em movimento de baixa. Abaixo dos 35,77 pode buscar suportes 35,03 ou 34,3. Teria sinal de repique altista fechando acima dos 36,82 mirando resistências em 38,14 ou 39,6.</t>
  </si>
  <si>
    <t>SANB3 está em tendência de baixa pela média de 200 dias, a parece ter completado movimento de repique de alta de curto prazo e pode estar retomando o movimento baixista. Abaixo dos 13,1 pode seguir em queda na direção dos suportes 12 ou 11,6. Teria sinal de repique altista fechando acima dos 13,29 mirando resistências em 14,08 ou 15,37.</t>
  </si>
  <si>
    <t>SANB4 está em clara tendência de baixa pelas médias de 21 e 200 dias e segue em movimento de baixa. Abaixo dos 13,46 pode buscar suportes 12,99 ou 12,64. Teria sinal de repique altista fechando acima dos 14,11 mirando resistências em 14,8 ou 15,92.</t>
  </si>
  <si>
    <t>SANB11 está em tendência de baixa pela média de 200 dias, a parece ter completado movimento de repique de alta de curto prazo e pode estar retomando o movimento baixista. Abaixo dos 26,54 pode seguir em queda na direção dos suportes 24,96 ou 24,22. Teria sinal de repique altista fechando acima dos 27,33 mirando resistências em 28,79 ou 31,16.</t>
  </si>
  <si>
    <t>SMTO3 está em tendência de baixa pela média de 200 dias, a parece ter completado movimento de repique de alta de curto prazo e pode estar retomando o movimento baixista. Abaixo dos 15,66 pode seguir em queda na direção dos suportes 14,4 ou 13,64. Teria sinal de repique altista fechando acima dos 16,26 mirando resistências em 16,85 ou 18,36.</t>
  </si>
  <si>
    <t>SHUL4 está em tendência de baixa pelas médias de 21 e 200 dias, mas começa a dar sinais de repiques de alta. Acima dos 4,58 teria sinal de repique altista mirando resistências nos 4,83 ou 5,07. Já uma perda dos 4,43 traria de volta o sinal de baixa projetando de 4,3 a 4,18.</t>
  </si>
  <si>
    <t>Seagate Technology Holdings Plc</t>
  </si>
  <si>
    <t>S1TX34</t>
  </si>
  <si>
    <t>S1TX34 está em tendência de alta pelas médias de 21 e 200 dias e vai mantendo sinal de força altista. Acima dos 4758,58 pode buscar projeções nos 5762,22 ou 7061,39. Teria sinal de realização na perda dos 4607,87 mirando os 3660 ou 3010,41.</t>
  </si>
  <si>
    <t>SEER3 está em tendência de alta pelas médias de 21 e 200 dias e vai mantendo sinal de força altista. Acima dos 11,89 pode buscar projeções nos 12,45 ou 13,46. Teria sinal de realização na perda dos 11,55 mirando os 10,8 ou 10,29.</t>
  </si>
  <si>
    <t>Servicenow, Inc</t>
  </si>
  <si>
    <t>N1OW34</t>
  </si>
  <si>
    <t>N1OW34 está em clara tendência de baixa pelas médias de 21 e 200 dias e segue em movimento de baixa. Abaixo dos 9,27 pode buscar suportes 8,51 ou 7,76. Teria sinal de repique altista fechando acima dos 10,33 mirando resistências em 11,71 ou 13,21.</t>
  </si>
  <si>
    <t>CSNA3 está em tendência de baixa pela média de 200 dias, a parece ter completado movimento de repique de alta de curto prazo e pode estar retomando o movimento baixista. Abaixo dos 5,3 pode seguir em queda na direção dos suportes 4,49 ou 4,14. Teria sinal de repique altista fechando acima dos 5,61 mirando resistências em 6,3 ou 7,42.</t>
  </si>
  <si>
    <t>SIMH3 está em tendência de baixa pelas médias de 21 e 200 dias, mas começa a dar sinais de repiques de alta. Acima dos 7,9 teria sinal de repique altista mirando resistências nos 8,42 ou 9,18. Já uma perda dos 7,19 traria de volta o sinal de baixa projetando de 6,8 a 6,42.</t>
  </si>
  <si>
    <t>SLCE3 está em tendência de baixa pela média de 200 dias, a parece ter completado movimento de repique de alta de curto prazo e pode estar retomando o movimento baixista. Abaixo dos 13,69 pode seguir em queda na direção dos suportes 12,58 ou 12,06. Teria sinal de repique altista fechando acima dos 14,25 mirando resistências em 15,28 ou 16,95.</t>
  </si>
  <si>
    <t>SMFT3 está em clara tendência de baixa pelas médias de 21 e 200 dias e segue em movimento de baixa. Abaixo dos 20,09 pode buscar suportes 18,76 ou 17,92. Teria sinal de repique altista fechando acima dos 20,72 mirando resistências em 21,45 ou 23,11.</t>
  </si>
  <si>
    <t>SPCX34 está em tendência de baixa pelas médias de 21 e 200 dias, mas começa a dar sinais de repiques de alta. Acima dos 40,17 teria sinal de repique altista mirando resistências nos 59,62 ou 73,23. Já uma perda dos 37,59 traria de volta o sinal de baixa projetando de 30,78 a 23,97. O IFR sobrevendido alerta para recuperações se superar 40,17</t>
  </si>
  <si>
    <t>STOC34 está em clara tendência de baixa pelas médias de 21 e 200 dias e segue em movimento de baixa. Abaixo dos 55,13 pode buscar suportes 52,44 ou 50,47. Teria sinal de repique altista fechando acima dos 57 mirando resistências em 58,8 ou 62,73.</t>
  </si>
  <si>
    <t>M2ST34 está em clara tendência de baixa pelas médias de 21 e 200 dias e segue em movimento de baixa. Abaixo dos 6,71 pode buscar suportes 6,06 ou 5,53. Teria sinal de repique altista fechando acima dos 7,13 mirando resistências em 7,76 ou 8,81.</t>
  </si>
  <si>
    <t>SUZB3 está em tendência de baixa pela média de 200 dias, a parece ter completado movimento de repique de alta de curto prazo e pode estar retomando o movimento baixista. Abaixo dos 41,78 pode seguir em queda na direção dos suportes 39,17 ou 38,04. Teria sinal de repique altista fechando acima dos 42,82 mirando resistências em 45,07 ou 48,72.</t>
  </si>
  <si>
    <t>TAEE4 está em tendência de alta pelas médias de 21 e 200 dias e vai mantendo sinal de força altista. Acima dos 14,08 pode buscar projeções nos 14,61 ou 15,48. Teria sinal de realização na perda dos 13,83 mirando os 13,21 ou 12,94. O padrão de volume favorece a alta.</t>
  </si>
  <si>
    <t>TAEE11 está em tendência de alta pelas médias de 21 e 200 dias, mas começa a dar sinal de possível realização. Abaixo dos 41,14 poderia realizar na direção dos suportes 39,33 ou 38,47. Caso supere os 42,09 retomaria sinal de alta com projeções nos 43,79 ou 46,55.</t>
  </si>
  <si>
    <t>TSMC34 apesar de estar em tendência de alta no longo prazo pela média de 200 dias, no curto prazo está em realização. Abaixo dos 262 pode seguir em baixa no curto prazo mirando suportes em 248,04 ou 229,5. Teria sinal de retomada altista fechando acima dos 267,4 mirando resistências em 308,03 ou 345,1.</t>
  </si>
  <si>
    <t>TGMA3 está em tendência de baixa pela média de 200 dias, a parece ter completado movimento de repique de alta de curto prazo e pode estar retomando o movimento baixista. Abaixo dos 30,85 pode seguir em queda na direção dos suportes 29,46 ou 28,7. Teria sinal de repique altista fechando acima dos 31,89 mirando resistências em 33,39 ou 35,82.</t>
  </si>
  <si>
    <t>VIVT3 está em clara tendência de baixa pelas médias de 21 e 200 dias e segue em movimento de baixa. Abaixo dos 34,49 pode buscar suportes 33,47 ou 32,67. Teria sinal de repique altista fechando acima dos 36,05 mirando resistências em 37,64 ou 40,22.</t>
  </si>
  <si>
    <t>TEND3 está em tendência de alta no longo prazo, teve uma correção no curto prazo, mas pode estar retomando sinal de altas. Acima dos 29,46 pode buscar 37,94 ou 43,83. Abaixo dos 28,4 retomaria sinal de realização mirando suportes em 25,45 ou 22,5. O IFR sobrevendido alerta para recuperações se superar 29,46</t>
  </si>
  <si>
    <t>Terrasantapa</t>
  </si>
  <si>
    <t>LAND3</t>
  </si>
  <si>
    <t>LAND3 apesar de estar em tendência de baixa no longo prazo pela média de 200 dias, no curto prazo está com sinal de recuperação favorecendo repiques de alta. Acima dos 8,21 pode seguir repique altista na direção resistências nos 8,67 ou 9,54. Caso perca os 7,65 teria sinal de baixa projetando de 7,25 a 6,81. O padrão de volume favorece a alta.</t>
  </si>
  <si>
    <t>TSLA34 está em clara tendência de baixa pelas médias de 21 e 200 dias e segue em movimento de baixa. Abaixo dos 50,19 pode buscar suportes 43,93 ou 37,68. Teria sinal de repique altista fechando acima dos 54,94 mirando resistências em 70,43 ou 82,93. O IFR sobrevendido alerta para recuperações se superar 54,94</t>
  </si>
  <si>
    <t>The Goldman Sachs Group, Inc</t>
  </si>
  <si>
    <t>GSGI34</t>
  </si>
  <si>
    <t>GSGI34 está em tendência de alta pelas médias de 21 e 200 dias, mas começa a dar sinal de possível realização. Abaixo dos 180,19 poderia realizar na direção dos suportes 174,05 ou 167,24. Caso supere os 183,92 retomaria sinal de alta com projeções nos 196,06 ou 209,66.</t>
  </si>
  <si>
    <t>TIMS3 está em clara tendência de baixa pelas médias de 21 e 200 dias e segue em movimento de baixa. Abaixo dos 21,19 pode buscar suportes 20,57 ou 19,96. Teria sinal de repique altista fechando acima dos 22,03 mirando resistências em 23,17 ou 24,39.</t>
  </si>
  <si>
    <t>TOTS3 está em clara tendência de baixa pelas médias de 21 e 200 dias e segue em movimento de baixa. Abaixo dos 26,9 pode buscar suportes 25,79 ou 24,68. Teria sinal de repique altista fechando acima dos 29,07 mirando resistências em 30,49 ou 32,7.</t>
  </si>
  <si>
    <t>TFCO4 está em clara tendência de baixa pelas médias de 21 e 200 dias e segue em movimento de baixa. Abaixo dos 13,72 pode buscar suportes 13,13 ou 12,54. Teria sinal de repique altista fechando acima dos 14,21 mirando resistências em 15,62 ou 16,79.</t>
  </si>
  <si>
    <t>Trisul</t>
  </si>
  <si>
    <t>TRIS3</t>
  </si>
  <si>
    <t>TRIS3 está em tendência de baixa pelas médias de 21 e 200 dias, mas começa a dar sinais de repiques de alta. Acima dos 4,22 teria sinal de repique altista mirando resistências nos 4,6 ou 4,97. Já uma perda dos 4 traria de volta o sinal de baixa projetando de 3,81 a 3,62.</t>
  </si>
  <si>
    <t>TUPY3 está em tendência de alta pelas médias de 21 e 200 dias e vai mantendo sinal de força altista. Acima dos 16,5 pode buscar projeções nos 18,08 ou 20,65. Teria sinal de realização na perda dos 15,5 mirando os 13,93 ou 13,13.</t>
  </si>
  <si>
    <t>UGPA3 está em tendência de alta pelas médias de 21 e 200 dias e vai mantendo sinal de força altista. Acima dos 33,39 pode buscar projeções nos 38,52 ou 46,83. Teria sinal de realização na perda dos 32,73 mirando os 25,08 ou 22,51. O IFR sobrecomprado alerta realizações se perder 32,73.</t>
  </si>
  <si>
    <t>FIQE3 apesar de estar em tendência de alta no longo prazo pela média de 200 dias, no curto prazo está em realização. Abaixo dos 5,52 pode seguir em baixa no curto prazo mirando suportes em 5,35 ou 5,18. Teria sinal de retomada altista fechando acima dos 5,7 mirando resistências em 6,07 ou 6,4.</t>
  </si>
  <si>
    <t>UNIP6 está em tendência de baixa pela média de 200 dias, a parece ter completado movimento de repique de alta de curto prazo e pode estar retomando o movimento baixista. Abaixo dos 61,18 pode seguir em queda na direção dos suportes 59,11 ou 57,9. Teria sinal de repique altista fechando acima dos 63 mirando resistências em 65,4 ou 69,29.</t>
  </si>
  <si>
    <t>USIM3 apesar de estar em tendência de alta no longo prazo pela média de 200 dias, no curto prazo está em realização. Abaixo dos 7,53 pode seguir em baixa no curto prazo mirando suportes em 6,98 ou 6,65. Teria sinal de retomada altista fechando acima dos 8,04 mirando resistências em 8,69 ou 9,75.</t>
  </si>
  <si>
    <t>USIM5 está em tendência de alta pelas médias de 21 e 200 dias, mas começa a dar sinal de possível realização. Abaixo dos 8,46 poderia realizar na direção dos suportes 7,73 ou 7,37. Caso supere os 8,89 retomaria sinal de alta com projeções nos 9,6 ou 10,76.</t>
  </si>
  <si>
    <t>VALE3 está em tendência de alta pelas médias de 21 e 200 dias e vai mantendo sinal de força altista. Acima dos 77,07 pode buscar projeções nos 79,32 ou 84,1. Teria sinal de realização na perda dos 74,51 mirando os 71,57 ou 69,17.</t>
  </si>
  <si>
    <t>VLID3 está em tendência de baixa pela média de 200 dias, a parece ter completado movimento de repique de alta de curto prazo e pode estar retomando o movimento baixista. Abaixo dos 17,68 pode seguir em queda na direção dos suportes 17 ou 16,58. Teria sinal de repique altista fechando acima dos 17,93 mirando resistências em 18,35 ou 19,18.</t>
  </si>
  <si>
    <t>VAMO3 está em tendência de baixa pela média de 200 dias, a parece ter completado movimento de repique de alta de curto prazo e pode estar retomando o movimento baixista. Abaixo dos 3,15 pode seguir em queda na direção dos suportes 2,71 ou 2,52. Teria sinal de repique altista fechando acima dos 3,3 mirando resistências em 3,66 ou 4,25.</t>
  </si>
  <si>
    <t>VBBR3 está em tendência de alta pelas médias de 21 e 200 dias e vai mantendo sinal de força altista. Acima dos 35,63 pode buscar projeções nos 39,73 ou 46,38. Teria sinal de realização na perda dos 34,79 mirando os 28,98 ou 26,92. O padrão de volume favorece a alta. O IFR sobrecomprado alerta realizações se perder 34,79.</t>
  </si>
  <si>
    <t>Visa Inc</t>
  </si>
  <si>
    <t>VISA34</t>
  </si>
  <si>
    <t>VISA34 está em tendência de alta no longo prazo, teve uma correção no curto prazo, mas pode estar retomando sinal de altas. Acima dos 90,76 pode buscar 94,34 ou 100,11. Abaixo dos 88,58 retomaria sinal de realização mirando suportes em 85 ou 82,11.</t>
  </si>
  <si>
    <t>VTRU3 está em clara tendência de baixa pelas médias de 21 e 200 dias e segue em movimento de baixa. Abaixo dos 11,75 pode buscar suportes 11,1 ou 10,46. Teria sinal de repique altista fechando acima dos 12,27 mirando resistências em 13,83 ou 15,11. O IFR sobrevendido alerta para recuperações se superar 12,27</t>
  </si>
  <si>
    <t>VIVA3 está em clara tendência de baixa pelas médias de 21 e 200 dias e segue em movimento de baixa. Abaixo dos 21,2 pode buscar suportes 20,35 ou 19,5. Teria sinal de repique altista fechando acima dos 21,82 mirando resistências em 23,94 ou 25,63.</t>
  </si>
  <si>
    <t>VULC3 está em clara tendência de baixa pelas médias de 21 e 200 dias e segue em movimento de baixa. Abaixo dos 13,54 pode buscar suportes 13,11 ou 12,69. Teria sinal de repique altista fechando acima dos 14,5 mirando resistências em 14,9 ou 15,74.</t>
  </si>
  <si>
    <t>WEGE3 está em tendência de alta pelas médias de 21 e 200 dias, mas começa a dar sinal de possível realização. Abaixo dos 44,68 poderia realizar na direção dos suportes 42,46 ou 40,94. Caso supere os 47,37 retomaria sinal de alta com projeções nos 50,4 ou 55,31.</t>
  </si>
  <si>
    <t>W1DC34 apesar de estar em tendência de alta no longo prazo pela média de 200 dias, no curto prazo está em realização. Abaixo dos 2807,59 pode seguir em baixa no curto prazo mirando suportes em 2210 ou 1715,6. Teria sinal de retomada altista fechando acima dos 2922,55 mirando resistências em 3810 ou 4798,8.</t>
  </si>
  <si>
    <t>WIZC3 está em clara tendência de baixa pelas médias de 21 e 200 dias e segue em movimento de baixa. Abaixo dos 8,14 pode buscar suportes 7,64 ou 7,34. Teria sinal de repique altista fechando acima dos 8,35 mirando resistências em 8,59 ou 9,17.</t>
  </si>
  <si>
    <t>YDUQ3 está em clara tendência de baixa pelas médias de 21 e 200 dias e segue em movimento de baixa. Abaixo dos 7,46 pode buscar suportes 6,92 ou 6,39. Teria sinal de repique altista fechando acima dos 7,75 mirando resistências em 9,19 ou 10,25. O IFR sobrevendido alerta para recuperações se superar 7,75</t>
  </si>
  <si>
    <t>BBOV11 está em tendência de alta pelas médias de 21 e 200 dias e vai mantendo sinal de força altista. Acima dos 93,5 pode buscar projeções nos 96,28 ou 100,78. Teria sinal de realização na perda dos 92,57 mirando os 89 ou 87,6.</t>
  </si>
  <si>
    <t>Btgiabrselec</t>
  </si>
  <si>
    <t>BRXC11</t>
  </si>
  <si>
    <t>BRXC11 está em tendência de alta pelas médias de 21 e 200 dias, mas começa a dar sinal de possível realização. Abaixo dos 134,29 poderia realizar na direção dos suportes 130,76 ou 128,44. Caso supere os 134,9 retomaria sinal de alta com projeções nos 138,25 ou 142,87.</t>
  </si>
  <si>
    <t>BOVB11 está em tendência de alta pelas médias de 21 e 200 dias, mas começa a dar sinal de possível realização. Abaixo dos 180,51 poderia realizar na direção dos suportes 173,7 ou 171,02. Caso supere os 182,35 retomaria sinal de alta com projeções nos 187,69 ou 196,34.</t>
  </si>
  <si>
    <t>COIN11 está em tendência de baixa pela média de 200 dias, a parece ter completado movimento de repique de alta de curto prazo e pode estar retomando o movimento baixista. Abaixo dos 38 pode seguir em queda na direção dos suportes 35,56 ou 34,32. Teria sinal de repique altista fechando acima dos 38,66 mirando resistências em 39,57 ou 42,04.</t>
  </si>
  <si>
    <t>SPYI11 apesar de estar em tendência de alta no longo prazo pela média de 200 dias, no curto prazo está em realização. Abaixo dos 104,51 pode seguir em baixa no curto prazo mirando suportes em 103,22 ou 101,94. Teria sinal de retomada altista fechando acima dos 106,24 mirando resistências em 108,66 ou 111,22.</t>
  </si>
  <si>
    <t>QQQI11 apesar de estar em tendência de alta no longo prazo pela média de 200 dias, no curto prazo está em realização. Abaixo dos 92,35 pode seguir em baixa no curto prazo mirando suportes em 90,02 ou 87,69. Teria sinal de retomada altista fechando acima dos 93,73 mirando resistências em 99,88 ou 104,53.</t>
  </si>
  <si>
    <t>BITH11 está em tendência de baixa pela média de 200 dias, a parece ter completado movimento de repique de alta de curto prazo e pode estar retomando o movimento baixista. Abaixo dos 74,01 pode seguir em queda na direção dos suportes 67,85 ou 65,13. Teria sinal de repique altista fechando acima dos 74,71 mirando resistências em 76,63 ou 82,05.</t>
  </si>
  <si>
    <t>ETHE11 está em tendência de baixa pela média de 200 dias, a parece ter completado movimento de repique de alta de curto prazo e pode estar retomando o movimento baixista. Abaixo dos 27,36 pode seguir em queda na direção dos suportes 22,82 ou 21,01. Teria sinal de repique altista fechando acima dos 28 mirando resistências em 28,65 ou 32,25.</t>
  </si>
  <si>
    <t>HASH11 está em tendência de baixa pela média de 200 dias, a parece ter completado movimento de repique de alta de curto prazo e pode estar retomando o movimento baixista. Abaixo dos 42,5 pode seguir em queda na direção dos suportes 38,8 ou 37,18. Teria sinal de repique altista fechando acima dos 42,92 mirando resistências em 44,03 ou 47,26.</t>
  </si>
  <si>
    <t>CHIP11 apesar de estar em tendência de alta no longo prazo pela média de 200 dias, no curto prazo está em realização. Abaixo dos 35,84 pode seguir em baixa no curto prazo mirando suportes em 33,96 ou 31,47. Teria sinal de retomada altista fechando acima dos 36,65 mirando resistências em 42 ou 46,96.</t>
  </si>
  <si>
    <t>WRLD11 apesar de estar em tendência de alta no longo prazo pela média de 200 dias, no curto prazo está em realização. Abaixo dos 141,39 pode seguir em baixa no curto prazo mirando suportes em 139,1 ou 136,82. Teria sinal de retomada altista fechando acima dos 142,42 mirando resistências em 148,78 ou 153,34.</t>
  </si>
  <si>
    <t>Investobter</t>
  </si>
  <si>
    <t>BTER11</t>
  </si>
  <si>
    <t>BTER11 está em tendência de baixa pela média de 200 dias, a parece ter completado movimento de repique de alta de curto prazo e pode estar retomando o movimento baixista. Abaixo dos 21,13 pode seguir em queda na direção dos suportes 20,64 ou 19,91. Teria sinal de repique altista fechando acima dos 21,46 mirando resistências em 23 ou 24,45.</t>
  </si>
  <si>
    <t>Investoutil</t>
  </si>
  <si>
    <t>UTLL11</t>
  </si>
  <si>
    <t>UTLL11 apesar de estar em tendência de alta no longo prazo pela média de 200 dias, no curto prazo está em realização. Abaixo dos 120,67 pode seguir em baixa no curto prazo mirando suportes em 117,58 ou 114,5. Teria sinal de retomada altista fechando acima dos 124,32 mirando resistências em 130,64 ou 136,8.</t>
  </si>
  <si>
    <t>iShares Bitcoin Trust</t>
  </si>
  <si>
    <t>IBIT39</t>
  </si>
  <si>
    <t>IBIT39 está em tendência de baixa pela média de 200 dias, a parece ter completado movimento de repique de alta de curto prazo e pode estar retomando o movimento baixista. Abaixo dos 62,03 pode seguir em queda na direção dos suportes 56,75 ou 54,46. Teria sinal de repique altista fechando acima dos 62,51 mirando resistências em 64,15 ou 68,72.</t>
  </si>
  <si>
    <t>BOVA11 está em tendência de alta pelas médias de 21 e 200 dias, mas começa a dar sinal de possível realização. Abaixo dos 173,15 poderia realizar na direção dos suportes 166,67 ou 164,05. Caso supere os 175,13 retomaria sinal de alta com projeções nos 180,35 ou 188,81.</t>
  </si>
  <si>
    <t>iShares Gold Trust</t>
  </si>
  <si>
    <t>BIAU39</t>
  </si>
  <si>
    <t>BIAU39 está em tendência de baixa pelas médias de 21 e 200 dias, mas começa a dar sinais de repiques de alta. Acima dos 97,17 teria sinal de repique altista mirando resistências nos 101,57 ou 105,43. Já uma perda dos 96,6 traria de volta o sinal de baixa projetando de 95,31 a 93,37.</t>
  </si>
  <si>
    <t>BEWY39 está em tendência de alta no longo prazo, teve uma correção no curto prazo, mas pode estar retomando sinal de altas. Acima dos 111,05 pode buscar 136,54 ou 159,72. Abaixo dos 107,85 retomaria sinal de realização mirando suportes em 99,02 ou 87,42.</t>
  </si>
  <si>
    <t>IVVB11 apesar de estar em tendência de alta no longo prazo pela média de 200 dias, no curto prazo está em realização. Abaixo dos 423,5 pode seguir em baixa no curto prazo mirando suportes em 417,67 ou 411,85. Teria sinal de retomada altista fechando acima dos 426,97 mirando resistências em 442,34 ou 453,98.</t>
  </si>
  <si>
    <t>BSOX39 apesar de estar em tendência de alta no longo prazo pela média de 200 dias, no curto prazo está em realização. Abaixo dos 69,48 pode seguir em baixa no curto prazo mirando suportes em 64,19 ou 57,29. Teria sinal de retomada altista fechando acima dos 70,65 mirando resistências em 86,51 ou 100,3.</t>
  </si>
  <si>
    <t>BSLV39 está em clara tendência de baixa pelas médias de 21 e 200 dias e segue em movimento de baixa. Abaixo dos 87,6 pode buscar suportes 84,92 ou 81,21. Teria sinal de repique altista fechando acima dos 89,04 mirando resistências em 96,91 ou 104,31.</t>
  </si>
  <si>
    <t>SMAL11 está em clara tendência de baixa pelas médias de 21 e 200 dias e segue em movimento de baixa. Abaixo dos 104,81 pode buscar suportes 102,62 ou 100,43. Teria sinal de repique altista fechando acima dos 107,35 mirando resistências em 111,89 ou 116,26.</t>
  </si>
  <si>
    <t>BOVV11 está em tendência de alta pelas médias de 21 e 200 dias, mas começa a dar sinal de possível realização. Abaixo dos 181,8 poderia realizar na direção dos suportes 174,95 ou 172,22. Caso supere os 183,78 retomaria sinal de alta com projeções nos 189,23 ou 198,06.</t>
  </si>
  <si>
    <t>DIVO11 está em tendência de alta pelas médias de 21 e 200 dias e vai mantendo sinal de força altista. Acima dos 130,7 pode buscar projeções nos 135,08 ou 142,18. Teria sinal de realização na perda dos 128,93 mirando os 123,6 ou 121,4. O padrão de volume favorece a alta.</t>
  </si>
  <si>
    <t>FIND11 está em tendência de alta pelas médias de 21 e 200 dias e vai mantendo sinal de força altista. Acima dos 184,4 pode buscar projeções nos 192,8 ou 206,4. Teria sinal de realização na perda dos 181,62 mirando os 170,8 ou 166,59.</t>
  </si>
  <si>
    <t>MATB11 está em tendência de alta pelas médias de 21 e 200 dias e vai mantendo sinal de força altista. Acima dos 62,71 pode buscar projeções nos 66,28 ou 72,07. Teria sinal de realização na perda dos 61,52 mirando os 56,92 ou 55,13. O padrão de volume favorece a alta. O IFR sobrecomprado alerta realizações se perder 61,52.</t>
  </si>
  <si>
    <t>It Now Small</t>
  </si>
  <si>
    <t>SMAC11</t>
  </si>
  <si>
    <t>SMAC11 está em tendência de baixa pelas médias de 21 e 200 dias, mas começa a dar sinais de repiques de alta. Acima dos 55,91 teria sinal de repique altista mirando resistências nos 58,45 ou 60,62. Já uma perda dos 54,93 traria de volta o sinal de baixa projetando de 53,84 a 52,75.</t>
  </si>
  <si>
    <t>SPXR11 apesar de estar em tendência de alta no longo prazo pela média de 200 dias, no curto prazo está em realização. Abaixo dos 71,59 pode seguir em baixa no curto prazo mirando suportes em 70,35 ou 69,25. Teria sinal de retomada altista fechando acima dos 72,52 mirando resistências em 73,88 ou 76,06.</t>
  </si>
  <si>
    <t>SPXI11 apesar de estar em tendência de alta no longo prazo pela média de 200 dias, no curto prazo está em realização. Abaixo dos 51,62 pode seguir em baixa no curto prazo mirando suportes em 50,92 ou 50,23. Teria sinal de retomada altista fechando acima dos 52 mirando resistências em 53,86 ou 55,24.</t>
  </si>
  <si>
    <t>TECK11 apesar de estar em tendência de alta no longo prazo pela média de 200 dias, no curto prazo está em realização. Abaixo dos 110,72 pode seguir em baixa no curto prazo mirando suportes em 107,8 ou 104,8. Teria sinal de retomada altista fechando acima dos 113,51 mirando resistências em 117,5 ou 123,49.</t>
  </si>
  <si>
    <t>NDIV11 está em tendência de alta pelas médias de 21 e 200 dias e vai mantendo sinal de força altista. Acima dos 127,06 pode buscar projeções nos 131,33 ou 138,25. Teria sinal de realização na perda dos 125,01 mirando os 120,14 ou 118. O padrão de volume favorece a alta.</t>
  </si>
  <si>
    <t>HIGH11 está em tendência de baixa pelas médias de 21 e 200 dias, mas começa a dar sinais de repiques de alta. Acima dos 81,76 teria sinal de repique altista mirando resistências nos 85 ou 89,21. Já uma perda dos 80,45 traria de volta o sinal de baixa projetando de 78,18 a 76,07.</t>
  </si>
  <si>
    <t>Pactual Ibov</t>
  </si>
  <si>
    <t>IBOB11</t>
  </si>
  <si>
    <t>IBOB11 está em tendência de alta pelas médias de 21 e 200 dias, mas começa a dar sinal de possível realização. Abaixo dos 145,21 poderia realizar na direção dos suportes 139,86 ou 137,74. Caso supere os 146,69 retomaria sinal de alta com projeções nos 150,91 ou 157,74.</t>
  </si>
  <si>
    <t>PIBB11 está em tendência de alta pelas médias de 21 e 200 dias, mas começa a dar sinal de possível realização. Abaixo dos 314,05 poderia realizar na direção dos suportes 302,73 ou 298,35. Caso supere os 316,9 retomaria sinal de alta com projeções nos 325,65 ou 339,82.</t>
  </si>
  <si>
    <t>SPXU11 apesar de estar em tendência de alta no longo prazo pela média de 200 dias, no curto prazo está em realização. Abaixo dos 16,06 pode seguir em baixa no curto prazo mirando suportes em 15,81 ou 15,57. Teria sinal de retomada altista fechando acima dos 16,34 mirando resistências em 16,84 ou 17,32.</t>
  </si>
  <si>
    <t>BOVX11 está em tendência de alta pelas médias de 21 e 200 dias e vai mantendo sinal de força altista. Acima dos 18,33 pode buscar projeções nos 18,89 ou 19,81. Teria sinal de realização na perda dos 18,07 mirando os 17,41 ou 17,12.</t>
  </si>
  <si>
    <t>NASD11 apesar de estar em tendência de alta no longo prazo pela média de 200 dias, no curto prazo está em realização. Abaixo dos 20,06 pode seguir em baixa no curto prazo mirando suportes em 19,49 ou 18,92. Teria sinal de retomada altista fechando acima dos 20,34 mirando resistências em 21,9 ou 23,03.</t>
  </si>
  <si>
    <t>GOLD11 está em clara tendência de baixa pelas médias de 21 e 200 dias e segue em movimento de baixa. Abaixo dos 21,33 pode buscar suportes 21,01 ou 20,56. Teria sinal de repique altista fechando acima dos 21,49 mirando resistências em 22,46 ou 23,35.</t>
  </si>
  <si>
    <t>GOLX11 está em clara tendência de baixa pelas médias de 21 e 200 dias e segue em movimento de baixa. Abaixo dos 47,75 pode buscar suportes 46 ou 44,34. Teria sinal de repique altista fechando acima dos 49,66 mirando resistências em 51,34 ou 54,64.</t>
  </si>
  <si>
    <t>Trend Prata</t>
  </si>
  <si>
    <t>SLVR11</t>
  </si>
  <si>
    <t>SLVR11 está em clara tendência de baixa pelas médias de 21 e 200 dias e segue em movimento de baixa. Abaixo dos 35,94 pode buscar suportes 34,78 ou 32,74. Teria sinal de repique altista fechando acima dos 36,97 mirando resistências em 41,38 ou 45,45.</t>
  </si>
  <si>
    <t>SPXH11 está em clara tendência de baixa pelas médias de 21 e 200 dias e segue em movimento de baixa. Abaixo dos 55,13 pode buscar suportes 54,24 ou 53,35. Teria sinal de repique altista fechando acima dos 58 mirando resistências em 59,77 ou 62,64.</t>
  </si>
  <si>
    <t>UTEC11 apesar de estar em tendência de alta no longo prazo pela média de 200 dias, no curto prazo está em realização. Abaixo dos 26,95 pode seguir em baixa no curto prazo mirando suportes em 26,09 ou 25,24. Teria sinal de retomada altista fechando acima dos 27,9 mirando resistências em 29,71 ou 31,41.</t>
  </si>
  <si>
    <t>GDXB39 está em clara tendência de baixa pelas médias de 21 e 200 dias e segue em movimento de baixa. Abaixo dos 125,6 pode buscar suportes 119,8 ou 114,03. Teria sinal de repique altista fechando acima dos 127,4 mirando resistências em 138,46 ou 149,99.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</si>
</sst>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quot;R$&quot;#,##0.00_);[Red]\(&quot;R$&quot;#,##0.00\)"/>
    <numFmt numFmtId="165" formatCode="_(* #,##0.00_);_(* \(#,##0.00\);_(* &quot;-&quot;??_);_(@_)"/>
    <numFmt numFmtId="166" formatCode="_(* #,##0_);_(* \(#,##0\);_(* &quot;-&quot;??_);_(@_)"/>
    <numFmt numFmtId="167" formatCode="0.0%"/>
  </numFmts>
  <fonts count="17"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
      <sz val="10"/>
      <color rgb="FF595959"/>
      <name val="Arial"/>
      <family val="2"/>
    </font>
    <font>
      <sz val="11"/>
      <color theme="5" tint="0.59999389629810485"/>
      <name val="Calibri"/>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24">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6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0" fillId="2" borderId="12" xfId="0" applyNumberFormat="1" applyFill="1" applyBorder="1"/>
    <xf numFmtId="0" fontId="3" fillId="2" borderId="13" xfId="0" applyNumberFormat="1" applyFont="1" applyFill="1" applyBorder="1" applyAlignment="1">
      <alignment horizontal="left" vertical="center" wrapText="1"/>
    </xf>
    <xf numFmtId="0" fontId="3" fillId="2" borderId="13" xfId="0" applyNumberFormat="1" applyFont="1" applyFill="1" applyBorder="1" applyAlignment="1">
      <alignment horizontal="center" vertical="center" wrapText="1"/>
    </xf>
    <xf numFmtId="14" fontId="6" fillId="2" borderId="14" xfId="0" applyNumberFormat="1" applyFont="1" applyFill="1" applyBorder="1" applyAlignment="1">
      <alignment horizontal="right" wrapText="1"/>
    </xf>
    <xf numFmtId="0" fontId="0" fillId="2" borderId="5" xfId="0" applyFill="1" applyBorder="1"/>
    <xf numFmtId="0" fontId="0" fillId="6" borderId="15" xfId="0" applyNumberFormat="1" applyFill="1" applyBorder="1"/>
    <xf numFmtId="0" fontId="0" fillId="6" borderId="16" xfId="0" applyNumberFormat="1" applyFill="1" applyBorder="1"/>
    <xf numFmtId="0" fontId="0" fillId="6" borderId="16" xfId="0" applyNumberFormat="1" applyFill="1" applyBorder="1" applyAlignment="1">
      <alignment horizontal="center"/>
    </xf>
    <xf numFmtId="0" fontId="0" fillId="6" borderId="17" xfId="0" applyNumberFormat="1" applyFill="1" applyBorder="1"/>
    <xf numFmtId="49" fontId="10" fillId="2" borderId="13"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18"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19"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166" fontId="0" fillId="0" borderId="0" xfId="0" applyNumberFormat="1"/>
    <xf numFmtId="167" fontId="0" fillId="0" borderId="0" xfId="3" applyNumberFormat="1" applyFont="1"/>
    <xf numFmtId="9" fontId="0" fillId="0" borderId="0" xfId="0" applyNumberFormat="1"/>
    <xf numFmtId="0" fontId="0" fillId="6" borderId="20" xfId="0" applyNumberFormat="1" applyFill="1" applyBorder="1" applyAlignment="1">
      <alignment horizontal="center"/>
    </xf>
    <xf numFmtId="2" fontId="2" fillId="9" borderId="9" xfId="0" applyNumberFormat="1" applyFont="1" applyFill="1" applyBorder="1" applyAlignment="1" applyProtection="1">
      <alignment horizontal="center" vertical="center"/>
      <protection locked="0"/>
    </xf>
    <xf numFmtId="0" fontId="0" fillId="9" borderId="0" xfId="0" applyNumberFormat="1" applyFill="1"/>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top" wrapText="1"/>
    </xf>
    <xf numFmtId="0" fontId="16" fillId="6" borderId="0" xfId="0" applyFont="1" applyFill="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2" fillId="2" borderId="22" xfId="0" applyNumberFormat="1" applyFont="1" applyFill="1" applyBorder="1" applyAlignment="1">
      <alignment vertical="center" wrapText="1"/>
    </xf>
    <xf numFmtId="0" fontId="2" fillId="2" borderId="21" xfId="0" applyNumberFormat="1" applyFont="1" applyFill="1" applyBorder="1" applyAlignment="1">
      <alignment vertical="center" wrapText="1"/>
    </xf>
    <xf numFmtId="0" fontId="2" fillId="2" borderId="23" xfId="0" applyNumberFormat="1" applyFont="1" applyFill="1" applyBorder="1" applyAlignment="1">
      <alignment vertical="center" wrapText="1"/>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17</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17</xdr:col>
      <xdr:colOff>1647825</xdr:colOff>
      <xdr:row>0</xdr:row>
      <xdr:rowOff>66675</xdr:rowOff>
    </xdr:from>
    <xdr:to>
      <xdr:col>17</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17</xdr:col>
      <xdr:colOff>1666876</xdr:colOff>
      <xdr:row>0</xdr:row>
      <xdr:rowOff>76200</xdr:rowOff>
    </xdr:from>
    <xdr:to>
      <xdr:col>17</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23</xdr:col>
      <xdr:colOff>0</xdr:colOff>
      <xdr:row>10</xdr:row>
      <xdr:rowOff>0</xdr:rowOff>
    </xdr:from>
    <xdr:to>
      <xdr:col>24</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17</xdr:col>
      <xdr:colOff>1524000</xdr:colOff>
      <xdr:row>6</xdr:row>
      <xdr:rowOff>95250</xdr:rowOff>
    </xdr:from>
    <xdr:to>
      <xdr:col>17</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Z396"/>
  <sheetViews>
    <sheetView showGridLines="0" tabSelected="1" topLeftCell="A10" zoomScaleNormal="100" workbookViewId="0">
      <selection activeCell="C17" sqref="C17:R288"/>
    </sheetView>
  </sheetViews>
  <sheetFormatPr defaultColWidth="8.88671875" defaultRowHeight="15" customHeight="1" x14ac:dyDescent="0.3"/>
  <cols>
    <col min="2" max="2" width="1.44140625" style="1" customWidth="1"/>
    <col min="3" max="3" width="13.88671875" style="1" customWidth="1"/>
    <col min="4" max="4" width="11" style="1" customWidth="1"/>
    <col min="5" max="5" width="6.44140625" style="1" customWidth="1"/>
    <col min="6" max="6" width="6.33203125" style="1" customWidth="1"/>
    <col min="7" max="8" width="6.5546875" style="1" bestFit="1" customWidth="1"/>
    <col min="9" max="9" width="1.5546875" style="1" customWidth="1"/>
    <col min="10" max="10" width="6.6640625" style="1" customWidth="1"/>
    <col min="11" max="11" width="7.5546875" style="1" bestFit="1" customWidth="1"/>
    <col min="12" max="12" width="7.5546875" style="1" customWidth="1"/>
    <col min="13" max="13" width="1.109375" style="1" customWidth="1"/>
    <col min="14" max="14" width="6.6640625" style="1" customWidth="1"/>
    <col min="15" max="15" width="11.44140625" style="18" bestFit="1" customWidth="1"/>
    <col min="16" max="16" width="8.109375" style="18" bestFit="1" customWidth="1"/>
    <col min="17" max="17" width="7.44140625" style="1" customWidth="1"/>
    <col min="18" max="18" width="53.5546875" style="1" customWidth="1"/>
    <col min="19" max="19" width="2.33203125" style="1" customWidth="1"/>
    <col min="20" max="260" width="8.88671875" style="1" customWidth="1"/>
  </cols>
  <sheetData>
    <row r="1" spans="2:28" ht="15" customHeight="1" x14ac:dyDescent="0.3">
      <c r="B1" s="2"/>
      <c r="C1" s="26"/>
      <c r="D1" s="27"/>
      <c r="E1" s="27"/>
      <c r="F1" s="27"/>
      <c r="G1" s="27"/>
      <c r="H1" s="27"/>
      <c r="I1" s="27"/>
      <c r="J1" s="27"/>
      <c r="K1" s="27"/>
      <c r="L1" s="27"/>
      <c r="M1" s="27"/>
      <c r="N1" s="27"/>
      <c r="O1" s="28"/>
      <c r="P1" s="53"/>
      <c r="Q1" s="27"/>
      <c r="R1" s="29"/>
      <c r="S1" s="25"/>
    </row>
    <row r="2" spans="2:28" ht="15" customHeight="1" x14ac:dyDescent="0.3">
      <c r="B2" s="3"/>
      <c r="C2" s="26"/>
      <c r="D2" s="27"/>
      <c r="E2" s="27"/>
      <c r="F2" s="27"/>
      <c r="G2" s="27"/>
      <c r="H2" s="27"/>
      <c r="I2" s="27"/>
      <c r="J2" s="27"/>
      <c r="K2" s="27"/>
      <c r="L2" s="27"/>
      <c r="M2" s="27"/>
      <c r="N2" s="27"/>
      <c r="O2" s="28"/>
      <c r="P2" s="53"/>
      <c r="Q2" s="27"/>
      <c r="R2" s="29"/>
      <c r="S2" s="20"/>
    </row>
    <row r="3" spans="2:28" ht="15" customHeight="1" x14ac:dyDescent="0.3">
      <c r="B3" s="3"/>
      <c r="C3" s="26"/>
      <c r="D3" s="27"/>
      <c r="E3" s="27"/>
      <c r="F3" s="27"/>
      <c r="G3" s="27"/>
      <c r="H3" s="27"/>
      <c r="I3" s="27"/>
      <c r="J3" s="27"/>
      <c r="K3" s="27"/>
      <c r="L3" s="27"/>
      <c r="M3" s="27"/>
      <c r="N3" s="27"/>
      <c r="O3" s="28"/>
      <c r="P3" s="53"/>
      <c r="Q3" s="27"/>
      <c r="R3" s="29"/>
      <c r="S3" s="20"/>
      <c r="W3" s="50">
        <f>W7-W10</f>
        <v>105</v>
      </c>
      <c r="X3" s="50">
        <f>X7-X10</f>
        <v>126</v>
      </c>
      <c r="Y3" s="51">
        <f>W3/(X3+W3)</f>
        <v>0.45454545454545453</v>
      </c>
      <c r="Z3" s="35" t="s">
        <v>11</v>
      </c>
    </row>
    <row r="4" spans="2:28" ht="15" customHeight="1" x14ac:dyDescent="0.3">
      <c r="B4" s="3"/>
      <c r="C4" s="26"/>
      <c r="D4" s="27"/>
      <c r="E4" s="27"/>
      <c r="F4" s="27"/>
      <c r="G4" s="27"/>
      <c r="H4" s="27"/>
      <c r="I4" s="27"/>
      <c r="J4" s="27"/>
      <c r="K4" s="27"/>
      <c r="L4" s="27"/>
      <c r="M4" s="27"/>
      <c r="N4" s="27"/>
      <c r="O4" s="28"/>
      <c r="P4" s="53"/>
      <c r="Q4" s="27"/>
      <c r="R4" s="29"/>
      <c r="S4" s="20"/>
      <c r="Y4" s="52">
        <f>U10</f>
        <v>0.35135135135135137</v>
      </c>
      <c r="Z4" s="35" t="s">
        <v>16</v>
      </c>
    </row>
    <row r="5" spans="2:28" ht="15" customHeight="1" x14ac:dyDescent="0.3">
      <c r="B5" s="3"/>
      <c r="C5" s="26"/>
      <c r="D5" s="27"/>
      <c r="E5" s="27"/>
      <c r="F5" s="27"/>
      <c r="G5" s="27"/>
      <c r="H5" s="27"/>
      <c r="I5" s="27"/>
      <c r="J5" s="27"/>
      <c r="K5" s="27"/>
      <c r="L5" s="27"/>
      <c r="M5" s="27"/>
      <c r="N5" s="27"/>
      <c r="O5" s="28"/>
      <c r="P5" s="53"/>
      <c r="Q5" s="27"/>
      <c r="R5" s="29"/>
      <c r="S5" s="20"/>
    </row>
    <row r="6" spans="2:28" ht="15" customHeight="1" x14ac:dyDescent="0.3">
      <c r="B6" s="3"/>
      <c r="C6" s="26"/>
      <c r="D6" s="27"/>
      <c r="E6" s="27"/>
      <c r="F6" s="27"/>
      <c r="G6" s="27"/>
      <c r="H6" s="27"/>
      <c r="I6" s="27"/>
      <c r="J6" s="27"/>
      <c r="K6" s="27"/>
      <c r="L6" s="27"/>
      <c r="M6" s="27"/>
      <c r="N6" s="27"/>
      <c r="O6" s="28"/>
      <c r="P6" s="53"/>
      <c r="Q6" s="27"/>
      <c r="R6" s="29"/>
      <c r="S6" s="20"/>
      <c r="U6" s="35"/>
      <c r="W6" s="33" t="s">
        <v>9</v>
      </c>
      <c r="X6" s="33" t="s">
        <v>10</v>
      </c>
      <c r="Y6" s="33"/>
      <c r="Z6" s="33" t="s">
        <v>0</v>
      </c>
      <c r="AB6" s="18"/>
    </row>
    <row r="7" spans="2:28" ht="15" customHeight="1" x14ac:dyDescent="0.3">
      <c r="B7" s="3"/>
      <c r="C7" s="26"/>
      <c r="D7" s="27"/>
      <c r="E7" s="27"/>
      <c r="F7" s="27"/>
      <c r="G7" s="27"/>
      <c r="H7" s="27"/>
      <c r="I7" s="27"/>
      <c r="J7" s="27"/>
      <c r="K7" s="27"/>
      <c r="L7" s="27"/>
      <c r="M7" s="27"/>
      <c r="N7" s="27"/>
      <c r="O7" s="28"/>
      <c r="P7" s="53"/>
      <c r="Q7" s="27"/>
      <c r="R7" s="29"/>
      <c r="S7" s="20"/>
      <c r="V7" s="32"/>
      <c r="W7" s="33">
        <f>COUNTIF($Q$17:$Q$352,"ALTA")</f>
        <v>118</v>
      </c>
      <c r="X7" s="33">
        <f>COUNTIF($Q$17:$Q$352,"Baixa")</f>
        <v>150</v>
      </c>
      <c r="Y7" s="33"/>
      <c r="Z7" s="33">
        <f>W7+X7</f>
        <v>268</v>
      </c>
    </row>
    <row r="8" spans="2:28" ht="15" customHeight="1" x14ac:dyDescent="0.3">
      <c r="B8" s="3"/>
      <c r="C8" s="26"/>
      <c r="D8" s="27"/>
      <c r="E8" s="27"/>
      <c r="F8" s="27"/>
      <c r="G8" s="27"/>
      <c r="H8" s="27"/>
      <c r="I8" s="27"/>
      <c r="J8" s="27"/>
      <c r="K8" s="27"/>
      <c r="L8" s="27"/>
      <c r="M8" s="27"/>
      <c r="N8" s="27"/>
      <c r="O8" s="28"/>
      <c r="P8" s="53"/>
      <c r="Q8" s="27"/>
      <c r="R8" s="29"/>
      <c r="S8" s="20"/>
      <c r="W8" s="34">
        <f>W7/Z7</f>
        <v>0.44029850746268656</v>
      </c>
      <c r="X8" s="34">
        <f>X7/Z7</f>
        <v>0.55970149253731338</v>
      </c>
      <c r="Y8" s="33"/>
      <c r="Z8" s="33"/>
    </row>
    <row r="9" spans="2:28" ht="15" customHeight="1" x14ac:dyDescent="0.3">
      <c r="B9" s="3"/>
      <c r="C9" s="26"/>
      <c r="D9" s="27"/>
      <c r="E9" s="27"/>
      <c r="F9" s="27"/>
      <c r="G9" s="27"/>
      <c r="H9" s="27"/>
      <c r="I9" s="27"/>
      <c r="J9" s="27"/>
      <c r="K9" s="27"/>
      <c r="L9" s="27"/>
      <c r="M9" s="27"/>
      <c r="N9" s="27"/>
      <c r="O9" s="28"/>
      <c r="P9" s="53"/>
      <c r="Q9" s="27"/>
      <c r="R9" s="29"/>
      <c r="S9" s="20"/>
      <c r="U9" s="43">
        <f>COUNTIF(D17:D352,"*34*")</f>
        <v>37</v>
      </c>
      <c r="V9" s="49" t="s">
        <v>14</v>
      </c>
      <c r="W9" s="45">
        <f>SUMIF(D17:D352,"=*34*",E17:E352)/U9</f>
        <v>4.0270270270270272</v>
      </c>
      <c r="X9" s="43"/>
      <c r="Y9" s="18"/>
      <c r="Z9" s="18"/>
    </row>
    <row r="10" spans="2:28" ht="15" customHeight="1" x14ac:dyDescent="0.3">
      <c r="B10" s="3"/>
      <c r="C10" s="26"/>
      <c r="D10" s="27"/>
      <c r="E10" s="27"/>
      <c r="F10" s="27"/>
      <c r="G10" s="27"/>
      <c r="H10" s="27"/>
      <c r="I10" s="27"/>
      <c r="J10" s="27"/>
      <c r="K10" s="27"/>
      <c r="L10" s="27"/>
      <c r="M10" s="27"/>
      <c r="N10" s="27"/>
      <c r="O10" s="28"/>
      <c r="P10" s="53"/>
      <c r="Q10" s="27"/>
      <c r="R10" s="29"/>
      <c r="S10" s="20"/>
      <c r="U10" s="46">
        <f>W10/U9</f>
        <v>0.35135135135135137</v>
      </c>
      <c r="V10" s="44" t="s">
        <v>9</v>
      </c>
      <c r="W10" s="47">
        <f>COUNTIFS(D17:D352,"=*34*",Q17:Q352,"Alta")</f>
        <v>13</v>
      </c>
      <c r="X10" s="48">
        <f>U9-W10</f>
        <v>24</v>
      </c>
    </row>
    <row r="11" spans="2:28" ht="31.5" customHeight="1" x14ac:dyDescent="0.3">
      <c r="B11" s="3"/>
      <c r="C11" s="62" t="s">
        <v>2</v>
      </c>
      <c r="D11" s="62"/>
      <c r="E11" s="62"/>
      <c r="F11" s="62"/>
      <c r="G11" s="62"/>
      <c r="H11" s="62"/>
      <c r="I11" s="62"/>
      <c r="J11" s="62"/>
      <c r="K11" s="62"/>
      <c r="L11" s="62"/>
      <c r="M11" s="62"/>
      <c r="N11" s="62"/>
      <c r="O11" s="62"/>
      <c r="P11" s="62"/>
      <c r="Q11" s="62"/>
      <c r="R11" s="63"/>
      <c r="S11" s="4"/>
    </row>
    <row r="12" spans="2:28" ht="136.5" customHeight="1" x14ac:dyDescent="0.3">
      <c r="B12" s="3"/>
      <c r="C12" s="64" t="s">
        <v>22</v>
      </c>
      <c r="D12" s="65"/>
      <c r="E12" s="65"/>
      <c r="F12" s="65"/>
      <c r="G12" s="65"/>
      <c r="H12" s="65"/>
      <c r="I12" s="65"/>
      <c r="J12" s="65"/>
      <c r="K12" s="65"/>
      <c r="L12" s="65"/>
      <c r="M12" s="65"/>
      <c r="N12" s="65"/>
      <c r="O12" s="65"/>
      <c r="P12" s="65"/>
      <c r="Q12" s="65"/>
      <c r="R12" s="66"/>
      <c r="S12" s="20"/>
    </row>
    <row r="13" spans="2:28" ht="15" customHeight="1" x14ac:dyDescent="0.3">
      <c r="B13" s="3"/>
      <c r="C13" s="39"/>
      <c r="D13" s="40"/>
      <c r="E13" s="40"/>
      <c r="F13" s="40"/>
      <c r="G13" s="40"/>
      <c r="H13" s="40"/>
      <c r="I13" s="40"/>
      <c r="J13" s="40"/>
      <c r="K13" s="40"/>
      <c r="L13" s="40"/>
      <c r="M13" s="40"/>
      <c r="N13" s="40"/>
      <c r="O13" s="40"/>
      <c r="P13" s="40"/>
      <c r="Q13" s="41"/>
      <c r="R13" s="42" t="s">
        <v>24</v>
      </c>
      <c r="S13" s="20"/>
    </row>
    <row r="14" spans="2:28" ht="15" customHeight="1" x14ac:dyDescent="0.3">
      <c r="B14" s="3"/>
      <c r="C14" s="39"/>
      <c r="D14" s="40"/>
      <c r="E14" s="40"/>
      <c r="F14" s="40"/>
      <c r="G14" s="40"/>
      <c r="H14" s="40"/>
      <c r="I14" s="40"/>
      <c r="J14" s="40"/>
      <c r="K14" s="40"/>
      <c r="L14" s="40"/>
      <c r="M14" s="40"/>
      <c r="N14" s="40"/>
      <c r="O14" s="40"/>
      <c r="P14" s="40"/>
      <c r="Q14" s="41"/>
      <c r="R14" s="42" t="s">
        <v>23</v>
      </c>
      <c r="S14" s="20"/>
    </row>
    <row r="15" spans="2:28" ht="38.4" customHeight="1" x14ac:dyDescent="0.3">
      <c r="B15" s="3"/>
      <c r="C15" s="21"/>
      <c r="D15" s="30" t="s">
        <v>7</v>
      </c>
      <c r="E15" s="22"/>
      <c r="F15" s="22"/>
      <c r="G15" s="22"/>
      <c r="H15" s="22"/>
      <c r="I15" s="22"/>
      <c r="J15" s="22" t="s">
        <v>3</v>
      </c>
      <c r="K15" s="22"/>
      <c r="L15" s="22"/>
      <c r="M15" s="22"/>
      <c r="N15" s="22"/>
      <c r="O15" s="23"/>
      <c r="P15" s="23"/>
      <c r="Q15" s="22"/>
      <c r="R15" s="24">
        <v>46227</v>
      </c>
      <c r="S15" s="20"/>
      <c r="V15" s="1" t="s">
        <v>15</v>
      </c>
    </row>
    <row r="16" spans="2:28" ht="25.2" customHeight="1" x14ac:dyDescent="0.3">
      <c r="B16" s="3"/>
      <c r="C16" s="60" t="s">
        <v>0</v>
      </c>
      <c r="D16" s="60"/>
      <c r="E16" s="6" t="s">
        <v>19</v>
      </c>
      <c r="F16" s="60" t="s">
        <v>1</v>
      </c>
      <c r="G16" s="60"/>
      <c r="H16" s="60"/>
      <c r="I16" s="6"/>
      <c r="J16" s="61" t="s">
        <v>4</v>
      </c>
      <c r="K16" s="61"/>
      <c r="L16" s="61"/>
      <c r="M16" s="7"/>
      <c r="N16" s="7" t="s">
        <v>5</v>
      </c>
      <c r="O16" s="6" t="s">
        <v>6</v>
      </c>
      <c r="P16" s="6" t="s">
        <v>18</v>
      </c>
      <c r="Q16" s="5" t="s">
        <v>17</v>
      </c>
      <c r="R16" s="8" t="s">
        <v>8</v>
      </c>
      <c r="S16" s="4"/>
      <c r="V16" s="1" t="s">
        <v>12</v>
      </c>
      <c r="W16" s="1" t="str">
        <f>_xlfn.XLOOKUP(V16,D17:D352,R17:R352)</f>
        <v>MBRF3 está em clara tendência de baixa pelas médias de 21 e 200 dias e segue em movimento de baixa. Abaixo dos 15,59 pode buscar suportes 14,49 ou 13,28. Teria sinal de repique altista fechando acima dos 16,2 mirando resistências em 18,4 ou 20,81.</v>
      </c>
    </row>
    <row r="17" spans="2:260" s="12" customFormat="1" ht="65.099999999999994" customHeight="1" x14ac:dyDescent="0.3">
      <c r="B17" s="3"/>
      <c r="C17" s="9" t="s">
        <v>26</v>
      </c>
      <c r="D17" s="16" t="s">
        <v>27</v>
      </c>
      <c r="E17" s="16">
        <v>1</v>
      </c>
      <c r="F17" s="15">
        <v>15</v>
      </c>
      <c r="G17" s="15">
        <v>13.85</v>
      </c>
      <c r="H17" s="15">
        <v>12.71</v>
      </c>
      <c r="I17" s="14"/>
      <c r="J17" s="15">
        <v>15.26</v>
      </c>
      <c r="K17" s="15">
        <v>17.54</v>
      </c>
      <c r="L17" s="15">
        <v>21.24</v>
      </c>
      <c r="M17" s="54"/>
      <c r="N17" s="15">
        <v>47.598075061000003</v>
      </c>
      <c r="O17" s="15">
        <v>10.743323180999999</v>
      </c>
      <c r="P17" s="15" t="s">
        <v>28</v>
      </c>
      <c r="Q17" s="16" t="s">
        <v>28</v>
      </c>
      <c r="R17" s="37" t="s">
        <v>517</v>
      </c>
      <c r="S17" s="10"/>
      <c r="T17" s="11"/>
      <c r="U17" s="11"/>
      <c r="V17" s="11"/>
      <c r="W17" s="11" t="s">
        <v>13</v>
      </c>
      <c r="X17" s="11" t="s">
        <v>0</v>
      </c>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row>
    <row r="18" spans="2:260" s="12" customFormat="1" ht="65.099999999999994" customHeight="1" x14ac:dyDescent="0.3">
      <c r="B18" s="3"/>
      <c r="C18" s="19" t="s">
        <v>29</v>
      </c>
      <c r="D18" s="17" t="s">
        <v>30</v>
      </c>
      <c r="E18" s="17">
        <v>4</v>
      </c>
      <c r="F18" s="14">
        <v>23.77</v>
      </c>
      <c r="G18" s="14">
        <v>22.48</v>
      </c>
      <c r="H18" s="14">
        <v>21.2</v>
      </c>
      <c r="I18" s="14"/>
      <c r="J18" s="14">
        <v>24.09</v>
      </c>
      <c r="K18" s="14">
        <v>26.65</v>
      </c>
      <c r="L18" s="14">
        <v>30.8</v>
      </c>
      <c r="M18" s="54"/>
      <c r="N18" s="14">
        <v>49.556481114</v>
      </c>
      <c r="O18" s="31">
        <v>14.202808136</v>
      </c>
      <c r="P18" s="31" t="s">
        <v>31</v>
      </c>
      <c r="Q18" s="17" t="s">
        <v>28</v>
      </c>
      <c r="R18" s="38" t="s">
        <v>518</v>
      </c>
      <c r="S18" s="10"/>
      <c r="T18" s="11"/>
      <c r="U18" s="11"/>
      <c r="V18" s="11"/>
      <c r="W18" s="36">
        <f>SUM(E17:E352)/X18</f>
        <v>3.6286764705882355</v>
      </c>
      <c r="X18" s="11">
        <f>COUNT(E17:E352)</f>
        <v>272</v>
      </c>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row>
    <row r="19" spans="2:260" s="12" customFormat="1" ht="65.099999999999994" customHeight="1" x14ac:dyDescent="0.3">
      <c r="B19" s="3"/>
      <c r="C19" s="9" t="s">
        <v>32</v>
      </c>
      <c r="D19" s="16" t="s">
        <v>33</v>
      </c>
      <c r="E19" s="16">
        <v>9</v>
      </c>
      <c r="F19" s="15">
        <v>333.82</v>
      </c>
      <c r="G19" s="15">
        <v>256.27999999999997</v>
      </c>
      <c r="H19" s="15">
        <v>178.74</v>
      </c>
      <c r="I19" s="14"/>
      <c r="J19" s="15">
        <v>377.73</v>
      </c>
      <c r="K19" s="15">
        <v>532.79999999999995</v>
      </c>
      <c r="L19" s="15">
        <v>783.73</v>
      </c>
      <c r="M19" s="54"/>
      <c r="N19" s="15">
        <v>56.074667624</v>
      </c>
      <c r="O19" s="15">
        <v>36.473082253000001</v>
      </c>
      <c r="P19" s="15" t="s">
        <v>31</v>
      </c>
      <c r="Q19" s="16" t="s">
        <v>31</v>
      </c>
      <c r="R19" s="37" t="s">
        <v>519</v>
      </c>
      <c r="S19" s="10"/>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row>
    <row r="20" spans="2:260" s="12" customFormat="1" ht="65.099999999999994" customHeight="1" x14ac:dyDescent="0.3">
      <c r="B20" s="3"/>
      <c r="C20" s="19" t="s">
        <v>34</v>
      </c>
      <c r="D20" s="17" t="s">
        <v>35</v>
      </c>
      <c r="E20" s="17">
        <v>4</v>
      </c>
      <c r="F20" s="14">
        <v>20.55</v>
      </c>
      <c r="G20" s="14">
        <v>17.75</v>
      </c>
      <c r="H20" s="14">
        <v>14.95</v>
      </c>
      <c r="I20" s="14"/>
      <c r="J20" s="14">
        <v>26.05</v>
      </c>
      <c r="K20" s="14">
        <v>31.64</v>
      </c>
      <c r="L20" s="14">
        <v>40.700000000000003</v>
      </c>
      <c r="M20" s="54"/>
      <c r="N20" s="14">
        <v>53.386056809999999</v>
      </c>
      <c r="O20" s="31">
        <v>5.5778761359000004</v>
      </c>
      <c r="P20" s="31" t="s">
        <v>28</v>
      </c>
      <c r="Q20" s="17" t="s">
        <v>31</v>
      </c>
      <c r="R20" s="38" t="s">
        <v>520</v>
      </c>
      <c r="S20" s="10"/>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row>
    <row r="21" spans="2:260" s="12" customFormat="1" ht="65.099999999999994" customHeight="1" x14ac:dyDescent="0.3">
      <c r="B21" s="3"/>
      <c r="C21" s="9" t="s">
        <v>36</v>
      </c>
      <c r="D21" s="16" t="s">
        <v>37</v>
      </c>
      <c r="E21" s="16">
        <v>0</v>
      </c>
      <c r="F21" s="15">
        <v>26.83</v>
      </c>
      <c r="G21" s="15">
        <v>24.58</v>
      </c>
      <c r="H21" s="15">
        <v>22.34</v>
      </c>
      <c r="I21" s="14"/>
      <c r="J21" s="15">
        <v>27.41</v>
      </c>
      <c r="K21" s="15">
        <v>31.89</v>
      </c>
      <c r="L21" s="15">
        <v>39.159999999999997</v>
      </c>
      <c r="M21" s="54"/>
      <c r="N21" s="15">
        <v>38.994876566000002</v>
      </c>
      <c r="O21" s="15">
        <v>103.31912781000001</v>
      </c>
      <c r="P21" s="15" t="s">
        <v>28</v>
      </c>
      <c r="Q21" s="16" t="s">
        <v>28</v>
      </c>
      <c r="R21" s="37" t="s">
        <v>521</v>
      </c>
      <c r="S21" s="10"/>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row>
    <row r="22" spans="2:260" s="12" customFormat="1" ht="65.099999999999994" customHeight="1" x14ac:dyDescent="0.3">
      <c r="B22" s="3"/>
      <c r="C22" s="19" t="s">
        <v>38</v>
      </c>
      <c r="D22" s="17" t="s">
        <v>39</v>
      </c>
      <c r="E22" s="17">
        <v>0</v>
      </c>
      <c r="F22" s="14">
        <v>11.13</v>
      </c>
      <c r="G22" s="14">
        <v>10.26</v>
      </c>
      <c r="H22" s="14">
        <v>9.4</v>
      </c>
      <c r="I22" s="14"/>
      <c r="J22" s="14">
        <v>11.73</v>
      </c>
      <c r="K22" s="14">
        <v>13.45</v>
      </c>
      <c r="L22" s="14">
        <v>16.239999999999998</v>
      </c>
      <c r="M22" s="54"/>
      <c r="N22" s="14">
        <v>27.555595571000001</v>
      </c>
      <c r="O22" s="31">
        <v>14.66272309</v>
      </c>
      <c r="P22" s="31" t="s">
        <v>28</v>
      </c>
      <c r="Q22" s="17" t="s">
        <v>28</v>
      </c>
      <c r="R22" s="38" t="s">
        <v>522</v>
      </c>
      <c r="S22" s="10"/>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row>
    <row r="23" spans="2:260" s="12" customFormat="1" ht="65.099999999999994" customHeight="1" x14ac:dyDescent="0.3">
      <c r="B23" s="3"/>
      <c r="C23" s="9" t="s">
        <v>40</v>
      </c>
      <c r="D23" s="16" t="s">
        <v>41</v>
      </c>
      <c r="E23" s="16">
        <v>0</v>
      </c>
      <c r="F23" s="15">
        <v>133.38999999999999</v>
      </c>
      <c r="G23" s="15">
        <v>117.49</v>
      </c>
      <c r="H23" s="15">
        <v>101.6</v>
      </c>
      <c r="I23" s="14"/>
      <c r="J23" s="15">
        <v>137.99</v>
      </c>
      <c r="K23" s="15">
        <v>169.77</v>
      </c>
      <c r="L23" s="15">
        <v>221.21</v>
      </c>
      <c r="M23" s="54"/>
      <c r="N23" s="15">
        <v>23.4091527</v>
      </c>
      <c r="O23" s="15">
        <v>37.483454612999999</v>
      </c>
      <c r="P23" s="15" t="s">
        <v>28</v>
      </c>
      <c r="Q23" s="16" t="s">
        <v>28</v>
      </c>
      <c r="R23" s="37" t="s">
        <v>523</v>
      </c>
      <c r="S23" s="10"/>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row>
    <row r="24" spans="2:260" s="12" customFormat="1" ht="65.099999999999994" customHeight="1" x14ac:dyDescent="0.3">
      <c r="B24" s="3"/>
      <c r="C24" s="19" t="s">
        <v>42</v>
      </c>
      <c r="D24" s="17" t="s">
        <v>43</v>
      </c>
      <c r="E24" s="17">
        <v>4</v>
      </c>
      <c r="F24" s="14">
        <v>33.1</v>
      </c>
      <c r="G24" s="14">
        <v>31.27</v>
      </c>
      <c r="H24" s="14">
        <v>29.44</v>
      </c>
      <c r="I24" s="14"/>
      <c r="J24" s="14">
        <v>36.869999999999997</v>
      </c>
      <c r="K24" s="14">
        <v>40.520000000000003</v>
      </c>
      <c r="L24" s="14">
        <v>46.44</v>
      </c>
      <c r="M24" s="54"/>
      <c r="N24" s="14">
        <v>47.965514560000003</v>
      </c>
      <c r="O24" s="31">
        <v>22.035234182</v>
      </c>
      <c r="P24" s="31" t="s">
        <v>28</v>
      </c>
      <c r="Q24" s="17" t="s">
        <v>31</v>
      </c>
      <c r="R24" s="38" t="s">
        <v>524</v>
      </c>
      <c r="S24" s="10"/>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row>
    <row r="25" spans="2:260" s="12" customFormat="1" ht="65.099999999999994" customHeight="1" x14ac:dyDescent="0.3">
      <c r="B25" s="3"/>
      <c r="C25" s="9" t="s">
        <v>44</v>
      </c>
      <c r="D25" s="16" t="s">
        <v>45</v>
      </c>
      <c r="E25" s="16">
        <v>0</v>
      </c>
      <c r="F25" s="15">
        <v>59.03</v>
      </c>
      <c r="G25" s="15">
        <v>53.7</v>
      </c>
      <c r="H25" s="15">
        <v>48.38</v>
      </c>
      <c r="I25" s="14"/>
      <c r="J25" s="15">
        <v>60.84</v>
      </c>
      <c r="K25" s="15">
        <v>71.48</v>
      </c>
      <c r="L25" s="15">
        <v>88.71</v>
      </c>
      <c r="M25" s="54"/>
      <c r="N25" s="15">
        <v>30.499950974000001</v>
      </c>
      <c r="O25" s="15">
        <v>56.998209578000001</v>
      </c>
      <c r="P25" s="15" t="s">
        <v>28</v>
      </c>
      <c r="Q25" s="16" t="s">
        <v>28</v>
      </c>
      <c r="R25" s="37" t="s">
        <v>525</v>
      </c>
      <c r="S25" s="10"/>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row>
    <row r="26" spans="2:260" s="12" customFormat="1" ht="65.099999999999994" customHeight="1" x14ac:dyDescent="0.3">
      <c r="B26" s="3"/>
      <c r="C26" s="19" t="s">
        <v>46</v>
      </c>
      <c r="D26" s="17" t="s">
        <v>47</v>
      </c>
      <c r="E26" s="17">
        <v>4</v>
      </c>
      <c r="F26" s="14">
        <v>15.84</v>
      </c>
      <c r="G26" s="14">
        <v>15</v>
      </c>
      <c r="H26" s="14">
        <v>14.16</v>
      </c>
      <c r="I26" s="14"/>
      <c r="J26" s="14">
        <v>16.11</v>
      </c>
      <c r="K26" s="14">
        <v>17.78</v>
      </c>
      <c r="L26" s="14">
        <v>20.49</v>
      </c>
      <c r="M26" s="54"/>
      <c r="N26" s="14">
        <v>50.806385640999999</v>
      </c>
      <c r="O26" s="31">
        <v>367.33881650000001</v>
      </c>
      <c r="P26" s="31" t="s">
        <v>31</v>
      </c>
      <c r="Q26" s="17" t="s">
        <v>28</v>
      </c>
      <c r="R26" s="38" t="s">
        <v>526</v>
      </c>
      <c r="S26" s="10"/>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row>
    <row r="27" spans="2:260" s="12" customFormat="1" ht="65.099999999999994" customHeight="1" x14ac:dyDescent="0.3">
      <c r="B27" s="3"/>
      <c r="C27" s="9" t="s">
        <v>48</v>
      </c>
      <c r="D27" s="16" t="s">
        <v>49</v>
      </c>
      <c r="E27" s="16">
        <v>4</v>
      </c>
      <c r="F27" s="15">
        <v>3.95</v>
      </c>
      <c r="G27" s="15">
        <v>2.5499999999999998</v>
      </c>
      <c r="H27" s="15">
        <v>1.1499999999999999</v>
      </c>
      <c r="I27" s="14"/>
      <c r="J27" s="15">
        <v>7.89</v>
      </c>
      <c r="K27" s="15">
        <v>10.68</v>
      </c>
      <c r="L27" s="15">
        <v>15.2</v>
      </c>
      <c r="M27" s="54"/>
      <c r="N27" s="15">
        <v>53.370413466000002</v>
      </c>
      <c r="O27" s="15">
        <v>7.9581573182000005</v>
      </c>
      <c r="P27" s="15" t="s">
        <v>28</v>
      </c>
      <c r="Q27" s="16" t="s">
        <v>31</v>
      </c>
      <c r="R27" s="37" t="s">
        <v>527</v>
      </c>
      <c r="S27" s="10"/>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row>
    <row r="28" spans="2:260" s="12" customFormat="1" ht="65.099999999999994" customHeight="1" x14ac:dyDescent="0.3">
      <c r="B28" s="3"/>
      <c r="C28" s="19" t="s">
        <v>50</v>
      </c>
      <c r="D28" s="17" t="s">
        <v>51</v>
      </c>
      <c r="E28" s="17">
        <v>2</v>
      </c>
      <c r="F28" s="14">
        <v>2.06</v>
      </c>
      <c r="G28" s="14">
        <v>1.19</v>
      </c>
      <c r="H28" s="14">
        <v>0.33</v>
      </c>
      <c r="I28" s="14"/>
      <c r="J28" s="14">
        <v>2.2200000000000002</v>
      </c>
      <c r="K28" s="14">
        <v>3.94</v>
      </c>
      <c r="L28" s="14">
        <v>6.73</v>
      </c>
      <c r="M28" s="54"/>
      <c r="N28" s="14">
        <v>38.154393581999997</v>
      </c>
      <c r="O28" s="31">
        <v>28.262545818</v>
      </c>
      <c r="P28" s="31" t="s">
        <v>28</v>
      </c>
      <c r="Q28" s="17" t="s">
        <v>28</v>
      </c>
      <c r="R28" s="38" t="s">
        <v>528</v>
      </c>
      <c r="S28" s="10"/>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row>
    <row r="29" spans="2:260" s="12" customFormat="1" ht="65.099999999999994" customHeight="1" x14ac:dyDescent="0.3">
      <c r="B29" s="3"/>
      <c r="C29" s="9" t="s">
        <v>52</v>
      </c>
      <c r="D29" s="16" t="s">
        <v>53</v>
      </c>
      <c r="E29" s="16">
        <v>7</v>
      </c>
      <c r="F29" s="15">
        <v>81.099999999999994</v>
      </c>
      <c r="G29" s="15">
        <v>74.12</v>
      </c>
      <c r="H29" s="15">
        <v>67.150000000000006</v>
      </c>
      <c r="I29" s="14"/>
      <c r="J29" s="15">
        <v>85.94</v>
      </c>
      <c r="K29" s="15">
        <v>99.88</v>
      </c>
      <c r="L29" s="15">
        <v>122.44</v>
      </c>
      <c r="M29" s="54"/>
      <c r="N29" s="15">
        <v>51.657885927999999</v>
      </c>
      <c r="O29" s="15">
        <v>25.692309415</v>
      </c>
      <c r="P29" s="15" t="s">
        <v>31</v>
      </c>
      <c r="Q29" s="16" t="s">
        <v>31</v>
      </c>
      <c r="R29" s="37" t="s">
        <v>529</v>
      </c>
      <c r="S29" s="10"/>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row>
    <row r="30" spans="2:260" s="12" customFormat="1" ht="65.099999999999994" customHeight="1" x14ac:dyDescent="0.3">
      <c r="B30" s="3"/>
      <c r="C30" s="19" t="s">
        <v>54</v>
      </c>
      <c r="D30" s="17" t="s">
        <v>55</v>
      </c>
      <c r="E30" s="17">
        <v>5</v>
      </c>
      <c r="F30" s="14">
        <v>275.7</v>
      </c>
      <c r="G30" s="14">
        <v>209.49</v>
      </c>
      <c r="H30" s="14">
        <v>143.29</v>
      </c>
      <c r="I30" s="14"/>
      <c r="J30" s="14">
        <v>291.79000000000002</v>
      </c>
      <c r="K30" s="14">
        <v>424.19</v>
      </c>
      <c r="L30" s="14">
        <v>638.42999999999995</v>
      </c>
      <c r="M30" s="54"/>
      <c r="N30" s="14">
        <v>49.298552356000002</v>
      </c>
      <c r="O30" s="31">
        <v>3.3876993005</v>
      </c>
      <c r="P30" s="31" t="s">
        <v>31</v>
      </c>
      <c r="Q30" s="17" t="s">
        <v>28</v>
      </c>
      <c r="R30" s="38" t="s">
        <v>530</v>
      </c>
      <c r="S30" s="10"/>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row>
    <row r="31" spans="2:260" s="12" customFormat="1" ht="65.099999999999994" customHeight="1" x14ac:dyDescent="0.3">
      <c r="B31" s="3"/>
      <c r="C31" s="9" t="s">
        <v>56</v>
      </c>
      <c r="D31" s="16" t="s">
        <v>57</v>
      </c>
      <c r="E31" s="16">
        <v>6</v>
      </c>
      <c r="F31" s="15">
        <v>3.12</v>
      </c>
      <c r="G31" s="15">
        <v>2.11</v>
      </c>
      <c r="H31" s="15">
        <v>1.1000000000000001</v>
      </c>
      <c r="I31" s="14"/>
      <c r="J31" s="15">
        <v>5.97</v>
      </c>
      <c r="K31" s="15">
        <v>7.98</v>
      </c>
      <c r="L31" s="15">
        <v>11.24</v>
      </c>
      <c r="M31" s="54"/>
      <c r="N31" s="15">
        <v>52.106581962999996</v>
      </c>
      <c r="O31" s="15">
        <v>2.5056317272999999</v>
      </c>
      <c r="P31" s="15" t="s">
        <v>28</v>
      </c>
      <c r="Q31" s="16" t="s">
        <v>31</v>
      </c>
      <c r="R31" s="37" t="s">
        <v>531</v>
      </c>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row>
    <row r="32" spans="2:260" s="12" customFormat="1" ht="65.099999999999994" customHeight="1" x14ac:dyDescent="0.3">
      <c r="B32" s="3"/>
      <c r="C32" s="19" t="s">
        <v>532</v>
      </c>
      <c r="D32" s="17" t="s">
        <v>533</v>
      </c>
      <c r="E32" s="17">
        <v>4</v>
      </c>
      <c r="F32" s="14">
        <v>163.80000000000001</v>
      </c>
      <c r="G32" s="14">
        <v>141.76</v>
      </c>
      <c r="H32" s="14">
        <v>119.73</v>
      </c>
      <c r="I32" s="14"/>
      <c r="J32" s="14">
        <v>167.86</v>
      </c>
      <c r="K32" s="14">
        <v>211.92</v>
      </c>
      <c r="L32" s="14">
        <v>283.22000000000003</v>
      </c>
      <c r="M32" s="54"/>
      <c r="N32" s="14">
        <v>49.057427533999999</v>
      </c>
      <c r="O32" s="31">
        <v>5.4881867531999999</v>
      </c>
      <c r="P32" s="31" t="s">
        <v>31</v>
      </c>
      <c r="Q32" s="17" t="s">
        <v>28</v>
      </c>
      <c r="R32" s="38" t="s">
        <v>534</v>
      </c>
      <c r="S32" s="10"/>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row>
    <row r="33" spans="2:260" s="12" customFormat="1" ht="65.099999999999994" customHeight="1" x14ac:dyDescent="0.3">
      <c r="B33" s="3"/>
      <c r="C33" s="9" t="s">
        <v>58</v>
      </c>
      <c r="D33" s="16" t="s">
        <v>59</v>
      </c>
      <c r="E33" s="16">
        <v>0</v>
      </c>
      <c r="F33" s="15">
        <v>8.01</v>
      </c>
      <c r="G33" s="15">
        <v>7.13</v>
      </c>
      <c r="H33" s="15">
        <v>6.25</v>
      </c>
      <c r="I33" s="14"/>
      <c r="J33" s="15">
        <v>8.34</v>
      </c>
      <c r="K33" s="15">
        <v>10.09</v>
      </c>
      <c r="L33" s="15">
        <v>12.93</v>
      </c>
      <c r="M33" s="54"/>
      <c r="N33" s="15">
        <v>35.000182703999997</v>
      </c>
      <c r="O33" s="15">
        <v>75.787256772999996</v>
      </c>
      <c r="P33" s="15" t="s">
        <v>28</v>
      </c>
      <c r="Q33" s="16" t="s">
        <v>28</v>
      </c>
      <c r="R33" s="37" t="s">
        <v>535</v>
      </c>
      <c r="S33" s="10"/>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row>
    <row r="34" spans="2:260" s="12" customFormat="1" ht="65.099999999999994" customHeight="1" x14ac:dyDescent="0.3">
      <c r="B34" s="3"/>
      <c r="C34" s="19" t="s">
        <v>60</v>
      </c>
      <c r="D34" s="17" t="s">
        <v>61</v>
      </c>
      <c r="E34" s="17">
        <v>0</v>
      </c>
      <c r="F34" s="14">
        <v>89.59</v>
      </c>
      <c r="G34" s="14">
        <v>59.17</v>
      </c>
      <c r="H34" s="14">
        <v>28.75</v>
      </c>
      <c r="I34" s="14"/>
      <c r="J34" s="14">
        <v>93.39</v>
      </c>
      <c r="K34" s="14">
        <v>154.22</v>
      </c>
      <c r="L34" s="14">
        <v>252.67</v>
      </c>
      <c r="M34" s="54"/>
      <c r="N34" s="14">
        <v>43.862085712000003</v>
      </c>
      <c r="O34" s="31">
        <v>90.57667146899999</v>
      </c>
      <c r="P34" s="31" t="s">
        <v>28</v>
      </c>
      <c r="Q34" s="17" t="s">
        <v>28</v>
      </c>
      <c r="R34" s="38" t="s">
        <v>536</v>
      </c>
      <c r="S34" s="10"/>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row>
    <row r="35" spans="2:260" s="12" customFormat="1" ht="65.099999999999994" customHeight="1" x14ac:dyDescent="0.3">
      <c r="B35" s="3"/>
      <c r="C35" s="9" t="s">
        <v>62</v>
      </c>
      <c r="D35" s="16" t="s">
        <v>63</v>
      </c>
      <c r="E35" s="16">
        <v>0</v>
      </c>
      <c r="F35" s="15">
        <v>11.3</v>
      </c>
      <c r="G35" s="15">
        <v>10.210000000000001</v>
      </c>
      <c r="H35" s="15">
        <v>9.1300000000000008</v>
      </c>
      <c r="I35" s="14"/>
      <c r="J35" s="15">
        <v>11.5</v>
      </c>
      <c r="K35" s="15">
        <v>13.66</v>
      </c>
      <c r="L35" s="15">
        <v>17.16</v>
      </c>
      <c r="M35" s="54"/>
      <c r="N35" s="15">
        <v>41.883261376</v>
      </c>
      <c r="O35" s="15">
        <v>30.963863318000001</v>
      </c>
      <c r="P35" s="15" t="s">
        <v>28</v>
      </c>
      <c r="Q35" s="16" t="s">
        <v>28</v>
      </c>
      <c r="R35" s="37" t="s">
        <v>537</v>
      </c>
      <c r="S35" s="10"/>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row>
    <row r="36" spans="2:260" s="12" customFormat="1" ht="65.099999999999994" customHeight="1" x14ac:dyDescent="0.3">
      <c r="B36" s="3"/>
      <c r="C36" s="19" t="s">
        <v>64</v>
      </c>
      <c r="D36" s="17" t="s">
        <v>65</v>
      </c>
      <c r="E36" s="17">
        <v>0</v>
      </c>
      <c r="F36" s="14">
        <v>50.81</v>
      </c>
      <c r="G36" s="14">
        <v>45.07</v>
      </c>
      <c r="H36" s="14">
        <v>39.33</v>
      </c>
      <c r="I36" s="14"/>
      <c r="J36" s="14">
        <v>51.74</v>
      </c>
      <c r="K36" s="14">
        <v>63.21</v>
      </c>
      <c r="L36" s="14">
        <v>81.78</v>
      </c>
      <c r="M36" s="54"/>
      <c r="N36" s="14">
        <v>46.038784034999999</v>
      </c>
      <c r="O36" s="31">
        <v>531.05053699999996</v>
      </c>
      <c r="P36" s="31" t="s">
        <v>28</v>
      </c>
      <c r="Q36" s="17" t="s">
        <v>28</v>
      </c>
      <c r="R36" s="38" t="s">
        <v>538</v>
      </c>
      <c r="S36" s="10"/>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row>
    <row r="37" spans="2:260" s="12" customFormat="1" ht="65.099999999999994" customHeight="1" x14ac:dyDescent="0.3">
      <c r="B37" s="3"/>
      <c r="C37" s="9" t="s">
        <v>64</v>
      </c>
      <c r="D37" s="16" t="s">
        <v>66</v>
      </c>
      <c r="E37" s="16">
        <v>1</v>
      </c>
      <c r="F37" s="15">
        <v>49.86</v>
      </c>
      <c r="G37" s="15">
        <v>44.53</v>
      </c>
      <c r="H37" s="15">
        <v>39.200000000000003</v>
      </c>
      <c r="I37" s="14"/>
      <c r="J37" s="15">
        <v>50.85</v>
      </c>
      <c r="K37" s="15">
        <v>61.5</v>
      </c>
      <c r="L37" s="15">
        <v>78.739999999999995</v>
      </c>
      <c r="M37" s="54"/>
      <c r="N37" s="15">
        <v>50.37629347</v>
      </c>
      <c r="O37" s="15">
        <v>67.856168318000002</v>
      </c>
      <c r="P37" s="15" t="s">
        <v>28</v>
      </c>
      <c r="Q37" s="16" t="s">
        <v>28</v>
      </c>
      <c r="R37" s="37" t="s">
        <v>539</v>
      </c>
      <c r="S37" s="10"/>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row>
    <row r="38" spans="2:260" s="12" customFormat="1" ht="65.099999999999994" customHeight="1" x14ac:dyDescent="0.3">
      <c r="B38" s="3"/>
      <c r="C38" s="19" t="s">
        <v>67</v>
      </c>
      <c r="D38" s="17" t="s">
        <v>68</v>
      </c>
      <c r="E38" s="17">
        <v>3</v>
      </c>
      <c r="F38" s="14">
        <v>1.18</v>
      </c>
      <c r="G38" s="14">
        <v>0.17</v>
      </c>
      <c r="H38" s="14">
        <v>-0.82</v>
      </c>
      <c r="I38" s="14"/>
      <c r="J38" s="14">
        <v>1.3</v>
      </c>
      <c r="K38" s="14">
        <v>3.3</v>
      </c>
      <c r="L38" s="14">
        <v>6.55</v>
      </c>
      <c r="M38" s="54"/>
      <c r="N38" s="14">
        <v>40.227432012999998</v>
      </c>
      <c r="O38" s="31">
        <v>2.2699145454999998</v>
      </c>
      <c r="P38" s="31" t="s">
        <v>28</v>
      </c>
      <c r="Q38" s="17" t="s">
        <v>28</v>
      </c>
      <c r="R38" s="38" t="s">
        <v>540</v>
      </c>
      <c r="S38" s="10"/>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row>
    <row r="39" spans="2:260" s="12" customFormat="1" ht="65.099999999999994" customHeight="1" x14ac:dyDescent="0.3">
      <c r="B39" s="3"/>
      <c r="C39" s="9" t="s">
        <v>69</v>
      </c>
      <c r="D39" s="16" t="s">
        <v>70</v>
      </c>
      <c r="E39" s="16">
        <v>0</v>
      </c>
      <c r="F39" s="15">
        <v>21.31</v>
      </c>
      <c r="G39" s="15">
        <v>10.88</v>
      </c>
      <c r="H39" s="15">
        <v>0.45</v>
      </c>
      <c r="I39" s="14"/>
      <c r="J39" s="15">
        <v>22.18</v>
      </c>
      <c r="K39" s="15">
        <v>43.03</v>
      </c>
      <c r="L39" s="15">
        <v>76.78</v>
      </c>
      <c r="M39" s="54"/>
      <c r="N39" s="15">
        <v>38.103799838999997</v>
      </c>
      <c r="O39" s="15">
        <v>2.1928013636000001</v>
      </c>
      <c r="P39" s="15" t="s">
        <v>28</v>
      </c>
      <c r="Q39" s="16" t="s">
        <v>28</v>
      </c>
      <c r="R39" s="37" t="s">
        <v>541</v>
      </c>
      <c r="S39" s="10"/>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row>
    <row r="40" spans="2:260" s="12" customFormat="1" ht="65.099999999999994" customHeight="1" x14ac:dyDescent="0.3">
      <c r="B40" s="3"/>
      <c r="C40" s="19" t="s">
        <v>71</v>
      </c>
      <c r="D40" s="17" t="s">
        <v>72</v>
      </c>
      <c r="E40" s="17">
        <v>0</v>
      </c>
      <c r="F40" s="14">
        <v>17.03</v>
      </c>
      <c r="G40" s="14">
        <v>13.34</v>
      </c>
      <c r="H40" s="14">
        <v>9.65</v>
      </c>
      <c r="I40" s="14"/>
      <c r="J40" s="14">
        <v>17.71</v>
      </c>
      <c r="K40" s="14">
        <v>25.08</v>
      </c>
      <c r="L40" s="14">
        <v>37.020000000000003</v>
      </c>
      <c r="M40" s="54"/>
      <c r="N40" s="14">
        <v>35.074049418999998</v>
      </c>
      <c r="O40" s="31">
        <v>34.126779909</v>
      </c>
      <c r="P40" s="31" t="s">
        <v>28</v>
      </c>
      <c r="Q40" s="17" t="s">
        <v>28</v>
      </c>
      <c r="R40" s="38" t="s">
        <v>542</v>
      </c>
      <c r="S40" s="10"/>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row>
    <row r="41" spans="2:260" s="12" customFormat="1" ht="65.099999999999994" customHeight="1" x14ac:dyDescent="0.3">
      <c r="B41" s="3"/>
      <c r="C41" s="9" t="s">
        <v>73</v>
      </c>
      <c r="D41" s="16" t="s">
        <v>74</v>
      </c>
      <c r="E41" s="16">
        <v>7</v>
      </c>
      <c r="F41" s="15">
        <v>15.48</v>
      </c>
      <c r="G41" s="15">
        <v>13.61</v>
      </c>
      <c r="H41" s="15">
        <v>11.75</v>
      </c>
      <c r="I41" s="14"/>
      <c r="J41" s="15">
        <v>20.02</v>
      </c>
      <c r="K41" s="15">
        <v>23.74</v>
      </c>
      <c r="L41" s="15">
        <v>29.77</v>
      </c>
      <c r="M41" s="54"/>
      <c r="N41" s="15">
        <v>59.499356312000003</v>
      </c>
      <c r="O41" s="15">
        <v>512.50428259</v>
      </c>
      <c r="P41" s="15" t="s">
        <v>31</v>
      </c>
      <c r="Q41" s="16" t="s">
        <v>31</v>
      </c>
      <c r="R41" s="37" t="s">
        <v>543</v>
      </c>
      <c r="S41" s="10"/>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row>
    <row r="42" spans="2:260" s="12" customFormat="1" ht="65.099999999999994" customHeight="1" x14ac:dyDescent="0.3">
      <c r="B42" s="3"/>
      <c r="C42" s="19" t="s">
        <v>75</v>
      </c>
      <c r="D42" s="17" t="s">
        <v>76</v>
      </c>
      <c r="E42" s="17">
        <v>7</v>
      </c>
      <c r="F42" s="14">
        <v>5.3</v>
      </c>
      <c r="G42" s="14">
        <v>4.96</v>
      </c>
      <c r="H42" s="14">
        <v>4.62</v>
      </c>
      <c r="I42" s="14"/>
      <c r="J42" s="14">
        <v>5.82</v>
      </c>
      <c r="K42" s="14">
        <v>6.49</v>
      </c>
      <c r="L42" s="14">
        <v>7.58</v>
      </c>
      <c r="M42" s="54"/>
      <c r="N42" s="14">
        <v>55.347370663</v>
      </c>
      <c r="O42" s="31">
        <v>5.9677396363999993</v>
      </c>
      <c r="P42" s="31" t="s">
        <v>31</v>
      </c>
      <c r="Q42" s="17" t="s">
        <v>31</v>
      </c>
      <c r="R42" s="38" t="s">
        <v>544</v>
      </c>
      <c r="S42" s="10"/>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row>
    <row r="43" spans="2:260" s="12" customFormat="1" ht="65.099999999999994" customHeight="1" x14ac:dyDescent="0.3">
      <c r="B43" s="3"/>
      <c r="C43" s="9" t="s">
        <v>77</v>
      </c>
      <c r="D43" s="16" t="s">
        <v>78</v>
      </c>
      <c r="E43" s="16">
        <v>4</v>
      </c>
      <c r="F43" s="15">
        <v>14.17</v>
      </c>
      <c r="G43" s="15">
        <v>12.47</v>
      </c>
      <c r="H43" s="15">
        <v>10.78</v>
      </c>
      <c r="I43" s="14"/>
      <c r="J43" s="15">
        <v>18.62</v>
      </c>
      <c r="K43" s="15">
        <v>22</v>
      </c>
      <c r="L43" s="15">
        <v>27.47</v>
      </c>
      <c r="M43" s="54"/>
      <c r="N43" s="15">
        <v>50.586012674000003</v>
      </c>
      <c r="O43" s="15">
        <v>17.544740817999998</v>
      </c>
      <c r="P43" s="15" t="s">
        <v>28</v>
      </c>
      <c r="Q43" s="16" t="s">
        <v>31</v>
      </c>
      <c r="R43" s="37" t="s">
        <v>545</v>
      </c>
      <c r="S43" s="10"/>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row>
    <row r="44" spans="2:260" s="12" customFormat="1" ht="65.099999999999994" customHeight="1" x14ac:dyDescent="0.3">
      <c r="B44" s="3"/>
      <c r="C44" s="19" t="s">
        <v>79</v>
      </c>
      <c r="D44" s="17" t="s">
        <v>80</v>
      </c>
      <c r="E44" s="17">
        <v>7</v>
      </c>
      <c r="F44" s="14">
        <v>42.13</v>
      </c>
      <c r="G44" s="14">
        <v>39.26</v>
      </c>
      <c r="H44" s="14">
        <v>36.4</v>
      </c>
      <c r="I44" s="14"/>
      <c r="J44" s="14">
        <v>42.84</v>
      </c>
      <c r="K44" s="14">
        <v>48.56</v>
      </c>
      <c r="L44" s="14">
        <v>57.83</v>
      </c>
      <c r="M44" s="54"/>
      <c r="N44" s="14">
        <v>81.743109816</v>
      </c>
      <c r="O44" s="31">
        <v>214.31589868</v>
      </c>
      <c r="P44" s="31" t="s">
        <v>31</v>
      </c>
      <c r="Q44" s="17" t="s">
        <v>31</v>
      </c>
      <c r="R44" s="38" t="s">
        <v>546</v>
      </c>
      <c r="S44" s="10"/>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row>
    <row r="45" spans="2:260" s="12" customFormat="1" ht="65.099999999999994" customHeight="1" x14ac:dyDescent="0.3">
      <c r="B45" s="3"/>
      <c r="C45" s="9" t="s">
        <v>81</v>
      </c>
      <c r="D45" s="16" t="s">
        <v>82</v>
      </c>
      <c r="E45" s="16">
        <v>0</v>
      </c>
      <c r="F45" s="15">
        <v>22.68</v>
      </c>
      <c r="G45" s="15">
        <v>20.89</v>
      </c>
      <c r="H45" s="15">
        <v>19.100000000000001</v>
      </c>
      <c r="I45" s="14"/>
      <c r="J45" s="15">
        <v>23.68</v>
      </c>
      <c r="K45" s="15">
        <v>27.25</v>
      </c>
      <c r="L45" s="15">
        <v>33.049999999999997</v>
      </c>
      <c r="M45" s="54"/>
      <c r="N45" s="15">
        <v>38.841213437</v>
      </c>
      <c r="O45" s="15">
        <v>6.3103312272999998</v>
      </c>
      <c r="P45" s="15" t="s">
        <v>28</v>
      </c>
      <c r="Q45" s="16" t="s">
        <v>28</v>
      </c>
      <c r="R45" s="37" t="s">
        <v>547</v>
      </c>
      <c r="S45" s="10"/>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row>
    <row r="46" spans="2:260" s="12" customFormat="1" ht="65.099999999999994" customHeight="1" x14ac:dyDescent="0.3">
      <c r="B46" s="3"/>
      <c r="C46" s="19" t="s">
        <v>83</v>
      </c>
      <c r="D46" s="17" t="s">
        <v>84</v>
      </c>
      <c r="E46" s="17">
        <v>3</v>
      </c>
      <c r="F46" s="14">
        <v>123.27</v>
      </c>
      <c r="G46" s="14">
        <v>117.71</v>
      </c>
      <c r="H46" s="14">
        <v>112.15</v>
      </c>
      <c r="I46" s="14"/>
      <c r="J46" s="14">
        <v>124.67</v>
      </c>
      <c r="K46" s="14">
        <v>135.78</v>
      </c>
      <c r="L46" s="14">
        <v>153.77000000000001</v>
      </c>
      <c r="M46" s="54"/>
      <c r="N46" s="14">
        <v>40.631748035999998</v>
      </c>
      <c r="O46" s="31">
        <v>3.3523684890999998</v>
      </c>
      <c r="P46" s="31" t="s">
        <v>28</v>
      </c>
      <c r="Q46" s="17" t="s">
        <v>28</v>
      </c>
      <c r="R46" s="38" t="s">
        <v>548</v>
      </c>
      <c r="S46" s="10"/>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row>
    <row r="47" spans="2:260" s="12" customFormat="1" ht="65.099999999999994" customHeight="1" x14ac:dyDescent="0.3">
      <c r="B47" s="3"/>
      <c r="C47" s="9" t="s">
        <v>85</v>
      </c>
      <c r="D47" s="16" t="s">
        <v>86</v>
      </c>
      <c r="E47" s="16">
        <v>0</v>
      </c>
      <c r="F47" s="15">
        <v>8.84</v>
      </c>
      <c r="G47" s="15">
        <v>7.94</v>
      </c>
      <c r="H47" s="15">
        <v>7.04</v>
      </c>
      <c r="I47" s="14"/>
      <c r="J47" s="15">
        <v>9.1199999999999992</v>
      </c>
      <c r="K47" s="15">
        <v>10.91</v>
      </c>
      <c r="L47" s="15">
        <v>13.83</v>
      </c>
      <c r="M47" s="54"/>
      <c r="N47" s="15">
        <v>24.26462867</v>
      </c>
      <c r="O47" s="15">
        <v>1.8868552726999999</v>
      </c>
      <c r="P47" s="15" t="s">
        <v>28</v>
      </c>
      <c r="Q47" s="16" t="s">
        <v>28</v>
      </c>
      <c r="R47" s="37" t="s">
        <v>549</v>
      </c>
      <c r="S47" s="10"/>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row>
    <row r="48" spans="2:260" s="12" customFormat="1" ht="65.099999999999994" customHeight="1" x14ac:dyDescent="0.3">
      <c r="B48" s="3"/>
      <c r="C48" s="19" t="s">
        <v>87</v>
      </c>
      <c r="D48" s="17" t="s">
        <v>88</v>
      </c>
      <c r="E48" s="17">
        <v>0</v>
      </c>
      <c r="F48" s="14">
        <v>5.61</v>
      </c>
      <c r="G48" s="14">
        <v>4.79</v>
      </c>
      <c r="H48" s="14">
        <v>3.98</v>
      </c>
      <c r="I48" s="14"/>
      <c r="J48" s="14">
        <v>5.92</v>
      </c>
      <c r="K48" s="14">
        <v>7.54</v>
      </c>
      <c r="L48" s="14">
        <v>10.17</v>
      </c>
      <c r="M48" s="54"/>
      <c r="N48" s="14">
        <v>31.380867670000001</v>
      </c>
      <c r="O48" s="31">
        <v>2.9980257273000004</v>
      </c>
      <c r="P48" s="31" t="s">
        <v>28</v>
      </c>
      <c r="Q48" s="17" t="s">
        <v>28</v>
      </c>
      <c r="R48" s="38" t="s">
        <v>550</v>
      </c>
      <c r="S48" s="10"/>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row>
    <row r="49" spans="2:260" s="12" customFormat="1" ht="65.099999999999994" customHeight="1" x14ac:dyDescent="0.3">
      <c r="B49" s="3"/>
      <c r="C49" s="9" t="s">
        <v>89</v>
      </c>
      <c r="D49" s="16" t="s">
        <v>90</v>
      </c>
      <c r="E49" s="16">
        <v>0</v>
      </c>
      <c r="F49" s="15">
        <v>14.53</v>
      </c>
      <c r="G49" s="15">
        <v>12.51</v>
      </c>
      <c r="H49" s="15">
        <v>10.49</v>
      </c>
      <c r="I49" s="14"/>
      <c r="J49" s="15">
        <v>14.74</v>
      </c>
      <c r="K49" s="15">
        <v>18.77</v>
      </c>
      <c r="L49" s="15">
        <v>25.31</v>
      </c>
      <c r="M49" s="54"/>
      <c r="N49" s="15">
        <v>44.852241008999997</v>
      </c>
      <c r="O49" s="15">
        <v>3.2725098635999998</v>
      </c>
      <c r="P49" s="15" t="s">
        <v>28</v>
      </c>
      <c r="Q49" s="16" t="s">
        <v>28</v>
      </c>
      <c r="R49" s="37" t="s">
        <v>551</v>
      </c>
      <c r="S49" s="10"/>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row>
    <row r="50" spans="2:260" s="12" customFormat="1" ht="65.099999999999994" customHeight="1" x14ac:dyDescent="0.3">
      <c r="B50" s="3"/>
      <c r="C50" s="19" t="s">
        <v>91</v>
      </c>
      <c r="D50" s="17" t="s">
        <v>92</v>
      </c>
      <c r="E50" s="17">
        <v>7</v>
      </c>
      <c r="F50" s="14">
        <v>16.27</v>
      </c>
      <c r="G50" s="14">
        <v>15.18</v>
      </c>
      <c r="H50" s="14">
        <v>14.09</v>
      </c>
      <c r="I50" s="14"/>
      <c r="J50" s="14">
        <v>18.170000000000002</v>
      </c>
      <c r="K50" s="14">
        <v>20.34</v>
      </c>
      <c r="L50" s="14">
        <v>23.85</v>
      </c>
      <c r="M50" s="54"/>
      <c r="N50" s="14">
        <v>63.196390366000003</v>
      </c>
      <c r="O50" s="31">
        <v>141.24286382</v>
      </c>
      <c r="P50" s="31" t="s">
        <v>31</v>
      </c>
      <c r="Q50" s="17" t="s">
        <v>31</v>
      </c>
      <c r="R50" s="38" t="s">
        <v>552</v>
      </c>
      <c r="S50" s="10"/>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row>
    <row r="51" spans="2:260" s="12" customFormat="1" ht="65.099999999999994" customHeight="1" x14ac:dyDescent="0.3">
      <c r="B51" s="3"/>
      <c r="C51" s="9" t="s">
        <v>91</v>
      </c>
      <c r="D51" s="16" t="s">
        <v>93</v>
      </c>
      <c r="E51" s="16">
        <v>7</v>
      </c>
      <c r="F51" s="15">
        <v>18.68</v>
      </c>
      <c r="G51" s="15">
        <v>17.350000000000001</v>
      </c>
      <c r="H51" s="15">
        <v>16.02</v>
      </c>
      <c r="I51" s="14"/>
      <c r="J51" s="15">
        <v>21.11</v>
      </c>
      <c r="K51" s="15">
        <v>23.76</v>
      </c>
      <c r="L51" s="15">
        <v>28.06</v>
      </c>
      <c r="M51" s="54"/>
      <c r="N51" s="15">
        <v>62.33607104</v>
      </c>
      <c r="O51" s="15">
        <v>613.38996577</v>
      </c>
      <c r="P51" s="15" t="s">
        <v>31</v>
      </c>
      <c r="Q51" s="16" t="s">
        <v>31</v>
      </c>
      <c r="R51" s="37" t="s">
        <v>553</v>
      </c>
      <c r="S51" s="10"/>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row>
    <row r="52" spans="2:260" s="12" customFormat="1" ht="65.099999999999994" customHeight="1" x14ac:dyDescent="0.3">
      <c r="B52" s="3"/>
      <c r="C52" s="19" t="s">
        <v>94</v>
      </c>
      <c r="D52" s="17" t="s">
        <v>95</v>
      </c>
      <c r="E52" s="17">
        <v>10</v>
      </c>
      <c r="F52" s="14">
        <v>21.45</v>
      </c>
      <c r="G52" s="14">
        <v>19.89</v>
      </c>
      <c r="H52" s="14">
        <v>18.34</v>
      </c>
      <c r="I52" s="14"/>
      <c r="J52" s="14">
        <v>25.63</v>
      </c>
      <c r="K52" s="14">
        <v>28.73</v>
      </c>
      <c r="L52" s="14">
        <v>33.75</v>
      </c>
      <c r="M52" s="54"/>
      <c r="N52" s="14">
        <v>54.953260049000001</v>
      </c>
      <c r="O52" s="31">
        <v>38.838092863999996</v>
      </c>
      <c r="P52" s="31" t="s">
        <v>31</v>
      </c>
      <c r="Q52" s="17" t="s">
        <v>31</v>
      </c>
      <c r="R52" s="38" t="s">
        <v>554</v>
      </c>
      <c r="S52" s="10"/>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row>
    <row r="53" spans="2:260" s="12" customFormat="1" ht="65.099999999999994" customHeight="1" x14ac:dyDescent="0.3">
      <c r="B53" s="3"/>
      <c r="C53" s="9" t="s">
        <v>96</v>
      </c>
      <c r="D53" s="16" t="s">
        <v>97</v>
      </c>
      <c r="E53" s="16">
        <v>7</v>
      </c>
      <c r="F53" s="15">
        <v>14.79</v>
      </c>
      <c r="G53" s="15">
        <v>13.57</v>
      </c>
      <c r="H53" s="15">
        <v>12.36</v>
      </c>
      <c r="I53" s="14"/>
      <c r="J53" s="15">
        <v>16.100000000000001</v>
      </c>
      <c r="K53" s="15">
        <v>18.52</v>
      </c>
      <c r="L53" s="15">
        <v>22.44</v>
      </c>
      <c r="M53" s="54"/>
      <c r="N53" s="15">
        <v>51.432679698000001</v>
      </c>
      <c r="O53" s="15">
        <v>45.688815409</v>
      </c>
      <c r="P53" s="15" t="s">
        <v>31</v>
      </c>
      <c r="Q53" s="16" t="s">
        <v>31</v>
      </c>
      <c r="R53" s="37" t="s">
        <v>555</v>
      </c>
      <c r="S53" s="10"/>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row>
    <row r="54" spans="2:260" s="12" customFormat="1" ht="65.099999999999994" customHeight="1" x14ac:dyDescent="0.3">
      <c r="B54" s="3"/>
      <c r="C54" s="19" t="s">
        <v>11</v>
      </c>
      <c r="D54" s="17" t="s">
        <v>98</v>
      </c>
      <c r="E54" s="17">
        <v>4</v>
      </c>
      <c r="F54" s="14">
        <v>20.78</v>
      </c>
      <c r="G54" s="14">
        <v>18.78</v>
      </c>
      <c r="H54" s="14">
        <v>16.79</v>
      </c>
      <c r="I54" s="14"/>
      <c r="J54" s="14">
        <v>25.31</v>
      </c>
      <c r="K54" s="14">
        <v>29.29</v>
      </c>
      <c r="L54" s="14">
        <v>35.729999999999997</v>
      </c>
      <c r="M54" s="54"/>
      <c r="N54" s="14">
        <v>61.395758663000002</v>
      </c>
      <c r="O54" s="31">
        <v>386.34480544999997</v>
      </c>
      <c r="P54" s="31" t="s">
        <v>28</v>
      </c>
      <c r="Q54" s="17" t="s">
        <v>31</v>
      </c>
      <c r="R54" s="38" t="s">
        <v>556</v>
      </c>
      <c r="S54" s="10"/>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row>
    <row r="55" spans="2:260" s="12" customFormat="1" ht="65.099999999999994" customHeight="1" x14ac:dyDescent="0.3">
      <c r="B55" s="3"/>
      <c r="C55" s="9" t="s">
        <v>99</v>
      </c>
      <c r="D55" s="16" t="s">
        <v>100</v>
      </c>
      <c r="E55" s="16">
        <v>4</v>
      </c>
      <c r="F55" s="15">
        <v>18.88</v>
      </c>
      <c r="G55" s="15">
        <v>17.64</v>
      </c>
      <c r="H55" s="15">
        <v>16.399999999999999</v>
      </c>
      <c r="I55" s="14"/>
      <c r="J55" s="15">
        <v>21.86</v>
      </c>
      <c r="K55" s="15">
        <v>24.33</v>
      </c>
      <c r="L55" s="15">
        <v>28.33</v>
      </c>
      <c r="M55" s="54"/>
      <c r="N55" s="15">
        <v>53.986210204000002</v>
      </c>
      <c r="O55" s="15">
        <v>1.9668118635999998</v>
      </c>
      <c r="P55" s="15" t="s">
        <v>28</v>
      </c>
      <c r="Q55" s="16" t="s">
        <v>31</v>
      </c>
      <c r="R55" s="37" t="s">
        <v>557</v>
      </c>
      <c r="S55" s="10"/>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row>
    <row r="56" spans="2:260" s="12" customFormat="1" ht="65.099999999999994" customHeight="1" x14ac:dyDescent="0.3">
      <c r="B56" s="3"/>
      <c r="C56" s="19" t="s">
        <v>101</v>
      </c>
      <c r="D56" s="17" t="s">
        <v>102</v>
      </c>
      <c r="E56" s="17">
        <v>2</v>
      </c>
      <c r="F56" s="14">
        <v>6.05</v>
      </c>
      <c r="G56" s="14">
        <v>3.67</v>
      </c>
      <c r="H56" s="14">
        <v>1.3</v>
      </c>
      <c r="I56" s="14"/>
      <c r="J56" s="14">
        <v>6.32</v>
      </c>
      <c r="K56" s="14">
        <v>11.06</v>
      </c>
      <c r="L56" s="14">
        <v>18.739999999999998</v>
      </c>
      <c r="M56" s="54"/>
      <c r="N56" s="14">
        <v>42.834361360000003</v>
      </c>
      <c r="O56" s="31">
        <v>50.742162090999997</v>
      </c>
      <c r="P56" s="31" t="s">
        <v>28</v>
      </c>
      <c r="Q56" s="17" t="s">
        <v>28</v>
      </c>
      <c r="R56" s="38" t="s">
        <v>558</v>
      </c>
      <c r="S56" s="10"/>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row>
    <row r="57" spans="2:260" s="12" customFormat="1" ht="65.099999999999994" customHeight="1" x14ac:dyDescent="0.3">
      <c r="B57" s="3"/>
      <c r="C57" s="9" t="s">
        <v>103</v>
      </c>
      <c r="D57" s="16" t="s">
        <v>104</v>
      </c>
      <c r="E57" s="16">
        <v>10</v>
      </c>
      <c r="F57" s="15">
        <v>20.27</v>
      </c>
      <c r="G57" s="15">
        <v>18.45</v>
      </c>
      <c r="H57" s="15">
        <v>16.64</v>
      </c>
      <c r="I57" s="14"/>
      <c r="J57" s="15">
        <v>22.14</v>
      </c>
      <c r="K57" s="15">
        <v>25.76</v>
      </c>
      <c r="L57" s="15">
        <v>31.62</v>
      </c>
      <c r="M57" s="54"/>
      <c r="N57" s="15">
        <v>71.072196419999997</v>
      </c>
      <c r="O57" s="15">
        <v>99.254360727000005</v>
      </c>
      <c r="P57" s="15" t="s">
        <v>31</v>
      </c>
      <c r="Q57" s="16" t="s">
        <v>31</v>
      </c>
      <c r="R57" s="37" t="s">
        <v>559</v>
      </c>
      <c r="S57" s="10"/>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row>
    <row r="58" spans="2:260" s="12" customFormat="1" ht="65.099999999999994" customHeight="1" x14ac:dyDescent="0.3">
      <c r="B58" s="3"/>
      <c r="C58" s="19" t="s">
        <v>105</v>
      </c>
      <c r="D58" s="17" t="s">
        <v>106</v>
      </c>
      <c r="E58" s="17">
        <v>7</v>
      </c>
      <c r="F58" s="14">
        <v>28.15</v>
      </c>
      <c r="G58" s="14">
        <v>23.83</v>
      </c>
      <c r="H58" s="14">
        <v>19.510000000000002</v>
      </c>
      <c r="I58" s="14"/>
      <c r="J58" s="14">
        <v>35.72</v>
      </c>
      <c r="K58" s="14">
        <v>44.35</v>
      </c>
      <c r="L58" s="14">
        <v>58.31</v>
      </c>
      <c r="M58" s="54"/>
      <c r="N58" s="14">
        <v>54.935034354999999</v>
      </c>
      <c r="O58" s="31">
        <v>5.6933786700000004</v>
      </c>
      <c r="P58" s="31" t="s">
        <v>31</v>
      </c>
      <c r="Q58" s="17" t="s">
        <v>31</v>
      </c>
      <c r="R58" s="38" t="s">
        <v>560</v>
      </c>
      <c r="S58" s="10"/>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row>
    <row r="59" spans="2:260" s="12" customFormat="1" ht="65.099999999999994" customHeight="1" x14ac:dyDescent="0.3">
      <c r="B59" s="3"/>
      <c r="C59" s="9" t="s">
        <v>107</v>
      </c>
      <c r="D59" s="16" t="s">
        <v>108</v>
      </c>
      <c r="E59" s="16">
        <v>7</v>
      </c>
      <c r="F59" s="15">
        <v>55.75</v>
      </c>
      <c r="G59" s="15">
        <v>50.56</v>
      </c>
      <c r="H59" s="15">
        <v>45.38</v>
      </c>
      <c r="I59" s="14"/>
      <c r="J59" s="15">
        <v>65.5</v>
      </c>
      <c r="K59" s="15">
        <v>75.86</v>
      </c>
      <c r="L59" s="15">
        <v>92.63</v>
      </c>
      <c r="M59" s="54"/>
      <c r="N59" s="15">
        <v>53.592010143000003</v>
      </c>
      <c r="O59" s="15">
        <v>479.85722877000001</v>
      </c>
      <c r="P59" s="15" t="s">
        <v>31</v>
      </c>
      <c r="Q59" s="16" t="s">
        <v>31</v>
      </c>
      <c r="R59" s="37" t="s">
        <v>561</v>
      </c>
      <c r="S59" s="10"/>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row>
    <row r="60" spans="2:260" s="12" customFormat="1" ht="65.099999999999994" customHeight="1" x14ac:dyDescent="0.3">
      <c r="B60" s="3"/>
      <c r="C60" s="19" t="s">
        <v>109</v>
      </c>
      <c r="D60" s="17" t="s">
        <v>110</v>
      </c>
      <c r="E60" s="17">
        <v>9</v>
      </c>
      <c r="F60" s="14">
        <v>21.96</v>
      </c>
      <c r="G60" s="14">
        <v>20.23</v>
      </c>
      <c r="H60" s="14">
        <v>18.510000000000002</v>
      </c>
      <c r="I60" s="14"/>
      <c r="J60" s="14">
        <v>22.54</v>
      </c>
      <c r="K60" s="14">
        <v>25.98</v>
      </c>
      <c r="L60" s="14">
        <v>31.56</v>
      </c>
      <c r="M60" s="54"/>
      <c r="N60" s="14">
        <v>81.173184296000002</v>
      </c>
      <c r="O60" s="31">
        <v>134.85169654999999</v>
      </c>
      <c r="P60" s="31" t="s">
        <v>31</v>
      </c>
      <c r="Q60" s="17" t="s">
        <v>31</v>
      </c>
      <c r="R60" s="38" t="s">
        <v>562</v>
      </c>
      <c r="S60" s="10"/>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row>
    <row r="61" spans="2:260" s="12" customFormat="1" ht="65.099999999999994" customHeight="1" x14ac:dyDescent="0.3">
      <c r="B61" s="3"/>
      <c r="C61" s="9" t="s">
        <v>111</v>
      </c>
      <c r="D61" s="16" t="s">
        <v>112</v>
      </c>
      <c r="E61" s="16">
        <v>0</v>
      </c>
      <c r="F61" s="15">
        <v>4.45</v>
      </c>
      <c r="G61" s="15">
        <v>3.45</v>
      </c>
      <c r="H61" s="15">
        <v>2.46</v>
      </c>
      <c r="I61" s="14"/>
      <c r="J61" s="15">
        <v>4.58</v>
      </c>
      <c r="K61" s="15">
        <v>6.56</v>
      </c>
      <c r="L61" s="15">
        <v>9.76</v>
      </c>
      <c r="M61" s="54"/>
      <c r="N61" s="15">
        <v>41.529766877999997</v>
      </c>
      <c r="O61" s="15">
        <v>6.3112152727000002</v>
      </c>
      <c r="P61" s="15" t="s">
        <v>28</v>
      </c>
      <c r="Q61" s="16" t="s">
        <v>28</v>
      </c>
      <c r="R61" s="37" t="s">
        <v>563</v>
      </c>
      <c r="S61" s="10"/>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row>
    <row r="62" spans="2:260" s="12" customFormat="1" ht="65.099999999999994" customHeight="1" x14ac:dyDescent="0.3">
      <c r="B62" s="3"/>
      <c r="C62" s="19" t="s">
        <v>113</v>
      </c>
      <c r="D62" s="17" t="s">
        <v>114</v>
      </c>
      <c r="E62" s="17">
        <v>0</v>
      </c>
      <c r="F62" s="14">
        <v>0.79</v>
      </c>
      <c r="G62" s="14">
        <v>0.04</v>
      </c>
      <c r="H62" s="14">
        <v>-0.69</v>
      </c>
      <c r="I62" s="14"/>
      <c r="J62" s="14">
        <v>0.85</v>
      </c>
      <c r="K62" s="14">
        <v>2.33</v>
      </c>
      <c r="L62" s="14">
        <v>4.7300000000000004</v>
      </c>
      <c r="M62" s="54"/>
      <c r="N62" s="14">
        <v>18.32715237</v>
      </c>
      <c r="O62" s="31">
        <v>5.0539579999999997</v>
      </c>
      <c r="P62" s="31" t="s">
        <v>28</v>
      </c>
      <c r="Q62" s="17" t="s">
        <v>28</v>
      </c>
      <c r="R62" s="38" t="s">
        <v>564</v>
      </c>
      <c r="S62" s="10"/>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row>
    <row r="63" spans="2:260" s="12" customFormat="1" ht="65.099999999999994" customHeight="1" x14ac:dyDescent="0.3">
      <c r="B63" s="3"/>
      <c r="C63" s="9" t="s">
        <v>565</v>
      </c>
      <c r="D63" s="16" t="s">
        <v>566</v>
      </c>
      <c r="E63" s="16">
        <v>3</v>
      </c>
      <c r="F63" s="15">
        <v>280.77999999999997</v>
      </c>
      <c r="G63" s="15">
        <v>238.71</v>
      </c>
      <c r="H63" s="15">
        <v>196.65</v>
      </c>
      <c r="I63" s="14"/>
      <c r="J63" s="15">
        <v>288.39</v>
      </c>
      <c r="K63" s="15">
        <v>372.51</v>
      </c>
      <c r="L63" s="15">
        <v>508.64</v>
      </c>
      <c r="M63" s="54"/>
      <c r="N63" s="15">
        <v>42.716805592999997</v>
      </c>
      <c r="O63" s="15">
        <v>1.1215949381999999</v>
      </c>
      <c r="P63" s="15" t="s">
        <v>31</v>
      </c>
      <c r="Q63" s="16" t="s">
        <v>28</v>
      </c>
      <c r="R63" s="37" t="s">
        <v>567</v>
      </c>
      <c r="S63" s="10"/>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row>
    <row r="64" spans="2:260" s="12" customFormat="1" ht="65.099999999999994" customHeight="1" x14ac:dyDescent="0.3">
      <c r="B64" s="3"/>
      <c r="C64" s="19" t="s">
        <v>115</v>
      </c>
      <c r="D64" s="17" t="s">
        <v>116</v>
      </c>
      <c r="E64" s="17">
        <v>10</v>
      </c>
      <c r="F64" s="14">
        <v>10.84</v>
      </c>
      <c r="G64" s="14">
        <v>10.62</v>
      </c>
      <c r="H64" s="14">
        <v>10.41</v>
      </c>
      <c r="I64" s="14"/>
      <c r="J64" s="14">
        <v>10.9</v>
      </c>
      <c r="K64" s="14">
        <v>11.32</v>
      </c>
      <c r="L64" s="14">
        <v>12</v>
      </c>
      <c r="M64" s="54"/>
      <c r="N64" s="14">
        <v>69.407215860999997</v>
      </c>
      <c r="O64" s="31">
        <v>20.400825182000002</v>
      </c>
      <c r="P64" s="31" t="s">
        <v>31</v>
      </c>
      <c r="Q64" s="17" t="s">
        <v>31</v>
      </c>
      <c r="R64" s="38" t="s">
        <v>568</v>
      </c>
      <c r="S64" s="10"/>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row>
    <row r="65" spans="2:260" s="12" customFormat="1" ht="65.099999999999994" customHeight="1" x14ac:dyDescent="0.3">
      <c r="B65" s="3"/>
      <c r="C65" s="9" t="s">
        <v>117</v>
      </c>
      <c r="D65" s="16" t="s">
        <v>118</v>
      </c>
      <c r="E65" s="16">
        <v>0</v>
      </c>
      <c r="F65" s="15">
        <v>9.44</v>
      </c>
      <c r="G65" s="15">
        <v>8.0299999999999994</v>
      </c>
      <c r="H65" s="15">
        <v>6.62</v>
      </c>
      <c r="I65" s="14"/>
      <c r="J65" s="15">
        <v>9.67</v>
      </c>
      <c r="K65" s="15">
        <v>12.48</v>
      </c>
      <c r="L65" s="15">
        <v>17.04</v>
      </c>
      <c r="M65" s="54"/>
      <c r="N65" s="15">
        <v>34.537336607</v>
      </c>
      <c r="O65" s="15">
        <v>63.463307364000002</v>
      </c>
      <c r="P65" s="15" t="s">
        <v>28</v>
      </c>
      <c r="Q65" s="16" t="s">
        <v>28</v>
      </c>
      <c r="R65" s="37" t="s">
        <v>569</v>
      </c>
      <c r="S65" s="10"/>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row>
    <row r="66" spans="2:260" s="12" customFormat="1" ht="65.099999999999994" customHeight="1" x14ac:dyDescent="0.3">
      <c r="B66" s="3"/>
      <c r="C66" s="19" t="s">
        <v>119</v>
      </c>
      <c r="D66" s="17" t="s">
        <v>120</v>
      </c>
      <c r="E66" s="17">
        <v>7</v>
      </c>
      <c r="F66" s="14">
        <v>11.07</v>
      </c>
      <c r="G66" s="14">
        <v>10.15</v>
      </c>
      <c r="H66" s="14">
        <v>9.24</v>
      </c>
      <c r="I66" s="14"/>
      <c r="J66" s="14">
        <v>13.33</v>
      </c>
      <c r="K66" s="14">
        <v>15.15</v>
      </c>
      <c r="L66" s="14">
        <v>18.11</v>
      </c>
      <c r="M66" s="54"/>
      <c r="N66" s="14">
        <v>58.338738542000002</v>
      </c>
      <c r="O66" s="31">
        <v>123.76714404000001</v>
      </c>
      <c r="P66" s="31" t="s">
        <v>31</v>
      </c>
      <c r="Q66" s="17" t="s">
        <v>31</v>
      </c>
      <c r="R66" s="38" t="s">
        <v>570</v>
      </c>
      <c r="S66" s="10"/>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row>
    <row r="67" spans="2:260" s="12" customFormat="1" ht="65.099999999999994" customHeight="1" x14ac:dyDescent="0.3">
      <c r="B67" s="3"/>
      <c r="C67" s="9" t="s">
        <v>571</v>
      </c>
      <c r="D67" s="16" t="s">
        <v>572</v>
      </c>
      <c r="E67" s="16">
        <v>3</v>
      </c>
      <c r="F67" s="15">
        <v>68.55</v>
      </c>
      <c r="G67" s="15">
        <v>64.84</v>
      </c>
      <c r="H67" s="15">
        <v>61.14</v>
      </c>
      <c r="I67" s="14"/>
      <c r="J67" s="15">
        <v>69.709999999999994</v>
      </c>
      <c r="K67" s="15">
        <v>77.11</v>
      </c>
      <c r="L67" s="15">
        <v>89.09</v>
      </c>
      <c r="M67" s="54"/>
      <c r="N67" s="15">
        <v>40.488716494000002</v>
      </c>
      <c r="O67" s="15">
        <v>1.7079643413999999</v>
      </c>
      <c r="P67" s="15" t="s">
        <v>31</v>
      </c>
      <c r="Q67" s="16" t="s">
        <v>28</v>
      </c>
      <c r="R67" s="37" t="s">
        <v>573</v>
      </c>
      <c r="S67" s="10"/>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row>
    <row r="68" spans="2:260" s="12" customFormat="1" ht="65.099999999999994" customHeight="1" x14ac:dyDescent="0.3">
      <c r="B68" s="3"/>
      <c r="C68" s="19" t="s">
        <v>121</v>
      </c>
      <c r="D68" s="17" t="s">
        <v>122</v>
      </c>
      <c r="E68" s="17">
        <v>0</v>
      </c>
      <c r="F68" s="14">
        <v>2.1</v>
      </c>
      <c r="G68" s="14">
        <v>1.7</v>
      </c>
      <c r="H68" s="14">
        <v>1.3</v>
      </c>
      <c r="I68" s="14"/>
      <c r="J68" s="14">
        <v>2.16</v>
      </c>
      <c r="K68" s="14">
        <v>2.95</v>
      </c>
      <c r="L68" s="14">
        <v>4.2300000000000004</v>
      </c>
      <c r="M68" s="54"/>
      <c r="N68" s="14">
        <v>32.995720239999997</v>
      </c>
      <c r="O68" s="31">
        <v>50.407990682000005</v>
      </c>
      <c r="P68" s="31" t="s">
        <v>28</v>
      </c>
      <c r="Q68" s="17" t="s">
        <v>28</v>
      </c>
      <c r="R68" s="38" t="s">
        <v>574</v>
      </c>
      <c r="S68" s="10"/>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row>
    <row r="69" spans="2:260" s="12" customFormat="1" ht="65.099999999999994" customHeight="1" x14ac:dyDescent="0.3">
      <c r="B69" s="3"/>
      <c r="C69" s="9" t="s">
        <v>575</v>
      </c>
      <c r="D69" s="16" t="s">
        <v>576</v>
      </c>
      <c r="E69" s="16">
        <v>4</v>
      </c>
      <c r="F69" s="15">
        <v>32.35</v>
      </c>
      <c r="G69" s="15">
        <v>27.57</v>
      </c>
      <c r="H69" s="15">
        <v>22.8</v>
      </c>
      <c r="I69" s="14"/>
      <c r="J69" s="15">
        <v>44.3</v>
      </c>
      <c r="K69" s="15">
        <v>53.84</v>
      </c>
      <c r="L69" s="15">
        <v>69.290000000000006</v>
      </c>
      <c r="M69" s="54"/>
      <c r="N69" s="15">
        <v>48.737858095</v>
      </c>
      <c r="O69" s="15">
        <v>1.8666453855</v>
      </c>
      <c r="P69" s="15" t="s">
        <v>28</v>
      </c>
      <c r="Q69" s="16" t="s">
        <v>31</v>
      </c>
      <c r="R69" s="37" t="s">
        <v>577</v>
      </c>
      <c r="S69" s="10"/>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row>
    <row r="70" spans="2:260" s="12" customFormat="1" ht="65.099999999999994" customHeight="1" x14ac:dyDescent="0.3">
      <c r="B70" s="3"/>
      <c r="C70" s="19" t="s">
        <v>123</v>
      </c>
      <c r="D70" s="17" t="s">
        <v>124</v>
      </c>
      <c r="E70" s="17">
        <v>6</v>
      </c>
      <c r="F70" s="14" t="s">
        <v>125</v>
      </c>
      <c r="G70" s="14" t="s">
        <v>125</v>
      </c>
      <c r="H70" s="14" t="s">
        <v>125</v>
      </c>
      <c r="I70" s="14"/>
      <c r="J70" s="14" t="s">
        <v>125</v>
      </c>
      <c r="K70" s="14" t="s">
        <v>125</v>
      </c>
      <c r="L70" s="14" t="s">
        <v>125</v>
      </c>
      <c r="M70" s="54"/>
      <c r="N70" s="14" t="s">
        <v>125</v>
      </c>
      <c r="O70" s="31" t="s">
        <v>125</v>
      </c>
      <c r="P70" s="31" t="s">
        <v>125</v>
      </c>
      <c r="Q70" s="17" t="s">
        <v>125</v>
      </c>
      <c r="R70" s="38" t="s">
        <v>126</v>
      </c>
      <c r="S70" s="10"/>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row>
    <row r="71" spans="2:260" s="12" customFormat="1" ht="65.099999999999994" customHeight="1" x14ac:dyDescent="0.3">
      <c r="B71" s="3"/>
      <c r="C71" s="9" t="s">
        <v>127</v>
      </c>
      <c r="D71" s="16" t="s">
        <v>128</v>
      </c>
      <c r="E71" s="16">
        <v>7</v>
      </c>
      <c r="F71" s="15">
        <v>63.2</v>
      </c>
      <c r="G71" s="15">
        <v>57.39</v>
      </c>
      <c r="H71" s="15">
        <v>51.59</v>
      </c>
      <c r="I71" s="14"/>
      <c r="J71" s="15">
        <v>67.819999999999993</v>
      </c>
      <c r="K71" s="15">
        <v>79.42</v>
      </c>
      <c r="L71" s="15">
        <v>98.19</v>
      </c>
      <c r="M71" s="54"/>
      <c r="N71" s="15">
        <v>55.965834159000003</v>
      </c>
      <c r="O71" s="15">
        <v>245.66208773</v>
      </c>
      <c r="P71" s="15" t="s">
        <v>31</v>
      </c>
      <c r="Q71" s="16" t="s">
        <v>31</v>
      </c>
      <c r="R71" s="37" t="s">
        <v>578</v>
      </c>
      <c r="S71" s="10"/>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row>
    <row r="72" spans="2:260" s="12" customFormat="1" ht="65.099999999999994" customHeight="1" x14ac:dyDescent="0.3">
      <c r="B72" s="3"/>
      <c r="C72" s="19" t="s">
        <v>129</v>
      </c>
      <c r="D72" s="17" t="s">
        <v>130</v>
      </c>
      <c r="E72" s="17">
        <v>4</v>
      </c>
      <c r="F72" s="14">
        <v>14.71</v>
      </c>
      <c r="G72" s="14">
        <v>13.86</v>
      </c>
      <c r="H72" s="14">
        <v>13.02</v>
      </c>
      <c r="I72" s="14"/>
      <c r="J72" s="14">
        <v>14.98</v>
      </c>
      <c r="K72" s="14">
        <v>16.66</v>
      </c>
      <c r="L72" s="14">
        <v>19.399999999999999</v>
      </c>
      <c r="M72" s="54"/>
      <c r="N72" s="14">
        <v>49.139593611999999</v>
      </c>
      <c r="O72" s="31">
        <v>231.27009927</v>
      </c>
      <c r="P72" s="31" t="s">
        <v>31</v>
      </c>
      <c r="Q72" s="17" t="s">
        <v>28</v>
      </c>
      <c r="R72" s="38" t="s">
        <v>579</v>
      </c>
      <c r="S72" s="10"/>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row>
    <row r="73" spans="2:260" s="12" customFormat="1" ht="65.099999999999994" customHeight="1" x14ac:dyDescent="0.3">
      <c r="B73" s="3"/>
      <c r="C73" s="9" t="s">
        <v>131</v>
      </c>
      <c r="D73" s="16" t="s">
        <v>132</v>
      </c>
      <c r="E73" s="16">
        <v>4</v>
      </c>
      <c r="F73" s="15">
        <v>3.86</v>
      </c>
      <c r="G73" s="15">
        <v>3.08</v>
      </c>
      <c r="H73" s="15">
        <v>2.2999999999999998</v>
      </c>
      <c r="I73" s="14"/>
      <c r="J73" s="15">
        <v>5.72</v>
      </c>
      <c r="K73" s="15">
        <v>7.27</v>
      </c>
      <c r="L73" s="15">
        <v>9.7899999999999991</v>
      </c>
      <c r="M73" s="54"/>
      <c r="N73" s="15">
        <v>55.877603956000002</v>
      </c>
      <c r="O73" s="15">
        <v>74.255915135999999</v>
      </c>
      <c r="P73" s="15" t="s">
        <v>28</v>
      </c>
      <c r="Q73" s="16" t="s">
        <v>31</v>
      </c>
      <c r="R73" s="37" t="s">
        <v>580</v>
      </c>
      <c r="S73" s="10"/>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row>
    <row r="74" spans="2:260" s="12" customFormat="1" ht="65.099999999999994" customHeight="1" x14ac:dyDescent="0.3">
      <c r="B74" s="3"/>
      <c r="C74" s="19" t="s">
        <v>133</v>
      </c>
      <c r="D74" s="17" t="s">
        <v>134</v>
      </c>
      <c r="E74" s="17">
        <v>7</v>
      </c>
      <c r="F74" s="14">
        <v>46.02</v>
      </c>
      <c r="G74" s="14">
        <v>42.67</v>
      </c>
      <c r="H74" s="14">
        <v>39.32</v>
      </c>
      <c r="I74" s="14"/>
      <c r="J74" s="14">
        <v>52.99</v>
      </c>
      <c r="K74" s="14">
        <v>59.68</v>
      </c>
      <c r="L74" s="14">
        <v>70.5</v>
      </c>
      <c r="M74" s="54"/>
      <c r="N74" s="14">
        <v>50.564205524999998</v>
      </c>
      <c r="O74" s="31">
        <v>54.201805272999998</v>
      </c>
      <c r="P74" s="31" t="s">
        <v>31</v>
      </c>
      <c r="Q74" s="17" t="s">
        <v>31</v>
      </c>
      <c r="R74" s="38" t="s">
        <v>581</v>
      </c>
      <c r="S74" s="10"/>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row>
    <row r="75" spans="2:260" s="12" customFormat="1" ht="65.099999999999994" customHeight="1" x14ac:dyDescent="0.3">
      <c r="B75" s="3"/>
      <c r="C75" s="9" t="s">
        <v>135</v>
      </c>
      <c r="D75" s="16" t="s">
        <v>136</v>
      </c>
      <c r="E75" s="16">
        <v>7</v>
      </c>
      <c r="F75" s="15">
        <v>5.63</v>
      </c>
      <c r="G75" s="15">
        <v>5.05</v>
      </c>
      <c r="H75" s="15">
        <v>4.4800000000000004</v>
      </c>
      <c r="I75" s="14"/>
      <c r="J75" s="15">
        <v>5.93</v>
      </c>
      <c r="K75" s="15">
        <v>7.07</v>
      </c>
      <c r="L75" s="15">
        <v>8.92</v>
      </c>
      <c r="M75" s="54"/>
      <c r="N75" s="15">
        <v>78.392522392999993</v>
      </c>
      <c r="O75" s="15">
        <v>53.595882363999998</v>
      </c>
      <c r="P75" s="15" t="s">
        <v>31</v>
      </c>
      <c r="Q75" s="16" t="s">
        <v>31</v>
      </c>
      <c r="R75" s="37" t="s">
        <v>582</v>
      </c>
      <c r="S75" s="10"/>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row>
    <row r="76" spans="2:260" s="12" customFormat="1" ht="65.099999999999994" customHeight="1" x14ac:dyDescent="0.3">
      <c r="B76" s="3"/>
      <c r="C76" s="19" t="s">
        <v>137</v>
      </c>
      <c r="D76" s="17" t="s">
        <v>138</v>
      </c>
      <c r="E76" s="17">
        <v>0</v>
      </c>
      <c r="F76" s="14">
        <v>29.31</v>
      </c>
      <c r="G76" s="14">
        <v>26.59</v>
      </c>
      <c r="H76" s="14">
        <v>23.87</v>
      </c>
      <c r="I76" s="14"/>
      <c r="J76" s="14">
        <v>30.02</v>
      </c>
      <c r="K76" s="14">
        <v>35.450000000000003</v>
      </c>
      <c r="L76" s="14">
        <v>44.23</v>
      </c>
      <c r="M76" s="54"/>
      <c r="N76" s="14">
        <v>30.338316899999999</v>
      </c>
      <c r="O76" s="31">
        <v>123.55926386</v>
      </c>
      <c r="P76" s="31" t="s">
        <v>28</v>
      </c>
      <c r="Q76" s="17" t="s">
        <v>28</v>
      </c>
      <c r="R76" s="38" t="s">
        <v>583</v>
      </c>
      <c r="S76" s="10"/>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row>
    <row r="77" spans="2:260" s="12" customFormat="1" ht="65.099999999999994" customHeight="1" x14ac:dyDescent="0.3">
      <c r="B77" s="3"/>
      <c r="C77" s="9" t="s">
        <v>139</v>
      </c>
      <c r="D77" s="16" t="s">
        <v>140</v>
      </c>
      <c r="E77" s="16">
        <v>7</v>
      </c>
      <c r="F77" s="15">
        <v>1.23</v>
      </c>
      <c r="G77" s="15">
        <v>0.76</v>
      </c>
      <c r="H77" s="15">
        <v>0.28999999999999998</v>
      </c>
      <c r="I77" s="14"/>
      <c r="J77" s="15">
        <v>2.57</v>
      </c>
      <c r="K77" s="15">
        <v>3.5</v>
      </c>
      <c r="L77" s="15">
        <v>5.01</v>
      </c>
      <c r="M77" s="54"/>
      <c r="N77" s="15">
        <v>53.687432887</v>
      </c>
      <c r="O77" s="15">
        <v>14.84800959</v>
      </c>
      <c r="P77" s="15" t="s">
        <v>28</v>
      </c>
      <c r="Q77" s="16" t="s">
        <v>31</v>
      </c>
      <c r="R77" s="37" t="s">
        <v>584</v>
      </c>
      <c r="S77" s="10"/>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row>
    <row r="78" spans="2:260" s="12" customFormat="1" ht="65.099999999999994" customHeight="1" x14ac:dyDescent="0.3">
      <c r="B78" s="3"/>
      <c r="C78" s="19" t="s">
        <v>141</v>
      </c>
      <c r="D78" s="17" t="s">
        <v>142</v>
      </c>
      <c r="E78" s="17">
        <v>0</v>
      </c>
      <c r="F78" s="14">
        <v>20.56</v>
      </c>
      <c r="G78" s="14">
        <v>17.79</v>
      </c>
      <c r="H78" s="14">
        <v>15.02</v>
      </c>
      <c r="I78" s="14"/>
      <c r="J78" s="14">
        <v>21.15</v>
      </c>
      <c r="K78" s="14">
        <v>26.68</v>
      </c>
      <c r="L78" s="14">
        <v>35.64</v>
      </c>
      <c r="M78" s="54"/>
      <c r="N78" s="14">
        <v>33.561777413999998</v>
      </c>
      <c r="O78" s="31">
        <v>136.15092755000001</v>
      </c>
      <c r="P78" s="31" t="s">
        <v>28</v>
      </c>
      <c r="Q78" s="17" t="s">
        <v>28</v>
      </c>
      <c r="R78" s="38" t="s">
        <v>585</v>
      </c>
      <c r="S78" s="10"/>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c r="IZ78" s="11"/>
    </row>
    <row r="79" spans="2:260" s="12" customFormat="1" ht="65.099999999999994" customHeight="1" x14ac:dyDescent="0.3">
      <c r="B79" s="3"/>
      <c r="C79" s="9" t="s">
        <v>141</v>
      </c>
      <c r="D79" s="16" t="s">
        <v>143</v>
      </c>
      <c r="E79" s="16">
        <v>0</v>
      </c>
      <c r="F79" s="15">
        <v>19.27</v>
      </c>
      <c r="G79" s="15">
        <v>16.579999999999998</v>
      </c>
      <c r="H79" s="15">
        <v>13.9</v>
      </c>
      <c r="I79" s="14"/>
      <c r="J79" s="15">
        <v>19.78</v>
      </c>
      <c r="K79" s="15">
        <v>25.14</v>
      </c>
      <c r="L79" s="15">
        <v>33.82</v>
      </c>
      <c r="M79" s="54"/>
      <c r="N79" s="15">
        <v>35.573613217000002</v>
      </c>
      <c r="O79" s="15">
        <v>9.0041005909000003</v>
      </c>
      <c r="P79" s="15" t="s">
        <v>28</v>
      </c>
      <c r="Q79" s="16" t="s">
        <v>28</v>
      </c>
      <c r="R79" s="37" t="s">
        <v>586</v>
      </c>
      <c r="S79" s="10"/>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row>
    <row r="80" spans="2:260" s="12" customFormat="1" ht="65.099999999999994" customHeight="1" x14ac:dyDescent="0.3">
      <c r="B80" s="3"/>
      <c r="C80" s="19" t="s">
        <v>144</v>
      </c>
      <c r="D80" s="17" t="s">
        <v>145</v>
      </c>
      <c r="E80" s="17">
        <v>7</v>
      </c>
      <c r="F80" s="14">
        <v>2.83</v>
      </c>
      <c r="G80" s="14">
        <v>2.38</v>
      </c>
      <c r="H80" s="14">
        <v>1.94</v>
      </c>
      <c r="I80" s="14"/>
      <c r="J80" s="14">
        <v>3.8</v>
      </c>
      <c r="K80" s="14">
        <v>4.68</v>
      </c>
      <c r="L80" s="14">
        <v>6.12</v>
      </c>
      <c r="M80" s="54"/>
      <c r="N80" s="14">
        <v>64.785574327999996</v>
      </c>
      <c r="O80" s="31">
        <v>1.6969359545</v>
      </c>
      <c r="P80" s="31" t="s">
        <v>28</v>
      </c>
      <c r="Q80" s="17" t="s">
        <v>31</v>
      </c>
      <c r="R80" s="38" t="s">
        <v>587</v>
      </c>
      <c r="S80" s="10"/>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row>
    <row r="81" spans="2:260" s="12" customFormat="1" ht="65.099999999999994" customHeight="1" x14ac:dyDescent="0.3">
      <c r="B81" s="3"/>
      <c r="C81" s="9" t="s">
        <v>146</v>
      </c>
      <c r="D81" s="16" t="s">
        <v>147</v>
      </c>
      <c r="E81" s="16">
        <v>7</v>
      </c>
      <c r="F81" s="15">
        <v>2200</v>
      </c>
      <c r="G81" s="15">
        <v>1713.97</v>
      </c>
      <c r="H81" s="15">
        <v>1227.95</v>
      </c>
      <c r="I81" s="14"/>
      <c r="J81" s="15">
        <v>2387.41</v>
      </c>
      <c r="K81" s="15">
        <v>3359.45</v>
      </c>
      <c r="L81" s="15">
        <v>4932.34</v>
      </c>
      <c r="M81" s="54"/>
      <c r="N81" s="15">
        <v>57.769746818000002</v>
      </c>
      <c r="O81" s="15">
        <v>2.6442831658999997</v>
      </c>
      <c r="P81" s="15" t="s">
        <v>31</v>
      </c>
      <c r="Q81" s="16" t="s">
        <v>31</v>
      </c>
      <c r="R81" s="37" t="s">
        <v>588</v>
      </c>
      <c r="S81" s="10"/>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row>
    <row r="82" spans="2:260" s="12" customFormat="1" ht="65.099999999999994" customHeight="1" x14ac:dyDescent="0.3">
      <c r="B82" s="3"/>
      <c r="C82" s="19" t="s">
        <v>148</v>
      </c>
      <c r="D82" s="17" t="s">
        <v>149</v>
      </c>
      <c r="E82" s="17">
        <v>9</v>
      </c>
      <c r="F82" s="14">
        <v>17.98</v>
      </c>
      <c r="G82" s="14">
        <v>16.47</v>
      </c>
      <c r="H82" s="14">
        <v>14.97</v>
      </c>
      <c r="I82" s="14"/>
      <c r="J82" s="14">
        <v>18.71</v>
      </c>
      <c r="K82" s="14">
        <v>21.71</v>
      </c>
      <c r="L82" s="14">
        <v>26.57</v>
      </c>
      <c r="M82" s="54"/>
      <c r="N82" s="14">
        <v>74.127404248000005</v>
      </c>
      <c r="O82" s="31">
        <v>6.3407710000000002</v>
      </c>
      <c r="P82" s="31" t="s">
        <v>31</v>
      </c>
      <c r="Q82" s="17" t="s">
        <v>31</v>
      </c>
      <c r="R82" s="38" t="s">
        <v>589</v>
      </c>
      <c r="S82" s="10"/>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row>
    <row r="83" spans="2:260" s="12" customFormat="1" ht="65.099999999999994" customHeight="1" x14ac:dyDescent="0.3">
      <c r="B83" s="3"/>
      <c r="C83" s="9" t="s">
        <v>150</v>
      </c>
      <c r="D83" s="16" t="s">
        <v>151</v>
      </c>
      <c r="E83" s="16">
        <v>4</v>
      </c>
      <c r="F83" s="15">
        <v>4.8899999999999997</v>
      </c>
      <c r="G83" s="15">
        <v>4.41</v>
      </c>
      <c r="H83" s="15">
        <v>3.94</v>
      </c>
      <c r="I83" s="14"/>
      <c r="J83" s="15">
        <v>5.98</v>
      </c>
      <c r="K83" s="15">
        <v>6.92</v>
      </c>
      <c r="L83" s="15">
        <v>8.4499999999999993</v>
      </c>
      <c r="M83" s="54"/>
      <c r="N83" s="15">
        <v>52.368200194000003</v>
      </c>
      <c r="O83" s="15">
        <v>7.9868485909000002</v>
      </c>
      <c r="P83" s="15" t="s">
        <v>28</v>
      </c>
      <c r="Q83" s="16" t="s">
        <v>31</v>
      </c>
      <c r="R83" s="37" t="s">
        <v>590</v>
      </c>
      <c r="S83" s="10"/>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row>
    <row r="84" spans="2:260" s="12" customFormat="1" ht="65.099999999999994" customHeight="1" x14ac:dyDescent="0.3">
      <c r="B84" s="3"/>
      <c r="C84" s="19" t="s">
        <v>152</v>
      </c>
      <c r="D84" s="17" t="s">
        <v>153</v>
      </c>
      <c r="E84" s="17">
        <v>7</v>
      </c>
      <c r="F84" s="14">
        <v>11.65</v>
      </c>
      <c r="G84" s="14">
        <v>10.06</v>
      </c>
      <c r="H84" s="14">
        <v>8.48</v>
      </c>
      <c r="I84" s="14"/>
      <c r="J84" s="14">
        <v>15.41</v>
      </c>
      <c r="K84" s="14">
        <v>18.57</v>
      </c>
      <c r="L84" s="14">
        <v>23.68</v>
      </c>
      <c r="M84" s="54"/>
      <c r="N84" s="14">
        <v>70.217065547000004</v>
      </c>
      <c r="O84" s="31">
        <v>7.3563842726999997</v>
      </c>
      <c r="P84" s="31" t="s">
        <v>28</v>
      </c>
      <c r="Q84" s="17" t="s">
        <v>31</v>
      </c>
      <c r="R84" s="38" t="s">
        <v>591</v>
      </c>
      <c r="S84" s="10"/>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row>
    <row r="85" spans="2:260" s="12" customFormat="1" ht="65.099999999999994" customHeight="1" x14ac:dyDescent="0.3">
      <c r="B85" s="3"/>
      <c r="C85" s="9" t="s">
        <v>154</v>
      </c>
      <c r="D85" s="16" t="s">
        <v>155</v>
      </c>
      <c r="E85" s="16">
        <v>0</v>
      </c>
      <c r="F85" s="15">
        <v>11.43</v>
      </c>
      <c r="G85" s="15">
        <v>10.28</v>
      </c>
      <c r="H85" s="15">
        <v>9.1300000000000008</v>
      </c>
      <c r="I85" s="14"/>
      <c r="J85" s="15">
        <v>11.69</v>
      </c>
      <c r="K85" s="15">
        <v>13.98</v>
      </c>
      <c r="L85" s="15">
        <v>17.690000000000001</v>
      </c>
      <c r="M85" s="54"/>
      <c r="N85" s="15">
        <v>28.470376245000001</v>
      </c>
      <c r="O85" s="15">
        <v>96.499260727000006</v>
      </c>
      <c r="P85" s="15" t="s">
        <v>28</v>
      </c>
      <c r="Q85" s="16" t="s">
        <v>28</v>
      </c>
      <c r="R85" s="37" t="s">
        <v>592</v>
      </c>
      <c r="S85" s="10"/>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row>
    <row r="86" spans="2:260" s="12" customFormat="1" ht="65.099999999999994" customHeight="1" x14ac:dyDescent="0.3">
      <c r="B86" s="3"/>
      <c r="C86" s="19" t="s">
        <v>156</v>
      </c>
      <c r="D86" s="17" t="s">
        <v>157</v>
      </c>
      <c r="E86" s="17">
        <v>0</v>
      </c>
      <c r="F86" s="14">
        <v>6.86</v>
      </c>
      <c r="G86" s="14">
        <v>5.8</v>
      </c>
      <c r="H86" s="14">
        <v>4.74</v>
      </c>
      <c r="I86" s="14"/>
      <c r="J86" s="14">
        <v>7.02</v>
      </c>
      <c r="K86" s="14">
        <v>9.1300000000000008</v>
      </c>
      <c r="L86" s="14">
        <v>12.55</v>
      </c>
      <c r="M86" s="54"/>
      <c r="N86" s="14">
        <v>40.562118322000003</v>
      </c>
      <c r="O86" s="31">
        <v>29.423973226999998</v>
      </c>
      <c r="P86" s="31" t="s">
        <v>28</v>
      </c>
      <c r="Q86" s="17" t="s">
        <v>28</v>
      </c>
      <c r="R86" s="38" t="s">
        <v>593</v>
      </c>
      <c r="S86" s="10"/>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row>
    <row r="87" spans="2:260" s="12" customFormat="1" ht="65.099999999999994" customHeight="1" x14ac:dyDescent="0.3">
      <c r="B87" s="3"/>
      <c r="C87" s="9" t="s">
        <v>158</v>
      </c>
      <c r="D87" s="16" t="s">
        <v>159</v>
      </c>
      <c r="E87" s="16">
        <v>5</v>
      </c>
      <c r="F87" s="15">
        <v>194.2</v>
      </c>
      <c r="G87" s="15">
        <v>171.75</v>
      </c>
      <c r="H87" s="15">
        <v>149.31</v>
      </c>
      <c r="I87" s="14"/>
      <c r="J87" s="15">
        <v>201.79</v>
      </c>
      <c r="K87" s="15">
        <v>246.67</v>
      </c>
      <c r="L87" s="15">
        <v>319.3</v>
      </c>
      <c r="M87" s="54"/>
      <c r="N87" s="15">
        <v>51.922927299000001</v>
      </c>
      <c r="O87" s="15">
        <v>4.1684813591000003</v>
      </c>
      <c r="P87" s="15" t="s">
        <v>31</v>
      </c>
      <c r="Q87" s="16" t="s">
        <v>28</v>
      </c>
      <c r="R87" s="37" t="s">
        <v>594</v>
      </c>
      <c r="S87" s="10"/>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row>
    <row r="88" spans="2:260" s="12" customFormat="1" ht="65.099999999999994" customHeight="1" x14ac:dyDescent="0.3">
      <c r="B88" s="3"/>
      <c r="C88" s="19" t="s">
        <v>160</v>
      </c>
      <c r="D88" s="17" t="s">
        <v>161</v>
      </c>
      <c r="E88" s="17">
        <v>4</v>
      </c>
      <c r="F88" s="14">
        <v>150</v>
      </c>
      <c r="G88" s="14" t="s">
        <v>125</v>
      </c>
      <c r="H88" s="14" t="s">
        <v>125</v>
      </c>
      <c r="I88" s="14"/>
      <c r="J88" s="14" t="s">
        <v>125</v>
      </c>
      <c r="K88" s="14" t="s">
        <v>125</v>
      </c>
      <c r="L88" s="14" t="s">
        <v>125</v>
      </c>
      <c r="M88" s="54"/>
      <c r="N88" s="14">
        <v>94.064508982000007</v>
      </c>
      <c r="O88" s="31">
        <v>1.0764285713999999</v>
      </c>
      <c r="P88" s="31" t="s">
        <v>28</v>
      </c>
      <c r="Q88" s="17" t="s">
        <v>31</v>
      </c>
      <c r="R88" s="38" t="s">
        <v>125</v>
      </c>
      <c r="S88" s="10"/>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row>
    <row r="89" spans="2:260" s="12" customFormat="1" ht="65.099999999999994" customHeight="1" x14ac:dyDescent="0.3">
      <c r="B89" s="3"/>
      <c r="C89" s="9" t="s">
        <v>162</v>
      </c>
      <c r="D89" s="16" t="s">
        <v>163</v>
      </c>
      <c r="E89" s="16">
        <v>4</v>
      </c>
      <c r="F89" s="15">
        <v>82.56</v>
      </c>
      <c r="G89" s="15">
        <v>76.069999999999993</v>
      </c>
      <c r="H89" s="15">
        <v>69.59</v>
      </c>
      <c r="I89" s="14"/>
      <c r="J89" s="15">
        <v>88.81</v>
      </c>
      <c r="K89" s="15">
        <v>101.77</v>
      </c>
      <c r="L89" s="15">
        <v>122.75</v>
      </c>
      <c r="M89" s="54"/>
      <c r="N89" s="15">
        <v>56.310295025000002</v>
      </c>
      <c r="O89" s="15">
        <v>326.48276604999995</v>
      </c>
      <c r="P89" s="15" t="s">
        <v>28</v>
      </c>
      <c r="Q89" s="16" t="s">
        <v>31</v>
      </c>
      <c r="R89" s="37" t="s">
        <v>595</v>
      </c>
      <c r="S89" s="10"/>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row>
    <row r="90" spans="2:260" s="12" customFormat="1" ht="65.099999999999994" customHeight="1" x14ac:dyDescent="0.3">
      <c r="B90" s="3"/>
      <c r="C90" s="19" t="s">
        <v>164</v>
      </c>
      <c r="D90" s="17" t="s">
        <v>165</v>
      </c>
      <c r="E90" s="17">
        <v>7</v>
      </c>
      <c r="F90" s="14">
        <v>49.52</v>
      </c>
      <c r="G90" s="14">
        <v>45.19</v>
      </c>
      <c r="H90" s="14">
        <v>40.86</v>
      </c>
      <c r="I90" s="14"/>
      <c r="J90" s="14">
        <v>59.25</v>
      </c>
      <c r="K90" s="14">
        <v>67.900000000000006</v>
      </c>
      <c r="L90" s="14">
        <v>81.91</v>
      </c>
      <c r="M90" s="54"/>
      <c r="N90" s="14">
        <v>54.650890361999998</v>
      </c>
      <c r="O90" s="31">
        <v>124.41621845</v>
      </c>
      <c r="P90" s="31" t="s">
        <v>31</v>
      </c>
      <c r="Q90" s="17" t="s">
        <v>31</v>
      </c>
      <c r="R90" s="38" t="s">
        <v>596</v>
      </c>
      <c r="S90" s="10"/>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row>
    <row r="91" spans="2:260" s="12" customFormat="1" ht="65.099999999999994" customHeight="1" x14ac:dyDescent="0.3">
      <c r="B91" s="3"/>
      <c r="C91" s="9" t="s">
        <v>166</v>
      </c>
      <c r="D91" s="16" t="s">
        <v>167</v>
      </c>
      <c r="E91" s="16">
        <v>3</v>
      </c>
      <c r="F91" s="15">
        <v>25.45</v>
      </c>
      <c r="G91" s="15">
        <v>24.04</v>
      </c>
      <c r="H91" s="15">
        <v>22.63</v>
      </c>
      <c r="I91" s="14"/>
      <c r="J91" s="15">
        <v>25.8</v>
      </c>
      <c r="K91" s="15">
        <v>28.61</v>
      </c>
      <c r="L91" s="15">
        <v>33.17</v>
      </c>
      <c r="M91" s="54"/>
      <c r="N91" s="15">
        <v>45.369101338</v>
      </c>
      <c r="O91" s="15">
        <v>204.91970126999999</v>
      </c>
      <c r="P91" s="15" t="s">
        <v>31</v>
      </c>
      <c r="Q91" s="16" t="s">
        <v>28</v>
      </c>
      <c r="R91" s="37" t="s">
        <v>597</v>
      </c>
      <c r="S91" s="10"/>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row>
    <row r="92" spans="2:260" s="12" customFormat="1" ht="65.099999999999994" customHeight="1" x14ac:dyDescent="0.3">
      <c r="B92" s="3"/>
      <c r="C92" s="19" t="s">
        <v>168</v>
      </c>
      <c r="D92" s="17" t="s">
        <v>169</v>
      </c>
      <c r="E92" s="17">
        <v>0</v>
      </c>
      <c r="F92" s="14">
        <v>29.68</v>
      </c>
      <c r="G92" s="14">
        <v>26.84</v>
      </c>
      <c r="H92" s="14">
        <v>24</v>
      </c>
      <c r="I92" s="14"/>
      <c r="J92" s="14">
        <v>30.28</v>
      </c>
      <c r="K92" s="14">
        <v>35.950000000000003</v>
      </c>
      <c r="L92" s="14">
        <v>45.13</v>
      </c>
      <c r="M92" s="54"/>
      <c r="N92" s="14">
        <v>30.098336754000002</v>
      </c>
      <c r="O92" s="31">
        <v>115.18500481</v>
      </c>
      <c r="P92" s="31" t="s">
        <v>28</v>
      </c>
      <c r="Q92" s="17" t="s">
        <v>28</v>
      </c>
      <c r="R92" s="38" t="s">
        <v>598</v>
      </c>
      <c r="S92" s="10"/>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row>
    <row r="93" spans="2:260" s="12" customFormat="1" ht="65.099999999999994" customHeight="1" x14ac:dyDescent="0.3">
      <c r="B93" s="3"/>
      <c r="C93" s="9" t="s">
        <v>170</v>
      </c>
      <c r="D93" s="16" t="s">
        <v>171</v>
      </c>
      <c r="E93" s="16">
        <v>0</v>
      </c>
      <c r="F93" s="15">
        <v>38.51</v>
      </c>
      <c r="G93" s="15">
        <v>35.44</v>
      </c>
      <c r="H93" s="15">
        <v>32.369999999999997</v>
      </c>
      <c r="I93" s="14"/>
      <c r="J93" s="15">
        <v>39.159999999999997</v>
      </c>
      <c r="K93" s="15">
        <v>45.29</v>
      </c>
      <c r="L93" s="15">
        <v>55.22</v>
      </c>
      <c r="M93" s="54"/>
      <c r="N93" s="15">
        <v>45.412784969000001</v>
      </c>
      <c r="O93" s="15">
        <v>253.84960527000001</v>
      </c>
      <c r="P93" s="15" t="s">
        <v>28</v>
      </c>
      <c r="Q93" s="16" t="s">
        <v>28</v>
      </c>
      <c r="R93" s="37" t="s">
        <v>599</v>
      </c>
      <c r="S93" s="10"/>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row>
    <row r="94" spans="2:260" s="12" customFormat="1" ht="65.099999999999994" customHeight="1" x14ac:dyDescent="0.3">
      <c r="B94" s="3"/>
      <c r="C94" s="19" t="s">
        <v>600</v>
      </c>
      <c r="D94" s="17" t="s">
        <v>601</v>
      </c>
      <c r="E94" s="17">
        <v>5</v>
      </c>
      <c r="F94" s="14">
        <v>21.5</v>
      </c>
      <c r="G94" s="14">
        <v>18.87</v>
      </c>
      <c r="H94" s="14">
        <v>16.25</v>
      </c>
      <c r="I94" s="14"/>
      <c r="J94" s="14">
        <v>22.06</v>
      </c>
      <c r="K94" s="14">
        <v>27.3</v>
      </c>
      <c r="L94" s="14">
        <v>35.79</v>
      </c>
      <c r="M94" s="54"/>
      <c r="N94" s="14">
        <v>29.931389070000002</v>
      </c>
      <c r="O94" s="31">
        <v>1.6797570454999999</v>
      </c>
      <c r="P94" s="31" t="s">
        <v>31</v>
      </c>
      <c r="Q94" s="17" t="s">
        <v>28</v>
      </c>
      <c r="R94" s="38" t="s">
        <v>602</v>
      </c>
      <c r="S94" s="10"/>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row>
    <row r="95" spans="2:260" s="12" customFormat="1" ht="65.099999999999994" customHeight="1" x14ac:dyDescent="0.3">
      <c r="B95" s="3"/>
      <c r="C95" s="9" t="s">
        <v>172</v>
      </c>
      <c r="D95" s="16" t="s">
        <v>173</v>
      </c>
      <c r="E95" s="16">
        <v>0</v>
      </c>
      <c r="F95" s="15">
        <v>4.96</v>
      </c>
      <c r="G95" s="15">
        <v>4.24</v>
      </c>
      <c r="H95" s="15">
        <v>3.53</v>
      </c>
      <c r="I95" s="14"/>
      <c r="J95" s="15">
        <v>5.07</v>
      </c>
      <c r="K95" s="15">
        <v>6.49</v>
      </c>
      <c r="L95" s="15">
        <v>8.8000000000000007</v>
      </c>
      <c r="M95" s="54"/>
      <c r="N95" s="15">
        <v>35.136109736000002</v>
      </c>
      <c r="O95" s="15">
        <v>4.3380595</v>
      </c>
      <c r="P95" s="15" t="s">
        <v>28</v>
      </c>
      <c r="Q95" s="16" t="s">
        <v>28</v>
      </c>
      <c r="R95" s="37" t="s">
        <v>603</v>
      </c>
      <c r="S95" s="10"/>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row>
    <row r="96" spans="2:260" s="12" customFormat="1" ht="65.099999999999994" customHeight="1" x14ac:dyDescent="0.3">
      <c r="B96" s="3"/>
      <c r="C96" s="19" t="s">
        <v>174</v>
      </c>
      <c r="D96" s="17" t="s">
        <v>175</v>
      </c>
      <c r="E96" s="17">
        <v>0</v>
      </c>
      <c r="F96" s="14">
        <v>11.27</v>
      </c>
      <c r="G96" s="14">
        <v>9.74</v>
      </c>
      <c r="H96" s="14">
        <v>8.2200000000000006</v>
      </c>
      <c r="I96" s="14"/>
      <c r="J96" s="14">
        <v>11.69</v>
      </c>
      <c r="K96" s="14">
        <v>14.73</v>
      </c>
      <c r="L96" s="14">
        <v>19.670000000000002</v>
      </c>
      <c r="M96" s="54"/>
      <c r="N96" s="14">
        <v>24.017225179</v>
      </c>
      <c r="O96" s="31">
        <v>18.139765408999999</v>
      </c>
      <c r="P96" s="31" t="s">
        <v>28</v>
      </c>
      <c r="Q96" s="17" t="s">
        <v>28</v>
      </c>
      <c r="R96" s="38" t="s">
        <v>604</v>
      </c>
      <c r="S96" s="10"/>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row>
    <row r="97" spans="2:260" s="12" customFormat="1" ht="65.099999999999994" customHeight="1" x14ac:dyDescent="0.3">
      <c r="B97" s="3"/>
      <c r="C97" s="9" t="s">
        <v>176</v>
      </c>
      <c r="D97" s="16" t="s">
        <v>177</v>
      </c>
      <c r="E97" s="16">
        <v>4</v>
      </c>
      <c r="F97" s="15">
        <v>6</v>
      </c>
      <c r="G97" s="15">
        <v>5.07</v>
      </c>
      <c r="H97" s="15">
        <v>4.1500000000000004</v>
      </c>
      <c r="I97" s="14"/>
      <c r="J97" s="15">
        <v>8.68</v>
      </c>
      <c r="K97" s="15">
        <v>10.52</v>
      </c>
      <c r="L97" s="15">
        <v>13.51</v>
      </c>
      <c r="M97" s="54"/>
      <c r="N97" s="15">
        <v>54.461808087000001</v>
      </c>
      <c r="O97" s="15">
        <v>3.9588542272999998</v>
      </c>
      <c r="P97" s="15" t="s">
        <v>28</v>
      </c>
      <c r="Q97" s="16" t="s">
        <v>31</v>
      </c>
      <c r="R97" s="37" t="s">
        <v>605</v>
      </c>
      <c r="S97" s="10"/>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row>
    <row r="98" spans="2:260" s="12" customFormat="1" ht="65.099999999999994" customHeight="1" x14ac:dyDescent="0.3">
      <c r="B98" s="3"/>
      <c r="C98" s="19" t="s">
        <v>178</v>
      </c>
      <c r="D98" s="17" t="s">
        <v>179</v>
      </c>
      <c r="E98" s="17">
        <v>7</v>
      </c>
      <c r="F98" s="14">
        <v>16.489999999999998</v>
      </c>
      <c r="G98" s="14">
        <v>15.43</v>
      </c>
      <c r="H98" s="14">
        <v>14.38</v>
      </c>
      <c r="I98" s="14"/>
      <c r="J98" s="14">
        <v>17.72</v>
      </c>
      <c r="K98" s="14">
        <v>19.82</v>
      </c>
      <c r="L98" s="14">
        <v>23.23</v>
      </c>
      <c r="M98" s="54"/>
      <c r="N98" s="14">
        <v>66.957269246999999</v>
      </c>
      <c r="O98" s="31">
        <v>31.993037045000001</v>
      </c>
      <c r="P98" s="31" t="s">
        <v>31</v>
      </c>
      <c r="Q98" s="17" t="s">
        <v>31</v>
      </c>
      <c r="R98" s="38" t="s">
        <v>606</v>
      </c>
      <c r="S98" s="10"/>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row>
    <row r="99" spans="2:260" s="12" customFormat="1" ht="65.099999999999994" customHeight="1" x14ac:dyDescent="0.3">
      <c r="B99" s="3"/>
      <c r="C99" s="9" t="s">
        <v>180</v>
      </c>
      <c r="D99" s="16" t="s">
        <v>181</v>
      </c>
      <c r="E99" s="16">
        <v>4</v>
      </c>
      <c r="F99" s="15">
        <v>20.65</v>
      </c>
      <c r="G99" s="15">
        <v>19.399999999999999</v>
      </c>
      <c r="H99" s="15">
        <v>18.149999999999999</v>
      </c>
      <c r="I99" s="14"/>
      <c r="J99" s="15">
        <v>22.91</v>
      </c>
      <c r="K99" s="15">
        <v>25.4</v>
      </c>
      <c r="L99" s="15">
        <v>29.44</v>
      </c>
      <c r="M99" s="54"/>
      <c r="N99" s="15">
        <v>52.243078150999999</v>
      </c>
      <c r="O99" s="15">
        <v>5.9783039091000001</v>
      </c>
      <c r="P99" s="15" t="s">
        <v>28</v>
      </c>
      <c r="Q99" s="16" t="s">
        <v>31</v>
      </c>
      <c r="R99" s="37" t="s">
        <v>607</v>
      </c>
      <c r="S99" s="10"/>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row>
    <row r="100" spans="2:260" s="12" customFormat="1" ht="65.099999999999994" customHeight="1" x14ac:dyDescent="0.3">
      <c r="B100" s="3"/>
      <c r="C100" s="19" t="s">
        <v>182</v>
      </c>
      <c r="D100" s="17" t="s">
        <v>183</v>
      </c>
      <c r="E100" s="17">
        <v>0</v>
      </c>
      <c r="F100" s="14">
        <v>0.35</v>
      </c>
      <c r="G100" s="14">
        <v>-0.12</v>
      </c>
      <c r="H100" s="14">
        <v>-0.59</v>
      </c>
      <c r="I100" s="14"/>
      <c r="J100" s="14">
        <v>0.44</v>
      </c>
      <c r="K100" s="14">
        <v>1.38</v>
      </c>
      <c r="L100" s="14">
        <v>2.91</v>
      </c>
      <c r="M100" s="54"/>
      <c r="N100" s="14">
        <v>13.968587457</v>
      </c>
      <c r="O100" s="31">
        <v>2.8870380454999998</v>
      </c>
      <c r="P100" s="31" t="s">
        <v>28</v>
      </c>
      <c r="Q100" s="17" t="s">
        <v>28</v>
      </c>
      <c r="R100" s="38" t="s">
        <v>608</v>
      </c>
      <c r="S100" s="10"/>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row>
    <row r="101" spans="2:260" s="12" customFormat="1" ht="65.099999999999994" customHeight="1" x14ac:dyDescent="0.3">
      <c r="B101" s="3"/>
      <c r="C101" s="9" t="s">
        <v>184</v>
      </c>
      <c r="D101" s="16" t="s">
        <v>185</v>
      </c>
      <c r="E101" s="16">
        <v>7</v>
      </c>
      <c r="F101" s="15">
        <v>23.83</v>
      </c>
      <c r="G101" s="15">
        <v>21.48</v>
      </c>
      <c r="H101" s="15">
        <v>19.13</v>
      </c>
      <c r="I101" s="14"/>
      <c r="J101" s="15">
        <v>24.65</v>
      </c>
      <c r="K101" s="15">
        <v>29.34</v>
      </c>
      <c r="L101" s="15">
        <v>36.93</v>
      </c>
      <c r="M101" s="54"/>
      <c r="N101" s="15">
        <v>67.400964219000002</v>
      </c>
      <c r="O101" s="15">
        <v>186.51407068</v>
      </c>
      <c r="P101" s="15" t="s">
        <v>31</v>
      </c>
      <c r="Q101" s="16" t="s">
        <v>31</v>
      </c>
      <c r="R101" s="37" t="s">
        <v>609</v>
      </c>
      <c r="S101" s="10"/>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row>
    <row r="102" spans="2:260" s="12" customFormat="1" ht="65.099999999999994" customHeight="1" x14ac:dyDescent="0.3">
      <c r="B102" s="3"/>
      <c r="C102" s="19" t="s">
        <v>186</v>
      </c>
      <c r="D102" s="17" t="s">
        <v>187</v>
      </c>
      <c r="E102" s="17">
        <v>7</v>
      </c>
      <c r="F102" s="14">
        <v>10.43</v>
      </c>
      <c r="G102" s="14">
        <v>9.48</v>
      </c>
      <c r="H102" s="14">
        <v>8.5299999999999994</v>
      </c>
      <c r="I102" s="14"/>
      <c r="J102" s="14">
        <v>10.77</v>
      </c>
      <c r="K102" s="14">
        <v>12.66</v>
      </c>
      <c r="L102" s="14">
        <v>15.73</v>
      </c>
      <c r="M102" s="54"/>
      <c r="N102" s="14">
        <v>67.109207252000004</v>
      </c>
      <c r="O102" s="31">
        <v>52.629080273</v>
      </c>
      <c r="P102" s="31" t="s">
        <v>31</v>
      </c>
      <c r="Q102" s="17" t="s">
        <v>31</v>
      </c>
      <c r="R102" s="38" t="s">
        <v>610</v>
      </c>
      <c r="S102" s="10"/>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row>
    <row r="103" spans="2:260" s="12" customFormat="1" ht="65.099999999999994" customHeight="1" x14ac:dyDescent="0.3">
      <c r="B103" s="3"/>
      <c r="C103" s="9" t="s">
        <v>188</v>
      </c>
      <c r="D103" s="16" t="s">
        <v>189</v>
      </c>
      <c r="E103" s="16">
        <v>0</v>
      </c>
      <c r="F103" s="15">
        <v>11.72</v>
      </c>
      <c r="G103" s="15">
        <v>9.86</v>
      </c>
      <c r="H103" s="15">
        <v>8</v>
      </c>
      <c r="I103" s="14"/>
      <c r="J103" s="15">
        <v>12.01</v>
      </c>
      <c r="K103" s="15">
        <v>15.72</v>
      </c>
      <c r="L103" s="15">
        <v>21.73</v>
      </c>
      <c r="M103" s="54"/>
      <c r="N103" s="15">
        <v>37.763319879999997</v>
      </c>
      <c r="O103" s="15">
        <v>36.664620773000003</v>
      </c>
      <c r="P103" s="15" t="s">
        <v>28</v>
      </c>
      <c r="Q103" s="16" t="s">
        <v>28</v>
      </c>
      <c r="R103" s="37" t="s">
        <v>611</v>
      </c>
      <c r="S103" s="10"/>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row>
    <row r="104" spans="2:260" s="12" customFormat="1" ht="65.099999999999994" customHeight="1" x14ac:dyDescent="0.3">
      <c r="B104" s="3"/>
      <c r="C104" s="19" t="s">
        <v>190</v>
      </c>
      <c r="D104" s="17" t="s">
        <v>191</v>
      </c>
      <c r="E104" s="17">
        <v>0</v>
      </c>
      <c r="F104" s="14">
        <v>3.66</v>
      </c>
      <c r="G104" s="14">
        <v>3.32</v>
      </c>
      <c r="H104" s="14">
        <v>2.98</v>
      </c>
      <c r="I104" s="14"/>
      <c r="J104" s="14">
        <v>3.8</v>
      </c>
      <c r="K104" s="14">
        <v>4.47</v>
      </c>
      <c r="L104" s="14">
        <v>5.56</v>
      </c>
      <c r="M104" s="54"/>
      <c r="N104" s="14">
        <v>28.313103527999999</v>
      </c>
      <c r="O104" s="31">
        <v>8.7478742727000007</v>
      </c>
      <c r="P104" s="31" t="s">
        <v>28</v>
      </c>
      <c r="Q104" s="17" t="s">
        <v>28</v>
      </c>
      <c r="R104" s="38" t="s">
        <v>612</v>
      </c>
      <c r="S104" s="10"/>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row>
    <row r="105" spans="2:260" s="12" customFormat="1" ht="65.099999999999994" customHeight="1" x14ac:dyDescent="0.3">
      <c r="B105" s="3"/>
      <c r="C105" s="9" t="s">
        <v>192</v>
      </c>
      <c r="D105" s="16" t="s">
        <v>193</v>
      </c>
      <c r="E105" s="16">
        <v>4</v>
      </c>
      <c r="F105" s="15">
        <v>3.83</v>
      </c>
      <c r="G105" s="15">
        <v>3.36</v>
      </c>
      <c r="H105" s="15">
        <v>2.9</v>
      </c>
      <c r="I105" s="14"/>
      <c r="J105" s="15">
        <v>4.92</v>
      </c>
      <c r="K105" s="15">
        <v>5.84</v>
      </c>
      <c r="L105" s="15">
        <v>7.33</v>
      </c>
      <c r="M105" s="54"/>
      <c r="N105" s="15">
        <v>50.127285852</v>
      </c>
      <c r="O105" s="15">
        <v>20.467779635999999</v>
      </c>
      <c r="P105" s="15" t="s">
        <v>28</v>
      </c>
      <c r="Q105" s="16" t="s">
        <v>31</v>
      </c>
      <c r="R105" s="37" t="s">
        <v>613</v>
      </c>
      <c r="S105" s="10"/>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row>
    <row r="106" spans="2:260" s="12" customFormat="1" ht="65.099999999999994" customHeight="1" x14ac:dyDescent="0.3">
      <c r="B106" s="3"/>
      <c r="C106" s="19" t="s">
        <v>194</v>
      </c>
      <c r="D106" s="17" t="s">
        <v>195</v>
      </c>
      <c r="E106" s="17">
        <v>0</v>
      </c>
      <c r="F106" s="14">
        <v>9.32</v>
      </c>
      <c r="G106" s="14">
        <v>8.1199999999999992</v>
      </c>
      <c r="H106" s="14">
        <v>6.92</v>
      </c>
      <c r="I106" s="14"/>
      <c r="J106" s="14">
        <v>9.59</v>
      </c>
      <c r="K106" s="14">
        <v>11.98</v>
      </c>
      <c r="L106" s="14">
        <v>15.85</v>
      </c>
      <c r="M106" s="54"/>
      <c r="N106" s="14">
        <v>38.835144659000001</v>
      </c>
      <c r="O106" s="31">
        <v>19.051791364</v>
      </c>
      <c r="P106" s="31" t="s">
        <v>28</v>
      </c>
      <c r="Q106" s="17" t="s">
        <v>28</v>
      </c>
      <c r="R106" s="38" t="s">
        <v>614</v>
      </c>
      <c r="S106" s="10"/>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row>
    <row r="107" spans="2:260" s="12" customFormat="1" ht="65.099999999999994" customHeight="1" x14ac:dyDescent="0.3">
      <c r="B107" s="3"/>
      <c r="C107" s="9" t="s">
        <v>196</v>
      </c>
      <c r="D107" s="16" t="s">
        <v>197</v>
      </c>
      <c r="E107" s="16">
        <v>1</v>
      </c>
      <c r="F107" s="15" t="s">
        <v>125</v>
      </c>
      <c r="G107" s="15" t="s">
        <v>125</v>
      </c>
      <c r="H107" s="15" t="s">
        <v>125</v>
      </c>
      <c r="I107" s="14"/>
      <c r="J107" s="15" t="s">
        <v>125</v>
      </c>
      <c r="K107" s="15" t="s">
        <v>125</v>
      </c>
      <c r="L107" s="15" t="s">
        <v>125</v>
      </c>
      <c r="M107" s="54"/>
      <c r="N107" s="15" t="s">
        <v>125</v>
      </c>
      <c r="O107" s="15" t="s">
        <v>125</v>
      </c>
      <c r="P107" s="15" t="s">
        <v>125</v>
      </c>
      <c r="Q107" s="16" t="s">
        <v>125</v>
      </c>
      <c r="R107" s="37" t="s">
        <v>126</v>
      </c>
      <c r="S107" s="10"/>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row>
    <row r="108" spans="2:260" s="12" customFormat="1" ht="65.099999999999994" customHeight="1" x14ac:dyDescent="0.3">
      <c r="B108" s="3"/>
      <c r="C108" s="19" t="s">
        <v>496</v>
      </c>
      <c r="D108" s="17" t="s">
        <v>497</v>
      </c>
      <c r="E108" s="17">
        <v>0</v>
      </c>
      <c r="F108" s="14">
        <v>2.0699999999999998</v>
      </c>
      <c r="G108" s="14">
        <v>1.58</v>
      </c>
      <c r="H108" s="14">
        <v>1.0900000000000001</v>
      </c>
      <c r="I108" s="14"/>
      <c r="J108" s="14">
        <v>2.15</v>
      </c>
      <c r="K108" s="14">
        <v>3.12</v>
      </c>
      <c r="L108" s="14">
        <v>4.6900000000000004</v>
      </c>
      <c r="M108" s="54"/>
      <c r="N108" s="14">
        <v>38.126097309999999</v>
      </c>
      <c r="O108" s="31">
        <v>1.8310104544999999</v>
      </c>
      <c r="P108" s="31" t="s">
        <v>28</v>
      </c>
      <c r="Q108" s="17" t="s">
        <v>28</v>
      </c>
      <c r="R108" s="38" t="s">
        <v>615</v>
      </c>
      <c r="S108" s="10"/>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row>
    <row r="109" spans="2:260" s="12" customFormat="1" ht="65.099999999999994" customHeight="1" x14ac:dyDescent="0.3">
      <c r="B109" s="3"/>
      <c r="C109" s="9" t="s">
        <v>198</v>
      </c>
      <c r="D109" s="16" t="s">
        <v>199</v>
      </c>
      <c r="E109" s="16">
        <v>0</v>
      </c>
      <c r="F109" s="15">
        <v>1.91</v>
      </c>
      <c r="G109" s="15">
        <v>1.49</v>
      </c>
      <c r="H109" s="15">
        <v>1.08</v>
      </c>
      <c r="I109" s="14"/>
      <c r="J109" s="15">
        <v>2.0099999999999998</v>
      </c>
      <c r="K109" s="15">
        <v>2.83</v>
      </c>
      <c r="L109" s="15">
        <v>4.1500000000000004</v>
      </c>
      <c r="M109" s="54"/>
      <c r="N109" s="15">
        <v>41.739867678000003</v>
      </c>
      <c r="O109" s="15">
        <v>3.5050564091000003</v>
      </c>
      <c r="P109" s="15" t="s">
        <v>28</v>
      </c>
      <c r="Q109" s="16" t="s">
        <v>28</v>
      </c>
      <c r="R109" s="37" t="s">
        <v>616</v>
      </c>
      <c r="S109" s="10"/>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row>
    <row r="110" spans="2:260" s="12" customFormat="1" ht="65.099999999999994" customHeight="1" x14ac:dyDescent="0.3">
      <c r="B110" s="3"/>
      <c r="C110" s="19" t="s">
        <v>200</v>
      </c>
      <c r="D110" s="17" t="s">
        <v>201</v>
      </c>
      <c r="E110" s="17">
        <v>1</v>
      </c>
      <c r="F110" s="14">
        <v>3.34</v>
      </c>
      <c r="G110" s="14">
        <v>2.94</v>
      </c>
      <c r="H110" s="14">
        <v>2.54</v>
      </c>
      <c r="I110" s="14"/>
      <c r="J110" s="14">
        <v>3.44</v>
      </c>
      <c r="K110" s="14">
        <v>4.2300000000000004</v>
      </c>
      <c r="L110" s="14">
        <v>5.52</v>
      </c>
      <c r="M110" s="54"/>
      <c r="N110" s="14">
        <v>44.244636360999998</v>
      </c>
      <c r="O110" s="31">
        <v>3.6770467726999998</v>
      </c>
      <c r="P110" s="31" t="s">
        <v>28</v>
      </c>
      <c r="Q110" s="17" t="s">
        <v>28</v>
      </c>
      <c r="R110" s="38" t="s">
        <v>617</v>
      </c>
      <c r="S110" s="10"/>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row>
    <row r="111" spans="2:260" s="12" customFormat="1" ht="65.099999999999994" customHeight="1" x14ac:dyDescent="0.3">
      <c r="B111" s="3"/>
      <c r="C111" s="9" t="s">
        <v>202</v>
      </c>
      <c r="D111" s="16" t="s">
        <v>203</v>
      </c>
      <c r="E111" s="16">
        <v>0</v>
      </c>
      <c r="F111" s="15">
        <v>19.98</v>
      </c>
      <c r="G111" s="15">
        <v>18.61</v>
      </c>
      <c r="H111" s="15">
        <v>17.25</v>
      </c>
      <c r="I111" s="14"/>
      <c r="J111" s="15">
        <v>20.52</v>
      </c>
      <c r="K111" s="15">
        <v>23.24</v>
      </c>
      <c r="L111" s="15">
        <v>27.66</v>
      </c>
      <c r="M111" s="54"/>
      <c r="N111" s="15">
        <v>37.321826416</v>
      </c>
      <c r="O111" s="15">
        <v>57.809708317999998</v>
      </c>
      <c r="P111" s="15" t="s">
        <v>28</v>
      </c>
      <c r="Q111" s="16" t="s">
        <v>28</v>
      </c>
      <c r="R111" s="37" t="s">
        <v>618</v>
      </c>
      <c r="S111" s="10"/>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row>
    <row r="112" spans="2:260" s="12" customFormat="1" ht="65.099999999999994" customHeight="1" x14ac:dyDescent="0.3">
      <c r="B112" s="3"/>
      <c r="C112" s="19" t="s">
        <v>204</v>
      </c>
      <c r="D112" s="17" t="s">
        <v>205</v>
      </c>
      <c r="E112" s="17">
        <v>0</v>
      </c>
      <c r="F112" s="14">
        <v>24.64</v>
      </c>
      <c r="G112" s="14">
        <v>22.39</v>
      </c>
      <c r="H112" s="14">
        <v>20.149999999999999</v>
      </c>
      <c r="I112" s="14"/>
      <c r="J112" s="14">
        <v>25.1</v>
      </c>
      <c r="K112" s="14">
        <v>29.58</v>
      </c>
      <c r="L112" s="14">
        <v>36.83</v>
      </c>
      <c r="M112" s="54"/>
      <c r="N112" s="14">
        <v>43.707758191000003</v>
      </c>
      <c r="O112" s="31">
        <v>42.237410318000002</v>
      </c>
      <c r="P112" s="31" t="s">
        <v>28</v>
      </c>
      <c r="Q112" s="17" t="s">
        <v>28</v>
      </c>
      <c r="R112" s="38" t="s">
        <v>619</v>
      </c>
      <c r="S112" s="10"/>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row>
    <row r="113" spans="2:260" s="12" customFormat="1" ht="65.099999999999994" customHeight="1" x14ac:dyDescent="0.3">
      <c r="B113" s="3"/>
      <c r="C113" s="9" t="s">
        <v>206</v>
      </c>
      <c r="D113" s="16" t="s">
        <v>207</v>
      </c>
      <c r="E113" s="16">
        <v>5</v>
      </c>
      <c r="F113" s="15">
        <v>84.25</v>
      </c>
      <c r="G113" s="15">
        <v>57.37</v>
      </c>
      <c r="H113" s="15">
        <v>30.5</v>
      </c>
      <c r="I113" s="14"/>
      <c r="J113" s="15">
        <v>91.05</v>
      </c>
      <c r="K113" s="15">
        <v>144.79</v>
      </c>
      <c r="L113" s="15">
        <v>231.75</v>
      </c>
      <c r="M113" s="54"/>
      <c r="N113" s="15">
        <v>47.578105761000003</v>
      </c>
      <c r="O113" s="15">
        <v>50.473427925999999</v>
      </c>
      <c r="P113" s="15" t="s">
        <v>31</v>
      </c>
      <c r="Q113" s="16" t="s">
        <v>28</v>
      </c>
      <c r="R113" s="37" t="s">
        <v>620</v>
      </c>
      <c r="S113" s="10"/>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row>
    <row r="114" spans="2:260" s="12" customFormat="1" ht="65.099999999999994" customHeight="1" x14ac:dyDescent="0.3">
      <c r="B114" s="3"/>
      <c r="C114" s="19" t="s">
        <v>208</v>
      </c>
      <c r="D114" s="17" t="s">
        <v>209</v>
      </c>
      <c r="E114" s="17">
        <v>7</v>
      </c>
      <c r="F114" s="14">
        <v>13.53</v>
      </c>
      <c r="G114" s="14">
        <v>12.41</v>
      </c>
      <c r="H114" s="14">
        <v>11.29</v>
      </c>
      <c r="I114" s="14"/>
      <c r="J114" s="14">
        <v>15.97</v>
      </c>
      <c r="K114" s="14">
        <v>18.2</v>
      </c>
      <c r="L114" s="14">
        <v>21.81</v>
      </c>
      <c r="M114" s="54"/>
      <c r="N114" s="14">
        <v>55.653714024999999</v>
      </c>
      <c r="O114" s="31">
        <v>20.281469135999998</v>
      </c>
      <c r="P114" s="31" t="s">
        <v>31</v>
      </c>
      <c r="Q114" s="17" t="s">
        <v>31</v>
      </c>
      <c r="R114" s="38" t="s">
        <v>621</v>
      </c>
      <c r="S114" s="10"/>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row>
    <row r="115" spans="2:260" s="12" customFormat="1" ht="65.099999999999994" customHeight="1" x14ac:dyDescent="0.3">
      <c r="B115" s="3"/>
      <c r="C115" s="9" t="s">
        <v>210</v>
      </c>
      <c r="D115" s="16" t="s">
        <v>211</v>
      </c>
      <c r="E115" s="16">
        <v>1</v>
      </c>
      <c r="F115" s="15">
        <v>27.34</v>
      </c>
      <c r="G115" s="15">
        <v>21.52</v>
      </c>
      <c r="H115" s="15">
        <v>15.71</v>
      </c>
      <c r="I115" s="14"/>
      <c r="J115" s="15">
        <v>28.44</v>
      </c>
      <c r="K115" s="15">
        <v>40.06</v>
      </c>
      <c r="L115" s="15">
        <v>58.87</v>
      </c>
      <c r="M115" s="54"/>
      <c r="N115" s="15">
        <v>39.033264768000002</v>
      </c>
      <c r="O115" s="15">
        <v>56.199276132999998</v>
      </c>
      <c r="P115" s="15" t="s">
        <v>28</v>
      </c>
      <c r="Q115" s="16" t="s">
        <v>28</v>
      </c>
      <c r="R115" s="37" t="s">
        <v>622</v>
      </c>
      <c r="S115" s="13"/>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row>
    <row r="116" spans="2:260" s="12" customFormat="1" ht="65.099999999999994" customHeight="1" x14ac:dyDescent="0.3">
      <c r="B116" s="3"/>
      <c r="C116" s="19" t="s">
        <v>212</v>
      </c>
      <c r="D116" s="17" t="s">
        <v>213</v>
      </c>
      <c r="E116" s="17">
        <v>4</v>
      </c>
      <c r="F116" s="14">
        <v>9.14</v>
      </c>
      <c r="G116" s="14">
        <v>8.51</v>
      </c>
      <c r="H116" s="14">
        <v>7.89</v>
      </c>
      <c r="I116" s="14"/>
      <c r="J116" s="14">
        <v>10.6</v>
      </c>
      <c r="K116" s="14">
        <v>11.84</v>
      </c>
      <c r="L116" s="14">
        <v>13.85</v>
      </c>
      <c r="M116" s="54"/>
      <c r="N116" s="14">
        <v>54.828415780999997</v>
      </c>
      <c r="O116" s="31">
        <v>6.4388645454999995</v>
      </c>
      <c r="P116" s="31" t="s">
        <v>28</v>
      </c>
      <c r="Q116" s="17" t="s">
        <v>31</v>
      </c>
      <c r="R116" s="38" t="s">
        <v>623</v>
      </c>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row>
    <row r="117" spans="2:260" s="12" customFormat="1" ht="65.099999999999994" customHeight="1" x14ac:dyDescent="0.3">
      <c r="B117" s="3"/>
      <c r="C117" s="9" t="s">
        <v>214</v>
      </c>
      <c r="D117" s="16" t="s">
        <v>215</v>
      </c>
      <c r="E117" s="16">
        <v>4</v>
      </c>
      <c r="F117" s="15">
        <v>7.9</v>
      </c>
      <c r="G117" s="15">
        <v>7.3</v>
      </c>
      <c r="H117" s="15">
        <v>6.7</v>
      </c>
      <c r="I117" s="14"/>
      <c r="J117" s="15">
        <v>9.4700000000000006</v>
      </c>
      <c r="K117" s="15">
        <v>10.66</v>
      </c>
      <c r="L117" s="15">
        <v>12.58</v>
      </c>
      <c r="M117" s="54"/>
      <c r="N117" s="15">
        <v>48.741857826999997</v>
      </c>
      <c r="O117" s="15">
        <v>3.4947745909000001</v>
      </c>
      <c r="P117" s="15" t="s">
        <v>28</v>
      </c>
      <c r="Q117" s="16" t="s">
        <v>31</v>
      </c>
      <c r="R117" s="37" t="s">
        <v>624</v>
      </c>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row>
    <row r="118" spans="2:260" s="12" customFormat="1" ht="65.099999999999994" customHeight="1" x14ac:dyDescent="0.3">
      <c r="B118" s="3"/>
      <c r="C118" s="19" t="s">
        <v>216</v>
      </c>
      <c r="D118" s="17" t="s">
        <v>217</v>
      </c>
      <c r="E118" s="17">
        <v>4</v>
      </c>
      <c r="F118" s="14">
        <v>53.25</v>
      </c>
      <c r="G118" s="14">
        <v>50.48</v>
      </c>
      <c r="H118" s="14">
        <v>47.71</v>
      </c>
      <c r="I118" s="14"/>
      <c r="J118" s="14">
        <v>56.43</v>
      </c>
      <c r="K118" s="14">
        <v>61.96</v>
      </c>
      <c r="L118" s="14">
        <v>70.900000000000006</v>
      </c>
      <c r="M118" s="54"/>
      <c r="N118" s="14">
        <v>37.901973746000003</v>
      </c>
      <c r="O118" s="31">
        <v>21.270935635999997</v>
      </c>
      <c r="P118" s="31" t="s">
        <v>31</v>
      </c>
      <c r="Q118" s="17" t="s">
        <v>28</v>
      </c>
      <c r="R118" s="38" t="s">
        <v>625</v>
      </c>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row>
    <row r="119" spans="2:260" s="12" customFormat="1" ht="65.099999999999994" customHeight="1" x14ac:dyDescent="0.3">
      <c r="B119" s="3"/>
      <c r="C119" s="9" t="s">
        <v>218</v>
      </c>
      <c r="D119" s="16" t="s">
        <v>219</v>
      </c>
      <c r="E119" s="16">
        <v>7</v>
      </c>
      <c r="F119" s="15">
        <v>27.93</v>
      </c>
      <c r="G119" s="15">
        <v>26.23</v>
      </c>
      <c r="H119" s="15">
        <v>24.54</v>
      </c>
      <c r="I119" s="14"/>
      <c r="J119" s="15">
        <v>32.04</v>
      </c>
      <c r="K119" s="15">
        <v>35.42</v>
      </c>
      <c r="L119" s="15">
        <v>40.89</v>
      </c>
      <c r="M119" s="54"/>
      <c r="N119" s="15">
        <v>51.861961577999999</v>
      </c>
      <c r="O119" s="15">
        <v>88.153208318000011</v>
      </c>
      <c r="P119" s="15" t="s">
        <v>31</v>
      </c>
      <c r="Q119" s="16" t="s">
        <v>31</v>
      </c>
      <c r="R119" s="37" t="s">
        <v>626</v>
      </c>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row>
    <row r="120" spans="2:260" s="12" customFormat="1" ht="65.099999999999994" customHeight="1" x14ac:dyDescent="0.3">
      <c r="B120" s="3"/>
      <c r="C120" s="19" t="s">
        <v>220</v>
      </c>
      <c r="D120" s="17" t="s">
        <v>221</v>
      </c>
      <c r="E120" s="17">
        <v>7</v>
      </c>
      <c r="F120" s="14">
        <v>13.6</v>
      </c>
      <c r="G120" s="14">
        <v>12.73</v>
      </c>
      <c r="H120" s="14">
        <v>11.86</v>
      </c>
      <c r="I120" s="14"/>
      <c r="J120" s="14">
        <v>15.05</v>
      </c>
      <c r="K120" s="14">
        <v>16.78</v>
      </c>
      <c r="L120" s="14">
        <v>19.579999999999998</v>
      </c>
      <c r="M120" s="54"/>
      <c r="N120" s="14">
        <v>55.042778146000003</v>
      </c>
      <c r="O120" s="31">
        <v>251.97707690999999</v>
      </c>
      <c r="P120" s="31" t="s">
        <v>31</v>
      </c>
      <c r="Q120" s="17" t="s">
        <v>31</v>
      </c>
      <c r="R120" s="38" t="s">
        <v>627</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row>
    <row r="121" spans="2:260" s="12" customFormat="1" ht="65.099999999999994" customHeight="1" x14ac:dyDescent="0.3">
      <c r="B121" s="3"/>
      <c r="C121" s="9" t="s">
        <v>222</v>
      </c>
      <c r="D121" s="16" t="s">
        <v>223</v>
      </c>
      <c r="E121" s="16">
        <v>7</v>
      </c>
      <c r="F121" s="15">
        <v>44.88</v>
      </c>
      <c r="G121" s="15">
        <v>42.26</v>
      </c>
      <c r="H121" s="15">
        <v>39.65</v>
      </c>
      <c r="I121" s="14"/>
      <c r="J121" s="15">
        <v>47.33</v>
      </c>
      <c r="K121" s="15">
        <v>52.55</v>
      </c>
      <c r="L121" s="15">
        <v>61</v>
      </c>
      <c r="M121" s="54"/>
      <c r="N121" s="15">
        <v>54.642032583999999</v>
      </c>
      <c r="O121" s="15">
        <v>79.317143544999993</v>
      </c>
      <c r="P121" s="15" t="s">
        <v>31</v>
      </c>
      <c r="Q121" s="16" t="s">
        <v>31</v>
      </c>
      <c r="R121" s="37" t="s">
        <v>628</v>
      </c>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row>
    <row r="122" spans="2:260" s="12" customFormat="1" ht="65.099999999999994" customHeight="1" x14ac:dyDescent="0.3">
      <c r="B122" s="3"/>
      <c r="C122" s="19" t="s">
        <v>222</v>
      </c>
      <c r="D122" s="17" t="s">
        <v>224</v>
      </c>
      <c r="E122" s="17">
        <v>4</v>
      </c>
      <c r="F122" s="14">
        <v>42.27</v>
      </c>
      <c r="G122" s="14">
        <v>39.380000000000003</v>
      </c>
      <c r="H122" s="14">
        <v>36.49</v>
      </c>
      <c r="I122" s="14"/>
      <c r="J122" s="14">
        <v>42.87</v>
      </c>
      <c r="K122" s="14">
        <v>48.64</v>
      </c>
      <c r="L122" s="14">
        <v>57.98</v>
      </c>
      <c r="M122" s="54"/>
      <c r="N122" s="14">
        <v>51.299056626999999</v>
      </c>
      <c r="O122" s="31">
        <v>852.81801199999995</v>
      </c>
      <c r="P122" s="31" t="s">
        <v>31</v>
      </c>
      <c r="Q122" s="17" t="s">
        <v>28</v>
      </c>
      <c r="R122" s="38" t="s">
        <v>629</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row>
    <row r="123" spans="2:260" s="12" customFormat="1" ht="65.099999999999994" customHeight="1" x14ac:dyDescent="0.3">
      <c r="B123" s="3"/>
      <c r="C123" s="9" t="s">
        <v>225</v>
      </c>
      <c r="D123" s="16" t="s">
        <v>226</v>
      </c>
      <c r="E123" s="16">
        <v>0</v>
      </c>
      <c r="F123" s="15">
        <v>2.04</v>
      </c>
      <c r="G123" s="15">
        <v>1.46</v>
      </c>
      <c r="H123" s="15">
        <v>0.89</v>
      </c>
      <c r="I123" s="14"/>
      <c r="J123" s="15">
        <v>2.11</v>
      </c>
      <c r="K123" s="15">
        <v>3.25</v>
      </c>
      <c r="L123" s="15">
        <v>5.0999999999999996</v>
      </c>
      <c r="M123" s="54"/>
      <c r="N123" s="15">
        <v>43.399930329999997</v>
      </c>
      <c r="O123" s="15">
        <v>2.7990040454999998</v>
      </c>
      <c r="P123" s="15" t="s">
        <v>28</v>
      </c>
      <c r="Q123" s="16" t="s">
        <v>28</v>
      </c>
      <c r="R123" s="37" t="s">
        <v>630</v>
      </c>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row>
    <row r="124" spans="2:260" s="12" customFormat="1" ht="65.099999999999994" customHeight="1" x14ac:dyDescent="0.3">
      <c r="B124" s="3"/>
      <c r="C124" s="19" t="s">
        <v>227</v>
      </c>
      <c r="D124" s="17" t="s">
        <v>228</v>
      </c>
      <c r="E124" s="17">
        <v>5</v>
      </c>
      <c r="F124" s="14">
        <v>60.94</v>
      </c>
      <c r="G124" s="14">
        <v>52.05</v>
      </c>
      <c r="H124" s="14">
        <v>43.16</v>
      </c>
      <c r="I124" s="14"/>
      <c r="J124" s="14">
        <v>88.02</v>
      </c>
      <c r="K124" s="14">
        <v>105.79</v>
      </c>
      <c r="L124" s="14">
        <v>134.56</v>
      </c>
      <c r="M124" s="54"/>
      <c r="N124" s="14">
        <v>53.286116843000002</v>
      </c>
      <c r="O124" s="31">
        <v>60.435359941000002</v>
      </c>
      <c r="P124" s="31" t="s">
        <v>28</v>
      </c>
      <c r="Q124" s="17" t="s">
        <v>31</v>
      </c>
      <c r="R124" s="38" t="s">
        <v>631</v>
      </c>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row>
    <row r="125" spans="2:260" s="12" customFormat="1" ht="65.099999999999994" customHeight="1" x14ac:dyDescent="0.3">
      <c r="B125" s="3"/>
      <c r="C125" s="9" t="s">
        <v>229</v>
      </c>
      <c r="D125" s="16" t="s">
        <v>230</v>
      </c>
      <c r="E125" s="16">
        <v>7</v>
      </c>
      <c r="F125" s="15">
        <v>11.12</v>
      </c>
      <c r="G125" s="15">
        <v>9.2100000000000009</v>
      </c>
      <c r="H125" s="15">
        <v>7.31</v>
      </c>
      <c r="I125" s="14"/>
      <c r="J125" s="15">
        <v>14.24</v>
      </c>
      <c r="K125" s="15">
        <v>18.04</v>
      </c>
      <c r="L125" s="15">
        <v>24.21</v>
      </c>
      <c r="M125" s="54"/>
      <c r="N125" s="15">
        <v>55.739830443000002</v>
      </c>
      <c r="O125" s="15">
        <v>34.774578455000004</v>
      </c>
      <c r="P125" s="15" t="s">
        <v>31</v>
      </c>
      <c r="Q125" s="16" t="s">
        <v>31</v>
      </c>
      <c r="R125" s="37" t="s">
        <v>632</v>
      </c>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row>
    <row r="126" spans="2:260" s="12" customFormat="1" ht="65.099999999999994" customHeight="1" x14ac:dyDescent="0.3">
      <c r="B126" s="3"/>
      <c r="C126" s="19" t="s">
        <v>633</v>
      </c>
      <c r="D126" s="17" t="s">
        <v>634</v>
      </c>
      <c r="E126" s="17">
        <v>9</v>
      </c>
      <c r="F126" s="14">
        <v>86.39</v>
      </c>
      <c r="G126" s="14">
        <v>79.91</v>
      </c>
      <c r="H126" s="14">
        <v>73.430000000000007</v>
      </c>
      <c r="I126" s="14"/>
      <c r="J126" s="14">
        <v>92.41</v>
      </c>
      <c r="K126" s="14">
        <v>105.36</v>
      </c>
      <c r="L126" s="14">
        <v>126.32</v>
      </c>
      <c r="M126" s="54"/>
      <c r="N126" s="14">
        <v>56.965063418</v>
      </c>
      <c r="O126" s="31">
        <v>1.019067809</v>
      </c>
      <c r="P126" s="31" t="s">
        <v>31</v>
      </c>
      <c r="Q126" s="17" t="s">
        <v>31</v>
      </c>
      <c r="R126" s="38" t="s">
        <v>635</v>
      </c>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row>
    <row r="127" spans="2:260" s="12" customFormat="1" ht="65.099999999999994" customHeight="1" x14ac:dyDescent="0.3">
      <c r="B127" s="3"/>
      <c r="C127" s="9" t="s">
        <v>231</v>
      </c>
      <c r="D127" s="16" t="s">
        <v>232</v>
      </c>
      <c r="E127" s="16">
        <v>10</v>
      </c>
      <c r="F127" s="15">
        <v>175.65</v>
      </c>
      <c r="G127" s="15">
        <v>165.22</v>
      </c>
      <c r="H127" s="15">
        <v>154.80000000000001</v>
      </c>
      <c r="I127" s="14"/>
      <c r="J127" s="15">
        <v>178.3</v>
      </c>
      <c r="K127" s="15">
        <v>199.14</v>
      </c>
      <c r="L127" s="15">
        <v>232.86</v>
      </c>
      <c r="M127" s="54"/>
      <c r="N127" s="15">
        <v>67.863955078000004</v>
      </c>
      <c r="O127" s="15">
        <v>5.2685414932000008</v>
      </c>
      <c r="P127" s="15" t="s">
        <v>31</v>
      </c>
      <c r="Q127" s="16" t="s">
        <v>31</v>
      </c>
      <c r="R127" s="37" t="s">
        <v>636</v>
      </c>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row>
    <row r="128" spans="2:260" s="12" customFormat="1" ht="65.099999999999994" customHeight="1" x14ac:dyDescent="0.3">
      <c r="B128" s="3"/>
      <c r="C128" s="19" t="s">
        <v>233</v>
      </c>
      <c r="D128" s="17" t="s">
        <v>234</v>
      </c>
      <c r="E128" s="17">
        <v>5</v>
      </c>
      <c r="F128" s="14">
        <v>5.49</v>
      </c>
      <c r="G128" s="14">
        <v>4.4000000000000004</v>
      </c>
      <c r="H128" s="14">
        <v>3.31</v>
      </c>
      <c r="I128" s="14"/>
      <c r="J128" s="14">
        <v>8.82</v>
      </c>
      <c r="K128" s="14">
        <v>10.99</v>
      </c>
      <c r="L128" s="14">
        <v>14.51</v>
      </c>
      <c r="M128" s="54"/>
      <c r="N128" s="14">
        <v>53.449889079999998</v>
      </c>
      <c r="O128" s="31">
        <v>4.4571862272999994</v>
      </c>
      <c r="P128" s="31" t="s">
        <v>28</v>
      </c>
      <c r="Q128" s="17" t="s">
        <v>31</v>
      </c>
      <c r="R128" s="38" t="s">
        <v>637</v>
      </c>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row>
    <row r="129" spans="2:260" s="12" customFormat="1" ht="65.099999999999994" customHeight="1" x14ac:dyDescent="0.3">
      <c r="B129" s="3"/>
      <c r="C129" s="9" t="s">
        <v>235</v>
      </c>
      <c r="D129" s="16" t="s">
        <v>236</v>
      </c>
      <c r="E129" s="16">
        <v>1</v>
      </c>
      <c r="F129" s="15">
        <v>6.35</v>
      </c>
      <c r="G129" s="15">
        <v>5.55</v>
      </c>
      <c r="H129" s="15">
        <v>4.75</v>
      </c>
      <c r="I129" s="14"/>
      <c r="J129" s="15">
        <v>6.5</v>
      </c>
      <c r="K129" s="15">
        <v>8.09</v>
      </c>
      <c r="L129" s="15">
        <v>10.67</v>
      </c>
      <c r="M129" s="54"/>
      <c r="N129" s="15">
        <v>41.320317211000003</v>
      </c>
      <c r="O129" s="15">
        <v>4.4708368182000005</v>
      </c>
      <c r="P129" s="15" t="s">
        <v>28</v>
      </c>
      <c r="Q129" s="16" t="s">
        <v>28</v>
      </c>
      <c r="R129" s="37" t="s">
        <v>638</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row>
    <row r="130" spans="2:260" s="12" customFormat="1" ht="65.099999999999994" customHeight="1" x14ac:dyDescent="0.3">
      <c r="B130" s="3"/>
      <c r="C130" s="19" t="s">
        <v>237</v>
      </c>
      <c r="D130" s="17" t="s">
        <v>238</v>
      </c>
      <c r="E130" s="17">
        <v>4</v>
      </c>
      <c r="F130" s="14">
        <v>3.49</v>
      </c>
      <c r="G130" s="14">
        <v>3.27</v>
      </c>
      <c r="H130" s="14">
        <v>3.05</v>
      </c>
      <c r="I130" s="14"/>
      <c r="J130" s="14">
        <v>3.93</v>
      </c>
      <c r="K130" s="14">
        <v>4.3600000000000003</v>
      </c>
      <c r="L130" s="14">
        <v>5.0599999999999996</v>
      </c>
      <c r="M130" s="54"/>
      <c r="N130" s="14">
        <v>66.094630843999994</v>
      </c>
      <c r="O130" s="31">
        <v>2.5642955000000001</v>
      </c>
      <c r="P130" s="31" t="s">
        <v>28</v>
      </c>
      <c r="Q130" s="17" t="s">
        <v>31</v>
      </c>
      <c r="R130" s="38" t="s">
        <v>639</v>
      </c>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row>
    <row r="131" spans="2:260" s="12" customFormat="1" ht="65.099999999999994" customHeight="1" x14ac:dyDescent="0.3">
      <c r="B131" s="3"/>
      <c r="C131" s="9" t="s">
        <v>237</v>
      </c>
      <c r="D131" s="16" t="s">
        <v>239</v>
      </c>
      <c r="E131" s="16">
        <v>4</v>
      </c>
      <c r="F131" s="15">
        <v>3.48</v>
      </c>
      <c r="G131" s="15">
        <v>3.25</v>
      </c>
      <c r="H131" s="15">
        <v>3.03</v>
      </c>
      <c r="I131" s="14"/>
      <c r="J131" s="15">
        <v>3.96</v>
      </c>
      <c r="K131" s="15">
        <v>4.4000000000000004</v>
      </c>
      <c r="L131" s="15">
        <v>5.12</v>
      </c>
      <c r="M131" s="54"/>
      <c r="N131" s="15">
        <v>58.065144719999999</v>
      </c>
      <c r="O131" s="15">
        <v>14.708073136000001</v>
      </c>
      <c r="P131" s="15" t="s">
        <v>28</v>
      </c>
      <c r="Q131" s="16" t="s">
        <v>31</v>
      </c>
      <c r="R131" s="37" t="s">
        <v>640</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row>
    <row r="132" spans="2:260" s="12" customFormat="1" ht="65.099999999999994" customHeight="1" x14ac:dyDescent="0.3">
      <c r="B132" s="3"/>
      <c r="C132" s="19" t="s">
        <v>237</v>
      </c>
      <c r="D132" s="17" t="s">
        <v>240</v>
      </c>
      <c r="E132" s="17">
        <v>4</v>
      </c>
      <c r="F132" s="14">
        <v>17.41</v>
      </c>
      <c r="G132" s="14">
        <v>16.27</v>
      </c>
      <c r="H132" s="14">
        <v>15.14</v>
      </c>
      <c r="I132" s="14"/>
      <c r="J132" s="14">
        <v>19.760000000000002</v>
      </c>
      <c r="K132" s="14">
        <v>22.02</v>
      </c>
      <c r="L132" s="14">
        <v>25.68</v>
      </c>
      <c r="M132" s="54"/>
      <c r="N132" s="14">
        <v>60.177246844000003</v>
      </c>
      <c r="O132" s="31">
        <v>73.678461545000005</v>
      </c>
      <c r="P132" s="31" t="s">
        <v>28</v>
      </c>
      <c r="Q132" s="17" t="s">
        <v>31</v>
      </c>
      <c r="R132" s="38" t="s">
        <v>641</v>
      </c>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row>
    <row r="133" spans="2:260" s="12" customFormat="1" ht="65.099999999999994" customHeight="1" x14ac:dyDescent="0.3">
      <c r="B133" s="3"/>
      <c r="C133" s="9" t="s">
        <v>241</v>
      </c>
      <c r="D133" s="16" t="s">
        <v>242</v>
      </c>
      <c r="E133" s="16">
        <v>0</v>
      </c>
      <c r="F133" s="15">
        <v>10.15</v>
      </c>
      <c r="G133" s="15">
        <v>8.4</v>
      </c>
      <c r="H133" s="15">
        <v>6.66</v>
      </c>
      <c r="I133" s="14"/>
      <c r="J133" s="15">
        <v>10.49</v>
      </c>
      <c r="K133" s="15">
        <v>13.97</v>
      </c>
      <c r="L133" s="15">
        <v>19.61</v>
      </c>
      <c r="M133" s="54"/>
      <c r="N133" s="15">
        <v>36.382444296999999</v>
      </c>
      <c r="O133" s="15">
        <v>5.6868229091</v>
      </c>
      <c r="P133" s="15" t="s">
        <v>28</v>
      </c>
      <c r="Q133" s="16" t="s">
        <v>28</v>
      </c>
      <c r="R133" s="37" t="s">
        <v>642</v>
      </c>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row>
    <row r="134" spans="2:260" s="12" customFormat="1" ht="65.099999999999994" customHeight="1" x14ac:dyDescent="0.3">
      <c r="B134" s="3"/>
      <c r="C134" s="19" t="s">
        <v>243</v>
      </c>
      <c r="D134" s="17" t="s">
        <v>244</v>
      </c>
      <c r="E134" s="17">
        <v>5</v>
      </c>
      <c r="F134" s="14">
        <v>3.05</v>
      </c>
      <c r="G134" s="14">
        <v>1.97</v>
      </c>
      <c r="H134" s="14">
        <v>0.89</v>
      </c>
      <c r="I134" s="14"/>
      <c r="J134" s="14">
        <v>5.9</v>
      </c>
      <c r="K134" s="14">
        <v>8.0500000000000007</v>
      </c>
      <c r="L134" s="14">
        <v>11.54</v>
      </c>
      <c r="M134" s="54"/>
      <c r="N134" s="14">
        <v>52.889843524</v>
      </c>
      <c r="O134" s="31">
        <v>9.4355292273</v>
      </c>
      <c r="P134" s="31" t="s">
        <v>28</v>
      </c>
      <c r="Q134" s="17" t="s">
        <v>31</v>
      </c>
      <c r="R134" s="38" t="s">
        <v>643</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row>
    <row r="135" spans="2:260" s="12" customFormat="1" ht="65.099999999999994" customHeight="1" x14ac:dyDescent="0.3">
      <c r="B135" s="3"/>
      <c r="C135" s="9" t="s">
        <v>245</v>
      </c>
      <c r="D135" s="16" t="s">
        <v>246</v>
      </c>
      <c r="E135" s="16">
        <v>1</v>
      </c>
      <c r="F135" s="15">
        <v>36.03</v>
      </c>
      <c r="G135" s="15">
        <v>30.88</v>
      </c>
      <c r="H135" s="15">
        <v>25.73</v>
      </c>
      <c r="I135" s="14"/>
      <c r="J135" s="15">
        <v>37.19</v>
      </c>
      <c r="K135" s="15">
        <v>47.48</v>
      </c>
      <c r="L135" s="15">
        <v>64.14</v>
      </c>
      <c r="M135" s="54"/>
      <c r="N135" s="15">
        <v>32.182039727000003</v>
      </c>
      <c r="O135" s="15">
        <v>280.11096558999998</v>
      </c>
      <c r="P135" s="15" t="s">
        <v>28</v>
      </c>
      <c r="Q135" s="16" t="s">
        <v>28</v>
      </c>
      <c r="R135" s="37" t="s">
        <v>644</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row>
    <row r="136" spans="2:260" s="12" customFormat="1" ht="65.099999999999994" customHeight="1" x14ac:dyDescent="0.3">
      <c r="B136" s="3"/>
      <c r="C136" s="19" t="s">
        <v>245</v>
      </c>
      <c r="D136" s="17" t="s">
        <v>247</v>
      </c>
      <c r="E136" s="17">
        <v>0</v>
      </c>
      <c r="F136" s="14">
        <v>35.26</v>
      </c>
      <c r="G136" s="14">
        <v>30.45</v>
      </c>
      <c r="H136" s="14">
        <v>25.65</v>
      </c>
      <c r="I136" s="14"/>
      <c r="J136" s="14">
        <v>36.06</v>
      </c>
      <c r="K136" s="14">
        <v>45.66</v>
      </c>
      <c r="L136" s="14">
        <v>61.19</v>
      </c>
      <c r="M136" s="54"/>
      <c r="N136" s="14">
        <v>33.289137171999997</v>
      </c>
      <c r="O136" s="31">
        <v>4.5140427272999997</v>
      </c>
      <c r="P136" s="31" t="s">
        <v>28</v>
      </c>
      <c r="Q136" s="17" t="s">
        <v>28</v>
      </c>
      <c r="R136" s="38" t="s">
        <v>645</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row>
    <row r="137" spans="2:260" s="12" customFormat="1" ht="65.099999999999994" customHeight="1" x14ac:dyDescent="0.3">
      <c r="B137" s="3"/>
      <c r="C137" s="9" t="s">
        <v>248</v>
      </c>
      <c r="D137" s="16" t="s">
        <v>249</v>
      </c>
      <c r="E137" s="16">
        <v>3</v>
      </c>
      <c r="F137" s="15">
        <v>26.14</v>
      </c>
      <c r="G137" s="15">
        <v>24.17</v>
      </c>
      <c r="H137" s="15">
        <v>22.2</v>
      </c>
      <c r="I137" s="14"/>
      <c r="J137" s="15">
        <v>26.61</v>
      </c>
      <c r="K137" s="15">
        <v>30.54</v>
      </c>
      <c r="L137" s="15">
        <v>36.9</v>
      </c>
      <c r="M137" s="54"/>
      <c r="N137" s="15">
        <v>43.480421909999997</v>
      </c>
      <c r="O137" s="15">
        <v>10.598188089999999</v>
      </c>
      <c r="P137" s="15" t="s">
        <v>31</v>
      </c>
      <c r="Q137" s="16" t="s">
        <v>28</v>
      </c>
      <c r="R137" s="37" t="s">
        <v>646</v>
      </c>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row>
    <row r="138" spans="2:260" s="12" customFormat="1" ht="65.099999999999994" customHeight="1" x14ac:dyDescent="0.3">
      <c r="B138" s="3"/>
      <c r="C138" s="19" t="s">
        <v>250</v>
      </c>
      <c r="D138" s="17" t="s">
        <v>251</v>
      </c>
      <c r="E138" s="17">
        <v>0</v>
      </c>
      <c r="F138" s="14">
        <v>13.23</v>
      </c>
      <c r="G138" s="14">
        <v>12.25</v>
      </c>
      <c r="H138" s="14">
        <v>11.28</v>
      </c>
      <c r="I138" s="14"/>
      <c r="J138" s="14">
        <v>13.48</v>
      </c>
      <c r="K138" s="14">
        <v>15.42</v>
      </c>
      <c r="L138" s="14">
        <v>18.559999999999999</v>
      </c>
      <c r="M138" s="54"/>
      <c r="N138" s="14">
        <v>36.688360758999998</v>
      </c>
      <c r="O138" s="31">
        <v>167.90775686000001</v>
      </c>
      <c r="P138" s="31" t="s">
        <v>28</v>
      </c>
      <c r="Q138" s="17" t="s">
        <v>28</v>
      </c>
      <c r="R138" s="38" t="s">
        <v>647</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row>
    <row r="139" spans="2:260" s="12" customFormat="1" ht="65.099999999999994" customHeight="1" x14ac:dyDescent="0.3">
      <c r="B139" s="3"/>
      <c r="C139" s="9" t="s">
        <v>252</v>
      </c>
      <c r="D139" s="16" t="s">
        <v>253</v>
      </c>
      <c r="E139" s="16">
        <v>0</v>
      </c>
      <c r="F139" s="15">
        <v>3.64</v>
      </c>
      <c r="G139" s="15">
        <v>3.39</v>
      </c>
      <c r="H139" s="15">
        <v>3.15</v>
      </c>
      <c r="I139" s="14"/>
      <c r="J139" s="15">
        <v>3.79</v>
      </c>
      <c r="K139" s="15">
        <v>4.2699999999999996</v>
      </c>
      <c r="L139" s="15">
        <v>5.0599999999999996</v>
      </c>
      <c r="M139" s="54"/>
      <c r="N139" s="15">
        <v>33.307746277</v>
      </c>
      <c r="O139" s="15">
        <v>11.085661680999999</v>
      </c>
      <c r="P139" s="15" t="s">
        <v>28</v>
      </c>
      <c r="Q139" s="16" t="s">
        <v>28</v>
      </c>
      <c r="R139" s="37" t="s">
        <v>648</v>
      </c>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row>
    <row r="140" spans="2:260" s="12" customFormat="1" ht="65.099999999999994" customHeight="1" x14ac:dyDescent="0.3">
      <c r="B140" s="3"/>
      <c r="C140" s="19" t="s">
        <v>254</v>
      </c>
      <c r="D140" s="17" t="s">
        <v>255</v>
      </c>
      <c r="E140" s="17">
        <v>0</v>
      </c>
      <c r="F140" s="14">
        <v>17.11</v>
      </c>
      <c r="G140" s="14">
        <v>14.73</v>
      </c>
      <c r="H140" s="14">
        <v>12.36</v>
      </c>
      <c r="I140" s="14"/>
      <c r="J140" s="14">
        <v>17.72</v>
      </c>
      <c r="K140" s="14">
        <v>22.46</v>
      </c>
      <c r="L140" s="14">
        <v>30.14</v>
      </c>
      <c r="M140" s="54"/>
      <c r="N140" s="14">
        <v>36.043131916999997</v>
      </c>
      <c r="O140" s="31">
        <v>8.5481460000000009</v>
      </c>
      <c r="P140" s="31" t="s">
        <v>28</v>
      </c>
      <c r="Q140" s="17" t="s">
        <v>28</v>
      </c>
      <c r="R140" s="38" t="s">
        <v>649</v>
      </c>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row>
    <row r="141" spans="2:260" s="12" customFormat="1" ht="65.099999999999994" customHeight="1" x14ac:dyDescent="0.3">
      <c r="B141" s="3"/>
      <c r="C141" s="9" t="s">
        <v>256</v>
      </c>
      <c r="D141" s="16" t="s">
        <v>257</v>
      </c>
      <c r="E141" s="16">
        <v>1</v>
      </c>
      <c r="F141" s="15">
        <v>4.68</v>
      </c>
      <c r="G141" s="15">
        <v>2.93</v>
      </c>
      <c r="H141" s="15">
        <v>1.19</v>
      </c>
      <c r="I141" s="14"/>
      <c r="J141" s="15">
        <v>4.8899999999999997</v>
      </c>
      <c r="K141" s="15">
        <v>8.3699999999999992</v>
      </c>
      <c r="L141" s="15">
        <v>14.01</v>
      </c>
      <c r="M141" s="54"/>
      <c r="N141" s="15">
        <v>43.029282823999999</v>
      </c>
      <c r="O141" s="15">
        <v>99.681099726999989</v>
      </c>
      <c r="P141" s="15" t="s">
        <v>28</v>
      </c>
      <c r="Q141" s="16" t="s">
        <v>28</v>
      </c>
      <c r="R141" s="37" t="s">
        <v>650</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row>
    <row r="142" spans="2:260" s="12" customFormat="1" ht="65.099999999999994" customHeight="1" x14ac:dyDescent="0.3">
      <c r="B142" s="3"/>
      <c r="C142" s="19" t="s">
        <v>258</v>
      </c>
      <c r="D142" s="17" t="s">
        <v>259</v>
      </c>
      <c r="E142" s="17">
        <v>0</v>
      </c>
      <c r="F142" s="14">
        <v>4.8099999999999996</v>
      </c>
      <c r="G142" s="14">
        <v>4.17</v>
      </c>
      <c r="H142" s="14">
        <v>3.53</v>
      </c>
      <c r="I142" s="14"/>
      <c r="J142" s="14">
        <v>4.9000000000000004</v>
      </c>
      <c r="K142" s="14">
        <v>6.17</v>
      </c>
      <c r="L142" s="14">
        <v>8.23</v>
      </c>
      <c r="M142" s="54"/>
      <c r="N142" s="14">
        <v>34.059760936000004</v>
      </c>
      <c r="O142" s="31">
        <v>6.1113762273000001</v>
      </c>
      <c r="P142" s="31" t="s">
        <v>28</v>
      </c>
      <c r="Q142" s="17" t="s">
        <v>28</v>
      </c>
      <c r="R142" s="38" t="s">
        <v>651</v>
      </c>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row>
    <row r="143" spans="2:260" s="12" customFormat="1" ht="65.099999999999994" customHeight="1" x14ac:dyDescent="0.3">
      <c r="B143" s="3"/>
      <c r="C143" s="9" t="s">
        <v>258</v>
      </c>
      <c r="D143" s="16" t="s">
        <v>260</v>
      </c>
      <c r="E143" s="16">
        <v>0</v>
      </c>
      <c r="F143" s="15">
        <v>5.21</v>
      </c>
      <c r="G143" s="15">
        <v>4.57</v>
      </c>
      <c r="H143" s="15">
        <v>3.94</v>
      </c>
      <c r="I143" s="14"/>
      <c r="J143" s="15">
        <v>5.32</v>
      </c>
      <c r="K143" s="15">
        <v>6.58</v>
      </c>
      <c r="L143" s="15">
        <v>8.6300000000000008</v>
      </c>
      <c r="M143" s="54"/>
      <c r="N143" s="15">
        <v>35.612806442999997</v>
      </c>
      <c r="O143" s="15">
        <v>47.298337272999994</v>
      </c>
      <c r="P143" s="15" t="s">
        <v>28</v>
      </c>
      <c r="Q143" s="16" t="s">
        <v>28</v>
      </c>
      <c r="R143" s="37" t="s">
        <v>652</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row>
    <row r="144" spans="2:260" s="12" customFormat="1" ht="65.099999999999994" customHeight="1" x14ac:dyDescent="0.3">
      <c r="B144" s="3"/>
      <c r="C144" s="19" t="s">
        <v>261</v>
      </c>
      <c r="D144" s="17" t="s">
        <v>12</v>
      </c>
      <c r="E144" s="17">
        <v>1</v>
      </c>
      <c r="F144" s="14">
        <v>15.59</v>
      </c>
      <c r="G144" s="14">
        <v>13.01</v>
      </c>
      <c r="H144" s="14">
        <v>10.44</v>
      </c>
      <c r="I144" s="14"/>
      <c r="J144" s="14">
        <v>16.2</v>
      </c>
      <c r="K144" s="14">
        <v>21.34</v>
      </c>
      <c r="L144" s="14">
        <v>29.66</v>
      </c>
      <c r="M144" s="54"/>
      <c r="N144" s="14">
        <v>48.360480045999999</v>
      </c>
      <c r="O144" s="31">
        <v>103.30922636</v>
      </c>
      <c r="P144" s="31" t="s">
        <v>28</v>
      </c>
      <c r="Q144" s="17" t="s">
        <v>28</v>
      </c>
      <c r="R144" s="38" t="s">
        <v>653</v>
      </c>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row>
    <row r="145" spans="2:260" s="12" customFormat="1" ht="65.099999999999994" customHeight="1" x14ac:dyDescent="0.3">
      <c r="B145" s="3"/>
      <c r="C145" s="9" t="s">
        <v>262</v>
      </c>
      <c r="D145" s="16" t="s">
        <v>263</v>
      </c>
      <c r="E145" s="16">
        <v>5</v>
      </c>
      <c r="F145" s="15">
        <v>104.46</v>
      </c>
      <c r="G145" s="15">
        <v>65.67</v>
      </c>
      <c r="H145" s="15">
        <v>26.89</v>
      </c>
      <c r="I145" s="14"/>
      <c r="J145" s="15">
        <v>109</v>
      </c>
      <c r="K145" s="15">
        <v>186.56</v>
      </c>
      <c r="L145" s="15">
        <v>312.08</v>
      </c>
      <c r="M145" s="54"/>
      <c r="N145" s="15">
        <v>41.362707012999998</v>
      </c>
      <c r="O145" s="15">
        <v>9.0807429032000009</v>
      </c>
      <c r="P145" s="15" t="s">
        <v>31</v>
      </c>
      <c r="Q145" s="16" t="s">
        <v>28</v>
      </c>
      <c r="R145" s="37" t="s">
        <v>654</v>
      </c>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row>
    <row r="146" spans="2:260" s="12" customFormat="1" ht="65.099999999999994" customHeight="1" x14ac:dyDescent="0.3">
      <c r="B146" s="3"/>
      <c r="C146" s="19" t="s">
        <v>264</v>
      </c>
      <c r="D146" s="17" t="s">
        <v>265</v>
      </c>
      <c r="E146" s="17">
        <v>4</v>
      </c>
      <c r="F146" s="14">
        <v>4.83</v>
      </c>
      <c r="G146" s="14">
        <v>4.38</v>
      </c>
      <c r="H146" s="14">
        <v>3.94</v>
      </c>
      <c r="I146" s="14"/>
      <c r="J146" s="14">
        <v>5.97</v>
      </c>
      <c r="K146" s="14">
        <v>6.85</v>
      </c>
      <c r="L146" s="14">
        <v>8.2899999999999991</v>
      </c>
      <c r="M146" s="54"/>
      <c r="N146" s="14">
        <v>54.611843382000004</v>
      </c>
      <c r="O146" s="31">
        <v>1.1718234544999999</v>
      </c>
      <c r="P146" s="31" t="s">
        <v>28</v>
      </c>
      <c r="Q146" s="17" t="s">
        <v>31</v>
      </c>
      <c r="R146" s="38" t="s">
        <v>655</v>
      </c>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row>
    <row r="147" spans="2:260" s="12" customFormat="1" ht="65.099999999999994" customHeight="1" x14ac:dyDescent="0.3">
      <c r="B147" s="3"/>
      <c r="C147" s="9" t="s">
        <v>266</v>
      </c>
      <c r="D147" s="16" t="s">
        <v>267</v>
      </c>
      <c r="E147" s="16">
        <v>3</v>
      </c>
      <c r="F147" s="15">
        <v>4.28</v>
      </c>
      <c r="G147" s="15">
        <v>3.81</v>
      </c>
      <c r="H147" s="15">
        <v>3.34</v>
      </c>
      <c r="I147" s="14"/>
      <c r="J147" s="15">
        <v>4.43</v>
      </c>
      <c r="K147" s="15">
        <v>5.36</v>
      </c>
      <c r="L147" s="15">
        <v>6.87</v>
      </c>
      <c r="M147" s="54"/>
      <c r="N147" s="15">
        <v>44.924992095999997</v>
      </c>
      <c r="O147" s="15">
        <v>8.9009648636000005</v>
      </c>
      <c r="P147" s="15" t="s">
        <v>31</v>
      </c>
      <c r="Q147" s="16" t="s">
        <v>28</v>
      </c>
      <c r="R147" s="37" t="s">
        <v>656</v>
      </c>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row>
    <row r="148" spans="2:260" s="12" customFormat="1" ht="65.099999999999994" customHeight="1" x14ac:dyDescent="0.3">
      <c r="B148" s="3"/>
      <c r="C148" s="19" t="s">
        <v>268</v>
      </c>
      <c r="D148" s="17" t="s">
        <v>269</v>
      </c>
      <c r="E148" s="17">
        <v>0</v>
      </c>
      <c r="F148" s="14">
        <v>2.88</v>
      </c>
      <c r="G148" s="14">
        <v>2.66</v>
      </c>
      <c r="H148" s="14">
        <v>2.44</v>
      </c>
      <c r="I148" s="14"/>
      <c r="J148" s="14">
        <v>2.94</v>
      </c>
      <c r="K148" s="14">
        <v>3.37</v>
      </c>
      <c r="L148" s="14">
        <v>4.08</v>
      </c>
      <c r="M148" s="54"/>
      <c r="N148" s="14">
        <v>27.494769655999999</v>
      </c>
      <c r="O148" s="31">
        <v>1.1910048182000001</v>
      </c>
      <c r="P148" s="31" t="s">
        <v>28</v>
      </c>
      <c r="Q148" s="17" t="s">
        <v>28</v>
      </c>
      <c r="R148" s="38" t="s">
        <v>657</v>
      </c>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row>
    <row r="149" spans="2:260" s="12" customFormat="1" ht="65.099999999999994" customHeight="1" x14ac:dyDescent="0.3">
      <c r="B149" s="3"/>
      <c r="C149" s="9" t="s">
        <v>270</v>
      </c>
      <c r="D149" s="16" t="s">
        <v>271</v>
      </c>
      <c r="E149" s="16">
        <v>5</v>
      </c>
      <c r="F149" s="15">
        <v>75.13</v>
      </c>
      <c r="G149" s="15">
        <v>69.08</v>
      </c>
      <c r="H149" s="15">
        <v>63.03</v>
      </c>
      <c r="I149" s="14"/>
      <c r="J149" s="15">
        <v>80.92</v>
      </c>
      <c r="K149" s="15">
        <v>93.01</v>
      </c>
      <c r="L149" s="15">
        <v>112.58</v>
      </c>
      <c r="M149" s="54"/>
      <c r="N149" s="15">
        <v>50.167409751000001</v>
      </c>
      <c r="O149" s="15">
        <v>35.642382138999999</v>
      </c>
      <c r="P149" s="15" t="s">
        <v>28</v>
      </c>
      <c r="Q149" s="16" t="s">
        <v>31</v>
      </c>
      <c r="R149" s="37" t="s">
        <v>658</v>
      </c>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row>
    <row r="150" spans="2:260" s="12" customFormat="1" ht="65.099999999999994" customHeight="1" x14ac:dyDescent="0.3">
      <c r="B150" s="3"/>
      <c r="C150" s="19" t="s">
        <v>272</v>
      </c>
      <c r="D150" s="17" t="s">
        <v>273</v>
      </c>
      <c r="E150" s="17">
        <v>0</v>
      </c>
      <c r="F150" s="14">
        <v>57.6</v>
      </c>
      <c r="G150" s="14">
        <v>48.2</v>
      </c>
      <c r="H150" s="14">
        <v>38.799999999999997</v>
      </c>
      <c r="I150" s="14"/>
      <c r="J150" s="14">
        <v>60</v>
      </c>
      <c r="K150" s="14">
        <v>78.790000000000006</v>
      </c>
      <c r="L150" s="14">
        <v>109.2</v>
      </c>
      <c r="M150" s="54"/>
      <c r="N150" s="14">
        <v>34.527493782000001</v>
      </c>
      <c r="O150" s="31">
        <v>2.1412331364000003</v>
      </c>
      <c r="P150" s="31" t="s">
        <v>28</v>
      </c>
      <c r="Q150" s="17" t="s">
        <v>28</v>
      </c>
      <c r="R150" s="38" t="s">
        <v>659</v>
      </c>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row>
    <row r="151" spans="2:260" s="12" customFormat="1" ht="65.099999999999994" customHeight="1" x14ac:dyDescent="0.3">
      <c r="B151" s="3"/>
      <c r="C151" s="9" t="s">
        <v>274</v>
      </c>
      <c r="D151" s="16" t="s">
        <v>275</v>
      </c>
      <c r="E151" s="16">
        <v>0</v>
      </c>
      <c r="F151" s="15">
        <v>108.47</v>
      </c>
      <c r="G151" s="15">
        <v>100.13</v>
      </c>
      <c r="H151" s="15">
        <v>91.79</v>
      </c>
      <c r="I151" s="14"/>
      <c r="J151" s="15">
        <v>111.34</v>
      </c>
      <c r="K151" s="15">
        <v>128.01</v>
      </c>
      <c r="L151" s="15">
        <v>155.01</v>
      </c>
      <c r="M151" s="54"/>
      <c r="N151" s="15">
        <v>40.254965685000002</v>
      </c>
      <c r="O151" s="15">
        <v>34.111021672</v>
      </c>
      <c r="P151" s="15" t="s">
        <v>28</v>
      </c>
      <c r="Q151" s="16" t="s">
        <v>28</v>
      </c>
      <c r="R151" s="37" t="s">
        <v>660</v>
      </c>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row>
    <row r="152" spans="2:260" s="12" customFormat="1" ht="65.099999999999994" customHeight="1" x14ac:dyDescent="0.3">
      <c r="B152" s="3"/>
      <c r="C152" s="19" t="s">
        <v>276</v>
      </c>
      <c r="D152" s="17" t="s">
        <v>277</v>
      </c>
      <c r="E152" s="17">
        <v>0</v>
      </c>
      <c r="F152" s="14">
        <v>31.34</v>
      </c>
      <c r="G152" s="14">
        <v>29.77</v>
      </c>
      <c r="H152" s="14">
        <v>28.2</v>
      </c>
      <c r="I152" s="14"/>
      <c r="J152" s="14">
        <v>31.79</v>
      </c>
      <c r="K152" s="14">
        <v>34.92</v>
      </c>
      <c r="L152" s="14">
        <v>39.99</v>
      </c>
      <c r="M152" s="54"/>
      <c r="N152" s="14">
        <v>36.240436363000001</v>
      </c>
      <c r="O152" s="31">
        <v>5.9958824999999996</v>
      </c>
      <c r="P152" s="31" t="s">
        <v>28</v>
      </c>
      <c r="Q152" s="17" t="s">
        <v>28</v>
      </c>
      <c r="R152" s="38" t="s">
        <v>661</v>
      </c>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row>
    <row r="153" spans="2:260" s="12" customFormat="1" ht="65.099999999999994" customHeight="1" x14ac:dyDescent="0.3">
      <c r="B153" s="3"/>
      <c r="C153" s="9" t="s">
        <v>278</v>
      </c>
      <c r="D153" s="16" t="s">
        <v>279</v>
      </c>
      <c r="E153" s="16">
        <v>6</v>
      </c>
      <c r="F153" s="15">
        <v>811.65</v>
      </c>
      <c r="G153" s="15">
        <v>560.97</v>
      </c>
      <c r="H153" s="15">
        <v>310.3</v>
      </c>
      <c r="I153" s="14"/>
      <c r="J153" s="15">
        <v>855.84</v>
      </c>
      <c r="K153" s="15">
        <v>1357.18</v>
      </c>
      <c r="L153" s="15">
        <v>2168.41</v>
      </c>
      <c r="M153" s="54"/>
      <c r="N153" s="15">
        <v>54.553605378999997</v>
      </c>
      <c r="O153" s="15">
        <v>117.87313673</v>
      </c>
      <c r="P153" s="15" t="s">
        <v>31</v>
      </c>
      <c r="Q153" s="16" t="s">
        <v>28</v>
      </c>
      <c r="R153" s="37" t="s">
        <v>662</v>
      </c>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row>
    <row r="154" spans="2:260" s="12" customFormat="1" ht="65.099999999999994" customHeight="1" x14ac:dyDescent="0.3">
      <c r="B154" s="3"/>
      <c r="C154" s="19" t="s">
        <v>280</v>
      </c>
      <c r="D154" s="17" t="s">
        <v>281</v>
      </c>
      <c r="E154" s="17">
        <v>0</v>
      </c>
      <c r="F154" s="14">
        <v>79.989999999999995</v>
      </c>
      <c r="G154" s="14">
        <v>73.02</v>
      </c>
      <c r="H154" s="14">
        <v>66.06</v>
      </c>
      <c r="I154" s="14"/>
      <c r="J154" s="14">
        <v>82.92</v>
      </c>
      <c r="K154" s="14">
        <v>96.84</v>
      </c>
      <c r="L154" s="14">
        <v>119.38</v>
      </c>
      <c r="M154" s="54"/>
      <c r="N154" s="14">
        <v>38.859815736000002</v>
      </c>
      <c r="O154" s="31">
        <v>37.503272347999996</v>
      </c>
      <c r="P154" s="31" t="s">
        <v>28</v>
      </c>
      <c r="Q154" s="17" t="s">
        <v>28</v>
      </c>
      <c r="R154" s="38" t="s">
        <v>663</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row>
    <row r="155" spans="2:260" s="12" customFormat="1" ht="65.099999999999994" customHeight="1" x14ac:dyDescent="0.3">
      <c r="B155" s="3"/>
      <c r="C155" s="9" t="s">
        <v>282</v>
      </c>
      <c r="D155" s="16" t="s">
        <v>283</v>
      </c>
      <c r="E155" s="16">
        <v>6</v>
      </c>
      <c r="F155" s="15">
        <v>15.36</v>
      </c>
      <c r="G155" s="15">
        <v>14.33</v>
      </c>
      <c r="H155" s="15">
        <v>13.31</v>
      </c>
      <c r="I155" s="14"/>
      <c r="J155" s="15">
        <v>15.47</v>
      </c>
      <c r="K155" s="15">
        <v>17.510000000000002</v>
      </c>
      <c r="L155" s="15">
        <v>20.82</v>
      </c>
      <c r="M155" s="54"/>
      <c r="N155" s="15">
        <v>55.571571028999998</v>
      </c>
      <c r="O155" s="15">
        <v>13.077321863</v>
      </c>
      <c r="P155" s="15" t="s">
        <v>31</v>
      </c>
      <c r="Q155" s="16" t="s">
        <v>28</v>
      </c>
      <c r="R155" s="37" t="s">
        <v>664</v>
      </c>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row>
    <row r="156" spans="2:260" s="12" customFormat="1" ht="65.099999999999994" customHeight="1" x14ac:dyDescent="0.3">
      <c r="B156" s="3"/>
      <c r="C156" s="19" t="s">
        <v>284</v>
      </c>
      <c r="D156" s="17" t="s">
        <v>285</v>
      </c>
      <c r="E156" s="17">
        <v>0</v>
      </c>
      <c r="F156" s="14">
        <v>3.55</v>
      </c>
      <c r="G156" s="14">
        <v>3.22</v>
      </c>
      <c r="H156" s="14">
        <v>2.9</v>
      </c>
      <c r="I156" s="14"/>
      <c r="J156" s="14">
        <v>3.6</v>
      </c>
      <c r="K156" s="14">
        <v>4.24</v>
      </c>
      <c r="L156" s="14">
        <v>5.29</v>
      </c>
      <c r="M156" s="54"/>
      <c r="N156" s="14">
        <v>44.501551585999998</v>
      </c>
      <c r="O156" s="31">
        <v>30.405400044999997</v>
      </c>
      <c r="P156" s="31" t="s">
        <v>28</v>
      </c>
      <c r="Q156" s="17" t="s">
        <v>28</v>
      </c>
      <c r="R156" s="38" t="s">
        <v>665</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row>
    <row r="157" spans="2:260" s="12" customFormat="1" ht="65.099999999999994" customHeight="1" x14ac:dyDescent="0.3">
      <c r="B157" s="3"/>
      <c r="C157" s="9" t="s">
        <v>286</v>
      </c>
      <c r="D157" s="16" t="s">
        <v>287</v>
      </c>
      <c r="E157" s="16">
        <v>2</v>
      </c>
      <c r="F157" s="15">
        <v>2.98</v>
      </c>
      <c r="G157" s="15">
        <v>2.67</v>
      </c>
      <c r="H157" s="15">
        <v>2.37</v>
      </c>
      <c r="I157" s="14"/>
      <c r="J157" s="15">
        <v>3.06</v>
      </c>
      <c r="K157" s="15">
        <v>3.66</v>
      </c>
      <c r="L157" s="15">
        <v>4.6399999999999997</v>
      </c>
      <c r="M157" s="54"/>
      <c r="N157" s="15">
        <v>35.144040457000003</v>
      </c>
      <c r="O157" s="15">
        <v>2.5427880909000002</v>
      </c>
      <c r="P157" s="15" t="s">
        <v>28</v>
      </c>
      <c r="Q157" s="16" t="s">
        <v>28</v>
      </c>
      <c r="R157" s="37" t="s">
        <v>666</v>
      </c>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row>
    <row r="158" spans="2:260" s="12" customFormat="1" ht="65.099999999999994" customHeight="1" x14ac:dyDescent="0.3">
      <c r="B158" s="3"/>
      <c r="C158" s="19" t="s">
        <v>288</v>
      </c>
      <c r="D158" s="17" t="s">
        <v>289</v>
      </c>
      <c r="E158" s="17">
        <v>1</v>
      </c>
      <c r="F158" s="14">
        <v>14.47</v>
      </c>
      <c r="G158" s="14">
        <v>13.16</v>
      </c>
      <c r="H158" s="14">
        <v>11.86</v>
      </c>
      <c r="I158" s="14"/>
      <c r="J158" s="14">
        <v>14.66</v>
      </c>
      <c r="K158" s="14">
        <v>17.260000000000002</v>
      </c>
      <c r="L158" s="14">
        <v>21.48</v>
      </c>
      <c r="M158" s="54"/>
      <c r="N158" s="14">
        <v>44.866778078000003</v>
      </c>
      <c r="O158" s="31">
        <v>108.88088035999999</v>
      </c>
      <c r="P158" s="31" t="s">
        <v>28</v>
      </c>
      <c r="Q158" s="17" t="s">
        <v>28</v>
      </c>
      <c r="R158" s="38" t="s">
        <v>667</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row>
    <row r="159" spans="2:260" s="12" customFormat="1" ht="65.099999999999994" customHeight="1" x14ac:dyDescent="0.3">
      <c r="B159" s="3"/>
      <c r="C159" s="9" t="s">
        <v>290</v>
      </c>
      <c r="D159" s="16" t="s">
        <v>291</v>
      </c>
      <c r="E159" s="16">
        <v>0</v>
      </c>
      <c r="F159" s="15">
        <v>24.9</v>
      </c>
      <c r="G159" s="15">
        <v>21.82</v>
      </c>
      <c r="H159" s="15">
        <v>18.75</v>
      </c>
      <c r="I159" s="14"/>
      <c r="J159" s="15">
        <v>25.34</v>
      </c>
      <c r="K159" s="15">
        <v>31.48</v>
      </c>
      <c r="L159" s="15">
        <v>41.43</v>
      </c>
      <c r="M159" s="54"/>
      <c r="N159" s="15">
        <v>36.482422028000002</v>
      </c>
      <c r="O159" s="15">
        <v>37.670472864000004</v>
      </c>
      <c r="P159" s="15" t="s">
        <v>28</v>
      </c>
      <c r="Q159" s="16" t="s">
        <v>28</v>
      </c>
      <c r="R159" s="37" t="s">
        <v>668</v>
      </c>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row>
    <row r="160" spans="2:260" s="12" customFormat="1" ht="65.099999999999994" customHeight="1" x14ac:dyDescent="0.3">
      <c r="B160" s="3"/>
      <c r="C160" s="19" t="s">
        <v>292</v>
      </c>
      <c r="D160" s="17" t="s">
        <v>293</v>
      </c>
      <c r="E160" s="17">
        <v>0</v>
      </c>
      <c r="F160" s="14">
        <v>7.83</v>
      </c>
      <c r="G160" s="14">
        <v>5.7</v>
      </c>
      <c r="H160" s="14">
        <v>3.58</v>
      </c>
      <c r="I160" s="14"/>
      <c r="J160" s="14">
        <v>8.0399999999999991</v>
      </c>
      <c r="K160" s="14">
        <v>12.28</v>
      </c>
      <c r="L160" s="14">
        <v>19.149999999999999</v>
      </c>
      <c r="M160" s="54"/>
      <c r="N160" s="14">
        <v>23.184809494</v>
      </c>
      <c r="O160" s="31">
        <v>38.645430363999999</v>
      </c>
      <c r="P160" s="31" t="s">
        <v>28</v>
      </c>
      <c r="Q160" s="17" t="s">
        <v>28</v>
      </c>
      <c r="R160" s="38" t="s">
        <v>669</v>
      </c>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row>
    <row r="161" spans="2:260" s="12" customFormat="1" ht="65.099999999999994" customHeight="1" x14ac:dyDescent="0.3">
      <c r="B161" s="3"/>
      <c r="C161" s="9" t="s">
        <v>294</v>
      </c>
      <c r="D161" s="16" t="s">
        <v>295</v>
      </c>
      <c r="E161" s="16">
        <v>0</v>
      </c>
      <c r="F161" s="15">
        <v>4.3600000000000003</v>
      </c>
      <c r="G161" s="15">
        <v>3.09</v>
      </c>
      <c r="H161" s="15">
        <v>1.83</v>
      </c>
      <c r="I161" s="14"/>
      <c r="J161" s="15">
        <v>4.5599999999999996</v>
      </c>
      <c r="K161" s="15">
        <v>7.08</v>
      </c>
      <c r="L161" s="15">
        <v>11.17</v>
      </c>
      <c r="M161" s="54"/>
      <c r="N161" s="15">
        <v>27.223658887999999</v>
      </c>
      <c r="O161" s="15">
        <v>45.055410908999995</v>
      </c>
      <c r="P161" s="15" t="s">
        <v>28</v>
      </c>
      <c r="Q161" s="16" t="s">
        <v>28</v>
      </c>
      <c r="R161" s="37" t="s">
        <v>670</v>
      </c>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row>
    <row r="162" spans="2:260" s="12" customFormat="1" ht="65.099999999999994" customHeight="1" x14ac:dyDescent="0.3">
      <c r="B162" s="3"/>
      <c r="C162" s="19" t="s">
        <v>296</v>
      </c>
      <c r="D162" s="17" t="s">
        <v>297</v>
      </c>
      <c r="E162" s="17">
        <v>7</v>
      </c>
      <c r="F162" s="14">
        <v>1.73</v>
      </c>
      <c r="G162" s="14">
        <v>1.52</v>
      </c>
      <c r="H162" s="14">
        <v>1.32</v>
      </c>
      <c r="I162" s="14"/>
      <c r="J162" s="14">
        <v>1.86</v>
      </c>
      <c r="K162" s="14">
        <v>2.2599999999999998</v>
      </c>
      <c r="L162" s="14">
        <v>2.91</v>
      </c>
      <c r="M162" s="54"/>
      <c r="N162" s="14">
        <v>64.200588690000004</v>
      </c>
      <c r="O162" s="31">
        <v>1.9432077727000001</v>
      </c>
      <c r="P162" s="31" t="s">
        <v>31</v>
      </c>
      <c r="Q162" s="17" t="s">
        <v>31</v>
      </c>
      <c r="R162" s="38" t="s">
        <v>671</v>
      </c>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row>
    <row r="163" spans="2:260" s="12" customFormat="1" ht="65.099999999999994" customHeight="1" x14ac:dyDescent="0.3">
      <c r="B163" s="3"/>
      <c r="C163" s="9" t="s">
        <v>298</v>
      </c>
      <c r="D163" s="16" t="s">
        <v>299</v>
      </c>
      <c r="E163" s="16">
        <v>1</v>
      </c>
      <c r="F163" s="15">
        <v>28.32</v>
      </c>
      <c r="G163" s="15">
        <v>25.87</v>
      </c>
      <c r="H163" s="15">
        <v>23.43</v>
      </c>
      <c r="I163" s="14"/>
      <c r="J163" s="15">
        <v>28.88</v>
      </c>
      <c r="K163" s="15">
        <v>33.76</v>
      </c>
      <c r="L163" s="15">
        <v>41.68</v>
      </c>
      <c r="M163" s="54"/>
      <c r="N163" s="15">
        <v>42.607775908999997</v>
      </c>
      <c r="O163" s="15">
        <v>73.031837455000002</v>
      </c>
      <c r="P163" s="15" t="s">
        <v>28</v>
      </c>
      <c r="Q163" s="16" t="s">
        <v>28</v>
      </c>
      <c r="R163" s="37" t="s">
        <v>672</v>
      </c>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row>
    <row r="164" spans="2:260" s="12" customFormat="1" ht="65.099999999999994" customHeight="1" x14ac:dyDescent="0.3">
      <c r="B164" s="3"/>
      <c r="C164" s="19" t="s">
        <v>300</v>
      </c>
      <c r="D164" s="17" t="s">
        <v>301</v>
      </c>
      <c r="E164" s="17">
        <v>4</v>
      </c>
      <c r="F164" s="14">
        <v>8.56</v>
      </c>
      <c r="G164" s="14">
        <v>7.38</v>
      </c>
      <c r="H164" s="14">
        <v>6.21</v>
      </c>
      <c r="I164" s="14"/>
      <c r="J164" s="14">
        <v>11.15</v>
      </c>
      <c r="K164" s="14">
        <v>13.49</v>
      </c>
      <c r="L164" s="14">
        <v>17.28</v>
      </c>
      <c r="M164" s="54"/>
      <c r="N164" s="14">
        <v>50.759958724999997</v>
      </c>
      <c r="O164" s="31">
        <v>100.02437404</v>
      </c>
      <c r="P164" s="31" t="s">
        <v>28</v>
      </c>
      <c r="Q164" s="17" t="s">
        <v>31</v>
      </c>
      <c r="R164" s="38" t="s">
        <v>673</v>
      </c>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row>
    <row r="165" spans="2:260" s="12" customFormat="1" ht="65.099999999999994" customHeight="1" x14ac:dyDescent="0.3">
      <c r="B165" s="3"/>
      <c r="C165" s="9" t="s">
        <v>302</v>
      </c>
      <c r="D165" s="16" t="s">
        <v>303</v>
      </c>
      <c r="E165" s="16">
        <v>2</v>
      </c>
      <c r="F165" s="15">
        <v>6.89</v>
      </c>
      <c r="G165" s="15">
        <v>5.58</v>
      </c>
      <c r="H165" s="15">
        <v>4.28</v>
      </c>
      <c r="I165" s="14"/>
      <c r="J165" s="15">
        <v>7.07</v>
      </c>
      <c r="K165" s="15">
        <v>9.67</v>
      </c>
      <c r="L165" s="15">
        <v>13.88</v>
      </c>
      <c r="M165" s="54"/>
      <c r="N165" s="15">
        <v>36.783192722999999</v>
      </c>
      <c r="O165" s="15">
        <v>4.9872587099999999</v>
      </c>
      <c r="P165" s="15" t="s">
        <v>28</v>
      </c>
      <c r="Q165" s="16" t="s">
        <v>28</v>
      </c>
      <c r="R165" s="37" t="s">
        <v>674</v>
      </c>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row>
    <row r="166" spans="2:260" s="12" customFormat="1" ht="65.099999999999994" customHeight="1" x14ac:dyDescent="0.3">
      <c r="B166" s="3"/>
      <c r="C166" s="19" t="s">
        <v>304</v>
      </c>
      <c r="D166" s="17" t="s">
        <v>305</v>
      </c>
      <c r="E166" s="17">
        <v>4</v>
      </c>
      <c r="F166" s="14">
        <v>11.94</v>
      </c>
      <c r="G166" s="14">
        <v>10.78</v>
      </c>
      <c r="H166" s="14">
        <v>9.6199999999999992</v>
      </c>
      <c r="I166" s="14"/>
      <c r="J166" s="14">
        <v>13.22</v>
      </c>
      <c r="K166" s="14">
        <v>15.53</v>
      </c>
      <c r="L166" s="14">
        <v>19.28</v>
      </c>
      <c r="M166" s="54"/>
      <c r="N166" s="14">
        <v>67.281854581999994</v>
      </c>
      <c r="O166" s="31">
        <v>71.019489233000002</v>
      </c>
      <c r="P166" s="31" t="s">
        <v>28</v>
      </c>
      <c r="Q166" s="17" t="s">
        <v>31</v>
      </c>
      <c r="R166" s="38" t="s">
        <v>675</v>
      </c>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row>
    <row r="167" spans="2:260" s="12" customFormat="1" ht="65.099999999999994" customHeight="1" x14ac:dyDescent="0.3">
      <c r="B167" s="3"/>
      <c r="C167" s="9" t="s">
        <v>306</v>
      </c>
      <c r="D167" s="16" t="s">
        <v>307</v>
      </c>
      <c r="E167" s="16">
        <v>7</v>
      </c>
      <c r="F167" s="15">
        <v>21.83</v>
      </c>
      <c r="G167" s="15">
        <v>19.8</v>
      </c>
      <c r="H167" s="15">
        <v>17.77</v>
      </c>
      <c r="I167" s="14"/>
      <c r="J167" s="15">
        <v>24.54</v>
      </c>
      <c r="K167" s="15">
        <v>28.59</v>
      </c>
      <c r="L167" s="15">
        <v>35.159999999999997</v>
      </c>
      <c r="M167" s="54"/>
      <c r="N167" s="15">
        <v>55.665471603</v>
      </c>
      <c r="O167" s="15">
        <v>92.610368648000005</v>
      </c>
      <c r="P167" s="15" t="s">
        <v>31</v>
      </c>
      <c r="Q167" s="16" t="s">
        <v>31</v>
      </c>
      <c r="R167" s="37" t="s">
        <v>676</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row>
    <row r="168" spans="2:260" s="12" customFormat="1" ht="65.099999999999994" customHeight="1" x14ac:dyDescent="0.3">
      <c r="B168" s="3"/>
      <c r="C168" s="19" t="s">
        <v>308</v>
      </c>
      <c r="D168" s="17" t="s">
        <v>309</v>
      </c>
      <c r="E168" s="17">
        <v>7</v>
      </c>
      <c r="F168" s="14">
        <v>10.99</v>
      </c>
      <c r="G168" s="14">
        <v>10.1</v>
      </c>
      <c r="H168" s="14">
        <v>9.2100000000000009</v>
      </c>
      <c r="I168" s="14"/>
      <c r="J168" s="14">
        <v>11.46</v>
      </c>
      <c r="K168" s="14">
        <v>13.23</v>
      </c>
      <c r="L168" s="14">
        <v>16.11</v>
      </c>
      <c r="M168" s="54"/>
      <c r="N168" s="14">
        <v>56.093534857999998</v>
      </c>
      <c r="O168" s="31">
        <v>7.2352295</v>
      </c>
      <c r="P168" s="31" t="s">
        <v>31</v>
      </c>
      <c r="Q168" s="17" t="s">
        <v>31</v>
      </c>
      <c r="R168" s="38" t="s">
        <v>677</v>
      </c>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row>
    <row r="169" spans="2:260" s="12" customFormat="1" ht="65.099999999999994" customHeight="1" x14ac:dyDescent="0.3">
      <c r="B169" s="3"/>
      <c r="C169" s="9" t="s">
        <v>310</v>
      </c>
      <c r="D169" s="16" t="s">
        <v>311</v>
      </c>
      <c r="E169" s="16">
        <v>0</v>
      </c>
      <c r="F169" s="15">
        <v>0.6</v>
      </c>
      <c r="G169" s="15">
        <v>-0.02</v>
      </c>
      <c r="H169" s="15">
        <v>-0.65</v>
      </c>
      <c r="I169" s="14"/>
      <c r="J169" s="15">
        <v>0.65</v>
      </c>
      <c r="K169" s="15">
        <v>1.9</v>
      </c>
      <c r="L169" s="15">
        <v>3.93</v>
      </c>
      <c r="M169" s="54"/>
      <c r="N169" s="15">
        <v>27.511346946</v>
      </c>
      <c r="O169" s="15">
        <v>12.786069454</v>
      </c>
      <c r="P169" s="15" t="s">
        <v>28</v>
      </c>
      <c r="Q169" s="16" t="s">
        <v>28</v>
      </c>
      <c r="R169" s="37" t="s">
        <v>678</v>
      </c>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row>
    <row r="170" spans="2:260" s="12" customFormat="1" ht="65.099999999999994" customHeight="1" x14ac:dyDescent="0.3">
      <c r="B170" s="3"/>
      <c r="C170" s="19" t="s">
        <v>312</v>
      </c>
      <c r="D170" s="17" t="s">
        <v>313</v>
      </c>
      <c r="E170" s="17">
        <v>0</v>
      </c>
      <c r="F170" s="14">
        <v>101.31</v>
      </c>
      <c r="G170" s="14">
        <v>68.16</v>
      </c>
      <c r="H170" s="14">
        <v>35.020000000000003</v>
      </c>
      <c r="I170" s="14"/>
      <c r="J170" s="14">
        <v>105.65</v>
      </c>
      <c r="K170" s="14">
        <v>171.93</v>
      </c>
      <c r="L170" s="14">
        <v>279.2</v>
      </c>
      <c r="M170" s="54"/>
      <c r="N170" s="14">
        <v>27.101718685000002</v>
      </c>
      <c r="O170" s="31">
        <v>15.257319394</v>
      </c>
      <c r="P170" s="31" t="s">
        <v>28</v>
      </c>
      <c r="Q170" s="17" t="s">
        <v>28</v>
      </c>
      <c r="R170" s="38" t="s">
        <v>679</v>
      </c>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row>
    <row r="171" spans="2:260" s="12" customFormat="1" ht="65.099999999999994" customHeight="1" x14ac:dyDescent="0.3">
      <c r="B171" s="3"/>
      <c r="C171" s="9" t="s">
        <v>314</v>
      </c>
      <c r="D171" s="16" t="s">
        <v>315</v>
      </c>
      <c r="E171" s="16">
        <v>3</v>
      </c>
      <c r="F171" s="15">
        <v>70.61</v>
      </c>
      <c r="G171" s="15">
        <v>64.150000000000006</v>
      </c>
      <c r="H171" s="15">
        <v>57.69</v>
      </c>
      <c r="I171" s="14"/>
      <c r="J171" s="15">
        <v>71.8</v>
      </c>
      <c r="K171" s="15">
        <v>84.71</v>
      </c>
      <c r="L171" s="15">
        <v>105.61</v>
      </c>
      <c r="M171" s="54"/>
      <c r="N171" s="15">
        <v>31.959635287000001</v>
      </c>
      <c r="O171" s="15">
        <v>46.856391455000001</v>
      </c>
      <c r="P171" s="15" t="s">
        <v>31</v>
      </c>
      <c r="Q171" s="16" t="s">
        <v>28</v>
      </c>
      <c r="R171" s="37" t="s">
        <v>680</v>
      </c>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row>
    <row r="172" spans="2:260" s="12" customFormat="1" ht="65.099999999999994" customHeight="1" x14ac:dyDescent="0.3">
      <c r="B172" s="3"/>
      <c r="C172" s="19" t="s">
        <v>316</v>
      </c>
      <c r="D172" s="17" t="s">
        <v>317</v>
      </c>
      <c r="E172" s="17">
        <v>6</v>
      </c>
      <c r="F172" s="14">
        <v>2.73</v>
      </c>
      <c r="G172" s="14">
        <v>2.2200000000000002</v>
      </c>
      <c r="H172" s="14">
        <v>1.72</v>
      </c>
      <c r="I172" s="14"/>
      <c r="J172" s="14">
        <v>3.02</v>
      </c>
      <c r="K172" s="14">
        <v>4.0199999999999996</v>
      </c>
      <c r="L172" s="14">
        <v>5.64</v>
      </c>
      <c r="M172" s="54"/>
      <c r="N172" s="14">
        <v>73.136571721999999</v>
      </c>
      <c r="O172" s="31">
        <v>9.2159575455000002</v>
      </c>
      <c r="P172" s="31" t="s">
        <v>28</v>
      </c>
      <c r="Q172" s="17" t="s">
        <v>31</v>
      </c>
      <c r="R172" s="38" t="s">
        <v>681</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row>
    <row r="173" spans="2:260" s="12" customFormat="1" ht="65.099999999999994" customHeight="1" x14ac:dyDescent="0.3">
      <c r="B173" s="3"/>
      <c r="C173" s="9" t="s">
        <v>318</v>
      </c>
      <c r="D173" s="16" t="s">
        <v>319</v>
      </c>
      <c r="E173" s="16">
        <v>0</v>
      </c>
      <c r="F173" s="15">
        <v>3.37</v>
      </c>
      <c r="G173" s="15">
        <v>2.38</v>
      </c>
      <c r="H173" s="15">
        <v>1.39</v>
      </c>
      <c r="I173" s="14"/>
      <c r="J173" s="15">
        <v>3.54</v>
      </c>
      <c r="K173" s="15">
        <v>5.51</v>
      </c>
      <c r="L173" s="15">
        <v>8.7100000000000009</v>
      </c>
      <c r="M173" s="54"/>
      <c r="N173" s="15">
        <v>33.141816833999997</v>
      </c>
      <c r="O173" s="15">
        <v>15.971086</v>
      </c>
      <c r="P173" s="15" t="s">
        <v>28</v>
      </c>
      <c r="Q173" s="16" t="s">
        <v>28</v>
      </c>
      <c r="R173" s="37" t="s">
        <v>682</v>
      </c>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row>
    <row r="174" spans="2:260" s="12" customFormat="1" ht="65.099999999999994" customHeight="1" x14ac:dyDescent="0.3">
      <c r="B174" s="3"/>
      <c r="C174" s="19" t="s">
        <v>320</v>
      </c>
      <c r="D174" s="17" t="s">
        <v>321</v>
      </c>
      <c r="E174" s="17">
        <v>2</v>
      </c>
      <c r="F174" s="14">
        <v>204.96</v>
      </c>
      <c r="G174" s="14">
        <v>173.54</v>
      </c>
      <c r="H174" s="14">
        <v>142.12</v>
      </c>
      <c r="I174" s="14"/>
      <c r="J174" s="14">
        <v>214.47</v>
      </c>
      <c r="K174" s="14">
        <v>277.3</v>
      </c>
      <c r="L174" s="14">
        <v>378.97</v>
      </c>
      <c r="M174" s="54"/>
      <c r="N174" s="14">
        <v>38.689071958</v>
      </c>
      <c r="O174" s="31">
        <v>7.1200576831999998</v>
      </c>
      <c r="P174" s="31" t="s">
        <v>28</v>
      </c>
      <c r="Q174" s="17" t="s">
        <v>28</v>
      </c>
      <c r="R174" s="38" t="s">
        <v>683</v>
      </c>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row>
    <row r="175" spans="2:260" s="12" customFormat="1" ht="65.099999999999994" customHeight="1" x14ac:dyDescent="0.3">
      <c r="B175" s="3"/>
      <c r="C175" s="9" t="s">
        <v>322</v>
      </c>
      <c r="D175" s="16" t="s">
        <v>323</v>
      </c>
      <c r="E175" s="16">
        <v>7</v>
      </c>
      <c r="F175" s="15">
        <v>0.28000000000000003</v>
      </c>
      <c r="G175" s="15">
        <v>0.14000000000000001</v>
      </c>
      <c r="H175" s="15">
        <v>0</v>
      </c>
      <c r="I175" s="14"/>
      <c r="J175" s="15">
        <v>0.66</v>
      </c>
      <c r="K175" s="15">
        <v>0.93</v>
      </c>
      <c r="L175" s="15">
        <v>1.38</v>
      </c>
      <c r="M175" s="54"/>
      <c r="N175" s="15">
        <v>53.838052646999998</v>
      </c>
      <c r="O175" s="15">
        <v>1.5226135909</v>
      </c>
      <c r="P175" s="15" t="s">
        <v>28</v>
      </c>
      <c r="Q175" s="16" t="s">
        <v>31</v>
      </c>
      <c r="R175" s="37" t="s">
        <v>684</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row>
    <row r="176" spans="2:260" s="12" customFormat="1" ht="65.099999999999994" customHeight="1" x14ac:dyDescent="0.3">
      <c r="B176" s="3"/>
      <c r="C176" s="19" t="s">
        <v>324</v>
      </c>
      <c r="D176" s="17" t="s">
        <v>325</v>
      </c>
      <c r="E176" s="17">
        <v>10</v>
      </c>
      <c r="F176" s="14">
        <v>48.28</v>
      </c>
      <c r="G176" s="14">
        <v>44.16</v>
      </c>
      <c r="H176" s="14">
        <v>40.049999999999997</v>
      </c>
      <c r="I176" s="14"/>
      <c r="J176" s="14">
        <v>54.62</v>
      </c>
      <c r="K176" s="14">
        <v>62.84</v>
      </c>
      <c r="L176" s="14">
        <v>76.14</v>
      </c>
      <c r="M176" s="54"/>
      <c r="N176" s="14">
        <v>78.216872041000002</v>
      </c>
      <c r="O176" s="31">
        <v>415.88802308999999</v>
      </c>
      <c r="P176" s="31" t="s">
        <v>31</v>
      </c>
      <c r="Q176" s="17" t="s">
        <v>31</v>
      </c>
      <c r="R176" s="38" t="s">
        <v>685</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row>
    <row r="177" spans="2:260" s="12" customFormat="1" ht="65.099999999999994" customHeight="1" x14ac:dyDescent="0.3">
      <c r="B177" s="3"/>
      <c r="C177" s="9" t="s">
        <v>324</v>
      </c>
      <c r="D177" s="16" t="s">
        <v>326</v>
      </c>
      <c r="E177" s="16">
        <v>9</v>
      </c>
      <c r="F177" s="15">
        <v>42.86</v>
      </c>
      <c r="G177" s="15">
        <v>39.22</v>
      </c>
      <c r="H177" s="15">
        <v>35.58</v>
      </c>
      <c r="I177" s="14"/>
      <c r="J177" s="15">
        <v>49.16</v>
      </c>
      <c r="K177" s="15">
        <v>56.43</v>
      </c>
      <c r="L177" s="15">
        <v>68.2</v>
      </c>
      <c r="M177" s="54"/>
      <c r="N177" s="15">
        <v>78.019410549</v>
      </c>
      <c r="O177" s="15">
        <v>1175.6393171000002</v>
      </c>
      <c r="P177" s="15" t="s">
        <v>31</v>
      </c>
      <c r="Q177" s="16" t="s">
        <v>31</v>
      </c>
      <c r="R177" s="37" t="s">
        <v>686</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row>
    <row r="178" spans="2:260" s="12" customFormat="1" ht="65.099999999999994" customHeight="1" x14ac:dyDescent="0.3">
      <c r="B178" s="3"/>
      <c r="C178" s="19" t="s">
        <v>327</v>
      </c>
      <c r="D178" s="17" t="s">
        <v>328</v>
      </c>
      <c r="E178" s="17">
        <v>7</v>
      </c>
      <c r="F178" s="14">
        <v>10.78</v>
      </c>
      <c r="G178" s="14">
        <v>9.2799999999999994</v>
      </c>
      <c r="H178" s="14">
        <v>7.78</v>
      </c>
      <c r="I178" s="14"/>
      <c r="J178" s="14">
        <v>14.24</v>
      </c>
      <c r="K178" s="14">
        <v>17.23</v>
      </c>
      <c r="L178" s="14">
        <v>22.08</v>
      </c>
      <c r="M178" s="54"/>
      <c r="N178" s="14">
        <v>71.485125186999994</v>
      </c>
      <c r="O178" s="31">
        <v>22.447358317999999</v>
      </c>
      <c r="P178" s="31" t="s">
        <v>28</v>
      </c>
      <c r="Q178" s="17" t="s">
        <v>31</v>
      </c>
      <c r="R178" s="38" t="s">
        <v>687</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row>
    <row r="179" spans="2:260" s="12" customFormat="1" ht="65.099999999999994" customHeight="1" x14ac:dyDescent="0.3">
      <c r="B179" s="3"/>
      <c r="C179" s="9" t="s">
        <v>329</v>
      </c>
      <c r="D179" s="16" t="s">
        <v>330</v>
      </c>
      <c r="E179" s="16">
        <v>9</v>
      </c>
      <c r="F179" s="15">
        <v>60.54</v>
      </c>
      <c r="G179" s="15">
        <v>53.85</v>
      </c>
      <c r="H179" s="15">
        <v>47.17</v>
      </c>
      <c r="I179" s="14"/>
      <c r="J179" s="15">
        <v>72.98</v>
      </c>
      <c r="K179" s="15">
        <v>86.34</v>
      </c>
      <c r="L179" s="15">
        <v>107.96</v>
      </c>
      <c r="M179" s="54"/>
      <c r="N179" s="15">
        <v>75.096851356000002</v>
      </c>
      <c r="O179" s="15">
        <v>411.93067873000001</v>
      </c>
      <c r="P179" s="15" t="s">
        <v>31</v>
      </c>
      <c r="Q179" s="16" t="s">
        <v>31</v>
      </c>
      <c r="R179" s="37" t="s">
        <v>688</v>
      </c>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row>
    <row r="180" spans="2:260" s="12" customFormat="1" ht="65.099999999999994" customHeight="1" x14ac:dyDescent="0.3">
      <c r="B180" s="3"/>
      <c r="C180" s="19" t="s">
        <v>331</v>
      </c>
      <c r="D180" s="17" t="s">
        <v>332</v>
      </c>
      <c r="E180" s="17">
        <v>7</v>
      </c>
      <c r="F180" s="14">
        <v>3.19</v>
      </c>
      <c r="G180" s="14">
        <v>2.8</v>
      </c>
      <c r="H180" s="14">
        <v>2.42</v>
      </c>
      <c r="I180" s="14"/>
      <c r="J180" s="14">
        <v>4.03</v>
      </c>
      <c r="K180" s="14">
        <v>4.79</v>
      </c>
      <c r="L180" s="14">
        <v>6.03</v>
      </c>
      <c r="M180" s="54"/>
      <c r="N180" s="14">
        <v>61.335291560000002</v>
      </c>
      <c r="O180" s="31">
        <v>7.3066036364000002</v>
      </c>
      <c r="P180" s="31" t="s">
        <v>28</v>
      </c>
      <c r="Q180" s="17" t="s">
        <v>31</v>
      </c>
      <c r="R180" s="38" t="s">
        <v>689</v>
      </c>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row>
    <row r="181" spans="2:260" s="12" customFormat="1" ht="65.099999999999994" customHeight="1" x14ac:dyDescent="0.3">
      <c r="B181" s="3"/>
      <c r="C181" s="9" t="s">
        <v>333</v>
      </c>
      <c r="D181" s="16" t="s">
        <v>334</v>
      </c>
      <c r="E181" s="16">
        <v>10</v>
      </c>
      <c r="F181" s="15">
        <v>12.17</v>
      </c>
      <c r="G181" s="15">
        <v>10.52</v>
      </c>
      <c r="H181" s="15">
        <v>8.8800000000000008</v>
      </c>
      <c r="I181" s="14"/>
      <c r="J181" s="15">
        <v>16.170000000000002</v>
      </c>
      <c r="K181" s="15">
        <v>19.45</v>
      </c>
      <c r="L181" s="15">
        <v>24.77</v>
      </c>
      <c r="M181" s="54"/>
      <c r="N181" s="15">
        <v>65.003711584000001</v>
      </c>
      <c r="O181" s="15">
        <v>13.948233363</v>
      </c>
      <c r="P181" s="15" t="s">
        <v>31</v>
      </c>
      <c r="Q181" s="16" t="s">
        <v>31</v>
      </c>
      <c r="R181" s="37" t="s">
        <v>690</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row>
    <row r="182" spans="2:260" s="12" customFormat="1" ht="65.099999999999994" customHeight="1" x14ac:dyDescent="0.3">
      <c r="B182" s="3"/>
      <c r="C182" s="19" t="s">
        <v>335</v>
      </c>
      <c r="D182" s="17" t="s">
        <v>336</v>
      </c>
      <c r="E182" s="17">
        <v>0</v>
      </c>
      <c r="F182" s="14">
        <v>7.34</v>
      </c>
      <c r="G182" s="14">
        <v>5.14</v>
      </c>
      <c r="H182" s="14">
        <v>2.95</v>
      </c>
      <c r="I182" s="14"/>
      <c r="J182" s="14">
        <v>7.66</v>
      </c>
      <c r="K182" s="14">
        <v>12.04</v>
      </c>
      <c r="L182" s="14">
        <v>19.13</v>
      </c>
      <c r="M182" s="54"/>
      <c r="N182" s="14">
        <v>37.248459351000001</v>
      </c>
      <c r="O182" s="31">
        <v>15.899251362999999</v>
      </c>
      <c r="P182" s="31" t="s">
        <v>28</v>
      </c>
      <c r="Q182" s="17" t="s">
        <v>28</v>
      </c>
      <c r="R182" s="38" t="s">
        <v>691</v>
      </c>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row>
    <row r="183" spans="2:260" s="12" customFormat="1" ht="65.099999999999994" customHeight="1" x14ac:dyDescent="0.3">
      <c r="B183" s="3"/>
      <c r="C183" s="9" t="s">
        <v>337</v>
      </c>
      <c r="D183" s="16" t="s">
        <v>338</v>
      </c>
      <c r="E183" s="16">
        <v>7</v>
      </c>
      <c r="F183" s="15">
        <v>54.76</v>
      </c>
      <c r="G183" s="15">
        <v>51.67</v>
      </c>
      <c r="H183" s="15">
        <v>48.59</v>
      </c>
      <c r="I183" s="14"/>
      <c r="J183" s="15">
        <v>55.55</v>
      </c>
      <c r="K183" s="15">
        <v>61.71</v>
      </c>
      <c r="L183" s="15">
        <v>71.680000000000007</v>
      </c>
      <c r="M183" s="54"/>
      <c r="N183" s="15">
        <v>59.832787062000001</v>
      </c>
      <c r="O183" s="15">
        <v>68.331083544999998</v>
      </c>
      <c r="P183" s="15" t="s">
        <v>31</v>
      </c>
      <c r="Q183" s="16" t="s">
        <v>31</v>
      </c>
      <c r="R183" s="37" t="s">
        <v>692</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row>
    <row r="184" spans="2:260" s="12" customFormat="1" ht="65.099999999999994" customHeight="1" x14ac:dyDescent="0.3">
      <c r="B184" s="3"/>
      <c r="C184" s="19" t="s">
        <v>339</v>
      </c>
      <c r="D184" s="17" t="s">
        <v>340</v>
      </c>
      <c r="E184" s="17">
        <v>0</v>
      </c>
      <c r="F184" s="14">
        <v>3.59</v>
      </c>
      <c r="G184" s="14">
        <v>3.12</v>
      </c>
      <c r="H184" s="14">
        <v>2.66</v>
      </c>
      <c r="I184" s="14"/>
      <c r="J184" s="14">
        <v>3.74</v>
      </c>
      <c r="K184" s="14">
        <v>4.66</v>
      </c>
      <c r="L184" s="14">
        <v>6.16</v>
      </c>
      <c r="M184" s="54"/>
      <c r="N184" s="14">
        <v>32.911248630999999</v>
      </c>
      <c r="O184" s="31">
        <v>1.9424236364</v>
      </c>
      <c r="P184" s="31" t="s">
        <v>28</v>
      </c>
      <c r="Q184" s="17" t="s">
        <v>28</v>
      </c>
      <c r="R184" s="38" t="s">
        <v>693</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row>
    <row r="185" spans="2:260" s="12" customFormat="1" ht="65.099999999999994" customHeight="1" x14ac:dyDescent="0.3">
      <c r="B185" s="3"/>
      <c r="C185" s="9" t="s">
        <v>498</v>
      </c>
      <c r="D185" s="16" t="s">
        <v>342</v>
      </c>
      <c r="E185" s="16">
        <v>9</v>
      </c>
      <c r="F185" s="15">
        <v>18.260000000000002</v>
      </c>
      <c r="G185" s="15">
        <v>16.760000000000002</v>
      </c>
      <c r="H185" s="15">
        <v>15.27</v>
      </c>
      <c r="I185" s="14"/>
      <c r="J185" s="15">
        <v>21.95</v>
      </c>
      <c r="K185" s="15">
        <v>24.93</v>
      </c>
      <c r="L185" s="15">
        <v>29.76</v>
      </c>
      <c r="M185" s="54"/>
      <c r="N185" s="15">
        <v>54.641772177999997</v>
      </c>
      <c r="O185" s="15">
        <v>5.7876288636000002</v>
      </c>
      <c r="P185" s="15" t="s">
        <v>31</v>
      </c>
      <c r="Q185" s="16" t="s">
        <v>31</v>
      </c>
      <c r="R185" s="37" t="s">
        <v>694</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row>
    <row r="186" spans="2:260" s="12" customFormat="1" ht="65.099999999999994" customHeight="1" x14ac:dyDescent="0.3">
      <c r="B186" s="3"/>
      <c r="C186" s="19" t="s">
        <v>343</v>
      </c>
      <c r="D186" s="17" t="s">
        <v>344</v>
      </c>
      <c r="E186" s="17">
        <v>0</v>
      </c>
      <c r="F186" s="14">
        <v>1.39</v>
      </c>
      <c r="G186" s="14">
        <v>1.07</v>
      </c>
      <c r="H186" s="14">
        <v>0.76</v>
      </c>
      <c r="I186" s="14"/>
      <c r="J186" s="14">
        <v>1.53</v>
      </c>
      <c r="K186" s="14">
        <v>2.15</v>
      </c>
      <c r="L186" s="14">
        <v>3.17</v>
      </c>
      <c r="M186" s="54"/>
      <c r="N186" s="14">
        <v>24.707406568</v>
      </c>
      <c r="O186" s="31">
        <v>3.9729767727</v>
      </c>
      <c r="P186" s="31" t="s">
        <v>28</v>
      </c>
      <c r="Q186" s="17" t="s">
        <v>28</v>
      </c>
      <c r="R186" s="38" t="s">
        <v>695</v>
      </c>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row>
    <row r="187" spans="2:260" s="12" customFormat="1" ht="65.099999999999994" customHeight="1" x14ac:dyDescent="0.3">
      <c r="B187" s="3"/>
      <c r="C187" s="9" t="s">
        <v>345</v>
      </c>
      <c r="D187" s="16" t="s">
        <v>346</v>
      </c>
      <c r="E187" s="16">
        <v>1</v>
      </c>
      <c r="F187" s="15">
        <v>1.1200000000000001</v>
      </c>
      <c r="G187" s="15">
        <v>0.76</v>
      </c>
      <c r="H187" s="15">
        <v>0.41</v>
      </c>
      <c r="I187" s="14"/>
      <c r="J187" s="15">
        <v>1.1599999999999999</v>
      </c>
      <c r="K187" s="15">
        <v>1.86</v>
      </c>
      <c r="L187" s="15">
        <v>3</v>
      </c>
      <c r="M187" s="54"/>
      <c r="N187" s="15">
        <v>34.790036981999997</v>
      </c>
      <c r="O187" s="15">
        <v>2.5477970454999999</v>
      </c>
      <c r="P187" s="15" t="s">
        <v>28</v>
      </c>
      <c r="Q187" s="16" t="s">
        <v>28</v>
      </c>
      <c r="R187" s="37" t="s">
        <v>696</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row>
    <row r="188" spans="2:260" s="12" customFormat="1" ht="65.099999999999994" customHeight="1" x14ac:dyDescent="0.3">
      <c r="B188" s="3"/>
      <c r="C188" s="19" t="s">
        <v>347</v>
      </c>
      <c r="D188" s="17" t="s">
        <v>348</v>
      </c>
      <c r="E188" s="17">
        <v>4</v>
      </c>
      <c r="F188" s="14">
        <v>18.079999999999998</v>
      </c>
      <c r="G188" s="14">
        <v>15.52</v>
      </c>
      <c r="H188" s="14">
        <v>12.96</v>
      </c>
      <c r="I188" s="14"/>
      <c r="J188" s="14">
        <v>24.38</v>
      </c>
      <c r="K188" s="14">
        <v>29.49</v>
      </c>
      <c r="L188" s="14">
        <v>37.78</v>
      </c>
      <c r="M188" s="54"/>
      <c r="N188" s="14">
        <v>52.789808710000003</v>
      </c>
      <c r="O188" s="31">
        <v>176.35878823000002</v>
      </c>
      <c r="P188" s="31" t="s">
        <v>28</v>
      </c>
      <c r="Q188" s="17" t="s">
        <v>31</v>
      </c>
      <c r="R188" s="38" t="s">
        <v>697</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row>
    <row r="189" spans="2:260" s="12" customFormat="1" ht="65.099999999999994" customHeight="1" x14ac:dyDescent="0.3">
      <c r="B189" s="3"/>
      <c r="C189" s="9" t="s">
        <v>349</v>
      </c>
      <c r="D189" s="16" t="s">
        <v>350</v>
      </c>
      <c r="E189" s="16">
        <v>1</v>
      </c>
      <c r="F189" s="15">
        <v>0.27</v>
      </c>
      <c r="G189" s="15">
        <v>0.16</v>
      </c>
      <c r="H189" s="15">
        <v>0.05</v>
      </c>
      <c r="I189" s="14"/>
      <c r="J189" s="15">
        <v>0.28999999999999998</v>
      </c>
      <c r="K189" s="15">
        <v>0.5</v>
      </c>
      <c r="L189" s="15">
        <v>0.84</v>
      </c>
      <c r="M189" s="54"/>
      <c r="N189" s="15">
        <v>15.200393196</v>
      </c>
      <c r="O189" s="15">
        <v>5.0638425455</v>
      </c>
      <c r="P189" s="15" t="s">
        <v>28</v>
      </c>
      <c r="Q189" s="16" t="s">
        <v>28</v>
      </c>
      <c r="R189" s="37" t="s">
        <v>698</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row>
    <row r="190" spans="2:260" s="12" customFormat="1" ht="65.099999999999994" customHeight="1" x14ac:dyDescent="0.3">
      <c r="B190" s="3"/>
      <c r="C190" s="19" t="s">
        <v>351</v>
      </c>
      <c r="D190" s="17" t="s">
        <v>352</v>
      </c>
      <c r="E190" s="17">
        <v>6</v>
      </c>
      <c r="F190" s="14">
        <v>4.7699999999999996</v>
      </c>
      <c r="G190" s="14">
        <v>4.2699999999999996</v>
      </c>
      <c r="H190" s="14">
        <v>3.78</v>
      </c>
      <c r="I190" s="14"/>
      <c r="J190" s="14">
        <v>5.77</v>
      </c>
      <c r="K190" s="14">
        <v>6.75</v>
      </c>
      <c r="L190" s="14">
        <v>8.34</v>
      </c>
      <c r="M190" s="54"/>
      <c r="N190" s="14">
        <v>60.434164580000001</v>
      </c>
      <c r="O190" s="31">
        <v>11.056257772</v>
      </c>
      <c r="P190" s="31" t="s">
        <v>28</v>
      </c>
      <c r="Q190" s="17" t="s">
        <v>31</v>
      </c>
      <c r="R190" s="38" t="s">
        <v>699</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row>
    <row r="191" spans="2:260" s="12" customFormat="1" ht="65.099999999999994" customHeight="1" x14ac:dyDescent="0.3">
      <c r="B191" s="3"/>
      <c r="C191" s="9" t="s">
        <v>353</v>
      </c>
      <c r="D191" s="16" t="s">
        <v>354</v>
      </c>
      <c r="E191" s="16">
        <v>7</v>
      </c>
      <c r="F191" s="15">
        <v>0.55000000000000004</v>
      </c>
      <c r="G191" s="15">
        <v>0.27</v>
      </c>
      <c r="H191" s="15">
        <v>0</v>
      </c>
      <c r="I191" s="14"/>
      <c r="J191" s="15">
        <v>1.31</v>
      </c>
      <c r="K191" s="15">
        <v>1.86</v>
      </c>
      <c r="L191" s="15">
        <v>2.76</v>
      </c>
      <c r="M191" s="54"/>
      <c r="N191" s="15">
        <v>76.125761128999997</v>
      </c>
      <c r="O191" s="15">
        <v>2.5027018182000003</v>
      </c>
      <c r="P191" s="15" t="s">
        <v>28</v>
      </c>
      <c r="Q191" s="16" t="s">
        <v>31</v>
      </c>
      <c r="R191" s="37" t="s">
        <v>700</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row>
    <row r="192" spans="2:260" s="12" customFormat="1" ht="65.099999999999994" customHeight="1" x14ac:dyDescent="0.3">
      <c r="B192" s="3"/>
      <c r="C192" s="19" t="s">
        <v>341</v>
      </c>
      <c r="D192" s="17" t="s">
        <v>355</v>
      </c>
      <c r="E192" s="17">
        <v>0</v>
      </c>
      <c r="F192" s="14">
        <v>33.270000000000003</v>
      </c>
      <c r="G192" s="14">
        <v>29.87</v>
      </c>
      <c r="H192" s="14">
        <v>26.47</v>
      </c>
      <c r="I192" s="14"/>
      <c r="J192" s="14">
        <v>34.39</v>
      </c>
      <c r="K192" s="14">
        <v>41.18</v>
      </c>
      <c r="L192" s="14">
        <v>52.17</v>
      </c>
      <c r="M192" s="54"/>
      <c r="N192" s="14">
        <v>36.149476515000003</v>
      </c>
      <c r="O192" s="31">
        <v>165.24320309000001</v>
      </c>
      <c r="P192" s="31" t="s">
        <v>28</v>
      </c>
      <c r="Q192" s="17" t="s">
        <v>28</v>
      </c>
      <c r="R192" s="38" t="s">
        <v>701</v>
      </c>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row>
    <row r="193" spans="2:260" s="12" customFormat="1" ht="65.099999999999994" customHeight="1" x14ac:dyDescent="0.3">
      <c r="B193" s="3"/>
      <c r="C193" s="9" t="s">
        <v>356</v>
      </c>
      <c r="D193" s="16" t="s">
        <v>357</v>
      </c>
      <c r="E193" s="16">
        <v>0</v>
      </c>
      <c r="F193" s="15">
        <v>7.9</v>
      </c>
      <c r="G193" s="15">
        <v>6.93</v>
      </c>
      <c r="H193" s="15">
        <v>5.96</v>
      </c>
      <c r="I193" s="14"/>
      <c r="J193" s="15">
        <v>8.06</v>
      </c>
      <c r="K193" s="15">
        <v>9.99</v>
      </c>
      <c r="L193" s="15">
        <v>13.12</v>
      </c>
      <c r="M193" s="54"/>
      <c r="N193" s="15">
        <v>35.622150237</v>
      </c>
      <c r="O193" s="15">
        <v>9.3852130000000002</v>
      </c>
      <c r="P193" s="15" t="s">
        <v>28</v>
      </c>
      <c r="Q193" s="16" t="s">
        <v>28</v>
      </c>
      <c r="R193" s="37" t="s">
        <v>702</v>
      </c>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row>
    <row r="194" spans="2:260" s="12" customFormat="1" ht="65.099999999999994" customHeight="1" x14ac:dyDescent="0.3">
      <c r="B194" s="3"/>
      <c r="C194" s="19" t="s">
        <v>703</v>
      </c>
      <c r="D194" s="17" t="s">
        <v>358</v>
      </c>
      <c r="E194" s="17">
        <v>6</v>
      </c>
      <c r="F194" s="14">
        <v>13.49</v>
      </c>
      <c r="G194" s="14">
        <v>11.92</v>
      </c>
      <c r="H194" s="14">
        <v>10.36</v>
      </c>
      <c r="I194" s="14"/>
      <c r="J194" s="14">
        <v>17.21</v>
      </c>
      <c r="K194" s="14">
        <v>20.329999999999998</v>
      </c>
      <c r="L194" s="14">
        <v>25.39</v>
      </c>
      <c r="M194" s="54"/>
      <c r="N194" s="14">
        <v>56.921144269000003</v>
      </c>
      <c r="O194" s="31">
        <v>132.64449655000001</v>
      </c>
      <c r="P194" s="31" t="s">
        <v>28</v>
      </c>
      <c r="Q194" s="17" t="s">
        <v>31</v>
      </c>
      <c r="R194" s="38" t="s">
        <v>704</v>
      </c>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row>
    <row r="195" spans="2:260" s="12" customFormat="1" ht="65.099999999999994" customHeight="1" x14ac:dyDescent="0.3">
      <c r="B195" s="3"/>
      <c r="C195" s="9" t="s">
        <v>359</v>
      </c>
      <c r="D195" s="16" t="s">
        <v>360</v>
      </c>
      <c r="E195" s="16">
        <v>3</v>
      </c>
      <c r="F195" s="15">
        <v>28.52</v>
      </c>
      <c r="G195" s="15">
        <v>25.86</v>
      </c>
      <c r="H195" s="15">
        <v>23.2</v>
      </c>
      <c r="I195" s="14"/>
      <c r="J195" s="15">
        <v>29.11</v>
      </c>
      <c r="K195" s="15">
        <v>34.42</v>
      </c>
      <c r="L195" s="15">
        <v>43.03</v>
      </c>
      <c r="M195" s="54"/>
      <c r="N195" s="15">
        <v>44.711533404000001</v>
      </c>
      <c r="O195" s="15">
        <v>373.21501576999998</v>
      </c>
      <c r="P195" s="15" t="s">
        <v>31</v>
      </c>
      <c r="Q195" s="16" t="s">
        <v>28</v>
      </c>
      <c r="R195" s="37" t="s">
        <v>705</v>
      </c>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row>
    <row r="196" spans="2:260" s="12" customFormat="1" ht="65.099999999999994" customHeight="1" x14ac:dyDescent="0.3">
      <c r="B196" s="3"/>
      <c r="C196" s="19" t="s">
        <v>361</v>
      </c>
      <c r="D196" s="17" t="s">
        <v>362</v>
      </c>
      <c r="E196" s="17">
        <v>1</v>
      </c>
      <c r="F196" s="14">
        <v>7.05</v>
      </c>
      <c r="G196" s="14">
        <v>6.4</v>
      </c>
      <c r="H196" s="14">
        <v>5.75</v>
      </c>
      <c r="I196" s="14"/>
      <c r="J196" s="14">
        <v>7.18</v>
      </c>
      <c r="K196" s="14">
        <v>8.4700000000000006</v>
      </c>
      <c r="L196" s="14">
        <v>10.56</v>
      </c>
      <c r="M196" s="54"/>
      <c r="N196" s="14">
        <v>41.545457519999999</v>
      </c>
      <c r="O196" s="31">
        <v>6.6047430455000002</v>
      </c>
      <c r="P196" s="31" t="s">
        <v>28</v>
      </c>
      <c r="Q196" s="17" t="s">
        <v>28</v>
      </c>
      <c r="R196" s="38" t="s">
        <v>706</v>
      </c>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row>
    <row r="197" spans="2:260" s="12" customFormat="1" ht="65.099999999999994" customHeight="1" x14ac:dyDescent="0.3">
      <c r="B197" s="3"/>
      <c r="C197" s="9" t="s">
        <v>361</v>
      </c>
      <c r="D197" s="16" t="s">
        <v>363</v>
      </c>
      <c r="E197" s="16">
        <v>0</v>
      </c>
      <c r="F197" s="15">
        <v>36.28</v>
      </c>
      <c r="G197" s="15">
        <v>32.81</v>
      </c>
      <c r="H197" s="15">
        <v>29.34</v>
      </c>
      <c r="I197" s="14"/>
      <c r="J197" s="15">
        <v>36.82</v>
      </c>
      <c r="K197" s="15">
        <v>43.75</v>
      </c>
      <c r="L197" s="15">
        <v>54.97</v>
      </c>
      <c r="M197" s="54"/>
      <c r="N197" s="15">
        <v>43.476766669</v>
      </c>
      <c r="O197" s="15">
        <v>40.949561181999997</v>
      </c>
      <c r="P197" s="15" t="s">
        <v>28</v>
      </c>
      <c r="Q197" s="16" t="s">
        <v>28</v>
      </c>
      <c r="R197" s="37" t="s">
        <v>707</v>
      </c>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row>
    <row r="198" spans="2:260" s="12" customFormat="1" ht="65.099999999999994" customHeight="1" x14ac:dyDescent="0.3">
      <c r="B198" s="3"/>
      <c r="C198" s="19" t="s">
        <v>364</v>
      </c>
      <c r="D198" s="17" t="s">
        <v>365</v>
      </c>
      <c r="E198" s="17">
        <v>4</v>
      </c>
      <c r="F198" s="14">
        <v>13.1</v>
      </c>
      <c r="G198" s="14">
        <v>11.88</v>
      </c>
      <c r="H198" s="14">
        <v>10.67</v>
      </c>
      <c r="I198" s="14"/>
      <c r="J198" s="14">
        <v>15.93</v>
      </c>
      <c r="K198" s="14">
        <v>18.350000000000001</v>
      </c>
      <c r="L198" s="14">
        <v>22.28</v>
      </c>
      <c r="M198" s="54"/>
      <c r="N198" s="14">
        <v>59.555704405999997</v>
      </c>
      <c r="O198" s="31">
        <v>2.4224779090999999</v>
      </c>
      <c r="P198" s="31" t="s">
        <v>28</v>
      </c>
      <c r="Q198" s="17" t="s">
        <v>31</v>
      </c>
      <c r="R198" s="38" t="s">
        <v>708</v>
      </c>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row>
    <row r="199" spans="2:260" s="12" customFormat="1" ht="65.099999999999994" customHeight="1" x14ac:dyDescent="0.3">
      <c r="B199" s="3"/>
      <c r="C199" s="9" t="s">
        <v>364</v>
      </c>
      <c r="D199" s="16" t="s">
        <v>366</v>
      </c>
      <c r="E199" s="16">
        <v>1</v>
      </c>
      <c r="F199" s="15">
        <v>13.46</v>
      </c>
      <c r="G199" s="15">
        <v>12.53</v>
      </c>
      <c r="H199" s="15">
        <v>11.6</v>
      </c>
      <c r="I199" s="14"/>
      <c r="J199" s="15">
        <v>13.79</v>
      </c>
      <c r="K199" s="15">
        <v>15.64</v>
      </c>
      <c r="L199" s="15">
        <v>18.649999999999999</v>
      </c>
      <c r="M199" s="54"/>
      <c r="N199" s="15">
        <v>46.812331397000001</v>
      </c>
      <c r="O199" s="15">
        <v>2.7728424544999997</v>
      </c>
      <c r="P199" s="15" t="s">
        <v>28</v>
      </c>
      <c r="Q199" s="16" t="s">
        <v>28</v>
      </c>
      <c r="R199" s="37" t="s">
        <v>709</v>
      </c>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row>
    <row r="200" spans="2:260" s="12" customFormat="1" ht="65.099999999999994" customHeight="1" x14ac:dyDescent="0.3">
      <c r="B200" s="3"/>
      <c r="C200" s="19" t="s">
        <v>364</v>
      </c>
      <c r="D200" s="17" t="s">
        <v>367</v>
      </c>
      <c r="E200" s="17">
        <v>4</v>
      </c>
      <c r="F200" s="14">
        <v>26.54</v>
      </c>
      <c r="G200" s="14">
        <v>24.55</v>
      </c>
      <c r="H200" s="14">
        <v>22.57</v>
      </c>
      <c r="I200" s="14"/>
      <c r="J200" s="14">
        <v>31.38</v>
      </c>
      <c r="K200" s="14">
        <v>35.340000000000003</v>
      </c>
      <c r="L200" s="14">
        <v>41.75</v>
      </c>
      <c r="M200" s="54"/>
      <c r="N200" s="14">
        <v>53.867985277000002</v>
      </c>
      <c r="O200" s="31">
        <v>93.763202773000003</v>
      </c>
      <c r="P200" s="31" t="s">
        <v>28</v>
      </c>
      <c r="Q200" s="17" t="s">
        <v>31</v>
      </c>
      <c r="R200" s="38" t="s">
        <v>710</v>
      </c>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row>
    <row r="201" spans="2:260" s="12" customFormat="1" ht="65.099999999999994" customHeight="1" x14ac:dyDescent="0.3">
      <c r="B201" s="3"/>
      <c r="C201" s="9" t="s">
        <v>368</v>
      </c>
      <c r="D201" s="16" t="s">
        <v>369</v>
      </c>
      <c r="E201" s="16">
        <v>4</v>
      </c>
      <c r="F201" s="15">
        <v>15.66</v>
      </c>
      <c r="G201" s="15">
        <v>13.43</v>
      </c>
      <c r="H201" s="15">
        <v>11.21</v>
      </c>
      <c r="I201" s="14"/>
      <c r="J201" s="15">
        <v>21.39</v>
      </c>
      <c r="K201" s="15">
        <v>25.83</v>
      </c>
      <c r="L201" s="15">
        <v>33.020000000000003</v>
      </c>
      <c r="M201" s="54"/>
      <c r="N201" s="15">
        <v>50.894189480999998</v>
      </c>
      <c r="O201" s="15">
        <v>19.612572773</v>
      </c>
      <c r="P201" s="15" t="s">
        <v>28</v>
      </c>
      <c r="Q201" s="16" t="s">
        <v>31</v>
      </c>
      <c r="R201" s="37" t="s">
        <v>711</v>
      </c>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row>
    <row r="202" spans="2:260" s="12" customFormat="1" ht="65.099999999999994" customHeight="1" x14ac:dyDescent="0.3">
      <c r="B202" s="3"/>
      <c r="C202" s="19" t="s">
        <v>370</v>
      </c>
      <c r="D202" s="17" t="s">
        <v>371</v>
      </c>
      <c r="E202" s="17">
        <v>2</v>
      </c>
      <c r="F202" s="14">
        <v>4.51</v>
      </c>
      <c r="G202" s="14">
        <v>4.18</v>
      </c>
      <c r="H202" s="14">
        <v>3.86</v>
      </c>
      <c r="I202" s="14"/>
      <c r="J202" s="14">
        <v>4.58</v>
      </c>
      <c r="K202" s="14">
        <v>5.22</v>
      </c>
      <c r="L202" s="14">
        <v>6.27</v>
      </c>
      <c r="M202" s="54"/>
      <c r="N202" s="14">
        <v>49.104187107999998</v>
      </c>
      <c r="O202" s="31">
        <v>2.2752966818</v>
      </c>
      <c r="P202" s="31" t="s">
        <v>28</v>
      </c>
      <c r="Q202" s="17" t="s">
        <v>28</v>
      </c>
      <c r="R202" s="38" t="s">
        <v>712</v>
      </c>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row>
    <row r="203" spans="2:260" s="12" customFormat="1" ht="65.099999999999994" customHeight="1" x14ac:dyDescent="0.3">
      <c r="B203" s="3"/>
      <c r="C203" s="9" t="s">
        <v>713</v>
      </c>
      <c r="D203" s="16" t="s">
        <v>714</v>
      </c>
      <c r="E203" s="16">
        <v>9</v>
      </c>
      <c r="F203" s="15">
        <v>4607.87</v>
      </c>
      <c r="G203" s="15">
        <v>3354.3</v>
      </c>
      <c r="H203" s="15">
        <v>2100.7399999999998</v>
      </c>
      <c r="I203" s="14"/>
      <c r="J203" s="15">
        <v>5904.98</v>
      </c>
      <c r="K203" s="15">
        <v>8412.1</v>
      </c>
      <c r="L203" s="15">
        <v>12468.94</v>
      </c>
      <c r="M203" s="54"/>
      <c r="N203" s="15">
        <v>55.331936878999997</v>
      </c>
      <c r="O203" s="15">
        <v>3.3076843204000004</v>
      </c>
      <c r="P203" s="15" t="s">
        <v>31</v>
      </c>
      <c r="Q203" s="16" t="s">
        <v>31</v>
      </c>
      <c r="R203" s="37" t="s">
        <v>715</v>
      </c>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row>
    <row r="204" spans="2:260" s="12" customFormat="1" ht="65.099999999999994" customHeight="1" x14ac:dyDescent="0.3">
      <c r="B204" s="3"/>
      <c r="C204" s="19" t="s">
        <v>372</v>
      </c>
      <c r="D204" s="17" t="s">
        <v>373</v>
      </c>
      <c r="E204" s="17">
        <v>9</v>
      </c>
      <c r="F204" s="14">
        <v>11.55</v>
      </c>
      <c r="G204" s="14">
        <v>10.119999999999999</v>
      </c>
      <c r="H204" s="14">
        <v>8.69</v>
      </c>
      <c r="I204" s="14"/>
      <c r="J204" s="14">
        <v>14.14</v>
      </c>
      <c r="K204" s="14">
        <v>16.989999999999998</v>
      </c>
      <c r="L204" s="14">
        <v>21.61</v>
      </c>
      <c r="M204" s="54"/>
      <c r="N204" s="14">
        <v>51.033886172999999</v>
      </c>
      <c r="O204" s="31">
        <v>7.9503502726999997</v>
      </c>
      <c r="P204" s="31" t="s">
        <v>31</v>
      </c>
      <c r="Q204" s="17" t="s">
        <v>31</v>
      </c>
      <c r="R204" s="38" t="s">
        <v>716</v>
      </c>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row>
    <row r="205" spans="2:260" s="12" customFormat="1" ht="65.099999999999994" customHeight="1" x14ac:dyDescent="0.3">
      <c r="B205" s="3"/>
      <c r="C205" s="9" t="s">
        <v>717</v>
      </c>
      <c r="D205" s="16" t="s">
        <v>718</v>
      </c>
      <c r="E205" s="16">
        <v>0</v>
      </c>
      <c r="F205" s="15">
        <v>9.32</v>
      </c>
      <c r="G205" s="15">
        <v>7.51</v>
      </c>
      <c r="H205" s="15">
        <v>5.7</v>
      </c>
      <c r="I205" s="14"/>
      <c r="J205" s="15">
        <v>10.33</v>
      </c>
      <c r="K205" s="15">
        <v>13.94</v>
      </c>
      <c r="L205" s="15">
        <v>19.79</v>
      </c>
      <c r="M205" s="54"/>
      <c r="N205" s="15">
        <v>32.527038863000001</v>
      </c>
      <c r="O205" s="15">
        <v>1.0546711659000001</v>
      </c>
      <c r="P205" s="15" t="s">
        <v>28</v>
      </c>
      <c r="Q205" s="16" t="s">
        <v>28</v>
      </c>
      <c r="R205" s="37" t="s">
        <v>719</v>
      </c>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row>
    <row r="206" spans="2:260" s="12" customFormat="1" ht="65.099999999999994" customHeight="1" x14ac:dyDescent="0.3">
      <c r="B206" s="3"/>
      <c r="C206" s="19" t="s">
        <v>374</v>
      </c>
      <c r="D206" s="17" t="s">
        <v>375</v>
      </c>
      <c r="E206" s="17">
        <v>4</v>
      </c>
      <c r="F206" s="14">
        <v>5.3</v>
      </c>
      <c r="G206" s="14">
        <v>4.43</v>
      </c>
      <c r="H206" s="14">
        <v>3.56</v>
      </c>
      <c r="I206" s="14"/>
      <c r="J206" s="14">
        <v>7.3</v>
      </c>
      <c r="K206" s="14">
        <v>9.0299999999999994</v>
      </c>
      <c r="L206" s="14">
        <v>11.84</v>
      </c>
      <c r="M206" s="54"/>
      <c r="N206" s="14">
        <v>59.739933591000003</v>
      </c>
      <c r="O206" s="31">
        <v>60.665533226999997</v>
      </c>
      <c r="P206" s="31" t="s">
        <v>28</v>
      </c>
      <c r="Q206" s="17" t="s">
        <v>31</v>
      </c>
      <c r="R206" s="38" t="s">
        <v>720</v>
      </c>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row>
    <row r="207" spans="2:260" s="12" customFormat="1" ht="65.099999999999994" customHeight="1" x14ac:dyDescent="0.3">
      <c r="B207" s="3"/>
      <c r="C207" s="9" t="s">
        <v>376</v>
      </c>
      <c r="D207" s="16" t="s">
        <v>377</v>
      </c>
      <c r="E207" s="16">
        <v>3</v>
      </c>
      <c r="F207" s="15">
        <v>7.46</v>
      </c>
      <c r="G207" s="15">
        <v>5.75</v>
      </c>
      <c r="H207" s="15">
        <v>4.05</v>
      </c>
      <c r="I207" s="14"/>
      <c r="J207" s="15">
        <v>7.9</v>
      </c>
      <c r="K207" s="15">
        <v>11.3</v>
      </c>
      <c r="L207" s="15">
        <v>16.809999999999999</v>
      </c>
      <c r="M207" s="54"/>
      <c r="N207" s="15">
        <v>49.370441716999999</v>
      </c>
      <c r="O207" s="15">
        <v>16.777260500000001</v>
      </c>
      <c r="P207" s="15" t="s">
        <v>28</v>
      </c>
      <c r="Q207" s="16" t="s">
        <v>28</v>
      </c>
      <c r="R207" s="37" t="s">
        <v>721</v>
      </c>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row>
    <row r="208" spans="2:260" s="12" customFormat="1" ht="65.099999999999994" customHeight="1" x14ac:dyDescent="0.3">
      <c r="B208" s="3"/>
      <c r="C208" s="19" t="s">
        <v>378</v>
      </c>
      <c r="D208" s="17" t="s">
        <v>379</v>
      </c>
      <c r="E208" s="17">
        <v>4</v>
      </c>
      <c r="F208" s="14">
        <v>13.69</v>
      </c>
      <c r="G208" s="14">
        <v>11.55</v>
      </c>
      <c r="H208" s="14">
        <v>9.42</v>
      </c>
      <c r="I208" s="14"/>
      <c r="J208" s="14">
        <v>19.48</v>
      </c>
      <c r="K208" s="14">
        <v>23.74</v>
      </c>
      <c r="L208" s="14">
        <v>30.64</v>
      </c>
      <c r="M208" s="54"/>
      <c r="N208" s="14">
        <v>54.808259102000001</v>
      </c>
      <c r="O208" s="31">
        <v>44.900087091000003</v>
      </c>
      <c r="P208" s="31" t="s">
        <v>28</v>
      </c>
      <c r="Q208" s="17" t="s">
        <v>31</v>
      </c>
      <c r="R208" s="38" t="s">
        <v>722</v>
      </c>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row>
    <row r="209" spans="2:260" s="12" customFormat="1" ht="65.099999999999994" customHeight="1" x14ac:dyDescent="0.3">
      <c r="B209" s="3"/>
      <c r="C209" s="9" t="s">
        <v>380</v>
      </c>
      <c r="D209" s="16" t="s">
        <v>381</v>
      </c>
      <c r="E209" s="16">
        <v>1</v>
      </c>
      <c r="F209" s="15">
        <v>20.09</v>
      </c>
      <c r="G209" s="15">
        <v>18.57</v>
      </c>
      <c r="H209" s="15">
        <v>17.059999999999999</v>
      </c>
      <c r="I209" s="14"/>
      <c r="J209" s="15">
        <v>20.72</v>
      </c>
      <c r="K209" s="15">
        <v>23.74</v>
      </c>
      <c r="L209" s="15">
        <v>28.63</v>
      </c>
      <c r="M209" s="54"/>
      <c r="N209" s="15">
        <v>48.532131151999998</v>
      </c>
      <c r="O209" s="15">
        <v>97.021111681999997</v>
      </c>
      <c r="P209" s="15" t="s">
        <v>28</v>
      </c>
      <c r="Q209" s="16" t="s">
        <v>28</v>
      </c>
      <c r="R209" s="37" t="s">
        <v>723</v>
      </c>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row>
    <row r="210" spans="2:260" s="12" customFormat="1" ht="65.099999999999994" customHeight="1" x14ac:dyDescent="0.3">
      <c r="B210" s="3"/>
      <c r="C210" s="19" t="s">
        <v>382</v>
      </c>
      <c r="D210" s="17" t="s">
        <v>383</v>
      </c>
      <c r="E210" s="17">
        <v>3</v>
      </c>
      <c r="F210" s="14">
        <v>37.590000000000003</v>
      </c>
      <c r="G210" s="14">
        <v>25.87</v>
      </c>
      <c r="H210" s="14">
        <v>14.15</v>
      </c>
      <c r="I210" s="14"/>
      <c r="J210" s="14">
        <v>40.17</v>
      </c>
      <c r="K210" s="14">
        <v>63.6</v>
      </c>
      <c r="L210" s="14">
        <v>101.52</v>
      </c>
      <c r="M210" s="54"/>
      <c r="N210" s="14">
        <v>29.731748378999999</v>
      </c>
      <c r="O210" s="31">
        <v>68.916722888999999</v>
      </c>
      <c r="P210" s="31" t="s">
        <v>28</v>
      </c>
      <c r="Q210" s="17" t="s">
        <v>28</v>
      </c>
      <c r="R210" s="38" t="s">
        <v>724</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row>
    <row r="211" spans="2:260" s="12" customFormat="1" ht="65.099999999999994" customHeight="1" x14ac:dyDescent="0.3">
      <c r="B211" s="3"/>
      <c r="C211" s="9" t="s">
        <v>384</v>
      </c>
      <c r="D211" s="16" t="s">
        <v>385</v>
      </c>
      <c r="E211" s="16">
        <v>1</v>
      </c>
      <c r="F211" s="15">
        <v>55.13</v>
      </c>
      <c r="G211" s="15">
        <v>48.42</v>
      </c>
      <c r="H211" s="15">
        <v>41.72</v>
      </c>
      <c r="I211" s="14"/>
      <c r="J211" s="15">
        <v>57</v>
      </c>
      <c r="K211" s="15">
        <v>70.400000000000006</v>
      </c>
      <c r="L211" s="15">
        <v>92.09</v>
      </c>
      <c r="M211" s="54"/>
      <c r="N211" s="15">
        <v>46.120566652999997</v>
      </c>
      <c r="O211" s="15">
        <v>6.0072665699999996</v>
      </c>
      <c r="P211" s="15" t="s">
        <v>28</v>
      </c>
      <c r="Q211" s="16" t="s">
        <v>28</v>
      </c>
      <c r="R211" s="37" t="s">
        <v>725</v>
      </c>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row>
    <row r="212" spans="2:260" s="12" customFormat="1" ht="65.099999999999994" customHeight="1" x14ac:dyDescent="0.3">
      <c r="B212" s="3"/>
      <c r="C212" s="19" t="s">
        <v>386</v>
      </c>
      <c r="D212" s="17" t="s">
        <v>387</v>
      </c>
      <c r="E212" s="17">
        <v>0</v>
      </c>
      <c r="F212" s="14">
        <v>6.71</v>
      </c>
      <c r="G212" s="14">
        <v>4.32</v>
      </c>
      <c r="H212" s="14">
        <v>1.93</v>
      </c>
      <c r="I212" s="14"/>
      <c r="J212" s="14">
        <v>7.13</v>
      </c>
      <c r="K212" s="14">
        <v>11.9</v>
      </c>
      <c r="L212" s="14">
        <v>19.62</v>
      </c>
      <c r="M212" s="54"/>
      <c r="N212" s="14">
        <v>43.452950225000002</v>
      </c>
      <c r="O212" s="31">
        <v>24.192685139000002</v>
      </c>
      <c r="P212" s="31" t="s">
        <v>28</v>
      </c>
      <c r="Q212" s="17" t="s">
        <v>28</v>
      </c>
      <c r="R212" s="38" t="s">
        <v>726</v>
      </c>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row>
    <row r="213" spans="2:260" s="12" customFormat="1" ht="65.099999999999994" customHeight="1" x14ac:dyDescent="0.3">
      <c r="B213" s="3"/>
      <c r="C213" s="9" t="s">
        <v>388</v>
      </c>
      <c r="D213" s="16" t="s">
        <v>389</v>
      </c>
      <c r="E213" s="16">
        <v>4</v>
      </c>
      <c r="F213" s="15">
        <v>41.78</v>
      </c>
      <c r="G213" s="15">
        <v>37.71</v>
      </c>
      <c r="H213" s="15">
        <v>33.65</v>
      </c>
      <c r="I213" s="14"/>
      <c r="J213" s="15">
        <v>52.32</v>
      </c>
      <c r="K213" s="15">
        <v>60.44</v>
      </c>
      <c r="L213" s="15">
        <v>73.599999999999994</v>
      </c>
      <c r="M213" s="54"/>
      <c r="N213" s="15">
        <v>63.33986213</v>
      </c>
      <c r="O213" s="15">
        <v>217.25812173000003</v>
      </c>
      <c r="P213" s="15" t="s">
        <v>28</v>
      </c>
      <c r="Q213" s="16" t="s">
        <v>31</v>
      </c>
      <c r="R213" s="37" t="s">
        <v>727</v>
      </c>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row>
    <row r="214" spans="2:260" s="12" customFormat="1" ht="65.099999999999994" customHeight="1" x14ac:dyDescent="0.3">
      <c r="B214" s="3"/>
      <c r="C214" s="19" t="s">
        <v>390</v>
      </c>
      <c r="D214" s="17" t="s">
        <v>391</v>
      </c>
      <c r="E214" s="17">
        <v>10</v>
      </c>
      <c r="F214" s="14">
        <v>13.83</v>
      </c>
      <c r="G214" s="14">
        <v>13.14</v>
      </c>
      <c r="H214" s="14">
        <v>12.45</v>
      </c>
      <c r="I214" s="14"/>
      <c r="J214" s="14">
        <v>14.95</v>
      </c>
      <c r="K214" s="14">
        <v>16.32</v>
      </c>
      <c r="L214" s="14">
        <v>18.53</v>
      </c>
      <c r="M214" s="54"/>
      <c r="N214" s="14">
        <v>64.864997248999998</v>
      </c>
      <c r="O214" s="31">
        <v>1.7848153635999999</v>
      </c>
      <c r="P214" s="31" t="s">
        <v>31</v>
      </c>
      <c r="Q214" s="17" t="s">
        <v>31</v>
      </c>
      <c r="R214" s="38" t="s">
        <v>728</v>
      </c>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row>
    <row r="215" spans="2:260" s="12" customFormat="1" ht="65.099999999999994" customHeight="1" x14ac:dyDescent="0.3">
      <c r="B215" s="3"/>
      <c r="C215" s="9" t="s">
        <v>390</v>
      </c>
      <c r="D215" s="16" t="s">
        <v>392</v>
      </c>
      <c r="E215" s="16">
        <v>7</v>
      </c>
      <c r="F215" s="15">
        <v>41.14</v>
      </c>
      <c r="G215" s="15">
        <v>39.1</v>
      </c>
      <c r="H215" s="15">
        <v>37.07</v>
      </c>
      <c r="I215" s="14"/>
      <c r="J215" s="15">
        <v>44.49</v>
      </c>
      <c r="K215" s="15">
        <v>48.55</v>
      </c>
      <c r="L215" s="15">
        <v>55.13</v>
      </c>
      <c r="M215" s="54"/>
      <c r="N215" s="15">
        <v>60.833609080999999</v>
      </c>
      <c r="O215" s="15">
        <v>67.564166135999997</v>
      </c>
      <c r="P215" s="15" t="s">
        <v>31</v>
      </c>
      <c r="Q215" s="16" t="s">
        <v>31</v>
      </c>
      <c r="R215" s="37" t="s">
        <v>729</v>
      </c>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row>
    <row r="216" spans="2:260" s="12" customFormat="1" ht="65.099999999999994" customHeight="1" x14ac:dyDescent="0.3">
      <c r="B216" s="3"/>
      <c r="C216" s="19" t="s">
        <v>393</v>
      </c>
      <c r="D216" s="17" t="s">
        <v>394</v>
      </c>
      <c r="E216" s="17">
        <v>3</v>
      </c>
      <c r="F216" s="14">
        <v>262</v>
      </c>
      <c r="G216" s="14">
        <v>230.46</v>
      </c>
      <c r="H216" s="14">
        <v>198.92</v>
      </c>
      <c r="I216" s="14"/>
      <c r="J216" s="14">
        <v>267.39999999999998</v>
      </c>
      <c r="K216" s="14">
        <v>330.47</v>
      </c>
      <c r="L216" s="14">
        <v>432.54</v>
      </c>
      <c r="M216" s="54"/>
      <c r="N216" s="14">
        <v>42.931249625</v>
      </c>
      <c r="O216" s="31">
        <v>33.069010771000002</v>
      </c>
      <c r="P216" s="31" t="s">
        <v>31</v>
      </c>
      <c r="Q216" s="17" t="s">
        <v>28</v>
      </c>
      <c r="R216" s="38" t="s">
        <v>730</v>
      </c>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row>
    <row r="217" spans="2:260" s="12" customFormat="1" ht="65.099999999999994" customHeight="1" x14ac:dyDescent="0.3">
      <c r="B217" s="3"/>
      <c r="C217" s="9" t="s">
        <v>395</v>
      </c>
      <c r="D217" s="16" t="s">
        <v>396</v>
      </c>
      <c r="E217" s="16">
        <v>4</v>
      </c>
      <c r="F217" s="15">
        <v>30.85</v>
      </c>
      <c r="G217" s="15">
        <v>28.2</v>
      </c>
      <c r="H217" s="15">
        <v>25.56</v>
      </c>
      <c r="I217" s="14"/>
      <c r="J217" s="15">
        <v>35.5</v>
      </c>
      <c r="K217" s="15">
        <v>40.78</v>
      </c>
      <c r="L217" s="15">
        <v>49.33</v>
      </c>
      <c r="M217" s="54"/>
      <c r="N217" s="15">
        <v>55.714821432000001</v>
      </c>
      <c r="O217" s="15">
        <v>5.8022527273</v>
      </c>
      <c r="P217" s="15" t="s">
        <v>28</v>
      </c>
      <c r="Q217" s="16" t="s">
        <v>31</v>
      </c>
      <c r="R217" s="37" t="s">
        <v>731</v>
      </c>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row>
    <row r="218" spans="2:260" s="12" customFormat="1" ht="65.099999999999994" customHeight="1" x14ac:dyDescent="0.3">
      <c r="B218" s="3"/>
      <c r="C218" s="19" t="s">
        <v>397</v>
      </c>
      <c r="D218" s="17" t="s">
        <v>398</v>
      </c>
      <c r="E218" s="17">
        <v>1</v>
      </c>
      <c r="F218" s="14">
        <v>34.49</v>
      </c>
      <c r="G218" s="14">
        <v>31.68</v>
      </c>
      <c r="H218" s="14">
        <v>28.87</v>
      </c>
      <c r="I218" s="14"/>
      <c r="J218" s="14">
        <v>35.340000000000003</v>
      </c>
      <c r="K218" s="14">
        <v>40.950000000000003</v>
      </c>
      <c r="L218" s="14">
        <v>50.04</v>
      </c>
      <c r="M218" s="54"/>
      <c r="N218" s="14">
        <v>45.027205598999998</v>
      </c>
      <c r="O218" s="31">
        <v>167.04191732000001</v>
      </c>
      <c r="P218" s="31" t="s">
        <v>28</v>
      </c>
      <c r="Q218" s="17" t="s">
        <v>28</v>
      </c>
      <c r="R218" s="38" t="s">
        <v>732</v>
      </c>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row>
    <row r="219" spans="2:260" s="12" customFormat="1" ht="65.099999999999994" customHeight="1" x14ac:dyDescent="0.3">
      <c r="B219" s="3"/>
      <c r="C219" s="9" t="s">
        <v>399</v>
      </c>
      <c r="D219" s="16" t="s">
        <v>400</v>
      </c>
      <c r="E219" s="16">
        <v>5</v>
      </c>
      <c r="F219" s="15">
        <v>28.4</v>
      </c>
      <c r="G219" s="15">
        <v>25.09</v>
      </c>
      <c r="H219" s="15">
        <v>21.78</v>
      </c>
      <c r="I219" s="14"/>
      <c r="J219" s="15">
        <v>29.46</v>
      </c>
      <c r="K219" s="15">
        <v>36.07</v>
      </c>
      <c r="L219" s="15">
        <v>46.77</v>
      </c>
      <c r="M219" s="54"/>
      <c r="N219" s="15">
        <v>22.268847875999999</v>
      </c>
      <c r="O219" s="15">
        <v>82.425880000000006</v>
      </c>
      <c r="P219" s="15" t="s">
        <v>31</v>
      </c>
      <c r="Q219" s="16" t="s">
        <v>28</v>
      </c>
      <c r="R219" s="37" t="s">
        <v>733</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row>
    <row r="220" spans="2:260" s="12" customFormat="1" ht="65.099999999999994" customHeight="1" x14ac:dyDescent="0.3">
      <c r="B220" s="3"/>
      <c r="C220" s="19" t="s">
        <v>734</v>
      </c>
      <c r="D220" s="17" t="s">
        <v>735</v>
      </c>
      <c r="E220" s="17">
        <v>6</v>
      </c>
      <c r="F220" s="14">
        <v>7.65</v>
      </c>
      <c r="G220" s="14">
        <v>7.02</v>
      </c>
      <c r="H220" s="14">
        <v>6.39</v>
      </c>
      <c r="I220" s="14"/>
      <c r="J220" s="14">
        <v>9.2799999999999994</v>
      </c>
      <c r="K220" s="14">
        <v>10.53</v>
      </c>
      <c r="L220" s="14">
        <v>12.56</v>
      </c>
      <c r="M220" s="54"/>
      <c r="N220" s="14">
        <v>54.950505391999997</v>
      </c>
      <c r="O220" s="31">
        <v>1.7084843636</v>
      </c>
      <c r="P220" s="31" t="s">
        <v>28</v>
      </c>
      <c r="Q220" s="17" t="s">
        <v>31</v>
      </c>
      <c r="R220" s="38" t="s">
        <v>736</v>
      </c>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row>
    <row r="221" spans="2:260" s="12" customFormat="1" ht="65.099999999999994" customHeight="1" x14ac:dyDescent="0.3">
      <c r="B221" s="3"/>
      <c r="C221" s="9" t="s">
        <v>401</v>
      </c>
      <c r="D221" s="16" t="s">
        <v>402</v>
      </c>
      <c r="E221" s="16">
        <v>0</v>
      </c>
      <c r="F221" s="15">
        <v>50.19</v>
      </c>
      <c r="G221" s="15">
        <v>43.93</v>
      </c>
      <c r="H221" s="15">
        <v>37.68</v>
      </c>
      <c r="I221" s="14"/>
      <c r="J221" s="15">
        <v>54.94</v>
      </c>
      <c r="K221" s="15">
        <v>67.44</v>
      </c>
      <c r="L221" s="15">
        <v>87.68</v>
      </c>
      <c r="M221" s="54"/>
      <c r="N221" s="15">
        <v>20.325956199</v>
      </c>
      <c r="O221" s="15">
        <v>65.663840074999996</v>
      </c>
      <c r="P221" s="15" t="s">
        <v>28</v>
      </c>
      <c r="Q221" s="16" t="s">
        <v>28</v>
      </c>
      <c r="R221" s="37" t="s">
        <v>737</v>
      </c>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row>
    <row r="222" spans="2:260" s="12" customFormat="1" ht="65.099999999999994" customHeight="1" x14ac:dyDescent="0.3">
      <c r="B222" s="3"/>
      <c r="C222" s="19" t="s">
        <v>738</v>
      </c>
      <c r="D222" s="17" t="s">
        <v>739</v>
      </c>
      <c r="E222" s="17">
        <v>7</v>
      </c>
      <c r="F222" s="14">
        <v>180.19</v>
      </c>
      <c r="G222" s="14">
        <v>162.52000000000001</v>
      </c>
      <c r="H222" s="14">
        <v>144.85</v>
      </c>
      <c r="I222" s="14"/>
      <c r="J222" s="14">
        <v>196.06</v>
      </c>
      <c r="K222" s="14">
        <v>231.39</v>
      </c>
      <c r="L222" s="14">
        <v>288.58</v>
      </c>
      <c r="M222" s="54"/>
      <c r="N222" s="14">
        <v>48.594745783999997</v>
      </c>
      <c r="O222" s="31">
        <v>6.5228867577000003</v>
      </c>
      <c r="P222" s="31" t="s">
        <v>31</v>
      </c>
      <c r="Q222" s="17" t="s">
        <v>31</v>
      </c>
      <c r="R222" s="38" t="s">
        <v>740</v>
      </c>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row>
    <row r="223" spans="2:260" s="12" customFormat="1" ht="65.099999999999994" customHeight="1" x14ac:dyDescent="0.3">
      <c r="B223" s="3"/>
      <c r="C223" s="9" t="s">
        <v>403</v>
      </c>
      <c r="D223" s="16" t="s">
        <v>404</v>
      </c>
      <c r="E223" s="16">
        <v>0</v>
      </c>
      <c r="F223" s="15">
        <v>21.19</v>
      </c>
      <c r="G223" s="15">
        <v>18.98</v>
      </c>
      <c r="H223" s="15">
        <v>16.77</v>
      </c>
      <c r="I223" s="14"/>
      <c r="J223" s="15">
        <v>22.03</v>
      </c>
      <c r="K223" s="15">
        <v>26.44</v>
      </c>
      <c r="L223" s="15">
        <v>33.590000000000003</v>
      </c>
      <c r="M223" s="54"/>
      <c r="N223" s="15">
        <v>30.45397861</v>
      </c>
      <c r="O223" s="15">
        <v>115.06112390000001</v>
      </c>
      <c r="P223" s="15" t="s">
        <v>28</v>
      </c>
      <c r="Q223" s="16" t="s">
        <v>28</v>
      </c>
      <c r="R223" s="37" t="s">
        <v>741</v>
      </c>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row>
    <row r="224" spans="2:260" s="12" customFormat="1" ht="65.099999999999994" customHeight="1" x14ac:dyDescent="0.3">
      <c r="B224" s="3"/>
      <c r="C224" s="19" t="s">
        <v>405</v>
      </c>
      <c r="D224" s="17" t="s">
        <v>406</v>
      </c>
      <c r="E224" s="17">
        <v>0</v>
      </c>
      <c r="F224" s="14">
        <v>26.9</v>
      </c>
      <c r="G224" s="14">
        <v>23.76</v>
      </c>
      <c r="H224" s="14">
        <v>20.63</v>
      </c>
      <c r="I224" s="14"/>
      <c r="J224" s="14">
        <v>29.07</v>
      </c>
      <c r="K224" s="14">
        <v>35.33</v>
      </c>
      <c r="L224" s="14">
        <v>45.48</v>
      </c>
      <c r="M224" s="54"/>
      <c r="N224" s="14">
        <v>32.192031331000003</v>
      </c>
      <c r="O224" s="31">
        <v>106.39412995000001</v>
      </c>
      <c r="P224" s="31" t="s">
        <v>28</v>
      </c>
      <c r="Q224" s="17" t="s">
        <v>28</v>
      </c>
      <c r="R224" s="38" t="s">
        <v>742</v>
      </c>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row>
    <row r="225" spans="2:260" s="12" customFormat="1" ht="65.099999999999994" customHeight="1" x14ac:dyDescent="0.3">
      <c r="B225" s="3"/>
      <c r="C225" s="9" t="s">
        <v>407</v>
      </c>
      <c r="D225" s="16" t="s">
        <v>408</v>
      </c>
      <c r="E225" s="16">
        <v>0</v>
      </c>
      <c r="F225" s="15">
        <v>13.94</v>
      </c>
      <c r="G225" s="15">
        <v>13.03</v>
      </c>
      <c r="H225" s="15">
        <v>12.13</v>
      </c>
      <c r="I225" s="14"/>
      <c r="J225" s="15">
        <v>14.21</v>
      </c>
      <c r="K225" s="15">
        <v>16.010000000000002</v>
      </c>
      <c r="L225" s="15">
        <v>18.920000000000002</v>
      </c>
      <c r="M225" s="54"/>
      <c r="N225" s="15">
        <v>37.756057401</v>
      </c>
      <c r="O225" s="15">
        <v>7.1576291363999998</v>
      </c>
      <c r="P225" s="15" t="s">
        <v>28</v>
      </c>
      <c r="Q225" s="16" t="s">
        <v>28</v>
      </c>
      <c r="R225" s="37" t="s">
        <v>743</v>
      </c>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row>
    <row r="226" spans="2:260" s="12" customFormat="1" ht="65.099999999999994" customHeight="1" x14ac:dyDescent="0.3">
      <c r="B226" s="3"/>
      <c r="C226" s="19" t="s">
        <v>744</v>
      </c>
      <c r="D226" s="17" t="s">
        <v>745</v>
      </c>
      <c r="E226" s="17">
        <v>3</v>
      </c>
      <c r="F226" s="14">
        <v>4.12</v>
      </c>
      <c r="G226" s="14">
        <v>3.45</v>
      </c>
      <c r="H226" s="14">
        <v>2.79</v>
      </c>
      <c r="I226" s="14"/>
      <c r="J226" s="14">
        <v>4.22</v>
      </c>
      <c r="K226" s="14">
        <v>5.54</v>
      </c>
      <c r="L226" s="14">
        <v>7.68</v>
      </c>
      <c r="M226" s="54"/>
      <c r="N226" s="14">
        <v>52.728373068000003</v>
      </c>
      <c r="O226" s="31">
        <v>1.7349228636</v>
      </c>
      <c r="P226" s="31" t="s">
        <v>28</v>
      </c>
      <c r="Q226" s="17" t="s">
        <v>28</v>
      </c>
      <c r="R226" s="38" t="s">
        <v>746</v>
      </c>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row>
    <row r="227" spans="2:260" s="12" customFormat="1" ht="65.099999999999994" customHeight="1" x14ac:dyDescent="0.3">
      <c r="B227" s="3"/>
      <c r="C227" s="9" t="s">
        <v>409</v>
      </c>
      <c r="D227" s="16" t="s">
        <v>410</v>
      </c>
      <c r="E227" s="16">
        <v>9</v>
      </c>
      <c r="F227" s="15">
        <v>15.5</v>
      </c>
      <c r="G227" s="15">
        <v>13.67</v>
      </c>
      <c r="H227" s="15">
        <v>11.84</v>
      </c>
      <c r="I227" s="14"/>
      <c r="J227" s="15">
        <v>16.5</v>
      </c>
      <c r="K227" s="15">
        <v>20.149999999999999</v>
      </c>
      <c r="L227" s="15">
        <v>26.06</v>
      </c>
      <c r="M227" s="54"/>
      <c r="N227" s="15">
        <v>56.240925609000001</v>
      </c>
      <c r="O227" s="15">
        <v>10.528150545000001</v>
      </c>
      <c r="P227" s="15" t="s">
        <v>31</v>
      </c>
      <c r="Q227" s="16" t="s">
        <v>31</v>
      </c>
      <c r="R227" s="37" t="s">
        <v>747</v>
      </c>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row>
    <row r="228" spans="2:260" s="12" customFormat="1" ht="65.099999999999994" customHeight="1" x14ac:dyDescent="0.3">
      <c r="B228" s="3"/>
      <c r="C228" s="19" t="s">
        <v>411</v>
      </c>
      <c r="D228" s="17" t="s">
        <v>412</v>
      </c>
      <c r="E228" s="17">
        <v>9</v>
      </c>
      <c r="F228" s="14">
        <v>32.729999999999997</v>
      </c>
      <c r="G228" s="14">
        <v>29.67</v>
      </c>
      <c r="H228" s="14">
        <v>26.62</v>
      </c>
      <c r="I228" s="14"/>
      <c r="J228" s="14">
        <v>33.39</v>
      </c>
      <c r="K228" s="14">
        <v>39.49</v>
      </c>
      <c r="L228" s="14">
        <v>49.37</v>
      </c>
      <c r="M228" s="54"/>
      <c r="N228" s="14">
        <v>83.527860403999995</v>
      </c>
      <c r="O228" s="31">
        <v>302.48668018000001</v>
      </c>
      <c r="P228" s="31" t="s">
        <v>31</v>
      </c>
      <c r="Q228" s="17" t="s">
        <v>31</v>
      </c>
      <c r="R228" s="38" t="s">
        <v>748</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row>
    <row r="229" spans="2:260" s="12" customFormat="1" ht="65.099999999999994" customHeight="1" x14ac:dyDescent="0.3">
      <c r="B229" s="3"/>
      <c r="C229" s="9" t="s">
        <v>413</v>
      </c>
      <c r="D229" s="16" t="s">
        <v>414</v>
      </c>
      <c r="E229" s="16">
        <v>3</v>
      </c>
      <c r="F229" s="15">
        <v>5.6</v>
      </c>
      <c r="G229" s="15">
        <v>4.9000000000000004</v>
      </c>
      <c r="H229" s="15">
        <v>4.21</v>
      </c>
      <c r="I229" s="14"/>
      <c r="J229" s="15">
        <v>5.7</v>
      </c>
      <c r="K229" s="15">
        <v>7.08</v>
      </c>
      <c r="L229" s="15">
        <v>9.32</v>
      </c>
      <c r="M229" s="54"/>
      <c r="N229" s="15">
        <v>37.420697162000003</v>
      </c>
      <c r="O229" s="15">
        <v>4.6514835909000007</v>
      </c>
      <c r="P229" s="15" t="s">
        <v>31</v>
      </c>
      <c r="Q229" s="16" t="s">
        <v>28</v>
      </c>
      <c r="R229" s="37" t="s">
        <v>749</v>
      </c>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row>
    <row r="230" spans="2:260" s="12" customFormat="1" ht="65.099999999999994" customHeight="1" x14ac:dyDescent="0.3">
      <c r="B230" s="3"/>
      <c r="C230" s="19" t="s">
        <v>415</v>
      </c>
      <c r="D230" s="17" t="s">
        <v>416</v>
      </c>
      <c r="E230" s="17">
        <v>4</v>
      </c>
      <c r="F230" s="14">
        <v>61.18</v>
      </c>
      <c r="G230" s="14">
        <v>58.03</v>
      </c>
      <c r="H230" s="14">
        <v>54.88</v>
      </c>
      <c r="I230" s="14"/>
      <c r="J230" s="14">
        <v>67.23</v>
      </c>
      <c r="K230" s="14">
        <v>73.52</v>
      </c>
      <c r="L230" s="14">
        <v>83.71</v>
      </c>
      <c r="M230" s="54"/>
      <c r="N230" s="14">
        <v>49.709207702999997</v>
      </c>
      <c r="O230" s="31">
        <v>6.4584130908999997</v>
      </c>
      <c r="P230" s="31" t="s">
        <v>28</v>
      </c>
      <c r="Q230" s="17" t="s">
        <v>31</v>
      </c>
      <c r="R230" s="38" t="s">
        <v>750</v>
      </c>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row>
    <row r="231" spans="2:260" s="12" customFormat="1" ht="65.099999999999994" customHeight="1" x14ac:dyDescent="0.3">
      <c r="B231" s="3"/>
      <c r="C231" s="9" t="s">
        <v>417</v>
      </c>
      <c r="D231" s="16" t="s">
        <v>418</v>
      </c>
      <c r="E231" s="16">
        <v>4</v>
      </c>
      <c r="F231" s="15">
        <v>7.53</v>
      </c>
      <c r="G231" s="15">
        <v>6.06</v>
      </c>
      <c r="H231" s="15">
        <v>4.59</v>
      </c>
      <c r="I231" s="14"/>
      <c r="J231" s="15">
        <v>7.82</v>
      </c>
      <c r="K231" s="15">
        <v>10.75</v>
      </c>
      <c r="L231" s="15">
        <v>15.5</v>
      </c>
      <c r="M231" s="54"/>
      <c r="N231" s="15">
        <v>46.128579971999997</v>
      </c>
      <c r="O231" s="15">
        <v>2.8739767273000001</v>
      </c>
      <c r="P231" s="15" t="s">
        <v>31</v>
      </c>
      <c r="Q231" s="16" t="s">
        <v>28</v>
      </c>
      <c r="R231" s="37" t="s">
        <v>751</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row>
    <row r="232" spans="2:260" s="12" customFormat="1" ht="65.099999999999994" customHeight="1" x14ac:dyDescent="0.3">
      <c r="B232" s="3"/>
      <c r="C232" s="19" t="s">
        <v>417</v>
      </c>
      <c r="D232" s="17" t="s">
        <v>419</v>
      </c>
      <c r="E232" s="17">
        <v>7</v>
      </c>
      <c r="F232" s="14">
        <v>8.4600000000000009</v>
      </c>
      <c r="G232" s="14">
        <v>6.62</v>
      </c>
      <c r="H232" s="14">
        <v>4.79</v>
      </c>
      <c r="I232" s="14"/>
      <c r="J232" s="14">
        <v>12.18</v>
      </c>
      <c r="K232" s="14">
        <v>15.84</v>
      </c>
      <c r="L232" s="14">
        <v>21.77</v>
      </c>
      <c r="M232" s="54"/>
      <c r="N232" s="14">
        <v>49.952386701000002</v>
      </c>
      <c r="O232" s="31">
        <v>83.306251818000007</v>
      </c>
      <c r="P232" s="31" t="s">
        <v>31</v>
      </c>
      <c r="Q232" s="17" t="s">
        <v>31</v>
      </c>
      <c r="R232" s="38" t="s">
        <v>752</v>
      </c>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row>
    <row r="233" spans="2:260" s="12" customFormat="1" ht="65.099999999999994" customHeight="1" x14ac:dyDescent="0.3">
      <c r="B233" s="3"/>
      <c r="C233" s="9" t="s">
        <v>420</v>
      </c>
      <c r="D233" s="16" t="s">
        <v>421</v>
      </c>
      <c r="E233" s="16">
        <v>9</v>
      </c>
      <c r="F233" s="15">
        <v>74.510000000000005</v>
      </c>
      <c r="G233" s="15">
        <v>68.89</v>
      </c>
      <c r="H233" s="15">
        <v>63.27</v>
      </c>
      <c r="I233" s="14"/>
      <c r="J233" s="15">
        <v>89.75</v>
      </c>
      <c r="K233" s="15">
        <v>100.98</v>
      </c>
      <c r="L233" s="15">
        <v>119.16</v>
      </c>
      <c r="M233" s="54"/>
      <c r="N233" s="15">
        <v>54.697944868999997</v>
      </c>
      <c r="O233" s="15">
        <v>1222.3549315</v>
      </c>
      <c r="P233" s="15" t="s">
        <v>31</v>
      </c>
      <c r="Q233" s="16" t="s">
        <v>31</v>
      </c>
      <c r="R233" s="37" t="s">
        <v>753</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row>
    <row r="234" spans="2:260" s="12" customFormat="1" ht="65.099999999999994" customHeight="1" x14ac:dyDescent="0.3">
      <c r="B234" s="3"/>
      <c r="C234" s="19" t="s">
        <v>422</v>
      </c>
      <c r="D234" s="17" t="s">
        <v>423</v>
      </c>
      <c r="E234" s="17">
        <v>4</v>
      </c>
      <c r="F234" s="14">
        <v>17.68</v>
      </c>
      <c r="G234" s="14">
        <v>16.309999999999999</v>
      </c>
      <c r="H234" s="14">
        <v>14.94</v>
      </c>
      <c r="I234" s="14"/>
      <c r="J234" s="14">
        <v>20.94</v>
      </c>
      <c r="K234" s="14">
        <v>23.67</v>
      </c>
      <c r="L234" s="14">
        <v>28.09</v>
      </c>
      <c r="M234" s="54"/>
      <c r="N234" s="14">
        <v>53.492445668999999</v>
      </c>
      <c r="O234" s="31">
        <v>3.6130381817999999</v>
      </c>
      <c r="P234" s="31" t="s">
        <v>28</v>
      </c>
      <c r="Q234" s="17" t="s">
        <v>31</v>
      </c>
      <c r="R234" s="38" t="s">
        <v>754</v>
      </c>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row>
    <row r="235" spans="2:260" s="12" customFormat="1" ht="65.099999999999994" customHeight="1" x14ac:dyDescent="0.3">
      <c r="B235" s="3"/>
      <c r="C235" s="9" t="s">
        <v>424</v>
      </c>
      <c r="D235" s="16" t="s">
        <v>425</v>
      </c>
      <c r="E235" s="16">
        <v>4</v>
      </c>
      <c r="F235" s="15">
        <v>3.15</v>
      </c>
      <c r="G235" s="15">
        <v>2.54</v>
      </c>
      <c r="H235" s="15">
        <v>1.93</v>
      </c>
      <c r="I235" s="14"/>
      <c r="J235" s="15">
        <v>4.6399999999999997</v>
      </c>
      <c r="K235" s="15">
        <v>5.85</v>
      </c>
      <c r="L235" s="15">
        <v>7.81</v>
      </c>
      <c r="M235" s="54"/>
      <c r="N235" s="15">
        <v>65.969418997000005</v>
      </c>
      <c r="O235" s="15">
        <v>32.066273500000001</v>
      </c>
      <c r="P235" s="15" t="s">
        <v>28</v>
      </c>
      <c r="Q235" s="16" t="s">
        <v>31</v>
      </c>
      <c r="R235" s="37" t="s">
        <v>755</v>
      </c>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row>
    <row r="236" spans="2:260" s="12" customFormat="1" ht="65.099999999999994" customHeight="1" x14ac:dyDescent="0.3">
      <c r="B236" s="3"/>
      <c r="C236" s="19" t="s">
        <v>426</v>
      </c>
      <c r="D236" s="17" t="s">
        <v>427</v>
      </c>
      <c r="E236" s="17">
        <v>10</v>
      </c>
      <c r="F236" s="14">
        <v>34.79</v>
      </c>
      <c r="G236" s="14">
        <v>32.159999999999997</v>
      </c>
      <c r="H236" s="14">
        <v>29.54</v>
      </c>
      <c r="I236" s="14"/>
      <c r="J236" s="14">
        <v>35.630000000000003</v>
      </c>
      <c r="K236" s="14">
        <v>40.869999999999997</v>
      </c>
      <c r="L236" s="14">
        <v>49.36</v>
      </c>
      <c r="M236" s="54"/>
      <c r="N236" s="14">
        <v>78.425285583999994</v>
      </c>
      <c r="O236" s="31">
        <v>268.88098272999997</v>
      </c>
      <c r="P236" s="31" t="s">
        <v>31</v>
      </c>
      <c r="Q236" s="17" t="s">
        <v>31</v>
      </c>
      <c r="R236" s="38" t="s">
        <v>756</v>
      </c>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row>
    <row r="237" spans="2:260" s="12" customFormat="1" ht="65.099999999999994" customHeight="1" x14ac:dyDescent="0.3">
      <c r="B237" s="3"/>
      <c r="C237" s="9" t="s">
        <v>757</v>
      </c>
      <c r="D237" s="16" t="s">
        <v>758</v>
      </c>
      <c r="E237" s="16">
        <v>6</v>
      </c>
      <c r="F237" s="15">
        <v>88.58</v>
      </c>
      <c r="G237" s="15">
        <v>82.79</v>
      </c>
      <c r="H237" s="15">
        <v>77</v>
      </c>
      <c r="I237" s="14"/>
      <c r="J237" s="15">
        <v>90.76</v>
      </c>
      <c r="K237" s="15">
        <v>102.33</v>
      </c>
      <c r="L237" s="15">
        <v>121.05</v>
      </c>
      <c r="M237" s="54"/>
      <c r="N237" s="15">
        <v>50.444246774</v>
      </c>
      <c r="O237" s="15">
        <v>1.0235929468</v>
      </c>
      <c r="P237" s="15" t="s">
        <v>31</v>
      </c>
      <c r="Q237" s="16" t="s">
        <v>28</v>
      </c>
      <c r="R237" s="37" t="s">
        <v>759</v>
      </c>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row>
    <row r="238" spans="2:260" s="12" customFormat="1" ht="65.099999999999994" customHeight="1" x14ac:dyDescent="0.3">
      <c r="B238" s="3"/>
      <c r="C238" s="19" t="s">
        <v>428</v>
      </c>
      <c r="D238" s="17" t="s">
        <v>429</v>
      </c>
      <c r="E238" s="17">
        <v>0</v>
      </c>
      <c r="F238" s="14">
        <v>11.89</v>
      </c>
      <c r="G238" s="14">
        <v>10.71</v>
      </c>
      <c r="H238" s="14">
        <v>9.5299999999999994</v>
      </c>
      <c r="I238" s="14"/>
      <c r="J238" s="14">
        <v>12.27</v>
      </c>
      <c r="K238" s="14">
        <v>14.62</v>
      </c>
      <c r="L238" s="14">
        <v>18.43</v>
      </c>
      <c r="M238" s="54"/>
      <c r="N238" s="14">
        <v>27.089317797</v>
      </c>
      <c r="O238" s="31">
        <v>5.9978123635999996</v>
      </c>
      <c r="P238" s="31" t="s">
        <v>28</v>
      </c>
      <c r="Q238" s="17" t="s">
        <v>28</v>
      </c>
      <c r="R238" s="38" t="s">
        <v>760</v>
      </c>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row>
    <row r="239" spans="2:260" s="12" customFormat="1" ht="65.099999999999994" customHeight="1" x14ac:dyDescent="0.3">
      <c r="B239" s="3"/>
      <c r="C239" s="9" t="s">
        <v>430</v>
      </c>
      <c r="D239" s="16" t="s">
        <v>431</v>
      </c>
      <c r="E239" s="16">
        <v>0</v>
      </c>
      <c r="F239" s="15">
        <v>21.22</v>
      </c>
      <c r="G239" s="15">
        <v>18.510000000000002</v>
      </c>
      <c r="H239" s="15">
        <v>15.81</v>
      </c>
      <c r="I239" s="14"/>
      <c r="J239" s="15">
        <v>21.82</v>
      </c>
      <c r="K239" s="15">
        <v>27.22</v>
      </c>
      <c r="L239" s="15">
        <v>35.97</v>
      </c>
      <c r="M239" s="54"/>
      <c r="N239" s="15">
        <v>34.990481848999998</v>
      </c>
      <c r="O239" s="15">
        <v>62.227033364</v>
      </c>
      <c r="P239" s="15" t="s">
        <v>28</v>
      </c>
      <c r="Q239" s="16" t="s">
        <v>28</v>
      </c>
      <c r="R239" s="37" t="s">
        <v>761</v>
      </c>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row>
    <row r="240" spans="2:260" s="12" customFormat="1" ht="65.099999999999994" customHeight="1" x14ac:dyDescent="0.3">
      <c r="B240" s="3"/>
      <c r="C240" s="19" t="s">
        <v>432</v>
      </c>
      <c r="D240" s="17" t="s">
        <v>433</v>
      </c>
      <c r="E240" s="17">
        <v>1</v>
      </c>
      <c r="F240" s="14">
        <v>13.78</v>
      </c>
      <c r="G240" s="14">
        <v>12.44</v>
      </c>
      <c r="H240" s="14">
        <v>11.1</v>
      </c>
      <c r="I240" s="14"/>
      <c r="J240" s="14">
        <v>14.5</v>
      </c>
      <c r="K240" s="14">
        <v>17.170000000000002</v>
      </c>
      <c r="L240" s="14">
        <v>21.5</v>
      </c>
      <c r="M240" s="54"/>
      <c r="N240" s="14">
        <v>36.428227915999997</v>
      </c>
      <c r="O240" s="31">
        <v>15.594951863</v>
      </c>
      <c r="P240" s="31" t="s">
        <v>28</v>
      </c>
      <c r="Q240" s="17" t="s">
        <v>28</v>
      </c>
      <c r="R240" s="38" t="s">
        <v>762</v>
      </c>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row>
    <row r="241" spans="2:260" s="12" customFormat="1" ht="65.099999999999994" customHeight="1" x14ac:dyDescent="0.3">
      <c r="B241" s="3"/>
      <c r="C241" s="9" t="s">
        <v>434</v>
      </c>
      <c r="D241" s="16" t="s">
        <v>435</v>
      </c>
      <c r="E241" s="16">
        <v>7</v>
      </c>
      <c r="F241" s="15">
        <v>44.68</v>
      </c>
      <c r="G241" s="15">
        <v>40.96</v>
      </c>
      <c r="H241" s="15">
        <v>37.25</v>
      </c>
      <c r="I241" s="14"/>
      <c r="J241" s="15">
        <v>53.21</v>
      </c>
      <c r="K241" s="15">
        <v>60.63</v>
      </c>
      <c r="L241" s="15">
        <v>72.66</v>
      </c>
      <c r="M241" s="54"/>
      <c r="N241" s="15">
        <v>55.593705784000001</v>
      </c>
      <c r="O241" s="15">
        <v>349.96868599999999</v>
      </c>
      <c r="P241" s="15" t="s">
        <v>31</v>
      </c>
      <c r="Q241" s="16" t="s">
        <v>31</v>
      </c>
      <c r="R241" s="37" t="s">
        <v>763</v>
      </c>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row>
    <row r="242" spans="2:260" s="12" customFormat="1" ht="65.099999999999994" customHeight="1" x14ac:dyDescent="0.3">
      <c r="B242" s="3"/>
      <c r="C242" s="19" t="s">
        <v>436</v>
      </c>
      <c r="D242" s="17" t="s">
        <v>437</v>
      </c>
      <c r="E242" s="17">
        <v>4</v>
      </c>
      <c r="F242" s="14">
        <v>2807.59</v>
      </c>
      <c r="G242" s="14">
        <v>1940.77</v>
      </c>
      <c r="H242" s="14">
        <v>1073.96</v>
      </c>
      <c r="I242" s="14"/>
      <c r="J242" s="14">
        <v>2922.55</v>
      </c>
      <c r="K242" s="14">
        <v>4656.17</v>
      </c>
      <c r="L242" s="14">
        <v>7461.4</v>
      </c>
      <c r="M242" s="54"/>
      <c r="N242" s="14">
        <v>51.415946202000001</v>
      </c>
      <c r="O242" s="31">
        <v>5.8205245009000004</v>
      </c>
      <c r="P242" s="31" t="s">
        <v>31</v>
      </c>
      <c r="Q242" s="17" t="s">
        <v>28</v>
      </c>
      <c r="R242" s="38" t="s">
        <v>764</v>
      </c>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row>
    <row r="243" spans="2:260" s="12" customFormat="1" ht="65.099999999999994" customHeight="1" x14ac:dyDescent="0.3">
      <c r="B243" s="3"/>
      <c r="C243" s="9" t="s">
        <v>438</v>
      </c>
      <c r="D243" s="16" t="s">
        <v>439</v>
      </c>
      <c r="E243" s="16">
        <v>1</v>
      </c>
      <c r="F243" s="15">
        <v>8.14</v>
      </c>
      <c r="G243" s="15">
        <v>7.51</v>
      </c>
      <c r="H243" s="15">
        <v>6.88</v>
      </c>
      <c r="I243" s="14"/>
      <c r="J243" s="15">
        <v>8.35</v>
      </c>
      <c r="K243" s="15">
        <v>9.6</v>
      </c>
      <c r="L243" s="15">
        <v>11.64</v>
      </c>
      <c r="M243" s="54"/>
      <c r="N243" s="15">
        <v>47.768635547999999</v>
      </c>
      <c r="O243" s="15">
        <v>2.0751610909</v>
      </c>
      <c r="P243" s="15" t="s">
        <v>28</v>
      </c>
      <c r="Q243" s="16" t="s">
        <v>28</v>
      </c>
      <c r="R243" s="37" t="s">
        <v>765</v>
      </c>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row>
    <row r="244" spans="2:260" s="12" customFormat="1" ht="65.099999999999994" customHeight="1" x14ac:dyDescent="0.3">
      <c r="B244" s="3"/>
      <c r="C244" s="19" t="s">
        <v>440</v>
      </c>
      <c r="D244" s="17" t="s">
        <v>441</v>
      </c>
      <c r="E244" s="17">
        <v>4</v>
      </c>
      <c r="F244" s="14" t="s">
        <v>125</v>
      </c>
      <c r="G244" s="14" t="s">
        <v>125</v>
      </c>
      <c r="H244" s="14" t="s">
        <v>125</v>
      </c>
      <c r="I244" s="14"/>
      <c r="J244" s="14" t="s">
        <v>125</v>
      </c>
      <c r="K244" s="14" t="s">
        <v>125</v>
      </c>
      <c r="L244" s="14" t="s">
        <v>125</v>
      </c>
      <c r="M244" s="54"/>
      <c r="N244" s="14" t="s">
        <v>125</v>
      </c>
      <c r="O244" s="31" t="s">
        <v>125</v>
      </c>
      <c r="P244" s="31" t="s">
        <v>125</v>
      </c>
      <c r="Q244" s="17" t="s">
        <v>125</v>
      </c>
      <c r="R244" s="38" t="s">
        <v>126</v>
      </c>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row>
    <row r="245" spans="2:260" s="12" customFormat="1" ht="65.099999999999994" customHeight="1" x14ac:dyDescent="0.3">
      <c r="B245" s="3"/>
      <c r="C245" s="9" t="s">
        <v>442</v>
      </c>
      <c r="D245" s="16" t="s">
        <v>443</v>
      </c>
      <c r="E245" s="16">
        <v>0</v>
      </c>
      <c r="F245" s="15">
        <v>7.46</v>
      </c>
      <c r="G245" s="15">
        <v>5.85</v>
      </c>
      <c r="H245" s="15">
        <v>4.24</v>
      </c>
      <c r="I245" s="14"/>
      <c r="J245" s="15">
        <v>7.75</v>
      </c>
      <c r="K245" s="15">
        <v>10.96</v>
      </c>
      <c r="L245" s="15">
        <v>16.170000000000002</v>
      </c>
      <c r="M245" s="54"/>
      <c r="N245" s="15">
        <v>23.461205845999999</v>
      </c>
      <c r="O245" s="15">
        <v>28.995963317999998</v>
      </c>
      <c r="P245" s="15" t="s">
        <v>28</v>
      </c>
      <c r="Q245" s="16" t="s">
        <v>28</v>
      </c>
      <c r="R245" s="37" t="s">
        <v>766</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row>
    <row r="246" spans="2:260" s="12" customFormat="1" ht="65.099999999999994" customHeight="1" x14ac:dyDescent="0.3">
      <c r="B246" s="3"/>
      <c r="C246" s="19" t="s">
        <v>499</v>
      </c>
      <c r="D246" s="17" t="s">
        <v>500</v>
      </c>
      <c r="E246" s="17">
        <v>9</v>
      </c>
      <c r="F246" s="14">
        <v>92.57</v>
      </c>
      <c r="G246" s="14">
        <v>87.37</v>
      </c>
      <c r="H246" s="14">
        <v>82.18</v>
      </c>
      <c r="I246" s="14"/>
      <c r="J246" s="14">
        <v>104.8</v>
      </c>
      <c r="K246" s="14">
        <v>115.18</v>
      </c>
      <c r="L246" s="14">
        <v>131.97999999999999</v>
      </c>
      <c r="M246" s="54"/>
      <c r="N246" s="14">
        <v>61.649099051999997</v>
      </c>
      <c r="O246" s="31">
        <v>14.328974319999999</v>
      </c>
      <c r="P246" s="31" t="s">
        <v>31</v>
      </c>
      <c r="Q246" s="17" t="s">
        <v>31</v>
      </c>
      <c r="R246" s="38" t="s">
        <v>767</v>
      </c>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row>
    <row r="247" spans="2:260" s="12" customFormat="1" ht="65.099999999999994" customHeight="1" x14ac:dyDescent="0.3">
      <c r="B247" s="3"/>
      <c r="C247" s="9" t="s">
        <v>768</v>
      </c>
      <c r="D247" s="16" t="s">
        <v>769</v>
      </c>
      <c r="E247" s="16">
        <v>7</v>
      </c>
      <c r="F247" s="15">
        <v>134.29</v>
      </c>
      <c r="G247" s="15">
        <v>125.98</v>
      </c>
      <c r="H247" s="15">
        <v>117.67</v>
      </c>
      <c r="I247" s="14"/>
      <c r="J247" s="15">
        <v>151.5</v>
      </c>
      <c r="K247" s="15">
        <v>168.11</v>
      </c>
      <c r="L247" s="15">
        <v>195</v>
      </c>
      <c r="M247" s="54"/>
      <c r="N247" s="15">
        <v>54.106449726999998</v>
      </c>
      <c r="O247" s="15">
        <v>1.2553646349999998</v>
      </c>
      <c r="P247" s="15" t="s">
        <v>31</v>
      </c>
      <c r="Q247" s="16" t="s">
        <v>31</v>
      </c>
      <c r="R247" s="37" t="s">
        <v>770</v>
      </c>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row>
    <row r="248" spans="2:260" s="12" customFormat="1" ht="65.099999999999994" customHeight="1" x14ac:dyDescent="0.3">
      <c r="B248" s="3"/>
      <c r="C248" s="19" t="s">
        <v>501</v>
      </c>
      <c r="D248" s="17" t="s">
        <v>502</v>
      </c>
      <c r="E248" s="17">
        <v>7</v>
      </c>
      <c r="F248" s="14">
        <v>180.51</v>
      </c>
      <c r="G248" s="14">
        <v>170.57</v>
      </c>
      <c r="H248" s="14">
        <v>160.63999999999999</v>
      </c>
      <c r="I248" s="14"/>
      <c r="J248" s="14">
        <v>203.69</v>
      </c>
      <c r="K248" s="14">
        <v>223.55</v>
      </c>
      <c r="L248" s="14">
        <v>255.7</v>
      </c>
      <c r="M248" s="54"/>
      <c r="N248" s="14">
        <v>60.036002293000003</v>
      </c>
      <c r="O248" s="31">
        <v>10.459377477</v>
      </c>
      <c r="P248" s="31" t="s">
        <v>31</v>
      </c>
      <c r="Q248" s="17" t="s">
        <v>31</v>
      </c>
      <c r="R248" s="38" t="s">
        <v>771</v>
      </c>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row>
    <row r="249" spans="2:260" s="12" customFormat="1" ht="65.099999999999994" customHeight="1" x14ac:dyDescent="0.3">
      <c r="B249" s="3"/>
      <c r="C249" s="9" t="s">
        <v>444</v>
      </c>
      <c r="D249" s="16" t="s">
        <v>445</v>
      </c>
      <c r="E249" s="16">
        <v>4</v>
      </c>
      <c r="F249" s="15">
        <v>38</v>
      </c>
      <c r="G249" s="15">
        <v>34.53</v>
      </c>
      <c r="H249" s="15">
        <v>31.06</v>
      </c>
      <c r="I249" s="14"/>
      <c r="J249" s="15">
        <v>46.78</v>
      </c>
      <c r="K249" s="15">
        <v>53.71</v>
      </c>
      <c r="L249" s="15">
        <v>64.94</v>
      </c>
      <c r="M249" s="54"/>
      <c r="N249" s="15">
        <v>51.028603343</v>
      </c>
      <c r="O249" s="15">
        <v>2.6303097426999997</v>
      </c>
      <c r="P249" s="15" t="s">
        <v>28</v>
      </c>
      <c r="Q249" s="16" t="s">
        <v>31</v>
      </c>
      <c r="R249" s="37" t="s">
        <v>772</v>
      </c>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row>
    <row r="250" spans="2:260" s="12" customFormat="1" ht="65.099999999999994" customHeight="1" x14ac:dyDescent="0.3">
      <c r="B250" s="3"/>
      <c r="C250" s="19" t="s">
        <v>503</v>
      </c>
      <c r="D250" s="17" t="s">
        <v>504</v>
      </c>
      <c r="E250" s="17">
        <v>3</v>
      </c>
      <c r="F250" s="14">
        <v>104.51</v>
      </c>
      <c r="G250" s="14">
        <v>100.43</v>
      </c>
      <c r="H250" s="14">
        <v>96.35</v>
      </c>
      <c r="I250" s="14"/>
      <c r="J250" s="14">
        <v>106.24</v>
      </c>
      <c r="K250" s="14">
        <v>114.39</v>
      </c>
      <c r="L250" s="14">
        <v>127.57</v>
      </c>
      <c r="M250" s="54"/>
      <c r="N250" s="14">
        <v>33.795710057000001</v>
      </c>
      <c r="O250" s="31">
        <v>1.7755335014</v>
      </c>
      <c r="P250" s="31" t="s">
        <v>31</v>
      </c>
      <c r="Q250" s="17" t="s">
        <v>28</v>
      </c>
      <c r="R250" s="38" t="s">
        <v>773</v>
      </c>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row>
    <row r="251" spans="2:260" s="12" customFormat="1" ht="65.099999999999994" customHeight="1" x14ac:dyDescent="0.3">
      <c r="B251" s="3"/>
      <c r="C251" s="9" t="s">
        <v>446</v>
      </c>
      <c r="D251" s="16" t="s">
        <v>447</v>
      </c>
      <c r="E251" s="16">
        <v>3</v>
      </c>
      <c r="F251" s="15">
        <v>92.35</v>
      </c>
      <c r="G251" s="15">
        <v>87</v>
      </c>
      <c r="H251" s="15">
        <v>81.650000000000006</v>
      </c>
      <c r="I251" s="14"/>
      <c r="J251" s="15">
        <v>93.73</v>
      </c>
      <c r="K251" s="15">
        <v>104.42</v>
      </c>
      <c r="L251" s="15">
        <v>121.71</v>
      </c>
      <c r="M251" s="54"/>
      <c r="N251" s="15">
        <v>30.761261309999998</v>
      </c>
      <c r="O251" s="15">
        <v>1.7229404118</v>
      </c>
      <c r="P251" s="15" t="s">
        <v>31</v>
      </c>
      <c r="Q251" s="16" t="s">
        <v>28</v>
      </c>
      <c r="R251" s="37" t="s">
        <v>774</v>
      </c>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row>
    <row r="252" spans="2:260" s="12" customFormat="1" ht="65.099999999999994" customHeight="1" x14ac:dyDescent="0.3">
      <c r="B252" s="3"/>
      <c r="C252" s="19" t="s">
        <v>448</v>
      </c>
      <c r="D252" s="17" t="s">
        <v>449</v>
      </c>
      <c r="E252" s="17">
        <v>4</v>
      </c>
      <c r="F252" s="14">
        <v>74.010000000000005</v>
      </c>
      <c r="G252" s="14">
        <v>66.430000000000007</v>
      </c>
      <c r="H252" s="14">
        <v>58.86</v>
      </c>
      <c r="I252" s="14"/>
      <c r="J252" s="14">
        <v>92.35</v>
      </c>
      <c r="K252" s="14">
        <v>107.49</v>
      </c>
      <c r="L252" s="14">
        <v>131.99</v>
      </c>
      <c r="M252" s="54"/>
      <c r="N252" s="14">
        <v>51.494903620000002</v>
      </c>
      <c r="O252" s="31">
        <v>8.1185227568000009</v>
      </c>
      <c r="P252" s="31" t="s">
        <v>28</v>
      </c>
      <c r="Q252" s="17" t="s">
        <v>31</v>
      </c>
      <c r="R252" s="38" t="s">
        <v>775</v>
      </c>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row>
    <row r="253" spans="2:260" s="12" customFormat="1" ht="65.099999999999994" customHeight="1" x14ac:dyDescent="0.3">
      <c r="B253" s="3"/>
      <c r="C253" s="9" t="s">
        <v>450</v>
      </c>
      <c r="D253" s="16" t="s">
        <v>451</v>
      </c>
      <c r="E253" s="16">
        <v>4</v>
      </c>
      <c r="F253" s="15">
        <v>27.36</v>
      </c>
      <c r="G253" s="15">
        <v>23.42</v>
      </c>
      <c r="H253" s="15">
        <v>19.48</v>
      </c>
      <c r="I253" s="14"/>
      <c r="J253" s="15">
        <v>35.56</v>
      </c>
      <c r="K253" s="15">
        <v>43.43</v>
      </c>
      <c r="L253" s="15">
        <v>56.17</v>
      </c>
      <c r="M253" s="54"/>
      <c r="N253" s="15">
        <v>55.537911958999999</v>
      </c>
      <c r="O253" s="15">
        <v>6.0042240117999999</v>
      </c>
      <c r="P253" s="15" t="s">
        <v>28</v>
      </c>
      <c r="Q253" s="16" t="s">
        <v>31</v>
      </c>
      <c r="R253" s="37" t="s">
        <v>776</v>
      </c>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row>
    <row r="254" spans="2:260" s="12" customFormat="1" ht="65.099999999999994" customHeight="1" x14ac:dyDescent="0.3">
      <c r="B254" s="3"/>
      <c r="C254" s="19" t="s">
        <v>452</v>
      </c>
      <c r="D254" s="17" t="s">
        <v>453</v>
      </c>
      <c r="E254" s="17">
        <v>4</v>
      </c>
      <c r="F254" s="14">
        <v>42.5</v>
      </c>
      <c r="G254" s="14">
        <v>38.11</v>
      </c>
      <c r="H254" s="14">
        <v>33.72</v>
      </c>
      <c r="I254" s="14"/>
      <c r="J254" s="14">
        <v>53</v>
      </c>
      <c r="K254" s="14">
        <v>61.77</v>
      </c>
      <c r="L254" s="14">
        <v>75.97</v>
      </c>
      <c r="M254" s="54"/>
      <c r="N254" s="14">
        <v>52.036144491000002</v>
      </c>
      <c r="O254" s="31">
        <v>13.207004777</v>
      </c>
      <c r="P254" s="31" t="s">
        <v>28</v>
      </c>
      <c r="Q254" s="17" t="s">
        <v>31</v>
      </c>
      <c r="R254" s="38" t="s">
        <v>777</v>
      </c>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row>
    <row r="255" spans="2:260" s="12" customFormat="1" ht="65.099999999999994" customHeight="1" x14ac:dyDescent="0.3">
      <c r="B255" s="3"/>
      <c r="C255" s="9" t="s">
        <v>454</v>
      </c>
      <c r="D255" s="16" t="s">
        <v>455</v>
      </c>
      <c r="E255" s="16">
        <v>3</v>
      </c>
      <c r="F255" s="15">
        <v>35.840000000000003</v>
      </c>
      <c r="G255" s="15">
        <v>29.55</v>
      </c>
      <c r="H255" s="15">
        <v>23.26</v>
      </c>
      <c r="I255" s="14"/>
      <c r="J255" s="15">
        <v>36.65</v>
      </c>
      <c r="K255" s="15">
        <v>49.22</v>
      </c>
      <c r="L255" s="15">
        <v>69.56</v>
      </c>
      <c r="M255" s="54"/>
      <c r="N255" s="15">
        <v>44.204066589</v>
      </c>
      <c r="O255" s="15">
        <v>5.3889249141000004</v>
      </c>
      <c r="P255" s="15" t="s">
        <v>31</v>
      </c>
      <c r="Q255" s="16" t="s">
        <v>28</v>
      </c>
      <c r="R255" s="37" t="s">
        <v>778</v>
      </c>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row>
    <row r="256" spans="2:260" s="12" customFormat="1" ht="65.099999999999994" customHeight="1" x14ac:dyDescent="0.3">
      <c r="B256" s="3"/>
      <c r="C256" s="19" t="s">
        <v>456</v>
      </c>
      <c r="D256" s="17" t="s">
        <v>457</v>
      </c>
      <c r="E256" s="17">
        <v>3</v>
      </c>
      <c r="F256" s="14">
        <v>141.38999999999999</v>
      </c>
      <c r="G256" s="14">
        <v>134.66999999999999</v>
      </c>
      <c r="H256" s="14">
        <v>127.96</v>
      </c>
      <c r="I256" s="14"/>
      <c r="J256" s="14">
        <v>142.41999999999999</v>
      </c>
      <c r="K256" s="14">
        <v>155.84</v>
      </c>
      <c r="L256" s="14">
        <v>177.56</v>
      </c>
      <c r="M256" s="54"/>
      <c r="N256" s="14">
        <v>30.856338282999999</v>
      </c>
      <c r="O256" s="31">
        <v>4.9449851341000004</v>
      </c>
      <c r="P256" s="31" t="s">
        <v>31</v>
      </c>
      <c r="Q256" s="17" t="s">
        <v>28</v>
      </c>
      <c r="R256" s="38" t="s">
        <v>779</v>
      </c>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row>
    <row r="257" spans="2:260" s="12" customFormat="1" ht="65.099999999999994" customHeight="1" x14ac:dyDescent="0.3">
      <c r="B257" s="3"/>
      <c r="C257" s="9" t="s">
        <v>780</v>
      </c>
      <c r="D257" s="16" t="s">
        <v>781</v>
      </c>
      <c r="E257" s="16">
        <v>4</v>
      </c>
      <c r="F257" s="15">
        <v>21.13</v>
      </c>
      <c r="G257" s="15">
        <v>20.149999999999999</v>
      </c>
      <c r="H257" s="15">
        <v>19.170000000000002</v>
      </c>
      <c r="I257" s="14"/>
      <c r="J257" s="15">
        <v>23</v>
      </c>
      <c r="K257" s="15">
        <v>24.95</v>
      </c>
      <c r="L257" s="15">
        <v>28.11</v>
      </c>
      <c r="M257" s="54"/>
      <c r="N257" s="15">
        <v>53.428619419</v>
      </c>
      <c r="O257" s="15">
        <v>1.0043270295</v>
      </c>
      <c r="P257" s="15" t="s">
        <v>28</v>
      </c>
      <c r="Q257" s="16" t="s">
        <v>31</v>
      </c>
      <c r="R257" s="37" t="s">
        <v>782</v>
      </c>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row>
    <row r="258" spans="2:260" s="12" customFormat="1" ht="65.099999999999994" customHeight="1" x14ac:dyDescent="0.3">
      <c r="B258" s="3"/>
      <c r="C258" s="19" t="s">
        <v>783</v>
      </c>
      <c r="D258" s="17" t="s">
        <v>784</v>
      </c>
      <c r="E258" s="17">
        <v>3</v>
      </c>
      <c r="F258" s="14">
        <v>122.12</v>
      </c>
      <c r="G258" s="14">
        <v>113.94</v>
      </c>
      <c r="H258" s="14">
        <v>105.76</v>
      </c>
      <c r="I258" s="14"/>
      <c r="J258" s="14">
        <v>124.32</v>
      </c>
      <c r="K258" s="14">
        <v>140.66999999999999</v>
      </c>
      <c r="L258" s="14">
        <v>167.13</v>
      </c>
      <c r="M258" s="54"/>
      <c r="N258" s="14">
        <v>46.247277926999999</v>
      </c>
      <c r="O258" s="31">
        <v>2.7909812508999998</v>
      </c>
      <c r="P258" s="31" t="s">
        <v>31</v>
      </c>
      <c r="Q258" s="17" t="s">
        <v>28</v>
      </c>
      <c r="R258" s="38" t="s">
        <v>785</v>
      </c>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row>
    <row r="259" spans="2:260" s="12" customFormat="1" ht="65.099999999999994" customHeight="1" x14ac:dyDescent="0.3">
      <c r="B259" s="3"/>
      <c r="C259" s="9" t="s">
        <v>786</v>
      </c>
      <c r="D259" s="16" t="s">
        <v>787</v>
      </c>
      <c r="E259" s="16">
        <v>4</v>
      </c>
      <c r="F259" s="15">
        <v>62.03</v>
      </c>
      <c r="G259" s="15">
        <v>55.68</v>
      </c>
      <c r="H259" s="15">
        <v>49.34</v>
      </c>
      <c r="I259" s="14"/>
      <c r="J259" s="15">
        <v>77.28</v>
      </c>
      <c r="K259" s="15">
        <v>89.96</v>
      </c>
      <c r="L259" s="15">
        <v>110.49</v>
      </c>
      <c r="M259" s="54"/>
      <c r="N259" s="15">
        <v>50.504662318999998</v>
      </c>
      <c r="O259" s="15">
        <v>1.5327002508999998</v>
      </c>
      <c r="P259" s="15" t="s">
        <v>28</v>
      </c>
      <c r="Q259" s="16" t="s">
        <v>31</v>
      </c>
      <c r="R259" s="37" t="s">
        <v>788</v>
      </c>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row>
    <row r="260" spans="2:260" s="12" customFormat="1" ht="65.099999999999994" customHeight="1" x14ac:dyDescent="0.3">
      <c r="B260" s="3"/>
      <c r="C260" s="19" t="s">
        <v>458</v>
      </c>
      <c r="D260" s="17" t="s">
        <v>459</v>
      </c>
      <c r="E260" s="17">
        <v>7</v>
      </c>
      <c r="F260" s="14">
        <v>173.15</v>
      </c>
      <c r="G260" s="14">
        <v>163.53</v>
      </c>
      <c r="H260" s="14">
        <v>153.91</v>
      </c>
      <c r="I260" s="14"/>
      <c r="J260" s="14">
        <v>195.73</v>
      </c>
      <c r="K260" s="14">
        <v>214.96</v>
      </c>
      <c r="L260" s="14">
        <v>246.08</v>
      </c>
      <c r="M260" s="54"/>
      <c r="N260" s="14">
        <v>58.823137088999999</v>
      </c>
      <c r="O260" s="31">
        <v>450.43977669000003</v>
      </c>
      <c r="P260" s="31" t="s">
        <v>31</v>
      </c>
      <c r="Q260" s="17" t="s">
        <v>31</v>
      </c>
      <c r="R260" s="38" t="s">
        <v>789</v>
      </c>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row>
    <row r="261" spans="2:260" s="12" customFormat="1" ht="65.099999999999994" customHeight="1" x14ac:dyDescent="0.3">
      <c r="B261" s="3"/>
      <c r="C261" s="9" t="s">
        <v>790</v>
      </c>
      <c r="D261" s="16" t="s">
        <v>791</v>
      </c>
      <c r="E261" s="16">
        <v>3</v>
      </c>
      <c r="F261" s="15">
        <v>96.6</v>
      </c>
      <c r="G261" s="15">
        <v>90.17</v>
      </c>
      <c r="H261" s="15">
        <v>83.75</v>
      </c>
      <c r="I261" s="14"/>
      <c r="J261" s="15">
        <v>97.17</v>
      </c>
      <c r="K261" s="15">
        <v>110.01</v>
      </c>
      <c r="L261" s="15">
        <v>130.80000000000001</v>
      </c>
      <c r="M261" s="54"/>
      <c r="N261" s="15">
        <v>44.910993210999997</v>
      </c>
      <c r="O261" s="15">
        <v>15.323831434000001</v>
      </c>
      <c r="P261" s="15" t="s">
        <v>28</v>
      </c>
      <c r="Q261" s="16" t="s">
        <v>28</v>
      </c>
      <c r="R261" s="37" t="s">
        <v>792</v>
      </c>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row>
    <row r="262" spans="2:260" s="12" customFormat="1" ht="65.099999999999994" customHeight="1" x14ac:dyDescent="0.3">
      <c r="B262" s="3"/>
      <c r="C262" s="19" t="s">
        <v>460</v>
      </c>
      <c r="D262" s="17" t="s">
        <v>461</v>
      </c>
      <c r="E262" s="17">
        <v>5</v>
      </c>
      <c r="F262" s="14">
        <v>107.85</v>
      </c>
      <c r="G262" s="14">
        <v>86.08</v>
      </c>
      <c r="H262" s="14">
        <v>64.31</v>
      </c>
      <c r="I262" s="14"/>
      <c r="J262" s="14">
        <v>111.05</v>
      </c>
      <c r="K262" s="14">
        <v>154.58000000000001</v>
      </c>
      <c r="L262" s="14">
        <v>225.02</v>
      </c>
      <c r="M262" s="54"/>
      <c r="N262" s="14">
        <v>43.802009206000001</v>
      </c>
      <c r="O262" s="31">
        <v>2.6547596604999999</v>
      </c>
      <c r="P262" s="31" t="s">
        <v>31</v>
      </c>
      <c r="Q262" s="17" t="s">
        <v>28</v>
      </c>
      <c r="R262" s="38" t="s">
        <v>793</v>
      </c>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row>
    <row r="263" spans="2:260" s="12" customFormat="1" ht="65.099999999999994" customHeight="1" x14ac:dyDescent="0.3">
      <c r="B263" s="3"/>
      <c r="C263" s="9" t="s">
        <v>462</v>
      </c>
      <c r="D263" s="16" t="s">
        <v>463</v>
      </c>
      <c r="E263" s="16">
        <v>3</v>
      </c>
      <c r="F263" s="15">
        <v>423.5</v>
      </c>
      <c r="G263" s="15">
        <v>402.46</v>
      </c>
      <c r="H263" s="15">
        <v>381.42</v>
      </c>
      <c r="I263" s="14"/>
      <c r="J263" s="15">
        <v>426.97</v>
      </c>
      <c r="K263" s="15">
        <v>469.04</v>
      </c>
      <c r="L263" s="15">
        <v>537.13</v>
      </c>
      <c r="M263" s="54"/>
      <c r="N263" s="15">
        <v>34.075254299000001</v>
      </c>
      <c r="O263" s="15">
        <v>50.981405938000002</v>
      </c>
      <c r="P263" s="15" t="s">
        <v>31</v>
      </c>
      <c r="Q263" s="16" t="s">
        <v>28</v>
      </c>
      <c r="R263" s="37" t="s">
        <v>794</v>
      </c>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row>
    <row r="264" spans="2:260" s="12" customFormat="1" ht="65.099999999999994" customHeight="1" x14ac:dyDescent="0.3">
      <c r="B264" s="3"/>
      <c r="C264" s="19" t="s">
        <v>505</v>
      </c>
      <c r="D264" s="17" t="s">
        <v>506</v>
      </c>
      <c r="E264" s="17">
        <v>3</v>
      </c>
      <c r="F264" s="14">
        <v>69.48</v>
      </c>
      <c r="G264" s="14">
        <v>55.27</v>
      </c>
      <c r="H264" s="14">
        <v>41.07</v>
      </c>
      <c r="I264" s="14"/>
      <c r="J264" s="14">
        <v>70.650000000000006</v>
      </c>
      <c r="K264" s="14">
        <v>99.05</v>
      </c>
      <c r="L264" s="14">
        <v>145.01</v>
      </c>
      <c r="M264" s="54"/>
      <c r="N264" s="14">
        <v>43.532219949000002</v>
      </c>
      <c r="O264" s="31">
        <v>1.8089562540999999</v>
      </c>
      <c r="P264" s="31" t="s">
        <v>31</v>
      </c>
      <c r="Q264" s="17" t="s">
        <v>28</v>
      </c>
      <c r="R264" s="38" t="s">
        <v>795</v>
      </c>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row>
    <row r="265" spans="2:260" s="12" customFormat="1" ht="65.099999999999994" customHeight="1" x14ac:dyDescent="0.3">
      <c r="B265" s="3"/>
      <c r="C265" s="9" t="s">
        <v>464</v>
      </c>
      <c r="D265" s="16" t="s">
        <v>465</v>
      </c>
      <c r="E265" s="16">
        <v>0</v>
      </c>
      <c r="F265" s="15">
        <v>87.6</v>
      </c>
      <c r="G265" s="15">
        <v>72.78</v>
      </c>
      <c r="H265" s="15">
        <v>57.97</v>
      </c>
      <c r="I265" s="14"/>
      <c r="J265" s="15">
        <v>89.04</v>
      </c>
      <c r="K265" s="15">
        <v>118.66</v>
      </c>
      <c r="L265" s="15">
        <v>166.59</v>
      </c>
      <c r="M265" s="54"/>
      <c r="N265" s="15">
        <v>40.322562005999998</v>
      </c>
      <c r="O265" s="15">
        <v>3.8204313323000001</v>
      </c>
      <c r="P265" s="15" t="s">
        <v>28</v>
      </c>
      <c r="Q265" s="16" t="s">
        <v>28</v>
      </c>
      <c r="R265" s="37" t="s">
        <v>796</v>
      </c>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row>
    <row r="266" spans="2:260" s="12" customFormat="1" ht="65.099999999999994" customHeight="1" x14ac:dyDescent="0.3">
      <c r="B266" s="3"/>
      <c r="C266" s="19" t="s">
        <v>466</v>
      </c>
      <c r="D266" s="17" t="s">
        <v>467</v>
      </c>
      <c r="E266" s="17">
        <v>0</v>
      </c>
      <c r="F266" s="14">
        <v>105.87</v>
      </c>
      <c r="G266" s="14">
        <v>98.86</v>
      </c>
      <c r="H266" s="14">
        <v>91.86</v>
      </c>
      <c r="I266" s="14"/>
      <c r="J266" s="14">
        <v>107.35</v>
      </c>
      <c r="K266" s="14">
        <v>121.35</v>
      </c>
      <c r="L266" s="14">
        <v>144.01</v>
      </c>
      <c r="M266" s="54"/>
      <c r="N266" s="14">
        <v>42.512148015000001</v>
      </c>
      <c r="O266" s="31">
        <v>163.1841182</v>
      </c>
      <c r="P266" s="31" t="s">
        <v>28</v>
      </c>
      <c r="Q266" s="17" t="s">
        <v>28</v>
      </c>
      <c r="R266" s="38" t="s">
        <v>797</v>
      </c>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row>
    <row r="267" spans="2:260" s="12" customFormat="1" ht="65.099999999999994" customHeight="1" x14ac:dyDescent="0.3">
      <c r="B267" s="3"/>
      <c r="C267" s="9" t="s">
        <v>468</v>
      </c>
      <c r="D267" s="16" t="s">
        <v>469</v>
      </c>
      <c r="E267" s="16">
        <v>7</v>
      </c>
      <c r="F267" s="15">
        <v>181.8</v>
      </c>
      <c r="G267" s="15">
        <v>171.76</v>
      </c>
      <c r="H267" s="15">
        <v>161.72</v>
      </c>
      <c r="I267" s="14"/>
      <c r="J267" s="15">
        <v>205.42</v>
      </c>
      <c r="K267" s="15">
        <v>225.49</v>
      </c>
      <c r="L267" s="15">
        <v>257.97000000000003</v>
      </c>
      <c r="M267" s="54"/>
      <c r="N267" s="15">
        <v>60.402509989000002</v>
      </c>
      <c r="O267" s="15">
        <v>73.432000841999994</v>
      </c>
      <c r="P267" s="15" t="s">
        <v>31</v>
      </c>
      <c r="Q267" s="16" t="s">
        <v>31</v>
      </c>
      <c r="R267" s="37" t="s">
        <v>798</v>
      </c>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row>
    <row r="268" spans="2:260" s="12" customFormat="1" ht="65.099999999999994" customHeight="1" x14ac:dyDescent="0.3">
      <c r="B268" s="3"/>
      <c r="C268" s="19" t="s">
        <v>470</v>
      </c>
      <c r="D268" s="17" t="s">
        <v>471</v>
      </c>
      <c r="E268" s="17">
        <v>10</v>
      </c>
      <c r="F268" s="14">
        <v>128.93</v>
      </c>
      <c r="G268" s="14">
        <v>121.96</v>
      </c>
      <c r="H268" s="14">
        <v>115</v>
      </c>
      <c r="I268" s="14"/>
      <c r="J268" s="14">
        <v>142.37</v>
      </c>
      <c r="K268" s="14">
        <v>156.29</v>
      </c>
      <c r="L268" s="14">
        <v>178.82</v>
      </c>
      <c r="M268" s="54"/>
      <c r="N268" s="14">
        <v>64.278885836000001</v>
      </c>
      <c r="O268" s="31">
        <v>18.081560323999998</v>
      </c>
      <c r="P268" s="31" t="s">
        <v>31</v>
      </c>
      <c r="Q268" s="17" t="s">
        <v>31</v>
      </c>
      <c r="R268" s="38" t="s">
        <v>799</v>
      </c>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row>
    <row r="269" spans="2:260" s="12" customFormat="1" ht="65.099999999999994" customHeight="1" x14ac:dyDescent="0.3">
      <c r="B269" s="3"/>
      <c r="C269" s="9" t="s">
        <v>472</v>
      </c>
      <c r="D269" s="16" t="s">
        <v>473</v>
      </c>
      <c r="E269" s="16">
        <v>9</v>
      </c>
      <c r="F269" s="15">
        <v>181.62</v>
      </c>
      <c r="G269" s="15">
        <v>168.92</v>
      </c>
      <c r="H269" s="15">
        <v>156.22999999999999</v>
      </c>
      <c r="I269" s="14"/>
      <c r="J269" s="15">
        <v>205.98</v>
      </c>
      <c r="K269" s="15">
        <v>231.36</v>
      </c>
      <c r="L269" s="15">
        <v>272.43</v>
      </c>
      <c r="M269" s="54"/>
      <c r="N269" s="15">
        <v>65.569338479999999</v>
      </c>
      <c r="O269" s="15">
        <v>4.9802487854999997</v>
      </c>
      <c r="P269" s="15" t="s">
        <v>31</v>
      </c>
      <c r="Q269" s="16" t="s">
        <v>31</v>
      </c>
      <c r="R269" s="37" t="s">
        <v>800</v>
      </c>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row>
    <row r="270" spans="2:260" s="12" customFormat="1" ht="65.099999999999994" customHeight="1" x14ac:dyDescent="0.3">
      <c r="B270" s="3"/>
      <c r="C270" s="19" t="s">
        <v>507</v>
      </c>
      <c r="D270" s="17" t="s">
        <v>508</v>
      </c>
      <c r="E270" s="17">
        <v>10</v>
      </c>
      <c r="F270" s="14">
        <v>61.52</v>
      </c>
      <c r="G270" s="14">
        <v>58.88</v>
      </c>
      <c r="H270" s="14">
        <v>56.24</v>
      </c>
      <c r="I270" s="14"/>
      <c r="J270" s="14">
        <v>65.459999999999994</v>
      </c>
      <c r="K270" s="14">
        <v>70.73</v>
      </c>
      <c r="L270" s="14">
        <v>79.27</v>
      </c>
      <c r="M270" s="54"/>
      <c r="N270" s="14">
        <v>70.447003394000006</v>
      </c>
      <c r="O270" s="31">
        <v>1.2571689973</v>
      </c>
      <c r="P270" s="31" t="s">
        <v>31</v>
      </c>
      <c r="Q270" s="17" t="s">
        <v>31</v>
      </c>
      <c r="R270" s="38" t="s">
        <v>801</v>
      </c>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row>
    <row r="271" spans="2:260" s="12" customFormat="1" ht="65.099999999999994" customHeight="1" x14ac:dyDescent="0.3">
      <c r="B271" s="3"/>
      <c r="C271" s="9" t="s">
        <v>802</v>
      </c>
      <c r="D271" s="16" t="s">
        <v>803</v>
      </c>
      <c r="E271" s="16">
        <v>2</v>
      </c>
      <c r="F271" s="15">
        <v>55.02</v>
      </c>
      <c r="G271" s="15">
        <v>51.35</v>
      </c>
      <c r="H271" s="15">
        <v>47.69</v>
      </c>
      <c r="I271" s="14"/>
      <c r="J271" s="15">
        <v>55.91</v>
      </c>
      <c r="K271" s="15">
        <v>63.23</v>
      </c>
      <c r="L271" s="15">
        <v>75.09</v>
      </c>
      <c r="M271" s="54"/>
      <c r="N271" s="15">
        <v>38.317687735</v>
      </c>
      <c r="O271" s="15">
        <v>2.1084639473000002</v>
      </c>
      <c r="P271" s="15" t="s">
        <v>28</v>
      </c>
      <c r="Q271" s="16" t="s">
        <v>28</v>
      </c>
      <c r="R271" s="37" t="s">
        <v>804</v>
      </c>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row>
    <row r="272" spans="2:260" s="12" customFormat="1" ht="65.099999999999994" customHeight="1" x14ac:dyDescent="0.3">
      <c r="B272" s="3"/>
      <c r="C272" s="19" t="s">
        <v>474</v>
      </c>
      <c r="D272" s="17" t="s">
        <v>475</v>
      </c>
      <c r="E272" s="17">
        <v>4</v>
      </c>
      <c r="F272" s="14">
        <v>71.59</v>
      </c>
      <c r="G272" s="14">
        <v>67.16</v>
      </c>
      <c r="H272" s="14">
        <v>62.74</v>
      </c>
      <c r="I272" s="14"/>
      <c r="J272" s="14">
        <v>72.52</v>
      </c>
      <c r="K272" s="14">
        <v>81.36</v>
      </c>
      <c r="L272" s="14">
        <v>95.68</v>
      </c>
      <c r="M272" s="54"/>
      <c r="N272" s="14">
        <v>44.529560177999997</v>
      </c>
      <c r="O272" s="31">
        <v>23.285458901000002</v>
      </c>
      <c r="P272" s="31" t="s">
        <v>31</v>
      </c>
      <c r="Q272" s="17" t="s">
        <v>28</v>
      </c>
      <c r="R272" s="38" t="s">
        <v>805</v>
      </c>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row>
    <row r="273" spans="2:260" s="12" customFormat="1" ht="65.099999999999994" customHeight="1" x14ac:dyDescent="0.3">
      <c r="B273" s="3"/>
      <c r="C273" s="9" t="s">
        <v>476</v>
      </c>
      <c r="D273" s="16" t="s">
        <v>477</v>
      </c>
      <c r="E273" s="16">
        <v>3</v>
      </c>
      <c r="F273" s="15">
        <v>51.62</v>
      </c>
      <c r="G273" s="15">
        <v>49.02</v>
      </c>
      <c r="H273" s="15">
        <v>46.42</v>
      </c>
      <c r="I273" s="14"/>
      <c r="J273" s="15">
        <v>52</v>
      </c>
      <c r="K273" s="15">
        <v>57.19</v>
      </c>
      <c r="L273" s="15">
        <v>65.599999999999994</v>
      </c>
      <c r="M273" s="54"/>
      <c r="N273" s="15">
        <v>33.229634797999999</v>
      </c>
      <c r="O273" s="15">
        <v>8.2826328240999985</v>
      </c>
      <c r="P273" s="15" t="s">
        <v>31</v>
      </c>
      <c r="Q273" s="16" t="s">
        <v>28</v>
      </c>
      <c r="R273" s="37" t="s">
        <v>806</v>
      </c>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row>
    <row r="274" spans="2:260" s="12" customFormat="1" ht="65.099999999999994" customHeight="1" x14ac:dyDescent="0.3">
      <c r="B274" s="3"/>
      <c r="C274" s="19" t="s">
        <v>478</v>
      </c>
      <c r="D274" s="17" t="s">
        <v>479</v>
      </c>
      <c r="E274" s="17">
        <v>3</v>
      </c>
      <c r="F274" s="14">
        <v>110.72</v>
      </c>
      <c r="G274" s="14">
        <v>100.65</v>
      </c>
      <c r="H274" s="14">
        <v>90.59</v>
      </c>
      <c r="I274" s="14"/>
      <c r="J274" s="14">
        <v>113.51</v>
      </c>
      <c r="K274" s="14">
        <v>133.63</v>
      </c>
      <c r="L274" s="14">
        <v>166.19</v>
      </c>
      <c r="M274" s="54"/>
      <c r="N274" s="14">
        <v>36.861617600999999</v>
      </c>
      <c r="O274" s="31">
        <v>7.8503590123000002</v>
      </c>
      <c r="P274" s="31" t="s">
        <v>31</v>
      </c>
      <c r="Q274" s="17" t="s">
        <v>28</v>
      </c>
      <c r="R274" s="38" t="s">
        <v>807</v>
      </c>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row>
    <row r="275" spans="2:260" s="12" customFormat="1" ht="65.099999999999994" customHeight="1" x14ac:dyDescent="0.3">
      <c r="B275" s="3"/>
      <c r="C275" s="9" t="s">
        <v>509</v>
      </c>
      <c r="D275" s="16" t="s">
        <v>510</v>
      </c>
      <c r="E275" s="16">
        <v>10</v>
      </c>
      <c r="F275" s="15">
        <v>125.01</v>
      </c>
      <c r="G275" s="15">
        <v>119.18</v>
      </c>
      <c r="H275" s="15">
        <v>113.36</v>
      </c>
      <c r="I275" s="14"/>
      <c r="J275" s="15">
        <v>135.81</v>
      </c>
      <c r="K275" s="15">
        <v>147.44999999999999</v>
      </c>
      <c r="L275" s="15">
        <v>166.28</v>
      </c>
      <c r="M275" s="54"/>
      <c r="N275" s="15">
        <v>63.326732528000001</v>
      </c>
      <c r="O275" s="15">
        <v>1.7077785395</v>
      </c>
      <c r="P275" s="15" t="s">
        <v>31</v>
      </c>
      <c r="Q275" s="16" t="s">
        <v>31</v>
      </c>
      <c r="R275" s="37" t="s">
        <v>808</v>
      </c>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row>
    <row r="276" spans="2:260" s="12" customFormat="1" ht="65.099999999999994" customHeight="1" x14ac:dyDescent="0.3">
      <c r="B276" s="3"/>
      <c r="C276" s="19" t="s">
        <v>511</v>
      </c>
      <c r="D276" s="17" t="s">
        <v>512</v>
      </c>
      <c r="E276" s="17">
        <v>3</v>
      </c>
      <c r="F276" s="14">
        <v>80.45</v>
      </c>
      <c r="G276" s="14">
        <v>72.569999999999993</v>
      </c>
      <c r="H276" s="14">
        <v>64.69</v>
      </c>
      <c r="I276" s="14"/>
      <c r="J276" s="14">
        <v>81.760000000000005</v>
      </c>
      <c r="K276" s="14">
        <v>97.51</v>
      </c>
      <c r="L276" s="14">
        <v>123.01</v>
      </c>
      <c r="M276" s="54"/>
      <c r="N276" s="14">
        <v>44.474242359999998</v>
      </c>
      <c r="O276" s="31">
        <v>1.7439182991</v>
      </c>
      <c r="P276" s="31" t="s">
        <v>28</v>
      </c>
      <c r="Q276" s="17" t="s">
        <v>28</v>
      </c>
      <c r="R276" s="38" t="s">
        <v>809</v>
      </c>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row>
    <row r="277" spans="2:260" s="12" customFormat="1" ht="65.099999999999994" customHeight="1" x14ac:dyDescent="0.3">
      <c r="B277" s="3"/>
      <c r="C277" s="9" t="s">
        <v>810</v>
      </c>
      <c r="D277" s="16" t="s">
        <v>811</v>
      </c>
      <c r="E277" s="16">
        <v>7</v>
      </c>
      <c r="F277" s="15">
        <v>145.21</v>
      </c>
      <c r="G277" s="15">
        <v>137.11000000000001</v>
      </c>
      <c r="H277" s="15">
        <v>129.01</v>
      </c>
      <c r="I277" s="14"/>
      <c r="J277" s="15">
        <v>164.21</v>
      </c>
      <c r="K277" s="15">
        <v>180.4</v>
      </c>
      <c r="L277" s="15">
        <v>206.6</v>
      </c>
      <c r="M277" s="54"/>
      <c r="N277" s="15">
        <v>59.614344746999997</v>
      </c>
      <c r="O277" s="15">
        <v>12.576509196000002</v>
      </c>
      <c r="P277" s="15" t="s">
        <v>31</v>
      </c>
      <c r="Q277" s="16" t="s">
        <v>31</v>
      </c>
      <c r="R277" s="37" t="s">
        <v>812</v>
      </c>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row>
    <row r="278" spans="2:260" s="12" customFormat="1" ht="65.099999999999994" customHeight="1" x14ac:dyDescent="0.3">
      <c r="B278" s="3"/>
      <c r="C278" s="19" t="s">
        <v>513</v>
      </c>
      <c r="D278" s="17" t="s">
        <v>514</v>
      </c>
      <c r="E278" s="17">
        <v>7</v>
      </c>
      <c r="F278" s="14">
        <v>314.05</v>
      </c>
      <c r="G278" s="14">
        <v>296.08</v>
      </c>
      <c r="H278" s="14">
        <v>278.11</v>
      </c>
      <c r="I278" s="14"/>
      <c r="J278" s="14">
        <v>357.48</v>
      </c>
      <c r="K278" s="14">
        <v>393.41</v>
      </c>
      <c r="L278" s="14">
        <v>451.56</v>
      </c>
      <c r="M278" s="54"/>
      <c r="N278" s="14">
        <v>61.066249323000001</v>
      </c>
      <c r="O278" s="31">
        <v>1.2569200390999999</v>
      </c>
      <c r="P278" s="31" t="s">
        <v>31</v>
      </c>
      <c r="Q278" s="17" t="s">
        <v>31</v>
      </c>
      <c r="R278" s="38" t="s">
        <v>813</v>
      </c>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row>
    <row r="279" spans="2:260" s="12" customFormat="1" ht="65.099999999999994" customHeight="1" x14ac:dyDescent="0.3">
      <c r="B279" s="3"/>
      <c r="C279" s="9" t="s">
        <v>480</v>
      </c>
      <c r="D279" s="16" t="s">
        <v>481</v>
      </c>
      <c r="E279" s="16">
        <v>3</v>
      </c>
      <c r="F279" s="15">
        <v>16.059999999999999</v>
      </c>
      <c r="G279" s="15">
        <v>15.24</v>
      </c>
      <c r="H279" s="15">
        <v>14.42</v>
      </c>
      <c r="I279" s="14"/>
      <c r="J279" s="15">
        <v>16.34</v>
      </c>
      <c r="K279" s="15">
        <v>17.97</v>
      </c>
      <c r="L279" s="15">
        <v>20.61</v>
      </c>
      <c r="M279" s="54"/>
      <c r="N279" s="15">
        <v>34.449883710999998</v>
      </c>
      <c r="O279" s="15">
        <v>12.742189062</v>
      </c>
      <c r="P279" s="15" t="s">
        <v>31</v>
      </c>
      <c r="Q279" s="16" t="s">
        <v>28</v>
      </c>
      <c r="R279" s="37" t="s">
        <v>814</v>
      </c>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row>
    <row r="280" spans="2:260" s="12" customFormat="1" ht="65.099999999999994" customHeight="1" x14ac:dyDescent="0.3">
      <c r="B280" s="3"/>
      <c r="C280" s="19" t="s">
        <v>482</v>
      </c>
      <c r="D280" s="17" t="s">
        <v>483</v>
      </c>
      <c r="E280" s="17">
        <v>7</v>
      </c>
      <c r="F280" s="14" t="s">
        <v>125</v>
      </c>
      <c r="G280" s="14" t="s">
        <v>125</v>
      </c>
      <c r="H280" s="14" t="s">
        <v>125</v>
      </c>
      <c r="I280" s="14"/>
      <c r="J280" s="14" t="s">
        <v>125</v>
      </c>
      <c r="K280" s="14" t="s">
        <v>125</v>
      </c>
      <c r="L280" s="14" t="s">
        <v>125</v>
      </c>
      <c r="M280" s="54"/>
      <c r="N280" s="14" t="s">
        <v>125</v>
      </c>
      <c r="O280" s="31" t="s">
        <v>125</v>
      </c>
      <c r="P280" s="31" t="s">
        <v>125</v>
      </c>
      <c r="Q280" s="17" t="s">
        <v>125</v>
      </c>
      <c r="R280" s="38" t="s">
        <v>126</v>
      </c>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row>
    <row r="281" spans="2:260" s="12" customFormat="1" ht="65.099999999999994" customHeight="1" x14ac:dyDescent="0.3">
      <c r="B281" s="3"/>
      <c r="C281" s="9" t="s">
        <v>484</v>
      </c>
      <c r="D281" s="16" t="s">
        <v>485</v>
      </c>
      <c r="E281" s="16">
        <v>9</v>
      </c>
      <c r="F281" s="15">
        <v>18.07</v>
      </c>
      <c r="G281" s="15">
        <v>17.05</v>
      </c>
      <c r="H281" s="15">
        <v>16.03</v>
      </c>
      <c r="I281" s="14"/>
      <c r="J281" s="15">
        <v>20.48</v>
      </c>
      <c r="K281" s="15">
        <v>22.51</v>
      </c>
      <c r="L281" s="15">
        <v>25.8</v>
      </c>
      <c r="M281" s="54"/>
      <c r="N281" s="15">
        <v>60.963153826000003</v>
      </c>
      <c r="O281" s="15">
        <v>13.606836982999999</v>
      </c>
      <c r="P281" s="15" t="s">
        <v>31</v>
      </c>
      <c r="Q281" s="16" t="s">
        <v>31</v>
      </c>
      <c r="R281" s="37" t="s">
        <v>815</v>
      </c>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row>
    <row r="282" spans="2:260" s="12" customFormat="1" ht="65.099999999999994" customHeight="1" x14ac:dyDescent="0.3">
      <c r="B282" s="3"/>
      <c r="C282" s="19" t="s">
        <v>486</v>
      </c>
      <c r="D282" s="17" t="s">
        <v>487</v>
      </c>
      <c r="E282" s="17">
        <v>3</v>
      </c>
      <c r="F282" s="14">
        <v>20.059999999999999</v>
      </c>
      <c r="G282" s="14">
        <v>18.420000000000002</v>
      </c>
      <c r="H282" s="14">
        <v>16.78</v>
      </c>
      <c r="I282" s="14"/>
      <c r="J282" s="14">
        <v>20.34</v>
      </c>
      <c r="K282" s="14">
        <v>23.61</v>
      </c>
      <c r="L282" s="14">
        <v>28.91</v>
      </c>
      <c r="M282" s="54"/>
      <c r="N282" s="14">
        <v>31.28462566</v>
      </c>
      <c r="O282" s="31">
        <v>16.920783796999999</v>
      </c>
      <c r="P282" s="31" t="s">
        <v>31</v>
      </c>
      <c r="Q282" s="17" t="s">
        <v>28</v>
      </c>
      <c r="R282" s="38" t="s">
        <v>816</v>
      </c>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row>
    <row r="283" spans="2:260" s="12" customFormat="1" ht="65.099999999999994" customHeight="1" x14ac:dyDescent="0.3">
      <c r="B283" s="3"/>
      <c r="C283" s="9" t="s">
        <v>488</v>
      </c>
      <c r="D283" s="16" t="s">
        <v>489</v>
      </c>
      <c r="E283" s="16">
        <v>1</v>
      </c>
      <c r="F283" s="15">
        <v>21.33</v>
      </c>
      <c r="G283" s="15">
        <v>19.87</v>
      </c>
      <c r="H283" s="15">
        <v>18.41</v>
      </c>
      <c r="I283" s="14"/>
      <c r="J283" s="15">
        <v>21.49</v>
      </c>
      <c r="K283" s="15">
        <v>24.4</v>
      </c>
      <c r="L283" s="15">
        <v>29.11</v>
      </c>
      <c r="M283" s="54"/>
      <c r="N283" s="15">
        <v>42.357245427999999</v>
      </c>
      <c r="O283" s="15">
        <v>37.177951523000004</v>
      </c>
      <c r="P283" s="15" t="s">
        <v>28</v>
      </c>
      <c r="Q283" s="16" t="s">
        <v>28</v>
      </c>
      <c r="R283" s="37" t="s">
        <v>817</v>
      </c>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row>
    <row r="284" spans="2:260" s="12" customFormat="1" ht="65.099999999999994" customHeight="1" x14ac:dyDescent="0.3">
      <c r="B284" s="3"/>
      <c r="C284" s="19" t="s">
        <v>490</v>
      </c>
      <c r="D284" s="17" t="s">
        <v>491</v>
      </c>
      <c r="E284" s="17">
        <v>1</v>
      </c>
      <c r="F284" s="14">
        <v>47.75</v>
      </c>
      <c r="G284" s="14">
        <v>44.36</v>
      </c>
      <c r="H284" s="14">
        <v>40.98</v>
      </c>
      <c r="I284" s="14"/>
      <c r="J284" s="14">
        <v>49.66</v>
      </c>
      <c r="K284" s="14">
        <v>56.42</v>
      </c>
      <c r="L284" s="14">
        <v>67.37</v>
      </c>
      <c r="M284" s="54"/>
      <c r="N284" s="14">
        <v>47.751895009999998</v>
      </c>
      <c r="O284" s="31">
        <v>18.386595699000001</v>
      </c>
      <c r="P284" s="31" t="s">
        <v>28</v>
      </c>
      <c r="Q284" s="17" t="s">
        <v>28</v>
      </c>
      <c r="R284" s="38" t="s">
        <v>818</v>
      </c>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row>
    <row r="285" spans="2:260" s="12" customFormat="1" ht="65.099999999999994" customHeight="1" x14ac:dyDescent="0.3">
      <c r="B285" s="3"/>
      <c r="C285" s="9" t="s">
        <v>819</v>
      </c>
      <c r="D285" s="16" t="s">
        <v>820</v>
      </c>
      <c r="E285" s="16">
        <v>0</v>
      </c>
      <c r="F285" s="15">
        <v>35.94</v>
      </c>
      <c r="G285" s="15">
        <v>29.97</v>
      </c>
      <c r="H285" s="15">
        <v>24</v>
      </c>
      <c r="I285" s="14"/>
      <c r="J285" s="15">
        <v>36.97</v>
      </c>
      <c r="K285" s="15">
        <v>48.9</v>
      </c>
      <c r="L285" s="15">
        <v>68.209999999999994</v>
      </c>
      <c r="M285" s="54"/>
      <c r="N285" s="15">
        <v>39.610593498</v>
      </c>
      <c r="O285" s="15">
        <v>1.3939973145</v>
      </c>
      <c r="P285" s="15" t="s">
        <v>28</v>
      </c>
      <c r="Q285" s="16" t="s">
        <v>28</v>
      </c>
      <c r="R285" s="37" t="s">
        <v>821</v>
      </c>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row>
    <row r="286" spans="2:260" s="12" customFormat="1" ht="65.099999999999994" customHeight="1" x14ac:dyDescent="0.3">
      <c r="B286" s="3"/>
      <c r="C286" s="19" t="s">
        <v>492</v>
      </c>
      <c r="D286" s="17" t="s">
        <v>493</v>
      </c>
      <c r="E286" s="17">
        <v>1</v>
      </c>
      <c r="F286" s="14">
        <v>56.13</v>
      </c>
      <c r="G286" s="14">
        <v>52.15</v>
      </c>
      <c r="H286" s="14">
        <v>48.18</v>
      </c>
      <c r="I286" s="14"/>
      <c r="J286" s="14">
        <v>57.04</v>
      </c>
      <c r="K286" s="14">
        <v>64.98</v>
      </c>
      <c r="L286" s="14">
        <v>77.83</v>
      </c>
      <c r="M286" s="54"/>
      <c r="N286" s="14">
        <v>43.669722823000001</v>
      </c>
      <c r="O286" s="31">
        <v>11.611454245999999</v>
      </c>
      <c r="P286" s="31" t="s">
        <v>28</v>
      </c>
      <c r="Q286" s="17" t="s">
        <v>28</v>
      </c>
      <c r="R286" s="38" t="s">
        <v>822</v>
      </c>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row>
    <row r="287" spans="2:260" s="12" customFormat="1" ht="65.099999999999994" customHeight="1" x14ac:dyDescent="0.3">
      <c r="B287" s="3"/>
      <c r="C287" s="9" t="s">
        <v>494</v>
      </c>
      <c r="D287" s="16" t="s">
        <v>495</v>
      </c>
      <c r="E287" s="16">
        <v>3</v>
      </c>
      <c r="F287" s="15">
        <v>27.47</v>
      </c>
      <c r="G287" s="15">
        <v>24.5</v>
      </c>
      <c r="H287" s="15">
        <v>21.54</v>
      </c>
      <c r="I287" s="14"/>
      <c r="J287" s="15">
        <v>27.9</v>
      </c>
      <c r="K287" s="15">
        <v>33.82</v>
      </c>
      <c r="L287" s="15">
        <v>43.4</v>
      </c>
      <c r="M287" s="54"/>
      <c r="N287" s="15">
        <v>41.163920029000003</v>
      </c>
      <c r="O287" s="15">
        <v>1.6898348894999999</v>
      </c>
      <c r="P287" s="15" t="s">
        <v>31</v>
      </c>
      <c r="Q287" s="16" t="s">
        <v>28</v>
      </c>
      <c r="R287" s="37" t="s">
        <v>823</v>
      </c>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row>
    <row r="288" spans="2:260" s="12" customFormat="1" ht="65.099999999999994" customHeight="1" x14ac:dyDescent="0.3">
      <c r="B288" s="3"/>
      <c r="C288" s="19" t="s">
        <v>515</v>
      </c>
      <c r="D288" s="17" t="s">
        <v>516</v>
      </c>
      <c r="E288" s="17">
        <v>1</v>
      </c>
      <c r="F288" s="14">
        <v>125.6</v>
      </c>
      <c r="G288" s="14">
        <v>107.06</v>
      </c>
      <c r="H288" s="14">
        <v>88.52</v>
      </c>
      <c r="I288" s="14"/>
      <c r="J288" s="14">
        <v>127.4</v>
      </c>
      <c r="K288" s="14">
        <v>164.48</v>
      </c>
      <c r="L288" s="14">
        <v>224.48</v>
      </c>
      <c r="M288" s="54"/>
      <c r="N288" s="14">
        <v>48.220610168</v>
      </c>
      <c r="O288" s="31">
        <v>2.1033675785999999</v>
      </c>
      <c r="P288" s="31" t="s">
        <v>28</v>
      </c>
      <c r="Q288" s="17" t="s">
        <v>28</v>
      </c>
      <c r="R288" s="38" t="s">
        <v>824</v>
      </c>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row>
    <row r="289" spans="2:260" s="12" customFormat="1" ht="65.099999999999994" customHeight="1" x14ac:dyDescent="0.3">
      <c r="B289" s="3"/>
      <c r="C289" s="9"/>
      <c r="D289" s="16"/>
      <c r="E289" s="16"/>
      <c r="F289" s="15"/>
      <c r="G289" s="15"/>
      <c r="H289" s="15"/>
      <c r="I289" s="14"/>
      <c r="J289" s="15"/>
      <c r="K289" s="15"/>
      <c r="L289" s="15"/>
      <c r="M289" s="54"/>
      <c r="N289" s="15"/>
      <c r="O289" s="15"/>
      <c r="P289" s="15"/>
      <c r="Q289" s="16"/>
      <c r="R289" s="37"/>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row>
    <row r="290" spans="2:260" s="12" customFormat="1" ht="65.099999999999994" customHeight="1" x14ac:dyDescent="0.3">
      <c r="B290" s="3"/>
      <c r="C290" s="19"/>
      <c r="D290" s="17"/>
      <c r="E290" s="17"/>
      <c r="F290" s="14"/>
      <c r="G290" s="14"/>
      <c r="H290" s="14"/>
      <c r="I290" s="14"/>
      <c r="J290" s="14"/>
      <c r="K290" s="14"/>
      <c r="L290" s="14"/>
      <c r="M290" s="54"/>
      <c r="N290" s="14"/>
      <c r="O290" s="31"/>
      <c r="P290" s="31"/>
      <c r="Q290" s="17"/>
      <c r="R290" s="38"/>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row>
    <row r="291" spans="2:260" s="12" customFormat="1" ht="65.099999999999994" customHeight="1" x14ac:dyDescent="0.3">
      <c r="B291" s="3"/>
      <c r="C291" s="9"/>
      <c r="D291" s="16"/>
      <c r="E291" s="16"/>
      <c r="F291" s="15"/>
      <c r="G291" s="15"/>
      <c r="H291" s="15"/>
      <c r="I291" s="14"/>
      <c r="J291" s="15"/>
      <c r="K291" s="15"/>
      <c r="L291" s="15"/>
      <c r="M291" s="54"/>
      <c r="N291" s="15"/>
      <c r="O291" s="15"/>
      <c r="P291" s="15"/>
      <c r="Q291" s="16"/>
      <c r="R291" s="37"/>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row>
    <row r="292" spans="2:260" s="12" customFormat="1" ht="65.099999999999994" customHeight="1" x14ac:dyDescent="0.3">
      <c r="B292" s="3"/>
      <c r="C292" s="19"/>
      <c r="D292" s="17"/>
      <c r="E292" s="17"/>
      <c r="F292" s="14"/>
      <c r="G292" s="14"/>
      <c r="H292" s="14"/>
      <c r="I292" s="14"/>
      <c r="J292" s="14"/>
      <c r="K292" s="14"/>
      <c r="L292" s="14"/>
      <c r="M292" s="54"/>
      <c r="N292" s="14"/>
      <c r="O292" s="31"/>
      <c r="P292" s="31"/>
      <c r="Q292" s="17"/>
      <c r="R292" s="38"/>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row>
    <row r="293" spans="2:260" s="12" customFormat="1" ht="65.099999999999994" customHeight="1" x14ac:dyDescent="0.3">
      <c r="B293" s="3"/>
      <c r="C293" s="9"/>
      <c r="D293" s="16"/>
      <c r="E293" s="16"/>
      <c r="F293" s="15"/>
      <c r="G293" s="15"/>
      <c r="H293" s="15"/>
      <c r="I293" s="14"/>
      <c r="J293" s="15"/>
      <c r="K293" s="15"/>
      <c r="L293" s="15"/>
      <c r="M293" s="54"/>
      <c r="N293" s="15"/>
      <c r="O293" s="15"/>
      <c r="P293" s="15"/>
      <c r="Q293" s="16"/>
      <c r="R293" s="37"/>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row>
    <row r="294" spans="2:260" s="12" customFormat="1" ht="65.099999999999994" customHeight="1" x14ac:dyDescent="0.3">
      <c r="B294" s="3"/>
      <c r="C294" s="19"/>
      <c r="D294" s="17"/>
      <c r="E294" s="17"/>
      <c r="F294" s="14"/>
      <c r="G294" s="14"/>
      <c r="H294" s="14"/>
      <c r="I294" s="14"/>
      <c r="J294" s="14"/>
      <c r="K294" s="14"/>
      <c r="L294" s="14"/>
      <c r="M294" s="54"/>
      <c r="N294" s="14"/>
      <c r="O294" s="31"/>
      <c r="P294" s="31"/>
      <c r="Q294" s="17"/>
      <c r="R294" s="38"/>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row>
    <row r="295" spans="2:260" s="12" customFormat="1" ht="65.099999999999994" customHeight="1" x14ac:dyDescent="0.3">
      <c r="B295" s="3"/>
      <c r="C295" s="9"/>
      <c r="D295" s="16"/>
      <c r="E295" s="16"/>
      <c r="F295" s="15"/>
      <c r="G295" s="15"/>
      <c r="H295" s="15"/>
      <c r="I295" s="14"/>
      <c r="J295" s="15"/>
      <c r="K295" s="15"/>
      <c r="L295" s="15"/>
      <c r="M295" s="54"/>
      <c r="N295" s="15"/>
      <c r="O295" s="15"/>
      <c r="P295" s="15"/>
      <c r="Q295" s="16"/>
      <c r="R295" s="37"/>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row>
    <row r="296" spans="2:260" s="12" customFormat="1" ht="65.099999999999994" customHeight="1" x14ac:dyDescent="0.3">
      <c r="B296" s="3"/>
      <c r="C296" s="19"/>
      <c r="D296" s="17"/>
      <c r="E296" s="17"/>
      <c r="F296" s="14"/>
      <c r="G296" s="14"/>
      <c r="H296" s="14"/>
      <c r="I296" s="14"/>
      <c r="J296" s="14"/>
      <c r="K296" s="14"/>
      <c r="L296" s="14"/>
      <c r="M296" s="54"/>
      <c r="N296" s="14"/>
      <c r="O296" s="31"/>
      <c r="P296" s="31"/>
      <c r="Q296" s="17"/>
      <c r="R296" s="38"/>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row>
    <row r="297" spans="2:260" s="12" customFormat="1" ht="65.099999999999994" customHeight="1" x14ac:dyDescent="0.3">
      <c r="B297" s="3"/>
      <c r="C297" s="9"/>
      <c r="D297" s="16"/>
      <c r="E297" s="16"/>
      <c r="F297" s="15"/>
      <c r="G297" s="15"/>
      <c r="H297" s="15"/>
      <c r="I297" s="14"/>
      <c r="J297" s="15"/>
      <c r="K297" s="15"/>
      <c r="L297" s="15"/>
      <c r="M297" s="54"/>
      <c r="N297" s="15"/>
      <c r="O297" s="15"/>
      <c r="P297" s="15"/>
      <c r="Q297" s="16"/>
      <c r="R297" s="37"/>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row>
    <row r="298" spans="2:260" s="12" customFormat="1" ht="65.099999999999994" customHeight="1" x14ac:dyDescent="0.3">
      <c r="B298" s="3"/>
      <c r="C298" s="19"/>
      <c r="D298" s="17"/>
      <c r="E298" s="17"/>
      <c r="F298" s="14"/>
      <c r="G298" s="14"/>
      <c r="H298" s="14"/>
      <c r="I298" s="14"/>
      <c r="J298" s="14"/>
      <c r="K298" s="14"/>
      <c r="L298" s="14"/>
      <c r="M298" s="54"/>
      <c r="N298" s="14"/>
      <c r="O298" s="31"/>
      <c r="P298" s="31"/>
      <c r="Q298" s="17"/>
      <c r="R298" s="38"/>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row>
    <row r="299" spans="2:260" s="12" customFormat="1" ht="65.099999999999994" customHeight="1" x14ac:dyDescent="0.3">
      <c r="B299" s="3"/>
      <c r="C299" s="9"/>
      <c r="D299" s="16"/>
      <c r="E299" s="16"/>
      <c r="F299" s="15"/>
      <c r="G299" s="15"/>
      <c r="H299" s="15"/>
      <c r="I299" s="14"/>
      <c r="J299" s="15"/>
      <c r="K299" s="15"/>
      <c r="L299" s="15"/>
      <c r="M299" s="54"/>
      <c r="N299" s="15"/>
      <c r="O299" s="15"/>
      <c r="P299" s="15"/>
      <c r="Q299" s="16"/>
      <c r="R299" s="37"/>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row>
    <row r="300" spans="2:260" s="12" customFormat="1" ht="65.099999999999994" customHeight="1" x14ac:dyDescent="0.3">
      <c r="B300" s="3"/>
      <c r="C300" s="19"/>
      <c r="D300" s="17"/>
      <c r="E300" s="17"/>
      <c r="F300" s="14"/>
      <c r="G300" s="14"/>
      <c r="H300" s="14"/>
      <c r="I300" s="14"/>
      <c r="J300" s="14"/>
      <c r="K300" s="14"/>
      <c r="L300" s="14"/>
      <c r="M300" s="54"/>
      <c r="N300" s="14"/>
      <c r="O300" s="31"/>
      <c r="P300" s="31"/>
      <c r="Q300" s="17"/>
      <c r="R300" s="38"/>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row>
    <row r="301" spans="2:260" s="12" customFormat="1" ht="65.099999999999994" customHeight="1" x14ac:dyDescent="0.3">
      <c r="B301" s="3"/>
      <c r="C301" s="9"/>
      <c r="D301" s="16"/>
      <c r="E301" s="16"/>
      <c r="F301" s="15"/>
      <c r="G301" s="15"/>
      <c r="H301" s="15"/>
      <c r="I301" s="14"/>
      <c r="J301" s="15"/>
      <c r="K301" s="15"/>
      <c r="L301" s="15"/>
      <c r="M301" s="54"/>
      <c r="N301" s="15"/>
      <c r="O301" s="15"/>
      <c r="P301" s="15"/>
      <c r="Q301" s="16"/>
      <c r="R301" s="37"/>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row>
    <row r="302" spans="2:260" s="12" customFormat="1" ht="65.099999999999994" customHeight="1" x14ac:dyDescent="0.3">
      <c r="B302" s="11"/>
      <c r="C302" s="19"/>
      <c r="D302" s="17"/>
      <c r="E302" s="17"/>
      <c r="F302" s="14"/>
      <c r="G302" s="14"/>
      <c r="H302" s="14"/>
      <c r="I302" s="14"/>
      <c r="J302" s="14"/>
      <c r="K302" s="14"/>
      <c r="L302" s="14"/>
      <c r="M302" s="54"/>
      <c r="N302" s="14"/>
      <c r="O302" s="31"/>
      <c r="P302" s="31"/>
      <c r="Q302" s="17"/>
      <c r="R302" s="38"/>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row>
    <row r="303" spans="2:260" s="12" customFormat="1" ht="65.099999999999994" customHeight="1" x14ac:dyDescent="0.3">
      <c r="B303" s="11"/>
      <c r="C303" s="9"/>
      <c r="D303" s="16"/>
      <c r="E303" s="16"/>
      <c r="F303" s="15"/>
      <c r="G303" s="15"/>
      <c r="H303" s="15"/>
      <c r="I303" s="14"/>
      <c r="J303" s="15"/>
      <c r="K303" s="15"/>
      <c r="L303" s="15"/>
      <c r="M303" s="54"/>
      <c r="N303" s="15"/>
      <c r="O303" s="15"/>
      <c r="P303" s="15"/>
      <c r="Q303" s="16"/>
      <c r="R303" s="37"/>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row>
    <row r="304" spans="2:260" s="12" customFormat="1" ht="65.099999999999994" customHeight="1" x14ac:dyDescent="0.3">
      <c r="B304" s="11"/>
      <c r="C304" s="19"/>
      <c r="D304" s="17"/>
      <c r="E304" s="17"/>
      <c r="F304" s="14"/>
      <c r="G304" s="14"/>
      <c r="H304" s="14"/>
      <c r="I304" s="14"/>
      <c r="J304" s="14"/>
      <c r="K304" s="14"/>
      <c r="L304" s="14"/>
      <c r="M304" s="54"/>
      <c r="N304" s="14"/>
      <c r="O304" s="31"/>
      <c r="P304" s="31"/>
      <c r="Q304" s="17"/>
      <c r="R304" s="38"/>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row>
    <row r="305" spans="2:260" s="12" customFormat="1" ht="65.099999999999994" customHeight="1" x14ac:dyDescent="0.3">
      <c r="B305" s="11"/>
      <c r="C305" s="9"/>
      <c r="D305" s="16"/>
      <c r="E305" s="16"/>
      <c r="F305" s="15"/>
      <c r="G305" s="15"/>
      <c r="H305" s="15"/>
      <c r="I305" s="14"/>
      <c r="J305" s="15"/>
      <c r="K305" s="15"/>
      <c r="L305" s="15"/>
      <c r="M305" s="54"/>
      <c r="N305" s="15"/>
      <c r="O305" s="15"/>
      <c r="P305" s="15"/>
      <c r="Q305" s="16"/>
      <c r="R305" s="37"/>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row>
    <row r="306" spans="2:260" s="12" customFormat="1" ht="65.099999999999994" customHeight="1" x14ac:dyDescent="0.3">
      <c r="B306" s="11"/>
      <c r="C306" s="19"/>
      <c r="D306" s="17"/>
      <c r="E306" s="17"/>
      <c r="F306" s="14"/>
      <c r="G306" s="14"/>
      <c r="H306" s="14"/>
      <c r="I306" s="14"/>
      <c r="J306" s="14"/>
      <c r="K306" s="14"/>
      <c r="L306" s="14"/>
      <c r="M306" s="54"/>
      <c r="N306" s="14"/>
      <c r="O306" s="31"/>
      <c r="P306" s="31"/>
      <c r="Q306" s="17"/>
      <c r="R306" s="38"/>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row>
    <row r="307" spans="2:260" s="12" customFormat="1" ht="65.099999999999994" customHeight="1" x14ac:dyDescent="0.3">
      <c r="B307" s="11"/>
      <c r="C307" s="9"/>
      <c r="D307" s="16"/>
      <c r="E307" s="16"/>
      <c r="F307" s="15"/>
      <c r="G307" s="15"/>
      <c r="H307" s="15"/>
      <c r="I307" s="14"/>
      <c r="J307" s="15"/>
      <c r="K307" s="15"/>
      <c r="L307" s="15"/>
      <c r="M307" s="54"/>
      <c r="N307" s="15"/>
      <c r="O307" s="15"/>
      <c r="P307" s="15"/>
      <c r="Q307" s="16"/>
      <c r="R307" s="37"/>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row>
    <row r="308" spans="2:260" s="12" customFormat="1" ht="65.099999999999994" customHeight="1" x14ac:dyDescent="0.3">
      <c r="B308" s="11"/>
      <c r="C308" s="19"/>
      <c r="D308" s="17"/>
      <c r="E308" s="17"/>
      <c r="F308" s="14"/>
      <c r="G308" s="14"/>
      <c r="H308" s="14"/>
      <c r="I308" s="14"/>
      <c r="J308" s="14"/>
      <c r="K308" s="14"/>
      <c r="L308" s="14"/>
      <c r="M308" s="54"/>
      <c r="N308" s="14"/>
      <c r="O308" s="31"/>
      <c r="P308" s="31"/>
      <c r="Q308" s="17"/>
      <c r="R308" s="38"/>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row>
    <row r="309" spans="2:260" s="12" customFormat="1" ht="65.099999999999994" customHeight="1" x14ac:dyDescent="0.3">
      <c r="B309" s="11"/>
      <c r="C309" s="9"/>
      <c r="D309" s="16"/>
      <c r="E309" s="16"/>
      <c r="F309" s="15"/>
      <c r="G309" s="15"/>
      <c r="H309" s="15"/>
      <c r="I309" s="14"/>
      <c r="J309" s="15"/>
      <c r="K309" s="15"/>
      <c r="L309" s="15"/>
      <c r="M309" s="54"/>
      <c r="N309" s="15"/>
      <c r="O309" s="15"/>
      <c r="P309" s="15"/>
      <c r="Q309" s="16"/>
      <c r="R309" s="37"/>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row>
    <row r="310" spans="2:260" s="12" customFormat="1" ht="65.099999999999994" customHeight="1" x14ac:dyDescent="0.3">
      <c r="B310" s="11"/>
      <c r="C310" s="19"/>
      <c r="D310" s="17"/>
      <c r="E310" s="17"/>
      <c r="F310" s="14"/>
      <c r="G310" s="14"/>
      <c r="H310" s="14"/>
      <c r="I310" s="14"/>
      <c r="J310" s="14"/>
      <c r="K310" s="14"/>
      <c r="L310" s="14"/>
      <c r="M310" s="54"/>
      <c r="N310" s="14"/>
      <c r="O310" s="31"/>
      <c r="P310" s="31"/>
      <c r="Q310" s="17"/>
      <c r="R310" s="38"/>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row>
    <row r="311" spans="2:260" s="12" customFormat="1" ht="65.099999999999994" customHeight="1" x14ac:dyDescent="0.3">
      <c r="B311" s="11"/>
      <c r="C311" s="9"/>
      <c r="D311" s="16"/>
      <c r="E311" s="16"/>
      <c r="F311" s="15"/>
      <c r="G311" s="15"/>
      <c r="H311" s="15"/>
      <c r="I311" s="14"/>
      <c r="J311" s="15"/>
      <c r="K311" s="15"/>
      <c r="L311" s="15"/>
      <c r="M311" s="54"/>
      <c r="N311" s="15"/>
      <c r="O311" s="15"/>
      <c r="P311" s="15"/>
      <c r="Q311" s="16"/>
      <c r="R311" s="37"/>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row>
    <row r="312" spans="2:260" s="12" customFormat="1" ht="65.099999999999994" customHeight="1" x14ac:dyDescent="0.3">
      <c r="B312" s="11"/>
      <c r="C312" s="19"/>
      <c r="D312" s="17"/>
      <c r="E312" s="17"/>
      <c r="F312" s="14"/>
      <c r="G312" s="14"/>
      <c r="H312" s="14"/>
      <c r="I312" s="14"/>
      <c r="J312" s="14"/>
      <c r="K312" s="14"/>
      <c r="L312" s="14"/>
      <c r="M312" s="54"/>
      <c r="N312" s="14"/>
      <c r="O312" s="31"/>
      <c r="P312" s="31"/>
      <c r="Q312" s="17"/>
      <c r="R312" s="38"/>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row>
    <row r="313" spans="2:260" s="12" customFormat="1" ht="65.099999999999994" customHeight="1" x14ac:dyDescent="0.3">
      <c r="B313" s="11"/>
      <c r="C313" s="9"/>
      <c r="D313" s="16"/>
      <c r="E313" s="16"/>
      <c r="F313" s="15"/>
      <c r="G313" s="15"/>
      <c r="H313" s="15"/>
      <c r="I313" s="14"/>
      <c r="J313" s="15"/>
      <c r="K313" s="15"/>
      <c r="L313" s="15"/>
      <c r="M313" s="54"/>
      <c r="N313" s="15"/>
      <c r="O313" s="15"/>
      <c r="P313" s="15"/>
      <c r="Q313" s="16"/>
      <c r="R313" s="37"/>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row>
    <row r="314" spans="2:260" s="12" customFormat="1" ht="65.099999999999994" customHeight="1" x14ac:dyDescent="0.3">
      <c r="B314" s="11"/>
      <c r="C314" s="19"/>
      <c r="D314" s="17"/>
      <c r="E314" s="17"/>
      <c r="F314" s="14"/>
      <c r="G314" s="14"/>
      <c r="H314" s="14"/>
      <c r="I314" s="14"/>
      <c r="J314" s="14"/>
      <c r="K314" s="14"/>
      <c r="L314" s="14"/>
      <c r="M314" s="54"/>
      <c r="N314" s="14"/>
      <c r="O314" s="31"/>
      <c r="P314" s="31"/>
      <c r="Q314" s="17"/>
      <c r="R314" s="38"/>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row>
    <row r="315" spans="2:260" s="12" customFormat="1" ht="65.099999999999994" customHeight="1" x14ac:dyDescent="0.3">
      <c r="B315" s="11"/>
      <c r="C315" s="9"/>
      <c r="D315" s="16"/>
      <c r="E315" s="16"/>
      <c r="F315" s="15"/>
      <c r="G315" s="15"/>
      <c r="H315" s="15"/>
      <c r="I315" s="14"/>
      <c r="J315" s="15"/>
      <c r="K315" s="15"/>
      <c r="L315" s="15"/>
      <c r="M315" s="54"/>
      <c r="N315" s="15"/>
      <c r="O315" s="15"/>
      <c r="P315" s="15"/>
      <c r="Q315" s="16"/>
      <c r="R315" s="37"/>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row>
    <row r="316" spans="2:260" s="12" customFormat="1" ht="65.099999999999994" customHeight="1" x14ac:dyDescent="0.3">
      <c r="B316" s="11"/>
      <c r="C316" s="19"/>
      <c r="D316" s="17"/>
      <c r="E316" s="17"/>
      <c r="F316" s="14"/>
      <c r="G316" s="14"/>
      <c r="H316" s="14"/>
      <c r="I316" s="14"/>
      <c r="J316" s="14"/>
      <c r="K316" s="14"/>
      <c r="L316" s="14"/>
      <c r="M316" s="54"/>
      <c r="N316" s="14"/>
      <c r="O316" s="31"/>
      <c r="P316" s="31"/>
      <c r="Q316" s="17"/>
      <c r="R316" s="38"/>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row>
    <row r="317" spans="2:260" s="12" customFormat="1" ht="65.099999999999994" customHeight="1" x14ac:dyDescent="0.3">
      <c r="B317" s="11"/>
      <c r="C317" s="9"/>
      <c r="D317" s="16"/>
      <c r="E317" s="16"/>
      <c r="F317" s="15"/>
      <c r="G317" s="15"/>
      <c r="H317" s="15"/>
      <c r="I317" s="14"/>
      <c r="J317" s="15"/>
      <c r="K317" s="15"/>
      <c r="L317" s="15"/>
      <c r="M317" s="54"/>
      <c r="N317" s="15"/>
      <c r="O317" s="15"/>
      <c r="P317" s="15"/>
      <c r="Q317" s="16"/>
      <c r="R317" s="37"/>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row>
    <row r="318" spans="2:260" s="12" customFormat="1" ht="65.099999999999994" customHeight="1" x14ac:dyDescent="0.3">
      <c r="B318" s="11"/>
      <c r="C318" s="19"/>
      <c r="D318" s="17"/>
      <c r="E318" s="17"/>
      <c r="F318" s="14"/>
      <c r="G318" s="14"/>
      <c r="H318" s="14"/>
      <c r="I318" s="14"/>
      <c r="J318" s="14"/>
      <c r="K318" s="14"/>
      <c r="L318" s="14"/>
      <c r="M318" s="54"/>
      <c r="N318" s="14"/>
      <c r="O318" s="31"/>
      <c r="P318" s="31"/>
      <c r="Q318" s="17"/>
      <c r="R318" s="38"/>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row>
    <row r="319" spans="2:260" s="12" customFormat="1" ht="65.099999999999994" customHeight="1" x14ac:dyDescent="0.3">
      <c r="B319" s="11"/>
      <c r="C319" s="9"/>
      <c r="D319" s="16"/>
      <c r="E319" s="16"/>
      <c r="F319" s="15"/>
      <c r="G319" s="15"/>
      <c r="H319" s="15"/>
      <c r="I319" s="14"/>
      <c r="J319" s="15"/>
      <c r="K319" s="15"/>
      <c r="L319" s="15"/>
      <c r="M319" s="54"/>
      <c r="N319" s="15"/>
      <c r="O319" s="15"/>
      <c r="P319" s="15"/>
      <c r="Q319" s="16"/>
      <c r="R319" s="37"/>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row>
    <row r="320" spans="2:260" s="12" customFormat="1" ht="65.099999999999994" customHeight="1" x14ac:dyDescent="0.3">
      <c r="B320" s="11"/>
      <c r="C320" s="19"/>
      <c r="D320" s="17"/>
      <c r="E320" s="17"/>
      <c r="F320" s="14"/>
      <c r="G320" s="14"/>
      <c r="H320" s="14"/>
      <c r="I320" s="14"/>
      <c r="J320" s="14"/>
      <c r="K320" s="14"/>
      <c r="L320" s="14"/>
      <c r="M320" s="54"/>
      <c r="N320" s="14"/>
      <c r="O320" s="31"/>
      <c r="P320" s="31"/>
      <c r="Q320" s="17"/>
      <c r="R320" s="38"/>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row>
    <row r="321" spans="2:260" s="12" customFormat="1" ht="65.099999999999994" customHeight="1" x14ac:dyDescent="0.3">
      <c r="B321" s="11"/>
      <c r="C321" s="9"/>
      <c r="D321" s="16"/>
      <c r="E321" s="16"/>
      <c r="F321" s="15"/>
      <c r="G321" s="15"/>
      <c r="H321" s="15"/>
      <c r="I321" s="14"/>
      <c r="J321" s="15"/>
      <c r="K321" s="15"/>
      <c r="L321" s="15"/>
      <c r="M321" s="54"/>
      <c r="N321" s="15"/>
      <c r="O321" s="15"/>
      <c r="P321" s="15"/>
      <c r="Q321" s="16"/>
      <c r="R321" s="37"/>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row>
    <row r="322" spans="2:260" s="12" customFormat="1" ht="65.099999999999994" customHeight="1" x14ac:dyDescent="0.3">
      <c r="B322" s="11"/>
      <c r="C322" s="19"/>
      <c r="D322" s="17"/>
      <c r="E322" s="17"/>
      <c r="F322" s="14"/>
      <c r="G322" s="14"/>
      <c r="H322" s="14"/>
      <c r="I322" s="14"/>
      <c r="J322" s="14"/>
      <c r="K322" s="14"/>
      <c r="L322" s="14"/>
      <c r="M322" s="54"/>
      <c r="N322" s="14"/>
      <c r="O322" s="31"/>
      <c r="P322" s="31"/>
      <c r="Q322" s="17"/>
      <c r="R322" s="38"/>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row>
    <row r="323" spans="2:260" s="12" customFormat="1" ht="65.099999999999994" customHeight="1" x14ac:dyDescent="0.3">
      <c r="B323" s="11"/>
      <c r="C323" s="9"/>
      <c r="D323" s="16"/>
      <c r="E323" s="16"/>
      <c r="F323" s="15"/>
      <c r="G323" s="15"/>
      <c r="H323" s="15"/>
      <c r="I323" s="14"/>
      <c r="J323" s="15"/>
      <c r="K323" s="15"/>
      <c r="L323" s="15"/>
      <c r="M323" s="54"/>
      <c r="N323" s="15"/>
      <c r="O323" s="15"/>
      <c r="P323" s="15"/>
      <c r="Q323" s="16"/>
      <c r="R323" s="37"/>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row>
    <row r="324" spans="2:260" s="12" customFormat="1" ht="65.099999999999994" customHeight="1" x14ac:dyDescent="0.3">
      <c r="B324" s="11"/>
      <c r="C324" s="19"/>
      <c r="D324" s="17"/>
      <c r="E324" s="17"/>
      <c r="F324" s="14"/>
      <c r="G324" s="14"/>
      <c r="H324" s="14"/>
      <c r="I324" s="14"/>
      <c r="J324" s="14"/>
      <c r="K324" s="14"/>
      <c r="L324" s="14"/>
      <c r="M324" s="54"/>
      <c r="N324" s="14"/>
      <c r="O324" s="31"/>
      <c r="P324" s="31"/>
      <c r="Q324" s="17"/>
      <c r="R324" s="38"/>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row>
    <row r="325" spans="2:260" s="12" customFormat="1" ht="65.099999999999994" customHeight="1" x14ac:dyDescent="0.3">
      <c r="B325" s="11"/>
      <c r="C325" s="9"/>
      <c r="D325" s="16"/>
      <c r="E325" s="16"/>
      <c r="F325" s="15"/>
      <c r="G325" s="15"/>
      <c r="H325" s="15"/>
      <c r="I325" s="14"/>
      <c r="J325" s="15"/>
      <c r="K325" s="15"/>
      <c r="L325" s="15"/>
      <c r="M325" s="54"/>
      <c r="N325" s="15"/>
      <c r="O325" s="15"/>
      <c r="P325" s="15"/>
      <c r="Q325" s="16"/>
      <c r="R325" s="37"/>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row>
    <row r="326" spans="2:260" s="12" customFormat="1" ht="65.099999999999994" customHeight="1" x14ac:dyDescent="0.3">
      <c r="B326" s="11"/>
      <c r="C326" s="19"/>
      <c r="D326" s="17"/>
      <c r="E326" s="17"/>
      <c r="F326" s="14"/>
      <c r="G326" s="14"/>
      <c r="H326" s="14"/>
      <c r="I326" s="14"/>
      <c r="J326" s="14"/>
      <c r="K326" s="14"/>
      <c r="L326" s="14"/>
      <c r="M326" s="54"/>
      <c r="N326" s="14"/>
      <c r="O326" s="31"/>
      <c r="P326" s="31"/>
      <c r="Q326" s="17"/>
      <c r="R326" s="38"/>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row>
    <row r="327" spans="2:260" s="12" customFormat="1" ht="65.099999999999994" customHeight="1" x14ac:dyDescent="0.3">
      <c r="B327" s="11"/>
      <c r="C327" s="9"/>
      <c r="D327" s="16"/>
      <c r="E327" s="16"/>
      <c r="F327" s="15"/>
      <c r="G327" s="15"/>
      <c r="H327" s="15"/>
      <c r="I327" s="14"/>
      <c r="J327" s="15"/>
      <c r="K327" s="15"/>
      <c r="L327" s="15"/>
      <c r="M327" s="54"/>
      <c r="N327" s="15"/>
      <c r="O327" s="15"/>
      <c r="P327" s="15"/>
      <c r="Q327" s="16"/>
      <c r="R327" s="37"/>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row>
    <row r="328" spans="2:260" s="12" customFormat="1" ht="65.099999999999994" customHeight="1" x14ac:dyDescent="0.3">
      <c r="B328" s="11"/>
      <c r="C328" s="19"/>
      <c r="D328" s="17"/>
      <c r="E328" s="17"/>
      <c r="F328" s="14"/>
      <c r="G328" s="14"/>
      <c r="H328" s="14"/>
      <c r="I328" s="14"/>
      <c r="J328" s="14"/>
      <c r="K328" s="14"/>
      <c r="L328" s="14"/>
      <c r="M328" s="54"/>
      <c r="N328" s="14"/>
      <c r="O328" s="31"/>
      <c r="P328" s="31"/>
      <c r="Q328" s="17"/>
      <c r="R328" s="38"/>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row>
    <row r="329" spans="2:260" s="12" customFormat="1" ht="65.099999999999994" customHeight="1" x14ac:dyDescent="0.3">
      <c r="B329" s="11"/>
      <c r="C329" s="9"/>
      <c r="D329" s="16"/>
      <c r="E329" s="16"/>
      <c r="F329" s="15"/>
      <c r="G329" s="15"/>
      <c r="H329" s="15"/>
      <c r="I329" s="14"/>
      <c r="J329" s="15"/>
      <c r="K329" s="15"/>
      <c r="L329" s="15"/>
      <c r="M329" s="54"/>
      <c r="N329" s="15"/>
      <c r="O329" s="15"/>
      <c r="P329" s="15"/>
      <c r="Q329" s="16"/>
      <c r="R329" s="37"/>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row>
    <row r="330" spans="2:260" s="12" customFormat="1" ht="65.099999999999994" customHeight="1" x14ac:dyDescent="0.3">
      <c r="B330" s="11"/>
      <c r="C330" s="19"/>
      <c r="D330" s="17"/>
      <c r="E330" s="17"/>
      <c r="F330" s="14"/>
      <c r="G330" s="14"/>
      <c r="H330" s="14"/>
      <c r="I330" s="14"/>
      <c r="J330" s="14"/>
      <c r="K330" s="14"/>
      <c r="L330" s="14"/>
      <c r="M330" s="54"/>
      <c r="N330" s="14"/>
      <c r="O330" s="31"/>
      <c r="P330" s="31"/>
      <c r="Q330" s="17"/>
      <c r="R330" s="38"/>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row>
    <row r="331" spans="2:260" s="12" customFormat="1" ht="65.099999999999994" customHeight="1" x14ac:dyDescent="0.3">
      <c r="B331" s="11"/>
      <c r="C331" s="9"/>
      <c r="D331" s="16"/>
      <c r="E331" s="16"/>
      <c r="F331" s="15"/>
      <c r="G331" s="15"/>
      <c r="H331" s="15"/>
      <c r="I331" s="14"/>
      <c r="J331" s="15"/>
      <c r="K331" s="15"/>
      <c r="L331" s="15"/>
      <c r="M331" s="54"/>
      <c r="N331" s="15"/>
      <c r="O331" s="15"/>
      <c r="P331" s="15"/>
      <c r="Q331" s="16"/>
      <c r="R331" s="37"/>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row>
    <row r="332" spans="2:260" s="12" customFormat="1" ht="65.099999999999994" customHeight="1" x14ac:dyDescent="0.3">
      <c r="B332" s="11"/>
      <c r="C332" s="19"/>
      <c r="D332" s="17"/>
      <c r="E332" s="17"/>
      <c r="F332" s="14"/>
      <c r="G332" s="14"/>
      <c r="H332" s="14"/>
      <c r="I332" s="14"/>
      <c r="J332" s="14"/>
      <c r="K332" s="14"/>
      <c r="L332" s="14"/>
      <c r="M332" s="54"/>
      <c r="N332" s="14"/>
      <c r="O332" s="31"/>
      <c r="P332" s="31"/>
      <c r="Q332" s="17"/>
      <c r="R332" s="38"/>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row>
    <row r="333" spans="2:260" s="12" customFormat="1" ht="65.099999999999994" customHeight="1" x14ac:dyDescent="0.3">
      <c r="B333" s="11"/>
      <c r="C333" s="9"/>
      <c r="D333" s="16"/>
      <c r="E333" s="16"/>
      <c r="F333" s="15"/>
      <c r="G333" s="15"/>
      <c r="H333" s="15"/>
      <c r="I333" s="14"/>
      <c r="J333" s="15"/>
      <c r="K333" s="15"/>
      <c r="L333" s="15"/>
      <c r="M333" s="54"/>
      <c r="N333" s="15"/>
      <c r="O333" s="15"/>
      <c r="P333" s="15"/>
      <c r="Q333" s="16"/>
      <c r="R333" s="37"/>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row>
    <row r="334" spans="2:260" s="12" customFormat="1" ht="65.099999999999994" customHeight="1" x14ac:dyDescent="0.3">
      <c r="B334" s="11"/>
      <c r="C334" s="19"/>
      <c r="D334" s="17"/>
      <c r="E334" s="17"/>
      <c r="F334" s="14"/>
      <c r="G334" s="14"/>
      <c r="H334" s="14"/>
      <c r="I334" s="14"/>
      <c r="J334" s="14"/>
      <c r="K334" s="14"/>
      <c r="L334" s="14"/>
      <c r="M334" s="54"/>
      <c r="N334" s="14"/>
      <c r="O334" s="31"/>
      <c r="P334" s="31"/>
      <c r="Q334" s="17"/>
      <c r="R334" s="38"/>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row>
    <row r="335" spans="2:260" s="12" customFormat="1" ht="65.099999999999994" customHeight="1" x14ac:dyDescent="0.3">
      <c r="B335" s="11"/>
      <c r="C335" s="9"/>
      <c r="D335" s="16"/>
      <c r="E335" s="16"/>
      <c r="F335" s="15"/>
      <c r="G335" s="15"/>
      <c r="H335" s="15"/>
      <c r="I335" s="14"/>
      <c r="J335" s="15"/>
      <c r="K335" s="15"/>
      <c r="L335" s="15"/>
      <c r="M335" s="54"/>
      <c r="N335" s="15"/>
      <c r="O335" s="15"/>
      <c r="P335" s="15"/>
      <c r="Q335" s="16"/>
      <c r="R335" s="37"/>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row>
    <row r="336" spans="2:260" s="12" customFormat="1" ht="65.099999999999994" customHeight="1" x14ac:dyDescent="0.3">
      <c r="B336" s="11"/>
      <c r="C336" s="19"/>
      <c r="D336" s="17"/>
      <c r="E336" s="17"/>
      <c r="F336" s="14"/>
      <c r="G336" s="14"/>
      <c r="H336" s="14"/>
      <c r="I336" s="14"/>
      <c r="J336" s="14"/>
      <c r="K336" s="14"/>
      <c r="L336" s="14"/>
      <c r="M336" s="54"/>
      <c r="N336" s="14"/>
      <c r="O336" s="31"/>
      <c r="P336" s="31"/>
      <c r="Q336" s="17"/>
      <c r="R336" s="38"/>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row>
    <row r="337" spans="2:260" s="12" customFormat="1" ht="65.099999999999994" customHeight="1" x14ac:dyDescent="0.3">
      <c r="B337" s="11"/>
      <c r="C337" s="9"/>
      <c r="D337" s="16"/>
      <c r="E337" s="16"/>
      <c r="F337" s="15"/>
      <c r="G337" s="15"/>
      <c r="H337" s="15"/>
      <c r="I337" s="14"/>
      <c r="J337" s="15"/>
      <c r="K337" s="15"/>
      <c r="L337" s="15"/>
      <c r="M337" s="54"/>
      <c r="N337" s="15"/>
      <c r="O337" s="15"/>
      <c r="P337" s="15"/>
      <c r="Q337" s="16"/>
      <c r="R337" s="37"/>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row>
    <row r="338" spans="2:260" s="12" customFormat="1" ht="65.099999999999994" customHeight="1" x14ac:dyDescent="0.3">
      <c r="B338" s="11"/>
      <c r="C338" s="19"/>
      <c r="D338" s="17"/>
      <c r="E338" s="17"/>
      <c r="F338" s="14"/>
      <c r="G338" s="14"/>
      <c r="H338" s="14"/>
      <c r="I338" s="14"/>
      <c r="J338" s="14"/>
      <c r="K338" s="14"/>
      <c r="L338" s="14"/>
      <c r="M338" s="54"/>
      <c r="N338" s="14"/>
      <c r="O338" s="31"/>
      <c r="P338" s="31"/>
      <c r="Q338" s="17"/>
      <c r="R338" s="38"/>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row>
    <row r="339" spans="2:260" s="12" customFormat="1" ht="65.099999999999994" customHeight="1" x14ac:dyDescent="0.3">
      <c r="B339" s="11"/>
      <c r="C339" s="9"/>
      <c r="D339" s="16"/>
      <c r="E339" s="16"/>
      <c r="F339" s="15"/>
      <c r="G339" s="15"/>
      <c r="H339" s="15"/>
      <c r="I339" s="14"/>
      <c r="J339" s="15"/>
      <c r="K339" s="15"/>
      <c r="L339" s="15"/>
      <c r="M339" s="54"/>
      <c r="N339" s="15"/>
      <c r="O339" s="15"/>
      <c r="P339" s="15"/>
      <c r="Q339" s="16"/>
      <c r="R339" s="37"/>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row>
    <row r="340" spans="2:260" s="12" customFormat="1" ht="65.099999999999994" customHeight="1" x14ac:dyDescent="0.3">
      <c r="B340" s="11"/>
      <c r="C340" s="19"/>
      <c r="D340" s="17"/>
      <c r="E340" s="17"/>
      <c r="F340" s="14"/>
      <c r="G340" s="14"/>
      <c r="H340" s="14"/>
      <c r="I340" s="14"/>
      <c r="J340" s="14"/>
      <c r="K340" s="14"/>
      <c r="L340" s="14"/>
      <c r="M340" s="54"/>
      <c r="N340" s="14"/>
      <c r="O340" s="31"/>
      <c r="P340" s="31"/>
      <c r="Q340" s="17"/>
      <c r="R340" s="38"/>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row>
    <row r="341" spans="2:260" s="12" customFormat="1" ht="65.099999999999994" customHeight="1" x14ac:dyDescent="0.3">
      <c r="B341" s="11"/>
      <c r="C341" s="9"/>
      <c r="D341" s="16"/>
      <c r="E341" s="16"/>
      <c r="F341" s="15"/>
      <c r="G341" s="15"/>
      <c r="H341" s="15"/>
      <c r="I341" s="14"/>
      <c r="J341" s="15"/>
      <c r="K341" s="15"/>
      <c r="L341" s="15"/>
      <c r="M341" s="54"/>
      <c r="N341" s="15"/>
      <c r="O341" s="15"/>
      <c r="P341" s="15"/>
      <c r="Q341" s="16"/>
      <c r="R341" s="37"/>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row>
    <row r="342" spans="2:260" s="12" customFormat="1" ht="65.099999999999994" customHeight="1" x14ac:dyDescent="0.3">
      <c r="B342" s="11"/>
      <c r="C342" s="19"/>
      <c r="D342" s="17"/>
      <c r="E342" s="17"/>
      <c r="F342" s="14"/>
      <c r="G342" s="14"/>
      <c r="H342" s="14"/>
      <c r="I342" s="14"/>
      <c r="J342" s="14"/>
      <c r="K342" s="14"/>
      <c r="L342" s="14"/>
      <c r="M342" s="54"/>
      <c r="N342" s="14"/>
      <c r="O342" s="31"/>
      <c r="P342" s="31"/>
      <c r="Q342" s="17"/>
      <c r="R342" s="38"/>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row>
    <row r="343" spans="2:260" s="12" customFormat="1" ht="65.099999999999994" customHeight="1" x14ac:dyDescent="0.3">
      <c r="B343" s="11"/>
      <c r="C343" s="9"/>
      <c r="D343" s="16"/>
      <c r="E343" s="16"/>
      <c r="F343" s="15"/>
      <c r="G343" s="15"/>
      <c r="H343" s="15"/>
      <c r="I343" s="14"/>
      <c r="J343" s="15"/>
      <c r="K343" s="15"/>
      <c r="L343" s="15"/>
      <c r="M343" s="54"/>
      <c r="N343" s="15"/>
      <c r="O343" s="15"/>
      <c r="P343" s="15"/>
      <c r="Q343" s="16"/>
      <c r="R343" s="37"/>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row>
    <row r="344" spans="2:260" s="12" customFormat="1" ht="65.099999999999994" customHeight="1" x14ac:dyDescent="0.3">
      <c r="B344" s="11"/>
      <c r="C344" s="19"/>
      <c r="D344" s="17"/>
      <c r="E344" s="17"/>
      <c r="F344" s="14"/>
      <c r="G344" s="14"/>
      <c r="H344" s="14"/>
      <c r="I344" s="14"/>
      <c r="J344" s="14"/>
      <c r="K344" s="14"/>
      <c r="L344" s="14"/>
      <c r="M344" s="54"/>
      <c r="N344" s="14"/>
      <c r="O344" s="31"/>
      <c r="P344" s="31"/>
      <c r="Q344" s="17"/>
      <c r="R344" s="38"/>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row>
    <row r="345" spans="2:260" s="12" customFormat="1" ht="65.099999999999994" customHeight="1" x14ac:dyDescent="0.3">
      <c r="B345" s="11"/>
      <c r="C345" s="9"/>
      <c r="D345" s="16"/>
      <c r="E345" s="16"/>
      <c r="F345" s="15"/>
      <c r="G345" s="15"/>
      <c r="H345" s="15"/>
      <c r="I345" s="14"/>
      <c r="J345" s="15"/>
      <c r="K345" s="15"/>
      <c r="L345" s="15"/>
      <c r="M345" s="54"/>
      <c r="N345" s="15"/>
      <c r="O345" s="15"/>
      <c r="P345" s="15"/>
      <c r="Q345" s="16"/>
      <c r="R345" s="37"/>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row>
    <row r="346" spans="2:260" s="12" customFormat="1" ht="65.099999999999994" customHeight="1" x14ac:dyDescent="0.3">
      <c r="B346" s="11"/>
      <c r="C346" s="19"/>
      <c r="D346" s="17"/>
      <c r="E346" s="17"/>
      <c r="F346" s="14"/>
      <c r="G346" s="14"/>
      <c r="H346" s="14"/>
      <c r="I346" s="14"/>
      <c r="J346" s="14"/>
      <c r="K346" s="14"/>
      <c r="L346" s="14"/>
      <c r="M346" s="54"/>
      <c r="N346" s="14"/>
      <c r="O346" s="31"/>
      <c r="P346" s="31"/>
      <c r="Q346" s="17"/>
      <c r="R346" s="38"/>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row>
    <row r="347" spans="2:260" s="12" customFormat="1" ht="65.099999999999994" customHeight="1" x14ac:dyDescent="0.3">
      <c r="B347" s="11"/>
      <c r="C347" s="9"/>
      <c r="D347" s="16"/>
      <c r="E347" s="16"/>
      <c r="F347" s="15"/>
      <c r="G347" s="15"/>
      <c r="H347" s="15"/>
      <c r="I347" s="14"/>
      <c r="J347" s="15"/>
      <c r="K347" s="15"/>
      <c r="L347" s="15"/>
      <c r="M347" s="54"/>
      <c r="N347" s="15"/>
      <c r="O347" s="15"/>
      <c r="P347" s="15"/>
      <c r="Q347" s="16"/>
      <c r="R347" s="37"/>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row>
    <row r="348" spans="2:260" s="12" customFormat="1" ht="65.099999999999994" customHeight="1" x14ac:dyDescent="0.3">
      <c r="B348" s="11"/>
      <c r="C348" s="19"/>
      <c r="D348" s="17"/>
      <c r="E348" s="17"/>
      <c r="F348" s="14"/>
      <c r="G348" s="14"/>
      <c r="H348" s="14"/>
      <c r="I348" s="14"/>
      <c r="J348" s="14"/>
      <c r="K348" s="14"/>
      <c r="L348" s="14"/>
      <c r="M348" s="54"/>
      <c r="N348" s="14"/>
      <c r="O348" s="31"/>
      <c r="P348" s="31"/>
      <c r="Q348" s="17"/>
      <c r="R348" s="38"/>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row>
    <row r="349" spans="2:260" s="12" customFormat="1" ht="65.099999999999994" customHeight="1" x14ac:dyDescent="0.3">
      <c r="B349" s="11"/>
      <c r="C349" s="9"/>
      <c r="D349" s="16"/>
      <c r="E349" s="16"/>
      <c r="F349" s="15"/>
      <c r="G349" s="15"/>
      <c r="H349" s="15"/>
      <c r="I349" s="14"/>
      <c r="J349" s="15"/>
      <c r="K349" s="15"/>
      <c r="L349" s="15"/>
      <c r="M349" s="54"/>
      <c r="N349" s="15"/>
      <c r="O349" s="15"/>
      <c r="P349" s="15"/>
      <c r="Q349" s="16"/>
      <c r="R349" s="37"/>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row>
    <row r="350" spans="2:260" s="12" customFormat="1" ht="65.099999999999994" customHeight="1" x14ac:dyDescent="0.3">
      <c r="B350" s="11"/>
      <c r="C350" s="19"/>
      <c r="D350" s="17"/>
      <c r="E350" s="17"/>
      <c r="F350" s="14"/>
      <c r="G350" s="14"/>
      <c r="H350" s="14"/>
      <c r="I350" s="14"/>
      <c r="J350" s="14"/>
      <c r="K350" s="14"/>
      <c r="L350" s="14"/>
      <c r="M350" s="54"/>
      <c r="N350" s="14"/>
      <c r="O350" s="31"/>
      <c r="P350" s="31"/>
      <c r="Q350" s="17"/>
      <c r="R350" s="38"/>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row>
    <row r="351" spans="2:260" s="12" customFormat="1" ht="65.099999999999994" customHeight="1" x14ac:dyDescent="0.3">
      <c r="B351" s="11"/>
      <c r="C351" s="9"/>
      <c r="D351" s="16"/>
      <c r="E351" s="16"/>
      <c r="F351" s="15"/>
      <c r="G351" s="15"/>
      <c r="H351" s="15"/>
      <c r="I351" s="14"/>
      <c r="J351" s="15"/>
      <c r="K351" s="15"/>
      <c r="L351" s="15"/>
      <c r="M351" s="54"/>
      <c r="N351" s="15"/>
      <c r="O351" s="15"/>
      <c r="P351" s="15"/>
      <c r="Q351" s="16"/>
      <c r="R351" s="37"/>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row>
    <row r="352" spans="2:260" s="12" customFormat="1" ht="65.099999999999994" customHeight="1" x14ac:dyDescent="0.3">
      <c r="B352" s="11"/>
      <c r="C352" s="19"/>
      <c r="D352" s="17"/>
      <c r="E352" s="17"/>
      <c r="F352" s="14"/>
      <c r="G352" s="14"/>
      <c r="H352" s="14"/>
      <c r="I352" s="14"/>
      <c r="J352" s="14"/>
      <c r="K352" s="14"/>
      <c r="L352" s="14"/>
      <c r="M352" s="54"/>
      <c r="N352" s="14"/>
      <c r="O352" s="31"/>
      <c r="P352" s="31"/>
      <c r="Q352" s="17"/>
      <c r="R352" s="38"/>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row>
    <row r="353" spans="2:260" s="12" customFormat="1" ht="14.4" x14ac:dyDescent="0.3">
      <c r="B353" s="11"/>
      <c r="C353" s="1"/>
      <c r="D353" s="1"/>
      <c r="E353" s="1"/>
      <c r="F353" s="1"/>
      <c r="G353" s="1"/>
      <c r="H353" s="1"/>
      <c r="I353" s="1"/>
      <c r="J353" s="1"/>
      <c r="K353" s="1"/>
      <c r="L353" s="1"/>
      <c r="M353" s="55"/>
      <c r="N353" s="1"/>
      <c r="O353" s="18"/>
      <c r="P353" s="18"/>
      <c r="Q353" s="1"/>
      <c r="R353" s="1"/>
      <c r="S353" s="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row>
    <row r="354" spans="2:260" s="12" customFormat="1" ht="14.4" x14ac:dyDescent="0.3">
      <c r="B354" s="11"/>
      <c r="C354" s="1"/>
      <c r="D354" s="1"/>
      <c r="E354" s="1"/>
      <c r="F354" s="1"/>
      <c r="G354" s="1"/>
      <c r="H354" s="1"/>
      <c r="I354" s="1"/>
      <c r="J354" s="1"/>
      <c r="K354" s="1"/>
      <c r="L354" s="1"/>
      <c r="M354" s="1"/>
      <c r="N354" s="1"/>
      <c r="O354" s="18"/>
      <c r="P354" s="18"/>
      <c r="Q354" s="1"/>
      <c r="R354" s="1"/>
      <c r="S354" s="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row>
    <row r="355" spans="2:260" s="12" customFormat="1" ht="14.4" x14ac:dyDescent="0.3">
      <c r="B355" s="11"/>
      <c r="C355" s="1"/>
      <c r="D355" s="1"/>
      <c r="E355" s="1"/>
      <c r="F355" s="1"/>
      <c r="G355" s="1"/>
      <c r="H355" s="1"/>
      <c r="I355" s="1"/>
      <c r="J355" s="1"/>
      <c r="K355" s="1"/>
      <c r="L355" s="1"/>
      <c r="M355" s="1"/>
      <c r="N355" s="1"/>
      <c r="O355" s="18"/>
      <c r="P355" s="18"/>
      <c r="Q355" s="1"/>
      <c r="R355" s="1"/>
      <c r="S355" s="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row>
    <row r="356" spans="2:260" s="12" customFormat="1" ht="14.4" x14ac:dyDescent="0.3">
      <c r="B356" s="11"/>
      <c r="C356" s="1"/>
      <c r="D356" s="1"/>
      <c r="E356" s="1"/>
      <c r="F356" s="1"/>
      <c r="G356" s="1"/>
      <c r="H356" s="1"/>
      <c r="I356" s="1"/>
      <c r="J356" s="1"/>
      <c r="K356" s="1"/>
      <c r="L356" s="1"/>
      <c r="M356" s="1"/>
      <c r="N356" s="1"/>
      <c r="O356" s="18"/>
      <c r="P356" s="18"/>
      <c r="Q356" s="1"/>
      <c r="R356" s="1"/>
      <c r="S356" s="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row>
    <row r="357" spans="2:260" s="12" customFormat="1" ht="14.4" x14ac:dyDescent="0.3">
      <c r="B357" s="11"/>
      <c r="C357" s="1"/>
      <c r="D357" s="1"/>
      <c r="E357" s="1"/>
      <c r="F357" s="1"/>
      <c r="G357" s="1"/>
      <c r="H357" s="1"/>
      <c r="I357" s="1"/>
      <c r="J357" s="1"/>
      <c r="K357" s="1"/>
      <c r="L357" s="1"/>
      <c r="M357" s="1"/>
      <c r="N357" s="1"/>
      <c r="O357" s="18"/>
      <c r="P357" s="18"/>
      <c r="Q357" s="1"/>
      <c r="R357" s="1"/>
      <c r="S357" s="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row>
    <row r="358" spans="2:260" s="12" customFormat="1" ht="14.4" x14ac:dyDescent="0.3">
      <c r="B358" s="11"/>
      <c r="C358" s="1"/>
      <c r="D358" s="1"/>
      <c r="E358" s="1"/>
      <c r="F358" s="1"/>
      <c r="G358" s="1"/>
      <c r="H358" s="1"/>
      <c r="I358" s="1"/>
      <c r="J358" s="1"/>
      <c r="K358" s="1"/>
      <c r="L358" s="1"/>
      <c r="M358" s="1"/>
      <c r="N358" s="1"/>
      <c r="O358" s="18"/>
      <c r="P358" s="18"/>
      <c r="Q358" s="1"/>
      <c r="R358" s="1"/>
      <c r="S358" s="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row>
    <row r="359" spans="2:260" s="12" customFormat="1" ht="14.4" x14ac:dyDescent="0.3">
      <c r="B359" s="11"/>
      <c r="C359" s="1"/>
      <c r="D359" s="1"/>
      <c r="E359" s="1"/>
      <c r="F359" s="1"/>
      <c r="G359" s="1"/>
      <c r="H359" s="1"/>
      <c r="I359" s="1"/>
      <c r="J359" s="1"/>
      <c r="K359" s="1"/>
      <c r="L359" s="1"/>
      <c r="M359" s="1"/>
      <c r="N359" s="1"/>
      <c r="O359" s="18"/>
      <c r="P359" s="18"/>
      <c r="Q359" s="1"/>
      <c r="R359" s="1"/>
      <c r="S359" s="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row>
    <row r="360" spans="2:260" s="12" customFormat="1" ht="14.4" x14ac:dyDescent="0.3">
      <c r="B360" s="11"/>
      <c r="C360" s="1"/>
      <c r="D360" s="1"/>
      <c r="E360" s="1"/>
      <c r="F360" s="1"/>
      <c r="G360" s="1"/>
      <c r="H360" s="1"/>
      <c r="I360" s="1"/>
      <c r="J360" s="1"/>
      <c r="K360" s="1"/>
      <c r="L360" s="1"/>
      <c r="M360" s="1"/>
      <c r="N360" s="1"/>
      <c r="O360" s="18"/>
      <c r="P360" s="18"/>
      <c r="Q360" s="1"/>
      <c r="R360" s="1"/>
      <c r="S360" s="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row>
    <row r="361" spans="2:260" s="12" customFormat="1" ht="15" customHeight="1" x14ac:dyDescent="0.3">
      <c r="B361" s="11"/>
      <c r="C361" s="1"/>
      <c r="D361" s="1"/>
      <c r="E361" s="1"/>
      <c r="F361" s="1"/>
      <c r="G361" s="1"/>
      <c r="H361" s="1"/>
      <c r="I361" s="1"/>
      <c r="J361" s="1"/>
      <c r="K361" s="1"/>
      <c r="L361" s="1"/>
      <c r="M361" s="1"/>
      <c r="N361" s="1"/>
      <c r="O361" s="18"/>
      <c r="P361" s="18"/>
      <c r="Q361" s="1"/>
      <c r="R361" s="1"/>
      <c r="S361" s="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row>
    <row r="362" spans="2:260" s="12" customFormat="1" ht="15" customHeight="1" x14ac:dyDescent="0.3">
      <c r="B362" s="11"/>
      <c r="C362" s="1"/>
      <c r="D362" s="1"/>
      <c r="E362" s="1"/>
      <c r="F362" s="1"/>
      <c r="G362" s="1"/>
      <c r="H362" s="1"/>
      <c r="I362" s="1"/>
      <c r="J362" s="1"/>
      <c r="K362" s="1"/>
      <c r="L362" s="1"/>
      <c r="M362" s="1"/>
      <c r="N362" s="1"/>
      <c r="O362" s="18"/>
      <c r="P362" s="18"/>
      <c r="Q362" s="1"/>
      <c r="R362" s="1"/>
      <c r="S362" s="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row>
    <row r="363" spans="2:260" s="12" customFormat="1" ht="15" customHeight="1" x14ac:dyDescent="0.3">
      <c r="B363" s="11"/>
      <c r="C363" s="1"/>
      <c r="D363" s="1"/>
      <c r="E363" s="1"/>
      <c r="F363" s="1"/>
      <c r="G363" s="1"/>
      <c r="H363" s="1"/>
      <c r="I363" s="1"/>
      <c r="J363" s="1"/>
      <c r="K363" s="1"/>
      <c r="L363" s="1"/>
      <c r="M363" s="1"/>
      <c r="N363" s="1"/>
      <c r="O363" s="18"/>
      <c r="P363" s="18"/>
      <c r="Q363" s="1"/>
      <c r="R363" s="1"/>
      <c r="S363" s="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row>
    <row r="364" spans="2:260" s="12" customFormat="1" ht="15" customHeight="1" x14ac:dyDescent="0.3">
      <c r="B364" s="11"/>
      <c r="C364" s="1"/>
      <c r="D364" s="1"/>
      <c r="E364" s="1"/>
      <c r="F364" s="1"/>
      <c r="G364" s="1"/>
      <c r="H364" s="1"/>
      <c r="I364" s="1"/>
      <c r="J364" s="1"/>
      <c r="K364" s="1"/>
      <c r="L364" s="1"/>
      <c r="M364" s="1"/>
      <c r="N364" s="1"/>
      <c r="O364" s="18"/>
      <c r="P364" s="18"/>
      <c r="Q364" s="1"/>
      <c r="R364" s="1"/>
      <c r="S364" s="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row>
    <row r="365" spans="2:260" s="12" customFormat="1" ht="15" customHeight="1" x14ac:dyDescent="0.3">
      <c r="B365" s="11"/>
      <c r="C365" s="1"/>
      <c r="D365" s="1"/>
      <c r="E365" s="1"/>
      <c r="F365" s="1"/>
      <c r="G365" s="1"/>
      <c r="H365" s="1"/>
      <c r="I365" s="1"/>
      <c r="J365" s="1"/>
      <c r="K365" s="1"/>
      <c r="L365" s="1"/>
      <c r="M365" s="1"/>
      <c r="N365" s="1"/>
      <c r="O365" s="18"/>
      <c r="P365" s="18"/>
      <c r="Q365" s="1"/>
      <c r="R365" s="1"/>
      <c r="S365" s="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row>
    <row r="366" spans="2:260" s="12" customFormat="1" ht="15" customHeight="1" x14ac:dyDescent="0.3">
      <c r="B366" s="11"/>
      <c r="C366" s="1"/>
      <c r="D366" s="1"/>
      <c r="E366" s="1"/>
      <c r="F366" s="1"/>
      <c r="G366" s="1"/>
      <c r="H366" s="1"/>
      <c r="I366" s="1"/>
      <c r="J366" s="1"/>
      <c r="K366" s="1"/>
      <c r="L366" s="1"/>
      <c r="M366" s="1"/>
      <c r="N366" s="1"/>
      <c r="O366" s="18"/>
      <c r="P366" s="18"/>
      <c r="Q366" s="1"/>
      <c r="R366" s="1"/>
      <c r="S366" s="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row>
    <row r="367" spans="2:260" s="12" customFormat="1" ht="15" customHeight="1" x14ac:dyDescent="0.3">
      <c r="B367" s="11"/>
      <c r="C367" s="1"/>
      <c r="D367" s="1"/>
      <c r="E367" s="1"/>
      <c r="F367" s="1"/>
      <c r="G367" s="1"/>
      <c r="H367" s="1"/>
      <c r="I367" s="1"/>
      <c r="J367" s="1"/>
      <c r="K367" s="1"/>
      <c r="L367" s="1"/>
      <c r="M367" s="1"/>
      <c r="N367" s="1"/>
      <c r="O367" s="18"/>
      <c r="P367" s="18"/>
      <c r="Q367" s="1"/>
      <c r="R367" s="1"/>
      <c r="S367" s="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row>
    <row r="368" spans="2:260" s="12" customFormat="1" ht="15" customHeight="1" x14ac:dyDescent="0.3">
      <c r="B368" s="11"/>
      <c r="C368" s="1"/>
      <c r="D368" s="1"/>
      <c r="E368" s="1"/>
      <c r="F368" s="1"/>
      <c r="G368" s="1"/>
      <c r="H368" s="1"/>
      <c r="I368" s="1"/>
      <c r="J368" s="1"/>
      <c r="K368" s="1"/>
      <c r="L368" s="1"/>
      <c r="M368" s="1"/>
      <c r="N368" s="1"/>
      <c r="O368" s="18"/>
      <c r="P368" s="18"/>
      <c r="Q368" s="1"/>
      <c r="R368" s="1"/>
      <c r="S368" s="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row>
    <row r="369" spans="2:260" s="12" customFormat="1" ht="15" customHeight="1" x14ac:dyDescent="0.3">
      <c r="B369" s="11"/>
      <c r="C369" s="1"/>
      <c r="D369" s="1"/>
      <c r="E369" s="1"/>
      <c r="F369" s="1"/>
      <c r="G369" s="1"/>
      <c r="H369" s="1"/>
      <c r="I369" s="1"/>
      <c r="J369" s="1"/>
      <c r="K369" s="1"/>
      <c r="L369" s="1"/>
      <c r="M369" s="1"/>
      <c r="N369" s="1"/>
      <c r="O369" s="18"/>
      <c r="P369" s="18"/>
      <c r="Q369" s="1"/>
      <c r="R369" s="1"/>
      <c r="S369" s="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row>
    <row r="370" spans="2:260" s="12" customFormat="1" ht="15" customHeight="1" x14ac:dyDescent="0.3">
      <c r="B370" s="11"/>
      <c r="C370" s="1"/>
      <c r="D370" s="1"/>
      <c r="E370" s="1"/>
      <c r="F370" s="1"/>
      <c r="G370" s="1"/>
      <c r="H370" s="1"/>
      <c r="I370" s="1"/>
      <c r="J370" s="1"/>
      <c r="K370" s="1"/>
      <c r="L370" s="1"/>
      <c r="M370" s="1"/>
      <c r="N370" s="1"/>
      <c r="O370" s="18"/>
      <c r="P370" s="18"/>
      <c r="Q370" s="1"/>
      <c r="R370" s="1"/>
      <c r="S370" s="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row>
    <row r="371" spans="2:260" s="12" customFormat="1" ht="15" customHeight="1" x14ac:dyDescent="0.3">
      <c r="B371" s="11"/>
      <c r="C371" s="1"/>
      <c r="D371" s="1"/>
      <c r="E371" s="1"/>
      <c r="F371" s="1"/>
      <c r="G371" s="1"/>
      <c r="H371" s="1"/>
      <c r="I371" s="1"/>
      <c r="J371" s="1"/>
      <c r="K371" s="1"/>
      <c r="L371" s="1"/>
      <c r="M371" s="1"/>
      <c r="N371" s="1"/>
      <c r="O371" s="18"/>
      <c r="P371" s="18"/>
      <c r="Q371" s="1"/>
      <c r="R371" s="1"/>
      <c r="S371" s="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row>
    <row r="372" spans="2:260" s="12" customFormat="1" ht="15" customHeight="1" x14ac:dyDescent="0.3">
      <c r="B372" s="11"/>
      <c r="C372" s="1"/>
      <c r="D372" s="1"/>
      <c r="E372" s="1"/>
      <c r="F372" s="1"/>
      <c r="G372" s="1"/>
      <c r="H372" s="1"/>
      <c r="I372" s="1"/>
      <c r="J372" s="1"/>
      <c r="K372" s="1"/>
      <c r="L372" s="1"/>
      <c r="M372" s="1"/>
      <c r="N372" s="1"/>
      <c r="O372" s="18"/>
      <c r="P372" s="18"/>
      <c r="Q372" s="1"/>
      <c r="R372" s="1"/>
      <c r="S372" s="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row>
    <row r="373" spans="2:260" s="12" customFormat="1" ht="15" customHeight="1" x14ac:dyDescent="0.3">
      <c r="B373" s="11"/>
      <c r="C373" s="1"/>
      <c r="D373" s="1"/>
      <c r="E373" s="1"/>
      <c r="F373" s="1"/>
      <c r="G373" s="1"/>
      <c r="H373" s="1"/>
      <c r="I373" s="1"/>
      <c r="J373" s="1"/>
      <c r="K373" s="1"/>
      <c r="L373" s="1"/>
      <c r="M373" s="1"/>
      <c r="N373" s="1"/>
      <c r="O373" s="18"/>
      <c r="P373" s="18"/>
      <c r="Q373" s="1"/>
      <c r="R373" s="1"/>
      <c r="S373" s="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row>
    <row r="374" spans="2:260" s="12" customFormat="1" ht="15" customHeight="1" x14ac:dyDescent="0.3">
      <c r="B374" s="11"/>
      <c r="C374" s="1"/>
      <c r="D374" s="1"/>
      <c r="E374" s="1"/>
      <c r="F374" s="1"/>
      <c r="G374" s="1"/>
      <c r="H374" s="1"/>
      <c r="I374" s="1"/>
      <c r="J374" s="1"/>
      <c r="K374" s="1"/>
      <c r="L374" s="1"/>
      <c r="M374" s="1"/>
      <c r="N374" s="1"/>
      <c r="O374" s="18"/>
      <c r="P374" s="18"/>
      <c r="Q374" s="1"/>
      <c r="R374" s="1"/>
      <c r="S374" s="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row>
    <row r="375" spans="2:260" s="12" customFormat="1" ht="15" customHeight="1" x14ac:dyDescent="0.3">
      <c r="B375" s="11"/>
      <c r="C375" s="1"/>
      <c r="D375" s="1"/>
      <c r="E375" s="1"/>
      <c r="F375" s="1"/>
      <c r="G375" s="1"/>
      <c r="H375" s="1"/>
      <c r="I375" s="1"/>
      <c r="J375" s="1"/>
      <c r="K375" s="1"/>
      <c r="L375" s="1"/>
      <c r="M375" s="1"/>
      <c r="N375" s="1"/>
      <c r="O375" s="18"/>
      <c r="P375" s="18"/>
      <c r="Q375" s="1"/>
      <c r="R375" s="1"/>
      <c r="S375" s="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row>
    <row r="376" spans="2:260" s="12" customFormat="1" ht="15" customHeight="1" x14ac:dyDescent="0.3">
      <c r="B376" s="11"/>
      <c r="C376" s="1"/>
      <c r="D376" s="1"/>
      <c r="E376" s="1"/>
      <c r="F376" s="1"/>
      <c r="G376" s="1"/>
      <c r="H376" s="1"/>
      <c r="I376" s="1"/>
      <c r="J376" s="1"/>
      <c r="K376" s="1"/>
      <c r="L376" s="1"/>
      <c r="M376" s="1"/>
      <c r="N376" s="1"/>
      <c r="O376" s="18"/>
      <c r="P376" s="18"/>
      <c r="Q376" s="1"/>
      <c r="R376" s="1"/>
      <c r="S376" s="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row>
    <row r="377" spans="2:260" s="12" customFormat="1" ht="15" customHeight="1" x14ac:dyDescent="0.3">
      <c r="B377" s="11"/>
      <c r="C377" s="1"/>
      <c r="D377" s="1"/>
      <c r="E377" s="1"/>
      <c r="F377" s="1"/>
      <c r="G377" s="1"/>
      <c r="H377" s="1"/>
      <c r="I377" s="1"/>
      <c r="J377" s="1"/>
      <c r="K377" s="1"/>
      <c r="L377" s="1"/>
      <c r="M377" s="1"/>
      <c r="N377" s="1"/>
      <c r="O377" s="18"/>
      <c r="P377" s="18"/>
      <c r="Q377" s="1"/>
      <c r="R377" s="1"/>
      <c r="S377" s="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row>
    <row r="378" spans="2:260" s="12" customFormat="1" ht="15" customHeight="1" x14ac:dyDescent="0.3">
      <c r="B378" s="11"/>
      <c r="C378" s="1"/>
      <c r="D378" s="1"/>
      <c r="E378" s="1"/>
      <c r="F378" s="1"/>
      <c r="G378" s="1"/>
      <c r="H378" s="1"/>
      <c r="I378" s="1"/>
      <c r="J378" s="1"/>
      <c r="K378" s="1"/>
      <c r="L378" s="1"/>
      <c r="M378" s="1"/>
      <c r="N378" s="1"/>
      <c r="O378" s="18"/>
      <c r="P378" s="18"/>
      <c r="Q378" s="1"/>
      <c r="R378" s="1"/>
      <c r="S378" s="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row>
    <row r="379" spans="2:260" s="12" customFormat="1" ht="15" customHeight="1" x14ac:dyDescent="0.3">
      <c r="B379" s="11"/>
      <c r="C379" s="1"/>
      <c r="D379" s="1"/>
      <c r="E379" s="1"/>
      <c r="F379" s="1"/>
      <c r="G379" s="1"/>
      <c r="H379" s="1"/>
      <c r="I379" s="1"/>
      <c r="J379" s="1"/>
      <c r="K379" s="1"/>
      <c r="L379" s="1"/>
      <c r="M379" s="1"/>
      <c r="N379" s="1"/>
      <c r="O379" s="18"/>
      <c r="P379" s="18"/>
      <c r="Q379" s="1"/>
      <c r="R379" s="1"/>
      <c r="S379" s="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row>
    <row r="380" spans="2:260" s="12" customFormat="1" ht="15" customHeight="1" x14ac:dyDescent="0.3">
      <c r="B380" s="11"/>
      <c r="C380" s="1"/>
      <c r="D380" s="1"/>
      <c r="E380" s="1"/>
      <c r="F380" s="1"/>
      <c r="G380" s="1"/>
      <c r="H380" s="1"/>
      <c r="I380" s="1"/>
      <c r="J380" s="1"/>
      <c r="K380" s="1"/>
      <c r="L380" s="1"/>
      <c r="M380" s="1"/>
      <c r="N380" s="1"/>
      <c r="O380" s="18"/>
      <c r="P380" s="18"/>
      <c r="Q380" s="1"/>
      <c r="R380" s="1"/>
      <c r="S380" s="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row>
    <row r="381" spans="2:260" s="12" customFormat="1" ht="15" customHeight="1" x14ac:dyDescent="0.3">
      <c r="B381" s="11"/>
      <c r="C381" s="1"/>
      <c r="D381" s="1"/>
      <c r="E381" s="1"/>
      <c r="F381" s="1"/>
      <c r="G381" s="1"/>
      <c r="H381" s="1"/>
      <c r="I381" s="1"/>
      <c r="J381" s="1"/>
      <c r="K381" s="1"/>
      <c r="L381" s="1"/>
      <c r="M381" s="1"/>
      <c r="N381" s="1"/>
      <c r="O381" s="18"/>
      <c r="P381" s="18"/>
      <c r="Q381" s="1"/>
      <c r="R381" s="1"/>
      <c r="S381" s="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row>
    <row r="382" spans="2:260" s="12" customFormat="1" ht="15" customHeight="1" x14ac:dyDescent="0.3">
      <c r="B382" s="11"/>
      <c r="C382" s="1"/>
      <c r="D382" s="1"/>
      <c r="E382" s="1"/>
      <c r="F382" s="1"/>
      <c r="G382" s="1"/>
      <c r="H382" s="1"/>
      <c r="I382" s="1"/>
      <c r="J382" s="1"/>
      <c r="K382" s="1"/>
      <c r="L382" s="1"/>
      <c r="M382" s="1"/>
      <c r="N382" s="1"/>
      <c r="O382" s="18"/>
      <c r="P382" s="18"/>
      <c r="Q382" s="1"/>
      <c r="R382" s="1"/>
      <c r="S382" s="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row>
    <row r="383" spans="2:260" s="12" customFormat="1" ht="15" customHeight="1" x14ac:dyDescent="0.3">
      <c r="B383" s="11"/>
      <c r="C383" s="1"/>
      <c r="D383" s="1"/>
      <c r="E383" s="1"/>
      <c r="F383" s="1"/>
      <c r="G383" s="1"/>
      <c r="H383" s="1"/>
      <c r="I383" s="1"/>
      <c r="J383" s="1"/>
      <c r="K383" s="1"/>
      <c r="L383" s="1"/>
      <c r="M383" s="1"/>
      <c r="N383" s="1"/>
      <c r="O383" s="18"/>
      <c r="P383" s="18"/>
      <c r="Q383" s="1"/>
      <c r="R383" s="1"/>
      <c r="S383" s="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row>
    <row r="384" spans="2:260" s="12" customFormat="1" ht="15" customHeight="1" x14ac:dyDescent="0.3">
      <c r="B384" s="11"/>
      <c r="C384" s="1"/>
      <c r="D384" s="1"/>
      <c r="E384" s="1"/>
      <c r="F384" s="1"/>
      <c r="G384" s="1"/>
      <c r="H384" s="1"/>
      <c r="I384" s="1"/>
      <c r="J384" s="1"/>
      <c r="K384" s="1"/>
      <c r="L384" s="1"/>
      <c r="M384" s="1"/>
      <c r="N384" s="1"/>
      <c r="O384" s="18"/>
      <c r="P384" s="18"/>
      <c r="Q384" s="1"/>
      <c r="R384" s="1"/>
      <c r="S384" s="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row>
    <row r="385" spans="2:260" s="12" customFormat="1" ht="15" customHeight="1" x14ac:dyDescent="0.3">
      <c r="B385" s="11"/>
      <c r="C385" s="1"/>
      <c r="D385" s="1"/>
      <c r="E385" s="1"/>
      <c r="F385" s="1"/>
      <c r="G385" s="1"/>
      <c r="H385" s="1"/>
      <c r="I385" s="1"/>
      <c r="J385" s="1"/>
      <c r="K385" s="1"/>
      <c r="L385" s="1"/>
      <c r="M385" s="1"/>
      <c r="N385" s="1"/>
      <c r="O385" s="18"/>
      <c r="P385" s="18"/>
      <c r="Q385" s="1"/>
      <c r="R385" s="1"/>
      <c r="S385" s="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row>
    <row r="386" spans="2:260" s="12" customFormat="1" ht="15" customHeight="1" x14ac:dyDescent="0.3">
      <c r="B386" s="11"/>
      <c r="C386" s="1"/>
      <c r="D386" s="1"/>
      <c r="E386" s="1"/>
      <c r="F386" s="1"/>
      <c r="G386" s="1"/>
      <c r="H386" s="1"/>
      <c r="I386" s="1"/>
      <c r="J386" s="1"/>
      <c r="K386" s="1"/>
      <c r="L386" s="1"/>
      <c r="M386" s="1"/>
      <c r="N386" s="1"/>
      <c r="O386" s="18"/>
      <c r="P386" s="18"/>
      <c r="Q386" s="1"/>
      <c r="R386" s="1"/>
      <c r="S386" s="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row>
    <row r="387" spans="2:260" s="12" customFormat="1" ht="15" customHeight="1" x14ac:dyDescent="0.3">
      <c r="B387" s="11"/>
      <c r="C387" s="1"/>
      <c r="D387" s="1"/>
      <c r="E387" s="1"/>
      <c r="F387" s="1"/>
      <c r="G387" s="1"/>
      <c r="H387" s="1"/>
      <c r="I387" s="1"/>
      <c r="J387" s="1"/>
      <c r="K387" s="1"/>
      <c r="L387" s="1"/>
      <c r="M387" s="1"/>
      <c r="N387" s="1"/>
      <c r="O387" s="18"/>
      <c r="P387" s="18"/>
      <c r="Q387" s="1"/>
      <c r="R387" s="1"/>
      <c r="S387" s="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row>
    <row r="388" spans="2:260" s="12" customFormat="1" ht="15" customHeight="1" x14ac:dyDescent="0.3">
      <c r="B388" s="11"/>
      <c r="C388" s="1"/>
      <c r="D388" s="1"/>
      <c r="E388" s="1"/>
      <c r="F388" s="1"/>
      <c r="G388" s="1"/>
      <c r="H388" s="1"/>
      <c r="I388" s="1"/>
      <c r="J388" s="1"/>
      <c r="K388" s="1"/>
      <c r="L388" s="1"/>
      <c r="M388" s="1"/>
      <c r="N388" s="1"/>
      <c r="O388" s="18"/>
      <c r="P388" s="18"/>
      <c r="Q388" s="1"/>
      <c r="R388" s="1"/>
      <c r="S388" s="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row>
    <row r="389" spans="2:260" s="12" customFormat="1" ht="15" customHeight="1" x14ac:dyDescent="0.3">
      <c r="B389" s="11"/>
      <c r="C389" s="1"/>
      <c r="D389" s="1"/>
      <c r="E389" s="1"/>
      <c r="F389" s="1"/>
      <c r="G389" s="1"/>
      <c r="H389" s="1"/>
      <c r="I389" s="1"/>
      <c r="J389" s="1"/>
      <c r="K389" s="1"/>
      <c r="L389" s="1"/>
      <c r="M389" s="1"/>
      <c r="N389" s="1"/>
      <c r="O389" s="18"/>
      <c r="P389" s="18"/>
      <c r="Q389" s="1"/>
      <c r="R389" s="1"/>
      <c r="S389" s="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row>
    <row r="390" spans="2:260" s="12" customFormat="1" ht="15" customHeight="1" x14ac:dyDescent="0.3">
      <c r="B390" s="11"/>
      <c r="C390" s="1"/>
      <c r="D390" s="1"/>
      <c r="E390" s="1"/>
      <c r="F390" s="1"/>
      <c r="G390" s="1"/>
      <c r="H390" s="1"/>
      <c r="I390" s="1"/>
      <c r="J390" s="1"/>
      <c r="K390" s="1"/>
      <c r="L390" s="1"/>
      <c r="M390" s="1"/>
      <c r="N390" s="1"/>
      <c r="O390" s="18"/>
      <c r="P390" s="18"/>
      <c r="Q390" s="1"/>
      <c r="R390" s="1"/>
      <c r="S390" s="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row>
    <row r="391" spans="2:260" s="12" customFormat="1" ht="15" customHeight="1" x14ac:dyDescent="0.3">
      <c r="B391" s="11"/>
      <c r="C391" s="1"/>
      <c r="D391" s="1"/>
      <c r="E391" s="1"/>
      <c r="F391" s="1"/>
      <c r="G391" s="1"/>
      <c r="H391" s="1"/>
      <c r="I391" s="1"/>
      <c r="J391" s="1"/>
      <c r="K391" s="1"/>
      <c r="L391" s="1"/>
      <c r="M391" s="1"/>
      <c r="N391" s="1"/>
      <c r="O391" s="18"/>
      <c r="P391" s="18"/>
      <c r="Q391" s="1"/>
      <c r="R391" s="1"/>
      <c r="S391" s="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row>
    <row r="392" spans="2:260" s="12" customFormat="1" ht="15" customHeight="1" x14ac:dyDescent="0.3">
      <c r="B392" s="11"/>
      <c r="C392" s="1"/>
      <c r="D392" s="1"/>
      <c r="E392" s="1"/>
      <c r="F392" s="1"/>
      <c r="G392" s="1"/>
      <c r="H392" s="1"/>
      <c r="I392" s="1"/>
      <c r="J392" s="1"/>
      <c r="K392" s="1"/>
      <c r="L392" s="1"/>
      <c r="M392" s="1"/>
      <c r="N392" s="1"/>
      <c r="O392" s="18"/>
      <c r="P392" s="18"/>
      <c r="Q392" s="1"/>
      <c r="R392" s="1"/>
      <c r="S392" s="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row>
    <row r="393" spans="2:260" s="12" customFormat="1" ht="15" customHeight="1" x14ac:dyDescent="0.3">
      <c r="B393" s="11"/>
      <c r="C393" s="1"/>
      <c r="D393" s="1"/>
      <c r="E393" s="1"/>
      <c r="F393" s="1"/>
      <c r="G393" s="1"/>
      <c r="H393" s="1"/>
      <c r="I393" s="1"/>
      <c r="J393" s="1"/>
      <c r="K393" s="1"/>
      <c r="L393" s="1"/>
      <c r="M393" s="1"/>
      <c r="N393" s="1"/>
      <c r="O393" s="18"/>
      <c r="P393" s="18"/>
      <c r="Q393" s="1"/>
      <c r="R393" s="1"/>
      <c r="S393" s="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row>
    <row r="394" spans="2:260" s="12" customFormat="1" ht="15" customHeight="1" x14ac:dyDescent="0.3">
      <c r="B394" s="11"/>
      <c r="C394" s="1"/>
      <c r="D394" s="1"/>
      <c r="E394" s="1"/>
      <c r="F394" s="1"/>
      <c r="G394" s="1"/>
      <c r="H394" s="1"/>
      <c r="I394" s="1"/>
      <c r="J394" s="1"/>
      <c r="K394" s="1"/>
      <c r="L394" s="1"/>
      <c r="M394" s="1"/>
      <c r="N394" s="1"/>
      <c r="O394" s="18"/>
      <c r="P394" s="18"/>
      <c r="Q394" s="1"/>
      <c r="R394" s="1"/>
      <c r="S394" s="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row>
    <row r="395" spans="2:260" s="12" customFormat="1" ht="15" customHeight="1" x14ac:dyDescent="0.3">
      <c r="B395" s="11"/>
      <c r="C395" s="1"/>
      <c r="D395" s="1"/>
      <c r="E395" s="1"/>
      <c r="F395" s="1"/>
      <c r="G395" s="1"/>
      <c r="H395" s="1"/>
      <c r="I395" s="1"/>
      <c r="J395" s="1"/>
      <c r="K395" s="1"/>
      <c r="L395" s="1"/>
      <c r="M395" s="1"/>
      <c r="N395" s="1"/>
      <c r="O395" s="18"/>
      <c r="P395" s="18"/>
      <c r="Q395" s="1"/>
      <c r="R395" s="1"/>
      <c r="S395" s="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row>
    <row r="396" spans="2:260" s="12" customFormat="1" ht="15" customHeight="1" x14ac:dyDescent="0.3">
      <c r="B396" s="11"/>
      <c r="C396" s="1"/>
      <c r="D396" s="1"/>
      <c r="E396" s="1"/>
      <c r="F396" s="1"/>
      <c r="G396" s="1"/>
      <c r="H396" s="1"/>
      <c r="I396" s="1"/>
      <c r="J396" s="1"/>
      <c r="K396" s="1"/>
      <c r="L396" s="1"/>
      <c r="M396" s="1"/>
      <c r="N396" s="1"/>
      <c r="O396" s="18"/>
      <c r="P396" s="18"/>
      <c r="Q396" s="1"/>
      <c r="R396" s="1"/>
      <c r="S396" s="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row>
  </sheetData>
  <sheetProtection selectLockedCells="1" selectUnlockedCells="1"/>
  <sortState xmlns:xlrd2="http://schemas.microsoft.com/office/spreadsheetml/2017/richdata2" ref="C17:R290">
    <sortCondition ref="C17:C290"/>
  </sortState>
  <mergeCells count="5">
    <mergeCell ref="F16:H16"/>
    <mergeCell ref="J16:L16"/>
    <mergeCell ref="C16:D16"/>
    <mergeCell ref="C11:R11"/>
    <mergeCell ref="C12:R12"/>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761BD-A7F3-42AC-A5BD-73CBDBE897E1}">
  <dimension ref="D5:F7"/>
  <sheetViews>
    <sheetView zoomScale="175" zoomScaleNormal="175" workbookViewId="0">
      <selection activeCell="F7" sqref="F7"/>
    </sheetView>
  </sheetViews>
  <sheetFormatPr defaultRowHeight="14.4" x14ac:dyDescent="0.3"/>
  <cols>
    <col min="5" max="5" width="62.44140625" customWidth="1"/>
  </cols>
  <sheetData>
    <row r="5" spans="4:6" x14ac:dyDescent="0.3">
      <c r="D5" s="59" t="s">
        <v>20</v>
      </c>
      <c r="E5" s="59" t="s">
        <v>25</v>
      </c>
    </row>
    <row r="6" spans="4:6" x14ac:dyDescent="0.3">
      <c r="F6" t="s">
        <v>19</v>
      </c>
    </row>
    <row r="7" spans="4:6" ht="123.75" customHeight="1" x14ac:dyDescent="0.3">
      <c r="D7" s="56" t="s">
        <v>21</v>
      </c>
      <c r="E7" s="58" t="str">
        <f>_xlfn.XLOOKUP($E5,Tendencias!$D$17:$D$352,Tendencias!$R$17:$R$352)</f>
        <v>KLBN4 está em tendência de baixa pela média de 200 dias, a parece ter completado movimento de repique de alta de curto prazo e pode estar retomando o movimento baixista. Abaixo dos 3,48 pode seguir em queda na direção dos suportes 3,33 ou 3,24. Teria sinal de repique altista fechando acima dos 3,59 mirando resistências em 3,75 ou 4,01.</v>
      </c>
      <c r="F7" s="57">
        <f>_xlfn.XLOOKUP($E5,Tendencias!$D$17:$D$352,Tendencias!$E$17:$E$352)</f>
        <v>4</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Tendencias</vt:lpstr>
      <vt:lpstr>Consulta</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2026-07-23T23:37:23Z</cp:lastPrinted>
  <dcterms:created xsi:type="dcterms:W3CDTF">2020-05-21T15:06:06Z</dcterms:created>
  <dcterms:modified xsi:type="dcterms:W3CDTF">2026-07-23T23:39:46Z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