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8"/>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0" documentId="8_{E2532D12-D864-4824-A0DF-0DBE5288CB9B}" xr6:coauthVersionLast="47" xr6:coauthVersionMax="47" xr10:uidLastSave="{00000000-0000-0000-0000-000000000000}"/>
  <bookViews>
    <workbookView xWindow="-120" yWindow="-120" windowWidth="29040" windowHeight="16440" xr2:uid="{00000000-000D-0000-FFFF-FFFF00000000}"/>
  </bookViews>
  <sheets>
    <sheet name="Tendencias" sheetId="1" r:id="rId1"/>
    <sheet name="Consulta" sheetId="2" r:id="rId2"/>
  </sheets>
  <definedNames>
    <definedName name="_xlnm.Print_Area" localSheetId="0">Tendencias!$C$11:$R$422</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2" l="1"/>
  <c r="E7" i="2"/>
  <c r="W16" i="1" l="1"/>
  <c r="X18" i="1"/>
  <c r="W18" i="1" s="1"/>
  <c r="W10" i="1"/>
  <c r="U9" i="1"/>
  <c r="X7" i="1"/>
  <c r="W7" i="1"/>
  <c r="W3" i="1" l="1"/>
  <c r="U10" i="1"/>
  <c r="Y4" i="1" s="1"/>
  <c r="X10" i="1"/>
  <c r="X3" i="1" s="1"/>
  <c r="W9" i="1"/>
  <c r="Z7" i="1"/>
  <c r="W8" i="1" s="1"/>
  <c r="Y3" i="1" l="1"/>
  <c r="X8" i="1"/>
</calcChain>
</file>

<file path=xl/sharedStrings.xml><?xml version="1.0" encoding="utf-8"?>
<sst xmlns="http://schemas.openxmlformats.org/spreadsheetml/2006/main" count="1382" uniqueCount="796">
  <si>
    <t>Ativos</t>
  </si>
  <si>
    <t>Suportes</t>
  </si>
  <si>
    <t>Suportes e Resistências</t>
  </si>
  <si>
    <t>Atualizado em 08junho2020</t>
  </si>
  <si>
    <t>Resistências</t>
  </si>
  <si>
    <t>IFR</t>
  </si>
  <si>
    <t>Vol$m</t>
  </si>
  <si>
    <t xml:space="preserve">Disclaimer: </t>
  </si>
  <si>
    <t>Análise do Ativo</t>
  </si>
  <si>
    <t>Altas</t>
  </si>
  <si>
    <t>Baixas</t>
  </si>
  <si>
    <t>3tentos</t>
  </si>
  <si>
    <t>TTEN3</t>
  </si>
  <si>
    <t>Baixa</t>
  </si>
  <si>
    <t>Abc Brasil</t>
  </si>
  <si>
    <t>ABCB4</t>
  </si>
  <si>
    <t>Alta</t>
  </si>
  <si>
    <t>A1MD34</t>
  </si>
  <si>
    <t>Allos</t>
  </si>
  <si>
    <t>ALOS3</t>
  </si>
  <si>
    <t>Alpargatas</t>
  </si>
  <si>
    <t>ALPA4</t>
  </si>
  <si>
    <t>GOGL34</t>
  </si>
  <si>
    <t>Alupar</t>
  </si>
  <si>
    <t>ALUP11</t>
  </si>
  <si>
    <t>Amazon.Com, Inc</t>
  </si>
  <si>
    <t>AMZO34</t>
  </si>
  <si>
    <t>Ambev S/A</t>
  </si>
  <si>
    <t>ABEV3</t>
  </si>
  <si>
    <t/>
  </si>
  <si>
    <t>Restrita</t>
  </si>
  <si>
    <t>Americanas</t>
  </si>
  <si>
    <t>AMER3</t>
  </si>
  <si>
    <t>Anima</t>
  </si>
  <si>
    <t>ANIM3</t>
  </si>
  <si>
    <t>Apple Inc</t>
  </si>
  <si>
    <t>AAPL34</t>
  </si>
  <si>
    <t>Assai</t>
  </si>
  <si>
    <t>ASAI3</t>
  </si>
  <si>
    <t>Aura 360</t>
  </si>
  <si>
    <t>AURA33</t>
  </si>
  <si>
    <t>Auren</t>
  </si>
  <si>
    <t>AURE3</t>
  </si>
  <si>
    <t>Axia Energia</t>
  </si>
  <si>
    <t>AXIA3</t>
  </si>
  <si>
    <t>AXIA7</t>
  </si>
  <si>
    <t>Azzas 2154</t>
  </si>
  <si>
    <t>AZZA3</t>
  </si>
  <si>
    <t>B3</t>
  </si>
  <si>
    <t>B3SA3</t>
  </si>
  <si>
    <t>Banco BMG</t>
  </si>
  <si>
    <t>BMGB4</t>
  </si>
  <si>
    <t>Banrisul</t>
  </si>
  <si>
    <t>BRSR6</t>
  </si>
  <si>
    <t>BBSeguridade</t>
  </si>
  <si>
    <t>BBSE3</t>
  </si>
  <si>
    <t>Bemobi Tech</t>
  </si>
  <si>
    <t>BMOB3</t>
  </si>
  <si>
    <t>Boa Safra</t>
  </si>
  <si>
    <t>SOJA3</t>
  </si>
  <si>
    <t>BR Partners</t>
  </si>
  <si>
    <t>BRBI11</t>
  </si>
  <si>
    <t>Bradesco</t>
  </si>
  <si>
    <t>BBDC3</t>
  </si>
  <si>
    <t>BBDC4</t>
  </si>
  <si>
    <t>Bradespar</t>
  </si>
  <si>
    <t>BRAP4</t>
  </si>
  <si>
    <t>Brasil</t>
  </si>
  <si>
    <t>BBAS3</t>
  </si>
  <si>
    <t>Braskem</t>
  </si>
  <si>
    <t>BRKM5</t>
  </si>
  <si>
    <t>Brava</t>
  </si>
  <si>
    <t>BRAV3</t>
  </si>
  <si>
    <t>Btgp Banco</t>
  </si>
  <si>
    <t>BPAC11</t>
  </si>
  <si>
    <t>Caixa Seguri</t>
  </si>
  <si>
    <t>CXSE3</t>
  </si>
  <si>
    <t>Camil</t>
  </si>
  <si>
    <t>CAML3</t>
  </si>
  <si>
    <t>Casas Bahia</t>
  </si>
  <si>
    <t>BHIA3</t>
  </si>
  <si>
    <t>Cba</t>
  </si>
  <si>
    <t>CBAV3</t>
  </si>
  <si>
    <t>Cea Modas</t>
  </si>
  <si>
    <t>CEAB3</t>
  </si>
  <si>
    <t>Cemig</t>
  </si>
  <si>
    <t>CMIG4</t>
  </si>
  <si>
    <t>Cogna ON</t>
  </si>
  <si>
    <t>COGN3</t>
  </si>
  <si>
    <t>Copasa</t>
  </si>
  <si>
    <t>CSMG3</t>
  </si>
  <si>
    <t>Copel</t>
  </si>
  <si>
    <t>CPLE3</t>
  </si>
  <si>
    <t>Cosan</t>
  </si>
  <si>
    <t>CSAN3</t>
  </si>
  <si>
    <t>CPFL Energia</t>
  </si>
  <si>
    <t>CPFE3</t>
  </si>
  <si>
    <t>Csn Mineracao</t>
  </si>
  <si>
    <t>CMIN3</t>
  </si>
  <si>
    <t>Cury S/A</t>
  </si>
  <si>
    <t>CURY3</t>
  </si>
  <si>
    <t>Cvc Brasil</t>
  </si>
  <si>
    <t>CVCB3</t>
  </si>
  <si>
    <t>Cyrela Realt</t>
  </si>
  <si>
    <t>CYRE3</t>
  </si>
  <si>
    <t>CYRE4</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</si>
  <si>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</si>
  <si>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</si>
  <si>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</si>
  <si>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</si>
  <si>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</si>
  <si>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</si>
  <si>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</si>
  <si>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</si>
  <si>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</si>
  <si>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</si>
  <si>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</si>
  <si>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</si>
  <si>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</si>
  <si>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</si>
  <si>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</si>
  <si>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</si>
  <si>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</si>
  <si>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</si>
  <si>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</si>
  <si>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</si>
  <si>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</si>
  <si>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</si>
  <si>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</si>
  <si>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</si>
  <si>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</si>
  <si>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</si>
  <si>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</si>
  <si>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</si>
  <si>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</si>
  <si>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</si>
  <si>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</si>
  <si>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</si>
  <si>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</si>
  <si>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</si>
  <si>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</si>
  <si>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</si>
  <si>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</si>
  <si>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</si>
  <si>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</si>
  <si>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</si>
  <si>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</si>
  <si>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</si>
  <si>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</si>
  <si>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</si>
  <si>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</si>
  <si>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</si>
  <si>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</si>
  <si>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</si>
  <si>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</si>
  <si>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</si>
  <si>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</si>
  <si>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</si>
  <si>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</si>
  <si>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</si>
  <si>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</si>
  <si>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</si>
  <si>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</si>
  <si>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</si>
  <si>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</si>
  <si>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</si>
  <si>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</si>
  <si>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</si>
  <si>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</si>
  <si>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</si>
  <si>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</si>
  <si>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</si>
  <si>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</si>
  <si>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</si>
  <si>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</si>
  <si>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JALL3</t>
  </si>
  <si>
    <t>JBS Nv</t>
  </si>
  <si>
    <t>JBSS32</t>
  </si>
  <si>
    <t>JHSF Part</t>
  </si>
  <si>
    <t>JHSF3</t>
  </si>
  <si>
    <t>JPMC34</t>
  </si>
  <si>
    <t>JSL</t>
  </si>
  <si>
    <t>JSLG3</t>
  </si>
  <si>
    <t>Kepler Weber</t>
  </si>
  <si>
    <t>KEPL3</t>
  </si>
  <si>
    <t>Klabin S/A</t>
  </si>
  <si>
    <t>KLBN3</t>
  </si>
  <si>
    <t>KLBN4</t>
  </si>
  <si>
    <t>KLBN11</t>
  </si>
  <si>
    <t>Lavvi</t>
  </si>
  <si>
    <t>LAVV3</t>
  </si>
  <si>
    <t>Light S/A</t>
  </si>
  <si>
    <t>LIGT3</t>
  </si>
  <si>
    <t>Localiza</t>
  </si>
  <si>
    <t>RENT3</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</si>
  <si>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</si>
  <si>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</si>
  <si>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</si>
  <si>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</si>
  <si>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</si>
  <si>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</si>
  <si>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</si>
  <si>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</si>
  <si>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</si>
  <si>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</si>
  <si>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</si>
  <si>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</si>
  <si>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</si>
  <si>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</si>
  <si>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</si>
  <si>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</si>
  <si>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</si>
  <si>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Mercado Libre</t>
  </si>
  <si>
    <t>MELI34</t>
  </si>
  <si>
    <t>Meta Platforms, Inc</t>
  </si>
  <si>
    <t>M1TA34</t>
  </si>
  <si>
    <t>Metal Leve</t>
  </si>
  <si>
    <t>LEVE3</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</si>
  <si>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</si>
  <si>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</si>
  <si>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</si>
  <si>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</si>
  <si>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</si>
  <si>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</si>
  <si>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</si>
  <si>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</si>
  <si>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</si>
  <si>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</si>
  <si>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</si>
  <si>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</si>
  <si>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</si>
  <si>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</si>
  <si>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</si>
  <si>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</si>
  <si>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</si>
  <si>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</si>
  <si>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</si>
  <si>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Nu Holdings Ltd.</t>
  </si>
  <si>
    <t>ROXO34</t>
  </si>
  <si>
    <t>Nvidia Corp</t>
  </si>
  <si>
    <t>NVDC34</t>
  </si>
  <si>
    <t>Oceanpact</t>
  </si>
  <si>
    <t>OPCT3</t>
  </si>
  <si>
    <t>Oncoclinicas</t>
  </si>
  <si>
    <t>ONCO3</t>
  </si>
  <si>
    <t>Orizon</t>
  </si>
  <si>
    <t>ORVR3</t>
  </si>
  <si>
    <t>P.Acucar-Cbd</t>
  </si>
  <si>
    <t>PCAR3</t>
  </si>
  <si>
    <t>Pague Menos</t>
  </si>
  <si>
    <t>PGMN3</t>
  </si>
  <si>
    <t>Petrobras</t>
  </si>
  <si>
    <t>PETR3</t>
  </si>
  <si>
    <t>Paypal</t>
  </si>
  <si>
    <t>PETR4</t>
  </si>
  <si>
    <t>Petrorecsa</t>
  </si>
  <si>
    <t>RECV3</t>
  </si>
  <si>
    <t>PRIO3</t>
  </si>
  <si>
    <t>AUAU3</t>
  </si>
  <si>
    <t>PINE4</t>
  </si>
  <si>
    <t>PLPL3</t>
  </si>
  <si>
    <t>PSSA3</t>
  </si>
  <si>
    <t>POSI3</t>
  </si>
  <si>
    <t>PRNR3</t>
  </si>
  <si>
    <t>QUAL3</t>
  </si>
  <si>
    <t>LJQQ3</t>
  </si>
  <si>
    <t>RADL3</t>
  </si>
  <si>
    <t>RAIZ4</t>
  </si>
  <si>
    <t>RAPT4</t>
  </si>
  <si>
    <t>RDOR3</t>
  </si>
  <si>
    <t>RIAA3</t>
  </si>
  <si>
    <t>RAIL3</t>
  </si>
  <si>
    <t>Sabesp</t>
  </si>
  <si>
    <t>SBSP3</t>
  </si>
  <si>
    <t>Sanepar</t>
  </si>
  <si>
    <t>SAPR4</t>
  </si>
  <si>
    <t>SAPR11</t>
  </si>
  <si>
    <t>Santander BR</t>
  </si>
  <si>
    <t>SANB11</t>
  </si>
  <si>
    <t>Sao Martinho</t>
  </si>
  <si>
    <t>SMTO3</t>
  </si>
  <si>
    <t>Ser Educa</t>
  </si>
  <si>
    <t>SEER3</t>
  </si>
  <si>
    <t>Sid Nacional</t>
  </si>
  <si>
    <t>CSNA3</t>
  </si>
  <si>
    <t>Simpar</t>
  </si>
  <si>
    <t>SIMH3</t>
  </si>
  <si>
    <t>SLCE3</t>
  </si>
  <si>
    <t>Smart Fit</t>
  </si>
  <si>
    <t>SMFT3</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</si>
  <si>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</si>
  <si>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</si>
  <si>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</si>
  <si>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</si>
  <si>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</si>
  <si>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</si>
  <si>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</si>
  <si>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</si>
  <si>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</si>
  <si>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</si>
  <si>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</si>
  <si>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</si>
  <si>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</si>
  <si>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</si>
  <si>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</si>
  <si>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</si>
  <si>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</si>
  <si>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</si>
  <si>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</si>
  <si>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</si>
  <si>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</si>
  <si>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</si>
  <si>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</si>
  <si>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</si>
  <si>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</si>
  <si>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</si>
  <si>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</si>
  <si>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</si>
  <si>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</si>
  <si>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</si>
  <si>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</si>
  <si>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</si>
  <si>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</si>
  <si>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</si>
  <si>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</si>
  <si>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</si>
  <si>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</si>
  <si>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</si>
  <si>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</si>
  <si>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</si>
  <si>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</si>
  <si>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</si>
  <si>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</si>
  <si>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</si>
  <si>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</si>
  <si>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</si>
  <si>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</si>
  <si>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</si>
  <si>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</si>
  <si>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</si>
  <si>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</si>
  <si>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</si>
  <si>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</si>
  <si>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</si>
  <si>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Petrorio</t>
  </si>
  <si>
    <t>USIM3</t>
  </si>
  <si>
    <t>Riachuelo</t>
  </si>
  <si>
    <t>Positivo Tec</t>
  </si>
  <si>
    <t>Nota media</t>
  </si>
  <si>
    <t>Bradsaude</t>
  </si>
  <si>
    <t>SAUD3</t>
  </si>
  <si>
    <t>Pine</t>
  </si>
  <si>
    <t>Advanced Micro Devices Inc</t>
  </si>
  <si>
    <t>Alphabet Inc</t>
  </si>
  <si>
    <t>Hapvida</t>
  </si>
  <si>
    <t>HAPV3</t>
  </si>
  <si>
    <t>Jallesmachad</t>
  </si>
  <si>
    <t>Jpmorgan Chase &amp; Co</t>
  </si>
  <si>
    <t>Micron Technology, Inc</t>
  </si>
  <si>
    <t>Strategy Inc</t>
  </si>
  <si>
    <t>Petzcobasi</t>
  </si>
  <si>
    <t>NotaBDR</t>
  </si>
  <si>
    <t>Porto Seguro</t>
  </si>
  <si>
    <t>Planoeplano</t>
  </si>
  <si>
    <t>Compass Gas</t>
  </si>
  <si>
    <t>PASS3</t>
  </si>
  <si>
    <t>Azul</t>
  </si>
  <si>
    <t>AZUL3</t>
  </si>
  <si>
    <t>Mercantil</t>
  </si>
  <si>
    <t>BMEB4</t>
  </si>
  <si>
    <t>ativo</t>
  </si>
  <si>
    <t>SANB4</t>
  </si>
  <si>
    <t>BDRs</t>
  </si>
  <si>
    <t>MM21</t>
  </si>
  <si>
    <t>MM200</t>
  </si>
  <si>
    <t>Nota</t>
  </si>
  <si>
    <t>Allied</t>
  </si>
  <si>
    <t>ALLD3</t>
  </si>
  <si>
    <t>Asml Holding Nv</t>
  </si>
  <si>
    <t>ASML34</t>
  </si>
  <si>
    <t>Berkshire Hathaway Inc</t>
  </si>
  <si>
    <t>BERK34</t>
  </si>
  <si>
    <t>Oracle Corp</t>
  </si>
  <si>
    <t>ORCL34</t>
  </si>
  <si>
    <t>Palantir Technologies Inc</t>
  </si>
  <si>
    <t>P2LT34</t>
  </si>
  <si>
    <t>SLC Agricola</t>
  </si>
  <si>
    <t>STOC34</t>
  </si>
  <si>
    <t>ATIVO</t>
  </si>
  <si>
    <t>Análise</t>
  </si>
  <si>
    <r>
      <t xml:space="preserve">Este relatório é atualizado diariamente e apresenta a tendência dos ativos no fechamento do dia anterior.  </t>
    </r>
    <r>
      <rPr>
        <b/>
        <sz val="10"/>
        <color rgb="FF595959"/>
        <rFont val="Arial"/>
        <family val="2"/>
      </rPr>
      <t xml:space="preserve">A tendência destacada no texto é a da média de 21 dias para o sinal de curto prazo (CP), já para o </t>
    </r>
    <r>
      <rPr>
        <sz val="10"/>
        <color rgb="FF595959"/>
        <rFont val="Arial"/>
        <family val="2"/>
      </rPr>
      <t>longo prazo (LP), usamos a média de 200 dias.</t>
    </r>
    <r>
      <rPr>
        <b/>
        <sz val="10"/>
        <color rgb="FF595959"/>
        <rFont val="Arial"/>
        <family val="2"/>
      </rPr>
      <t xml:space="preserve"> Para consulta dos ativos, pode-se usar a função CTRL + F ou CRTL + L dependendo de seu sistema operacional.
</t>
    </r>
    <r>
      <rPr>
        <sz val="10"/>
        <color rgb="FF595959"/>
        <rFont val="Arial"/>
        <family val="2"/>
      </rPr>
      <t>A</t>
    </r>
    <r>
      <rPr>
        <sz val="10"/>
        <color indexed="13"/>
        <rFont val="Arial"/>
        <family val="2"/>
      </rPr>
      <t xml:space="preserve">nálise Técnica com uso também de Fibonacci, IFR9 e volume médio mensal. A  </t>
    </r>
    <r>
      <rPr>
        <b/>
        <sz val="10"/>
        <color rgb="FF595959"/>
        <rFont val="Arial"/>
        <family val="2"/>
      </rPr>
      <t xml:space="preserve">Nota tecnica é uma escala de 0 a 10 aonde são adicionados pontos para sinais altistas, como médias móveis de 200 e 21 dias, assim como para padrões de IFR e volume. </t>
    </r>
  </si>
  <si>
    <t>Gafisa</t>
  </si>
  <si>
    <t>GFSA3</t>
  </si>
  <si>
    <t>Schulz</t>
  </si>
  <si>
    <t>SHUL4</t>
  </si>
  <si>
    <t xml:space="preserve">Gilberto Pereira Coelho Jr. (CNPI-T 5854) </t>
  </si>
  <si>
    <t>Analista Técnico</t>
  </si>
  <si>
    <t>klbn4</t>
  </si>
  <si>
    <t>Blau</t>
  </si>
  <si>
    <t>BLAU3</t>
  </si>
  <si>
    <t>Helbor</t>
  </si>
  <si>
    <t>HBOR3</t>
  </si>
  <si>
    <t>Randon Part</t>
  </si>
  <si>
    <t>Armac</t>
  </si>
  <si>
    <t>ARML3</t>
  </si>
  <si>
    <t>Eucatex</t>
  </si>
  <si>
    <t>EUCA4</t>
  </si>
  <si>
    <t>Alibaba Group Holding Ltd</t>
  </si>
  <si>
    <t>BABA34</t>
  </si>
  <si>
    <t>Applied Materials Inc</t>
  </si>
  <si>
    <t>A1MT34</t>
  </si>
  <si>
    <t>Azevedo</t>
  </si>
  <si>
    <t>AZEV4</t>
  </si>
  <si>
    <t>Brasilagro</t>
  </si>
  <si>
    <t>AGRO3</t>
  </si>
  <si>
    <t>Broadcom Inc</t>
  </si>
  <si>
    <t>AVGO34</t>
  </si>
  <si>
    <t>Eli Lilly And Company</t>
  </si>
  <si>
    <t>LILY34</t>
  </si>
  <si>
    <t>Mitre Realty</t>
  </si>
  <si>
    <t>MTRE3</t>
  </si>
  <si>
    <t>Netflix, Inc</t>
  </si>
  <si>
    <t>NFLX34</t>
  </si>
  <si>
    <t>Seagate Technology Holdings Plc</t>
  </si>
  <si>
    <t>S1TX34</t>
  </si>
  <si>
    <t>Stoneco Ltd.</t>
  </si>
  <si>
    <t>The Goldman Sachs Group, Inc</t>
  </si>
  <si>
    <t>GSGI34</t>
  </si>
  <si>
    <t>Western Digital Corp</t>
  </si>
  <si>
    <t>W1DC34</t>
  </si>
  <si>
    <t>Etf BV Coin</t>
  </si>
  <si>
    <t>COIN11</t>
  </si>
  <si>
    <t>Hashdex Btcn</t>
  </si>
  <si>
    <t>BITH11</t>
  </si>
  <si>
    <t>Hashdex Eth</t>
  </si>
  <si>
    <t>ETHE11</t>
  </si>
  <si>
    <t>Hashdex Nci</t>
  </si>
  <si>
    <t>HASH11</t>
  </si>
  <si>
    <t>Investo Chip</t>
  </si>
  <si>
    <t>CHIP11</t>
  </si>
  <si>
    <t>Investo Wrld</t>
  </si>
  <si>
    <t>WRLD11</t>
  </si>
  <si>
    <t>Ishares Bova Ci</t>
  </si>
  <si>
    <t>BOVA11</t>
  </si>
  <si>
    <t>Ishares S&amp;P 500</t>
  </si>
  <si>
    <t>IVVB11</t>
  </si>
  <si>
    <t>iShares Silver Trust</t>
  </si>
  <si>
    <t>BSLV39</t>
  </si>
  <si>
    <t>Ishares Smal Ci</t>
  </si>
  <si>
    <t>SMAL11</t>
  </si>
  <si>
    <t>It Now Ibov</t>
  </si>
  <si>
    <t>BOVV11</t>
  </si>
  <si>
    <t>It Now Idiv</t>
  </si>
  <si>
    <t>DIVO11</t>
  </si>
  <si>
    <t>It Now SP BR</t>
  </si>
  <si>
    <t>SPXR11</t>
  </si>
  <si>
    <t>It Now Spxi</t>
  </si>
  <si>
    <t>SPXI11</t>
  </si>
  <si>
    <t>It Now Teck</t>
  </si>
  <si>
    <t>TECK11</t>
  </si>
  <si>
    <t>Trd Spx Usd Ci</t>
  </si>
  <si>
    <t>SPXU11</t>
  </si>
  <si>
    <t>Trend Europa</t>
  </si>
  <si>
    <t>EURP11</t>
  </si>
  <si>
    <t>Trend Ibovx</t>
  </si>
  <si>
    <t>BOVX11</t>
  </si>
  <si>
    <t>Trend Nasdaq</t>
  </si>
  <si>
    <t>NASD11</t>
  </si>
  <si>
    <t>Trend Ouro</t>
  </si>
  <si>
    <t>GOLD11</t>
  </si>
  <si>
    <t>Dell Inc</t>
  </si>
  <si>
    <t>D1EL34</t>
  </si>
  <si>
    <t>RENT4</t>
  </si>
  <si>
    <t>Rumo S.A.</t>
  </si>
  <si>
    <t>Coca Cola Co</t>
  </si>
  <si>
    <t>COCA34</t>
  </si>
  <si>
    <t>Coinbase Global, Inc</t>
  </si>
  <si>
    <t>C2OI34</t>
  </si>
  <si>
    <t>Marvell Technology Group Ltd</t>
  </si>
  <si>
    <t>M2RV34</t>
  </si>
  <si>
    <t>Rede D Or</t>
  </si>
  <si>
    <t>SANB3</t>
  </si>
  <si>
    <t>Fundo Buena Vista II Fundo de Índice</t>
  </si>
  <si>
    <t>QQQI11</t>
  </si>
  <si>
    <t>iShares MSCI South Korea Capped ETF</t>
  </si>
  <si>
    <t>BEWY39</t>
  </si>
  <si>
    <t>Priner</t>
  </si>
  <si>
    <t>Space Exploration Technologies Corp</t>
  </si>
  <si>
    <t>SPCX34</t>
  </si>
  <si>
    <t>Qualcomm Inc</t>
  </si>
  <si>
    <t>QCOM34</t>
  </si>
  <si>
    <t>Quero-Quero</t>
  </si>
  <si>
    <t>Hbr Realty</t>
  </si>
  <si>
    <t>HBRE3</t>
  </si>
  <si>
    <t>ITSA3</t>
  </si>
  <si>
    <t>Paranapanema</t>
  </si>
  <si>
    <t>PMAM3</t>
  </si>
  <si>
    <t>Raizen</t>
  </si>
  <si>
    <t>RCSL4</t>
  </si>
  <si>
    <t>Trend Dolar</t>
  </si>
  <si>
    <t>DOLX11</t>
  </si>
  <si>
    <t>Trend SP Brl</t>
  </si>
  <si>
    <t>SPXH11</t>
  </si>
  <si>
    <t>Vaneck Gold Miners ETF</t>
  </si>
  <si>
    <t>GDXB39</t>
  </si>
  <si>
    <t>CMIG3</t>
  </si>
  <si>
    <t>Dasa</t>
  </si>
  <si>
    <t>DASA3</t>
  </si>
  <si>
    <t>Lam Research Corp</t>
  </si>
  <si>
    <t>L1RC34</t>
  </si>
  <si>
    <t>Mastercard Inc</t>
  </si>
  <si>
    <t>MSCD34</t>
  </si>
  <si>
    <t>Recrusul</t>
  </si>
  <si>
    <t>Servicenow, Inc</t>
  </si>
  <si>
    <t>N1OW34</t>
  </si>
  <si>
    <t>iShares MSCI All Country Asia Ex Japan Index Fund</t>
  </si>
  <si>
    <t>BAAX39</t>
  </si>
  <si>
    <t>Trend Ouro H</t>
  </si>
  <si>
    <t>GOLX11</t>
  </si>
  <si>
    <t>AAPL34 está em tendência de alta pelas médias de 21 e 200 dias e vai mantendo sinal de força altista. Acima dos 85,94 pode buscar projeções nos 95,25 ou 110,32. Teria sinal de realização na perda dos 84,06 mirando os 70,87 ou 66,21. O padrão de volume favorece a alta. O IFR sobrecomprado alerta realizações se perder 84,06.</t>
  </si>
  <si>
    <t>BMOB3 está em tendência de alta pelas médias de 21 e 200 dias e vai mantendo sinal de força altista. Acima dos 24,47 pode buscar projeções nos 25,61 ou 27,46. Teria sinal de realização na perda dos 23,8 mirando os 22,62 ou 22,04.</t>
  </si>
  <si>
    <t>Caterpillar Inc</t>
  </si>
  <si>
    <t>CATP34</t>
  </si>
  <si>
    <t>CMIG3 está em tendência de alta pelas médias de 21 e 200 dias e vai mantendo sinal de força altista. Acima dos 17,05 pode buscar projeções nos 18,4 ou 20,6. Teria sinal de realização na perda dos 16,49 mirando os 14,85 ou 14,17. O IFR sobrecomprado alerta realizações se perder 16,49.</t>
  </si>
  <si>
    <t>Crowdstrike Hldg Inc</t>
  </si>
  <si>
    <t>C2RW34</t>
  </si>
  <si>
    <t>Datadog, Inc</t>
  </si>
  <si>
    <t>D1DG34</t>
  </si>
  <si>
    <t>DESK3 está em tendência de alta pelas médias de 21 e 200 dias e vai mantendo sinal de força altista. Acima dos 18,07 pode buscar projeções nos 18,63 ou 19,55. Teria sinal de realização na perda dos 17,78 mirando os 17,15 ou 16,86.</t>
  </si>
  <si>
    <t>Enjoei</t>
  </si>
  <si>
    <t>ENJU3</t>
  </si>
  <si>
    <t>ENJU3 está em tendência de alta pelas médias de 21 e 200 dias e vai mantendo sinal de força altista. Acima dos 1,02 pode buscar projeções nos 1,19 ou 1,48. Teria sinal de realização na perda dos 0,91 mirando os 0,73 ou 0,64. O padrão de volume favorece a alta. O IFR sobrecomprado alerta realizações se perder 0,91.</t>
  </si>
  <si>
    <t>FLRY3 está em tendência de alta pelas médias de 21 e 200 dias e vai mantendo sinal de força altista. Acima dos 16,82 pode buscar projeções nos 18,12 ou 20,23. Teria sinal de realização na perda dos 16,34 mirando os 14,71 ou 14,05. O padrão de volume favorece a alta. O IFR sobrecomprado alerta realizações se perder 16,34.</t>
  </si>
  <si>
    <t>GGBR4 está em tendência de alta pelas médias de 21 e 200 dias e vai mantendo sinal de força altista. Acima dos 24,42 pode buscar projeções nos 26,84 ou 30,77. Teria sinal de realização na perda dos 23,59 mirando os 20,49 ou 19,27. O IFR sobrecomprado alerta realizações se perder 23,59.</t>
  </si>
  <si>
    <t>GOAU4 está em tendência de alta pelas médias de 21 e 200 dias e vai mantendo sinal de força altista. Acima dos 10,57 pode buscar projeções nos 11,51 ou 13,04. Teria sinal de realização na perda dos 10,29 mirando os 9,04 ou 8,56. O IFR sobrecomprado alerta realizações se perder 10,29.</t>
  </si>
  <si>
    <t>MILS3 está em tendência de alta pelas médias de 21 e 200 dias e vai mantendo sinal de força altista. Acima dos 15,46 pode buscar projeções nos 15,65 ou 15,94. Teria sinal de realização na perda dos 15,38 mirando os 15,17 ou 15,02.</t>
  </si>
  <si>
    <t>OPCT3 está em tendência de alta pelas médias de 21 e 200 dias e vai mantendo sinal de força altista. Acima dos 11,46 pode buscar projeções nos 12,51 ou 14,21. Teria sinal de realização na perda dos 11 mirando os 9,76 ou 9,23.</t>
  </si>
  <si>
    <t>Oranjebtc</t>
  </si>
  <si>
    <t>OBTC3</t>
  </si>
  <si>
    <t>OBTC3 apesar de estar em tendência de baixa no longo prazo pela média de 200 dias, no curto prazo está com sinal de recuperação favorecendo repiques de alta. Acima dos 6,15 pode seguir repique altista na direção resistências nos 6,37 ou 6,69. Caso perca os 5,85 teria sinal de baixa projetando de 5,68 a 5,52.</t>
  </si>
  <si>
    <t>PETR3 está em tendência de alta pelas médias de 21 e 200 dias e vai mantendo sinal de força altista. Acima dos 46,36 pode buscar projeções nos 49,47 ou 54,51. Teria sinal de realização na perda dos 45,03 mirando os 41,32 ou 39,76. O padrão de volume favorece a alta.</t>
  </si>
  <si>
    <t>PETR4 está em tendência de alta pelas médias de 21 e 200 dias e vai mantendo sinal de força altista. Acima dos 41,31 pode buscar projeções nos 43,72 ou 47,63. Teria sinal de realização na perda dos 40,41 mirando os 37,4 ou 36,19. O padrão de volume favorece a alta.</t>
  </si>
  <si>
    <t>PRIO3 está em tendência de alta pelas médias de 21 e 200 dias e vai mantendo sinal de força altista. Acima dos 58 pode buscar projeções nos 62,1 ou 68,74. Teria sinal de realização na perda dos 57,07 mirando os 51,36 ou 49,3.</t>
  </si>
  <si>
    <t>RaiaDrogasil</t>
  </si>
  <si>
    <t>SEER3 está em tendência de alta pelas médias de 21 e 200 dias e vai mantendo sinal de força altista. Acima dos 12,02 pode buscar projeções nos 12,45 ou 13,46. Teria sinal de realização na perda dos 11,61 mirando os 10,8 ou 10,29. O padrão de volume favorece a alta.</t>
  </si>
  <si>
    <t>Syn Prop Tec</t>
  </si>
  <si>
    <t>SYNE3</t>
  </si>
  <si>
    <t>Walmart Inc</t>
  </si>
  <si>
    <t>WALM34</t>
  </si>
  <si>
    <t>It Now Small</t>
  </si>
  <si>
    <t>SMAC11</t>
  </si>
  <si>
    <t>Nuibovhighbt</t>
  </si>
  <si>
    <t>HIGH11</t>
  </si>
  <si>
    <t>TTEN3 está em tendência de alta pelas médias de 21 e 200 dias e vai mantendo sinal de força altista. Acima dos 15,91 pode buscar projeções nos 17,24 ou 19,4. Teria sinal de realização na perda dos 15,23 mirando os 13,75 ou 13,08.</t>
  </si>
  <si>
    <t>ABCB4 está em tendência de alta pelas médias de 21 e 200 dias e vai mantendo sinal de força altista. Acima dos 23,78 pode buscar projeções nos 25,05 ou 26,6. Teria sinal de realização na perda dos 23,51 mirando os 22,53 ou 21,75.</t>
  </si>
  <si>
    <t>A1MD34 está em tendência de alta pelas médias de 21 e 200 dias e vai mantendo sinal de força altista. Acima dos 323,26 pode buscar projeções nos 377,73 ou 428,51. Teria sinal de realização na perda dos 295,55 mirando os 270,15 ou 244,76. O padrão de volume favorece a alta.</t>
  </si>
  <si>
    <t>BABA34 está em tendência de alta pelas médias de 21 e 200 dias e vai mantendo sinal de força altista. Acima dos 21,17 pode buscar projeções nos 21,94 ou 24,99. Teria sinal de realização na perda dos 20,86 mirando os 16,99 ou 15,46.</t>
  </si>
  <si>
    <t>ALLD3 está em tendência de alta pelas médias de 21 e 200 dias e vai mantendo sinal de força altista. Acima dos 4,6 pode buscar projeções nos 4,95 ou 5,27. Teria sinal de realização na perda dos 4,43 mirando os 4,26 ou 4,1.</t>
  </si>
  <si>
    <t>ALOS3 está em tendência de alta pelas médias de 21 e 200 dias e vai mantendo sinal de força altista. Acima dos 27,8 pode buscar projeções nos 28,82 ou 30,4. Teria sinal de realização na perda dos 27,15 mirando os 26,26 ou 25,46. O padrão de volume favorece a alta.</t>
  </si>
  <si>
    <t>ALPA4 está em tendência de alta pelas médias de 21 e 200 dias e vai mantendo sinal de força altista. Acima dos 12,19 pode buscar projeções nos 13,39 ou 14,68. Teria sinal de realização na perda dos 11,85 mirando os 11,29 ou 10,64.</t>
  </si>
  <si>
    <t>GOGL34 está em tendência de alta pelas médias de 21 e 200 dias e vai mantendo sinal de força altista. Acima dos 148,9 pode buscar projeções nos 159,86 ou 169,55. Teria sinal de realização na perda dos 144,18 mirando os 139,33 ou 134,48. O padrão de volume favorece a alta.</t>
  </si>
  <si>
    <t>ALUP11 está em tendência de alta pelas médias de 21 e 200 dias e vai mantendo sinal de força altista. Acima dos 34,27 pode buscar projeções nos 36,25 ou 39,47. Teria sinal de realização na perda dos 33,28 mirando os 31,05 ou 30,05. O padrão de volume favorece a alta.</t>
  </si>
  <si>
    <t>AMZO34 está em tendência de alta pelas médias de 21 e 200 dias e vai mantendo sinal de força altista. Acima dos 63,94 pode buscar projeções nos 65,68 ou 70,12. Teria sinal de realização na perda dos 62,4 mirando os 58,49 ou 56,26.</t>
  </si>
  <si>
    <t>ABEV3 está em tendência de alta pelas médias de 21 e 200 dias e vai mantendo sinal de força altista. Acima dos 15,75 pode buscar projeções nos 16,85 ou 17,77. Teria sinal de realização na perda dos 15,35 mirando os 14,88 ou 14,42.</t>
  </si>
  <si>
    <t>AMER3 está em tendência de alta pelas médias de 21 e 200 dias e vai mantendo sinal de força altista. Acima dos 4,05 pode buscar projeções nos 4,56 ou 5,29. Teria sinal de realização na perda dos 3,7 mirando os 3,37 ou 3. O padrão de volume favorece a alta.</t>
  </si>
  <si>
    <t>ANIM3 está em tendência de alta pelas médias de 21 e 200 dias e vai mantendo sinal de força altista. Acima dos 2,28 pode buscar projeções nos 2,92 ou 3,53. Teria sinal de realização na perda dos 2,09 mirando os 1,92 ou 1,61. O padrão de volume favorece a alta.</t>
  </si>
  <si>
    <t>A1MT34 está em tendência de alta pelas médias de 21 e 200 dias e vai mantendo sinal de força altista. Acima dos 280,96 pode buscar projeções nos 382,67 ou 455,89. Teria sinal de realização na perda dos 264,18 mirando os 227,56 ou 190,95. O padrão de volume favorece a alta.</t>
  </si>
  <si>
    <t>ARML3 está em tendência de alta pelas médias de 21 e 200 dias e vai mantendo sinal de força altista. Acima dos 3,33 pode buscar projeções nos 3,56 ou 4,08. Teria sinal de realização na perda dos 3,24 mirando os 2,71 ou 2,44.</t>
  </si>
  <si>
    <t>ASML34 está em tendência de alta pelas médias de 21 e 200 dias e vai mantendo sinal de força altista. Acima dos 166,26 pode buscar projeções nos 188,11 ou 206,09. Teria sinal de realização na perda dos 159 mirando os 150 ou 141,01.</t>
  </si>
  <si>
    <t>ASAI3 está em tendência de alta pelas médias de 21 e 200 dias e vai mantendo sinal de força altista. Acima dos 8,59 pode buscar projeções nos 9,08 ou 10. Teria sinal de realização na perda dos 8,3 mirando os 7,59 ou 7,12. O padrão de volume favorece a alta.</t>
  </si>
  <si>
    <t>AURA33 está em tendência de alta pelas médias de 21 e 200 dias e vai mantendo sinal de força altista. Acima dos 86,95 pode buscar projeções nos 116,96 ou 138,22. Teria sinal de realização na perda dos 82,55 mirando os 71,91 ou 61,28.</t>
  </si>
  <si>
    <t>AURE3 está em tendência de alta pelas médias de 21 e 200 dias e vai mantendo sinal de força altista. Acima dos 11,73 pode buscar projeções nos 13,03 ou 14,18. Teria sinal de realização na perda dos 11,16 mirando os 10,58 ou 10. O padrão de volume favorece a alta.</t>
  </si>
  <si>
    <t>AXIA3 está em tendência de alta pelas médias de 21 e 200 dias e vai mantendo sinal de força altista. Acima dos 50,48 pode buscar projeções nos 55,94 ou 60,06. Teria sinal de realização na perda dos 49,27 mirando os 47,2 ou 45,14. O padrão de volume favorece a alta.</t>
  </si>
  <si>
    <t>AXIA7 apesar de estar em tendência de baixa no longo prazo pela média de 200 dias, no curto prazo está com sinal de recuperação favorecendo repiques de alta. Acima dos 49,35 pode seguir repique altista na direção resistências nos 54,68 ou 58,78. Caso perca os 48,04 teria sinal de baixa projetando de 45,98 a 43,93.</t>
  </si>
  <si>
    <t>AZEV4 está em tendência de alta pelas médias de 21 e 200 dias e vai mantendo sinal de força altista. Acima dos 1,29 pode buscar projeções nos 2,37 ou 3,12. Teria sinal de realização na perda dos 1,15 mirando os 0,77 ou 0,39.</t>
  </si>
  <si>
    <t>AZUL3 apesar de estar em tendência de baixa no longo prazo pela média de 200 dias, no curto prazo está com sinal de recuperação favorecendo repiques de alta. Acima dos 22,2 pode seguir repique altista na direção resistências nos 25,75 ou 28,25. Caso perca os 21,7 teria sinal de baixa projetando de 20,44 a 19,19.</t>
  </si>
  <si>
    <t>AZZA3 está em tendência de alta pelas médias de 21 e 200 dias e vai mantendo sinal de força altista. Acima dos 18,74 pode buscar projeções nos 20,23 ou 22,39. Teria sinal de realização na perda dos 18,32 mirando os 16,72 ou 15,63.</t>
  </si>
  <si>
    <t>B3SA3 está em tendência de alta pelas médias de 21 e 200 dias e vai mantendo sinal de força altista. Acima dos 15,37 pode buscar projeções nos 15,85 ou 16,91. Teria sinal de realização na perda dos 15,17 mirando os 14,12 ou 13,58. O padrão de volume favorece a alta.</t>
  </si>
  <si>
    <t>BMGB4 está em tendência de alta pelas médias de 21 e 200 dias e vai mantendo sinal de força altista. Acima dos 5,42 pode buscar projeções nos 5,59 ou 5,88. Teria sinal de realização na perda dos 5,13 mirando os 5,04 ou 4,95.</t>
  </si>
  <si>
    <t>BRSR6 está em tendência de alta pelas médias de 21 e 200 dias e vai mantendo sinal de força altista. Acima dos 14,09 pode buscar projeções nos 14,69 ou 15,64. Teria sinal de realização na perda dos 13,8 mirando os 13,15 ou 12,67.</t>
  </si>
  <si>
    <t>BBSE3 está em tendência de alta pelas médias de 21 e 200 dias e vai mantendo sinal de força altista. Acima dos 41,44 pode buscar projeções nos 43,97 ou 48,08. Teria sinal de realização na perda dos 40,7 mirando os 37,33 ou 36,06. O padrão de volume favorece a alta. O IFR sobrecomprado alerta realizações se perder 40,7.</t>
  </si>
  <si>
    <t>BERK34 está em tendência de alta pelas médias de 21 e 200 dias e vai mantendo sinal de força altista. Acima dos 129,07 pode buscar projeções nos 132,14 ou 137,38. Teria sinal de realização na perda dos 123,66 mirando os 121,03 ou 118,41.</t>
  </si>
  <si>
    <t>BLAU3 está em tendência de alta pelas médias de 21 e 200 dias e vai mantendo sinal de força altista. Acima dos 9,7 pode buscar projeções nos 10,63 ou 11,56. Teria sinal de realização na perda dos 9,11 mirando os 8,64 ou 8,17. O padrão de volume favorece a alta. O IFR sobrevendido alerta para recuperações se superar 11,75</t>
  </si>
  <si>
    <t>SOJA3 está em tendência de alta pelas médias de 21 e 200 dias e vai mantendo sinal de força altista. Acima dos 6,25 pode buscar projeções nos 6,57 ou 7,09. Teria sinal de realização na perda dos 6 mirando os 5,73 ou 5,56.</t>
  </si>
  <si>
    <t>BRBI11 está em tendência de alta pelas médias de 21 e 200 dias e vai mantendo sinal de força altista. Acima dos 14,87 pode buscar projeções nos 15,57 ou 16,47. Teria sinal de realização na perda dos 14,67 mirando os 14,1 ou 13,64.</t>
  </si>
  <si>
    <t>BBDC3 está em tendência de alta pelas médias de 21 e 200 dias e vai mantendo sinal de força altista. Acima dos 16,09 pode buscar projeções nos 16,64 ou 17,69. Teria sinal de realização na perda dos 15,88 mirando os 14,94 ou 14,41. O padrão de volume favorece a alta.</t>
  </si>
  <si>
    <t>BBDC4 está em tendência de alta pelas médias de 21 e 200 dias e vai mantendo sinal de força altista. Acima dos 18,48 pode buscar projeções nos 19 ou 20,16. Teria sinal de realização na perda dos 18,21 mirando os 17,12 ou 16,53. O padrão de volume favorece a alta.</t>
  </si>
  <si>
    <t>BRAP4 está em tendência de alta pelas médias de 21 e 200 dias e vai mantendo sinal de força altista. Acima dos 21,3 pode buscar projeções nos 23 ou 24,37. Teria sinal de realização na perda dos 20,77 mirando os 20,08 ou 19,39.</t>
  </si>
  <si>
    <t>SAUD3 está em tendência de alta pelas médias de 21 e 200 dias e vai mantendo sinal de força altista. Acima dos 15,58 pode buscar projeções nos 17 ou 19,31. Teria sinal de realização na perda dos 15,18 mirando os 13,27 ou 12,55.</t>
  </si>
  <si>
    <t>BBAS3 está em tendência de alta pelas médias de 21 e 200 dias e vai mantendo sinal de força altista. Acima dos 20,83 pode buscar projeções nos 21,75 ou 23,25. Teria sinal de realização na perda dos 20,26 mirando os 19,33 ou 18,86. O padrão de volume favorece a alta.</t>
  </si>
  <si>
    <t>AGRO3 está em tendência de alta pelas médias de 21 e 200 dias e vai mantendo sinal de força altista. Acima dos 19,42 pode buscar projeções nos 20,38 ou 21,94. Teria sinal de realização na perda dos 19,11 mirando os 17,86 ou 17,37. O IFR sobrecomprado alerta realizações se perder 19,11.</t>
  </si>
  <si>
    <t>BRKM5 está em tendência de alta pelas médias de 21 e 200 dias e vai mantendo sinal de força altista. Acima dos 6,35 pode buscar projeções nos 7,89 ou 9,16. Teria sinal de realização na perda dos 5,83 mirando os 5,19 ou 4,55.</t>
  </si>
  <si>
    <t>BRAV3 está em tendência de alta pelas médias de 21 e 200 dias e vai mantendo sinal de força altista. Acima dos 20,64 pode buscar projeções nos 22,61 ou 25,8. Teria sinal de realização na perda dos 19,15 mirando os 17,45 ou 16,46. O padrão de volume favorece a alta.</t>
  </si>
  <si>
    <t>AVGO34 está em tendência de alta pelas médias de 21 e 200 dias e vai mantendo sinal de força altista. Acima dos 27,55 pode buscar projeções nos 31,06 ou 34,02. Teria sinal de realização na perda dos 26,26 mirando os 24,77 ou 23,29. O padrão de volume favorece a alta.</t>
  </si>
  <si>
    <t>BPAC11 está em tendência de alta pelas médias de 21 e 200 dias e vai mantendo sinal de força altista. Acima dos 56,8 pode buscar projeções nos 59,1 ou 63,89. Teria sinal de realização na perda dos 55,97 mirando os 51,34 ou 48,94.</t>
  </si>
  <si>
    <t>CXSE3 está em tendência de alta pelas médias de 21 e 200 dias e vai mantendo sinal de força altista. Acima dos 22,48 pode buscar projeções nos 24,47 ou 27,7. Teria sinal de realização na perda dos 22 mirando os 19,25 ou 18,25. O IFR sobrecomprado alerta realizações se perder 22.</t>
  </si>
  <si>
    <t>CAML3 está em tendência de alta pelas médias de 21 e 200 dias e vai mantendo sinal de força altista. Acima dos 4,37 pode buscar projeções nos 5,48 ou 6,33. Teria sinal de realização na perda dos 4,1 mirando os 3,67 ou 3,24. O padrão de volume favorece a alta.</t>
  </si>
  <si>
    <t>BHIA3 está em tendência de alta pelas médias de 21 e 200 dias e vai mantendo sinal de força altista. Acima dos 1,08 pode buscar projeções nos 1,2 ou 1,32. Teria sinal de realização na perda dos 0,99 mirando os 0,92 ou 0,86.</t>
  </si>
  <si>
    <t>CATP34 está em tendência de alta pelas médias de 21 e 200 dias e vai mantendo sinal de força altista. Acima dos 285,07 pode buscar projeções nos 354,33 ou 406,56. Teria sinal de realização na perda dos 269,8 mirando os 243,68 ou 217,56. O padrão de volume favorece a alta.</t>
  </si>
  <si>
    <t>CBAV3 está em tendência de alta pelas médias de 21 e 200 dias e vai mantendo sinal de força altista. Acima dos 10,87 pode buscar projeções nos 10,98 ou 11,16. Teria sinal de realização na perda dos 10,82 mirando os 10,69 ou 10,63. O padrão de volume favorece a alta.</t>
  </si>
  <si>
    <t>CEAB3 está em tendência de alta pelas médias de 21 e 200 dias e vai mantendo sinal de força altista. Acima dos 9,98 pode buscar projeções nos 11,24 ou 12,27. Teria sinal de realização na perda dos 9,56 mirando os 9,04 ou 8,52. O padrão de volume favorece a alta.</t>
  </si>
  <si>
    <t>CMIG4 está em tendência de alta pelas médias de 21 e 200 dias e vai mantendo sinal de força altista. Acima dos 11,39 pode buscar projeções nos 11,95 ou 12,86. Teria sinal de realização na perda dos 11,05 mirando os 10,48 ou 10,19. O padrão de volume favorece a alta.</t>
  </si>
  <si>
    <t>COCA34 está em tendência de alta pelas médias de 21 e 200 dias e vai mantendo sinal de força altista. Acima dos 73,4 pode buscar projeções nos 76,84 ou 82,41. Teria sinal de realização na perda dos 67,83 mirando os 66,1 ou 64,38. O padrão de volume favorece a alta.</t>
  </si>
  <si>
    <t>COGN3 está em tendência de alta pelas médias de 21 e 200 dias e vai mantendo sinal de força altista. Acima dos 2,28 pode buscar projeções nos 2,44 ou 2,62. Teria sinal de realização na perda dos 2,14 mirando os 2,04 ou 1,95.</t>
  </si>
  <si>
    <t>C2OI34 está em tendência de alta pelas médias de 21 e 200 dias e vai mantendo sinal de força altista. Acima dos 32,86 pode buscar projeções nos 36,35 ou 40,98. Teria sinal de realização na perda dos 31,39 mirando os 28,85 ou 26,53.</t>
  </si>
  <si>
    <t>CSMG3 está em tendência de alta pelas médias de 21 e 200 dias e vai mantendo sinal de força altista. Acima dos 64,88 pode buscar projeções nos 67,82 ou 75,01. Teria sinal de realização na perda dos 63,39 mirando os 56,17 ou 52,57.</t>
  </si>
  <si>
    <t>CPLE3 está em tendência de alta pelas médias de 21 e 200 dias e vai mantendo sinal de força altista. Acima dos 14,9 pode buscar projeções nos 15,53 ou 16,35. Teria sinal de realização na perda dos 14,57 mirando os 14,19 ou 13,77.</t>
  </si>
  <si>
    <t>CSAN3 está em tendência de alta pelas médias de 21 e 200 dias e vai mantendo sinal de força altista. Acima dos 3,95 pode buscar projeções nos 4,1 ou 4,48. Teria sinal de realização na perda dos 3,8 mirando os 3,48 ou 3,28.</t>
  </si>
  <si>
    <t>CPFE3 está em tendência de alta pelas médias de 21 e 200 dias e vai mantendo sinal de força altista. Acima dos 47,88 pode buscar projeções nos 50,4 ou 54,48. Teria sinal de realização na perda dos 46,83 mirando os 43,8 ou 42,53. O padrão de volume favorece a alta.</t>
  </si>
  <si>
    <t>C2RW34 está em tendência de alta pelas médias de 21 e 200 dias e vai mantendo sinal de força altista. Acima dos 50,01 pode buscar projeções nos 57,74 ou 70,25. Teria sinal de realização na perda dos 46,45 mirando os 37,5 ou 33,63. O padrão de volume favorece a alta.</t>
  </si>
  <si>
    <t>CMIN3 está em tendência de alta pelas médias de 21 e 200 dias e vai mantendo sinal de força altista. Acima dos 5,56 pode buscar projeções nos 6,47 ou 7,95. Teria sinal de realização na perda dos 5,26 mirando os 4,08 ou 3,62.</t>
  </si>
  <si>
    <t>CURY3 está em tendência de alta pelas médias de 21 e 200 dias e vai mantendo sinal de força altista. Acima dos 31,34 pode buscar projeções nos 35,92 ou 39,33. Teria sinal de realização na perda dos 30,39 mirando os 28,68 ou 26,97. O padrão de volume favorece a alta.</t>
  </si>
  <si>
    <t>CVCB3 está em tendência de alta pelas médias de 21 e 200 dias e vai mantendo sinal de força altista. Acima dos 1,36 pode buscar projeções nos 1,47 ou 1,63. Teria sinal de realização na perda dos 1,2 mirando os 1,11 ou 1,03. O padrão de volume favorece a alta.</t>
  </si>
  <si>
    <t>CYRE3 está em tendência de alta pelas médias de 21 e 200 dias e vai mantendo sinal de força altista. Acima dos 21,92 pode buscar projeções nos 23,7 ou 25,32. Teria sinal de realização na perda dos 21,07 mirando os 20,25 ou 19,44. O padrão de volume favorece a alta.</t>
  </si>
  <si>
    <t>CYRE4 apesar de estar em tendência de baixa no longo prazo pela média de 200 dias, no curto prazo está com sinal de recuperação favorecendo repiques de alta. Acima dos 20,62 pode seguir repique altista na direção resistências nos 22,02 ou 23,58. Caso perca os 19,49 teria sinal de baixa projetando de 18,7 a 17,92.</t>
  </si>
  <si>
    <t>DASA3 está em tendência de alta pelas médias de 21 e 200 dias e vai mantendo sinal de força altista. Acima dos 2,93 pode buscar projeções nos 3,25 ou 3,77. Teria sinal de realização na perda dos 2,74 mirando os 2,41 ou 2,24. O padrão de volume favorece a alta.</t>
  </si>
  <si>
    <t>D1DG34 está em tendência de alta pelas médias de 21 e 200 dias e vai mantendo sinal de força altista. Acima dos 134,83 pode buscar projeções nos 140,45 ou 158,5. Teria sinal de realização na perda dos 129,62 mirando os 111,23 ou 102,2.</t>
  </si>
  <si>
    <t>D1EL34 está em tendência de alta pelas médias de 21 e 200 dias e vai mantendo sinal de força altista. Acima dos 2077,78 pode buscar projeções nos 2352,09 ou 2639,76. Teria sinal de realização na perda dos 1886,59 mirando os 1742,75 ou 1598,91. O padrão de volume favorece a alta.</t>
  </si>
  <si>
    <t>DXCO3 está em tendência de alta pelas médias de 21 e 200 dias e vai mantendo sinal de força altista. Acima dos 5,25 pode buscar projeções nos 5,58 ou 6,12. Teria sinal de realização na perda dos 4,99 mirando os 4,71 ou 4,54. O padrão de volume favorece a alta.</t>
  </si>
  <si>
    <t>PNVL3 está em tendência de alta pelas médias de 21 e 200 dias e vai mantendo sinal de força altista. Acima dos 11,55 pode buscar projeções nos 12,24 ou 13,36. Teria sinal de realização na perda dos 10,43 mirando os 10,08 ou 9,73.</t>
  </si>
  <si>
    <t>DIRR3 está em tendência de alta pelas médias de 21 e 200 dias e vai mantendo sinal de força altista. Acima dos 12,38 pode buscar projeções nos 14,42 ou 15,91. Teria sinal de realização na perda dos 12 mirando os 11,25 ou 10,5. O IFR sobrevendido alerta para recuperações se superar 15,12</t>
  </si>
  <si>
    <t>ECOR3 está em tendência de alta pelas médias de 21 e 200 dias e vai mantendo sinal de força altista. Acima dos 7,21 pode buscar projeções nos 7,86 ou 8,58. Teria sinal de realização na perda dos 7,01 mirando os 6,68 ou 6,31.</t>
  </si>
  <si>
    <t>LILY34 está em tendência de alta pelas médias de 21 e 200 dias e vai mantendo sinal de força altista. Acima dos 202,49 pode buscar projeções nos 214,47 ou 231,44. Teria sinal de realização na perda dos 197,04 mirando os 187,01 ou 178,52.</t>
  </si>
  <si>
    <t>EMBJ3 está em tendência de alta pelas médias de 21 e 200 dias e vai mantendo sinal de força altista. Acima dos 83,01 pode buscar projeções nos 86,8 ou 92,99. Teria sinal de realização na perda dos 80,76 mirando os 76,77 ou 73,67.</t>
  </si>
  <si>
    <t>ENGI11 está em tendência de alta pelas médias de 21 e 200 dias e vai mantendo sinal de força altista. Acima dos 50,26 pode buscar projeções nos 52,3 ou 56,66. Teria sinal de realização na perda dos 48,97 mirando os 45,24 ou 43,05. O padrão de volume favorece a alta.</t>
  </si>
  <si>
    <t>ENEV3 está em tendência de alta pelas médias de 21 e 200 dias e vai mantendo sinal de força altista. Acima dos 26,18 pode buscar projeções nos 27,95 ou 30,2. Teria sinal de realização na perda dos 25,66 mirando os 24,3 ou 23,17. O padrão de volume favorece a alta.</t>
  </si>
  <si>
    <t>EGIE3 está em tendência de alta pelas médias de 21 e 200 dias e vai mantendo sinal de força altista. Acima dos 30,4 pode buscar projeções nos 34,88 ou 38,12. Teria sinal de realização na perda dos 29,63 mirando os 28 ou 26,38. O padrão de volume favorece a alta. O IFR sobrevendido alerta para recuperações se superar 38,81</t>
  </si>
  <si>
    <t>EQTL3 está em tendência de alta pelas médias de 21 e 200 dias e vai mantendo sinal de força altista. Acima dos 40 pode buscar projeções nos 41,09 ou 43,58. Teria sinal de realização na perda dos 39,44 mirando os 37,05 ou 35,8.</t>
  </si>
  <si>
    <t>EUCA4 está em tendência de alta pelas médias de 21 e 200 dias e vai mantendo sinal de força altista. Acima dos 22,76 pode buscar projeções nos 24,61 ou 26,02. Teria sinal de realização na perda dos 22,32 mirando os 21,61 ou 20,9.</t>
  </si>
  <si>
    <t>EVEN3 está em tendência de alta pelas médias de 21 e 200 dias e vai mantendo sinal de força altista. Acima dos 5,07 pode buscar projeções nos 5,82 ou 6,37. Teria sinal de realização na perda dos 4,93 mirando os 4,65 ou 4,37. O padrão de volume favorece a alta.</t>
  </si>
  <si>
    <t>EZTC3 está em tendência de alta pelas médias de 21 e 200 dias e vai mantendo sinal de força altista. Acima dos 12,21 pode buscar projeções nos 13,75 ou 14,89. Teria sinal de realização na perda dos 11,9 mirando os 11,32 ou 10,75. O padrão de volume favorece a alta.</t>
  </si>
  <si>
    <t>FESA4 está em tendência de alta pelas médias de 21 e 200 dias e vai mantendo sinal de força altista. Acima dos 5,95 pode buscar projeções nos 6,16 ou 6,45. Teria sinal de realização na perda dos 5,83 mirando os 5,69 ou 5,54.</t>
  </si>
  <si>
    <t>FRAS3 está em tendência de alta pelas médias de 21 e 200 dias e vai mantendo sinal de força altista. Acima dos 21,31 pode buscar projeções nos 22,81 ou 25,25. Teria sinal de realização na perda dos 20,42 mirando os 18,87 ou 18,11.</t>
  </si>
  <si>
    <t>GFSA3 está em tendência de alta pelas médias de 21 e 200 dias e vai mantendo sinal de força altista. Acima dos 0,51 pode buscar projeções nos 1,39 ou 1,99. Teria sinal de realização na perda dos 0,41 mirando os 0,1 ou -0,19. O padrão de volume favorece a alta. O IFR sobrevendido alerta para recuperações se superar 1,95</t>
  </si>
  <si>
    <t>GGPS3 está em tendência de alta pelas médias de 21 e 200 dias e vai mantendo sinal de força altista. Acima dos 12,64 pode buscar projeções nos 13,28 ou 14,54. Teria sinal de realização na perda dos 12,27 mirando os 11,24 ou 10,6.</t>
  </si>
  <si>
    <t>GRND3 está em tendência de alta pelas médias de 21 e 200 dias e vai mantendo sinal de força altista. Acima dos 3,9 pode buscar projeções nos 3,99 ou 4,18. Teria sinal de realização na perda dos 3,84 mirando os 3,68 ou 3,58.</t>
  </si>
  <si>
    <t>GMAT3 está em tendência de alta pelas médias de 21 e 200 dias e vai mantendo sinal de força altista. Acima dos 4,07 pode buscar projeções nos 4,46 ou 5,1. Teria sinal de realização na perda dos 3,78 mirando os 3,43 ou 3,23.</t>
  </si>
  <si>
    <t>SBFG3 está em tendência de alta pelas médias de 21 e 200 dias e vai mantendo sinal de força altista. Acima dos 10,06 pode buscar projeções nos 10,87 ou 11,74. Teria sinal de realização na perda dos 9,45 mirando os 9,01 ou 8,57.</t>
  </si>
  <si>
    <t>HBRE3 está em tendência de alta pelas médias de 21 e 200 dias e vai mantendo sinal de força altista. Acima dos 2,22 pode buscar projeções nos 2,84 ou 3,38. Teria sinal de realização na perda dos 1,96 mirando os 1,68 ou 1,41. O padrão de volume favorece a alta.</t>
  </si>
  <si>
    <t>HBOR3 está em tendência de alta pelas médias de 21 e 200 dias e vai mantendo sinal de força altista. Acima dos 2,09 pode buscar projeções nos 2,41 ou 2,87. Teria sinal de realização na perda dos 1,98 mirando os 1,65 ou 1,41.</t>
  </si>
  <si>
    <t>HBSA3 está em tendência de alta pelas médias de 21 e 200 dias e vai mantendo sinal de força altista. Acima dos 3,4 pode buscar projeções nos 3,72 ou 3,99. Teria sinal de realização na perda dos 3,27 mirando os 3,13 ou 2,99.</t>
  </si>
  <si>
    <t>HYPE3 está em tendência de alta pelas médias de 21 e 200 dias e vai mantendo sinal de força altista. Acima dos 21,6 pode buscar projeções nos 22,77 ou 24,67. Teria sinal de realização na perda dos 20,81 mirando os 19,7 ou 19,11.</t>
  </si>
  <si>
    <t>IGTI11 está em tendência de alta pelas médias de 21 e 200 dias e vai mantendo sinal de força altista. Acima dos 25,71 pode buscar projeções nos 26,63 ou 28,52. Teria sinal de realização na perda dos 25,22 mirando os 23,57 ou 22,62.</t>
  </si>
  <si>
    <t>ITLC34 está em tendência de alta pelas médias de 21 e 200 dias e vai mantendo sinal de força altista. Acima dos 83,41 pode buscar projeções nos 122,62 ou 150,99. Teria sinal de realização na perda dos 76,7 mirando os 62,51 ou 48,32. O padrão de volume favorece a alta. O IFR sobrevendido alerta para recuperações se superar 122,62</t>
  </si>
  <si>
    <t>INTB3 está em tendência de alta pelas médias de 21 e 200 dias e vai mantendo sinal de força altista. Acima dos 13,65 pode buscar projeções nos 14,16 ou 15,08. Teria sinal de realização na perda dos 13,33 mirando os 12,67 ou 12,2.</t>
  </si>
  <si>
    <t>INBR32 está em tendência de alta pelas médias de 21 e 200 dias e vai mantendo sinal de força altista. Acima dos 28,17 pode buscar projeções nos 30,22 ou 32,35. Teria sinal de realização na perda dos 26,76 mirando os 25,69 ou 24,62.</t>
  </si>
  <si>
    <t>MYPK3 está em tendência de alta pelas médias de 21 e 200 dias e vai mantendo sinal de força altista. Acima dos 9,47 pode buscar projeções nos 9,9 ou 10,61. Teria sinal de realização na perda dos 9,26 mirando os 8,76 ou 8,54.</t>
  </si>
  <si>
    <t>RANI3 está em tendência de alta pelas médias de 21 e 200 dias e vai mantendo sinal de força altista. Acima dos 8,13 pode buscar projeções nos 8,48 ou 9,06. Teria sinal de realização na perda dos 7,93 mirando os 7,55 ou 7,37.</t>
  </si>
  <si>
    <t>IRBR3 está em tendência de alta pelas médias de 21 e 200 dias e vai mantendo sinal de força altista. Acima dos 58,02 pode buscar projeções nos 61,87 ou 68,1. Teria sinal de realização na perda dos 56,82 mirando os 51,79 ou 49,86.</t>
  </si>
  <si>
    <t>ISAE4 está em tendência de alta pelas médias de 21 e 200 dias e vai mantendo sinal de força altista. Acima dos 28,47 pode buscar projeções nos 30,29 ou 32,15. Teria sinal de realização na perda dos 27,27 mirando os 26,33 ou 25,4. O padrão de volume favorece a alta.</t>
  </si>
  <si>
    <t>ITSA3 está em tendência de alta pelas médias de 21 e 200 dias e vai mantendo sinal de força altista. Acima dos 13,9 pode buscar projeções nos 14,24 ou 15,06. Teria sinal de realização na perda dos 13,68 mirando os 12,91 ou 12,49. O padrão de volume favorece a alta.</t>
  </si>
  <si>
    <t>ITSA4 está em tendência de alta pelas médias de 21 e 200 dias e vai mantendo sinal de força altista. Acima dos 13,77 pode buscar projeções nos 14,22 ou 15,09. Teria sinal de realização na perda dos 13,59 mirando os 12,8 ou 12,36.</t>
  </si>
  <si>
    <t>ITUB3 está em tendência de alta pelas médias de 21 e 200 dias e vai mantendo sinal de força altista. Acima dos 45,41 pode buscar projeções nos 46,84 ou 49,81. Teria sinal de realização na perda dos 44,65 mirando os 42,02 ou 40,53. O padrão de volume favorece a alta.</t>
  </si>
  <si>
    <t>ITUB4 está em tendência de alta pelas médias de 21 e 200 dias e vai mantendo sinal de força altista. Acima dos 42,61 pode buscar projeções nos 44,64 ou 47,45. Teria sinal de realização na perda dos 41,87 mirando os 40,08 ou 38,67.</t>
  </si>
  <si>
    <t>JALL3 está em tendência de alta pelas médias de 21 e 200 dias e vai mantendo sinal de força altista. Acima dos 2,05 pode buscar projeções nos 2,27 ou 2,46. Teria sinal de realização na perda dos 1,96 mirando os 1,86 ou 1,76.</t>
  </si>
  <si>
    <t>JBSS32 está em tendência de alta pelas médias de 21 e 200 dias e vai mantendo sinal de força altista. Acima dos 62,68 pode buscar projeções nos 64,41 ou 67,59. Teria sinal de realização na perda dos 59,26 mirando os 57,66 ou 56,07.</t>
  </si>
  <si>
    <t>JHSF3 está em tendência de alta pelas médias de 21 e 200 dias e vai mantendo sinal de força altista. Acima dos 11,41 pode buscar projeções nos 12,14 ou 13,33. Teria sinal de realização na perda dos 10,87 mirando os 10,22 ou 9,85.</t>
  </si>
  <si>
    <t>JPMC34 está em tendência de alta pelas médias de 21 e 200 dias e vai mantendo sinal de força altista. Acima dos 178 pode buscar projeções nos 185,53 ou 197,73. Teria sinal de realização na perda dos 171,99 mirando os 165,8 ou 162,03.</t>
  </si>
  <si>
    <t>JSLG3 está em tendência de alta pelas médias de 21 e 200 dias e vai mantendo sinal de força altista. Acima dos 5,75 pode buscar projeções nos 5,97 ou 6,38. Teria sinal de realização na perda dos 5,3 mirando os 5,09 ou 4,88. O padrão de volume favorece a alta.</t>
  </si>
  <si>
    <t>KEPL3 está em tendência de alta pelas médias de 21 e 200 dias e vai mantendo sinal de força altista. Acima dos 6,46 pode buscar projeções nos 6,75 ou 7,04. Teria sinal de realização na perda dos 6,27 mirando os 6,12 ou 5,97.</t>
  </si>
  <si>
    <t>KLBN3 está em tendência de alta pelas médias de 21 e 200 dias e vai mantendo sinal de força altista. Acima dos 3,55 pode buscar projeções nos 3,69 ou 3,92. Teria sinal de realização na perda dos 3,49 mirando os 3,32 ou 3,24.</t>
  </si>
  <si>
    <t>KLBN4 está em tendência de alta pelas médias de 21 e 200 dias e vai mantendo sinal de força altista. Acima dos 3,53 pode buscar projeções nos 3,65 ou 3,85. Teria sinal de realização na perda dos 3,47 mirando os 3,33 ou 3,26.</t>
  </si>
  <si>
    <t>KLBN11 está em tendência de alta pelas médias de 21 e 200 dias e vai mantendo sinal de força altista. Acima dos 17,7 pode buscar projeções nos 18,37 ou 19,47. Teria sinal de realização na perda dos 17,34 mirando os 16,6 ou 16,26.</t>
  </si>
  <si>
    <t>L1RC34 está em tendência de alta pelas médias de 21 e 200 dias e vai mantendo sinal de força altista. Acima dos 37,29 pode buscar projeções nos 51,59 ou 61,96. Teria sinal de realização na perda dos 34,81 mirando os 29,62 ou 24,43.</t>
  </si>
  <si>
    <t>LAVV3 está em tendência de alta pelas médias de 21 e 200 dias e vai mantendo sinal de força altista. Acima dos 11,32 pode buscar projeções nos 11,94 ou 12,92. Teria sinal de realização na perda dos 10,82 mirando os 10,35 ou 9,85. O padrão de volume favorece a alta.</t>
  </si>
  <si>
    <t>LIGT3 está em tendência de alta pelas médias de 21 e 200 dias e vai mantendo sinal de força altista. Acima dos 3,58 pode buscar projeções nos 4,09 ou 4,92. Teria sinal de realização na perda dos 3,16 mirando os 2,75 ou 2,49. O padrão de volume favorece a alta.</t>
  </si>
  <si>
    <t>RENT3 está em tendência de alta pelas médias de 21 e 200 dias e vai mantendo sinal de força altista. Acima dos 38,8 pode buscar projeções nos 42,95 ou 46,18. Teria sinal de realização na perda dos 37,71 mirando os 36,09 ou 34,47.</t>
  </si>
  <si>
    <t>RENT4 apesar de estar em tendência de baixa no longo prazo pela média de 200 dias, no curto prazo está com sinal de recuperação favorecendo repiques de alta. Acima dos 37,74 pode seguir repique altista na direção resistências nos 41,29 ou 44,23. Caso perca os 36,52 teria sinal de baixa projetando de 35,04 a 33,57.</t>
  </si>
  <si>
    <t>LOGG3 está em tendência de alta pelas médias de 21 e 200 dias e vai mantendo sinal de força altista. Acima dos 26,46 pode buscar projeções nos 28,7 ou 30,46. Teria sinal de realização na perda dos 25,84 mirando os 24,95 ou 24,07.</t>
  </si>
  <si>
    <t>LREN3 está em tendência de alta pelas médias de 21 e 200 dias e vai mantendo sinal de força altista. Acima dos 13,65 pode buscar projeções nos 15,22 ou 16,43. Teria sinal de realização na perda dos 13,25 mirando os 12,64 ou 12,03.</t>
  </si>
  <si>
    <t>LWSA3 está em tendência de alta pelas médias de 21 e 200 dias e vai mantendo sinal de força altista. Acima dos 3,95 pode buscar projeções nos 4,21 ou 4,54. Teria sinal de realização na perda dos 3,88 mirando os 3,66 ou 3,49.</t>
  </si>
  <si>
    <t>MDIA3 está em tendência de alta pelas médias de 21 e 200 dias e vai mantendo sinal de força altista. Acima dos 18,25 pode buscar projeções nos 18,99 ou 20,2. Teria sinal de realização na perda dos 17,75 mirando os 17,04 ou 16,66.</t>
  </si>
  <si>
    <t>MGLU3 está em tendência de alta pelas médias de 21 e 200 dias e vai mantendo sinal de força altista. Acima dos 5,03 pode buscar projeções nos 5,3 ou 6,08. Teria sinal de realização na perda dos 4,9 mirando os 4,03 ou 3,63.</t>
  </si>
  <si>
    <t>POMO3 está em tendência de alta pelas médias de 21 e 200 dias e vai mantendo sinal de força altista. Acima dos 4,91 pode buscar projeções nos 5,79 ou 6,41. Teria sinal de realização na perda dos 4,78 mirando os 4,46 ou 4,15. O IFR sobrevendido alerta para recuperações se superar 6,65</t>
  </si>
  <si>
    <t>POMO4 está em tendência de alta pelas médias de 21 e 200 dias e vai mantendo sinal de força altista. Acima dos 5,32 pode buscar projeções nos 6,06 ou 6,59. Teria sinal de realização na perda dos 5,2 mirando os 4,93 ou 4,66. O IFR sobrevendido alerta para recuperações se superar 7,04</t>
  </si>
  <si>
    <t>MBRF3 está em tendência de alta pelas médias de 21 e 200 dias e vai mantendo sinal de força altista. Acima dos 15,49 pode buscar projeções nos 18,4 ou 20,72. Teria sinal de realização na perda dos 14,64 mirando os 13,47 ou 12,31. O padrão de volume favorece a alta.</t>
  </si>
  <si>
    <t>M2RV34 está em tendência de alta pelas médias de 21 e 200 dias e vai mantendo sinal de força altista. Acima dos 99,21 pode buscar projeções nos 163,62 ou 208,28. Teria sinal de realização na perda dos 91,35 mirando os 69,01 ou 46,68. O IFR sobrevendido alerta para recuperações se superar 171,11</t>
  </si>
  <si>
    <t>MSCD34 está em tendência de alta pelas médias de 21 e 200 dias e vai mantendo sinal de força altista. Acima dos 91,58 pode buscar projeções nos 99,13 ou 111,36. Teria sinal de realização na perda dos 89,12 mirando os 79,35 ou 75,57.</t>
  </si>
  <si>
    <t>CASH3 está em tendência de alta pelas médias de 21 e 200 dias e vai mantendo sinal de força altista. Acima dos 4,43 pode buscar projeções nos 4,95 ou 5,62. Teria sinal de realização na perda dos 4,27 mirando os 3,85 ou 3,51.</t>
  </si>
  <si>
    <t>MELI34 está em tendência de alta pelas médias de 21 e 200 dias e vai mantendo sinal de força altista. Acima dos 78,66 pode buscar projeções nos 80,92 ou 89,13. Teria sinal de realização na perda dos 76,27 mirando os 67,62 ou 63,51.</t>
  </si>
  <si>
    <t>BMEB4 está em tendência de alta pelas médias de 21 e 200 dias e vai mantendo sinal de força altista. Acima dos 60,82 pode buscar projeções nos 69,7 ou 78,51. Teria sinal de realização na perda dos 55,44 mirando os 51,03 ou 46,62.</t>
  </si>
  <si>
    <t>M1TA34 está em tendência de alta pelas médias de 21 e 200 dias e vai mantendo sinal de força altista. Acima dos 119,02 pode buscar projeções nos 124,5 ou 139,67. Teria sinal de realização na perda dos 114,31 mirando os 99,95 ou 92,36. O padrão de volume favorece a alta.</t>
  </si>
  <si>
    <t>LEVE3 está em tendência de alta pelas médias de 21 e 200 dias e vai mantendo sinal de força altista. Acima dos 31,75 pode buscar projeções nos 33,6 ou 35,03. Teria sinal de realização na perda dos 31,27 mirando os 30,55 ou 29,83. O padrão de volume favorece a alta.</t>
  </si>
  <si>
    <t>MUTC34 está em tendência de alta pelas médias de 21 e 200 dias e vai mantendo sinal de força altista. Acima dos 769 pode buscar projeções nos 1082,96 ou 1326,98. Teria sinal de realização na perda dos 688,09 mirando os 566,07 ou 444,06. O padrão de volume favorece a alta.</t>
  </si>
  <si>
    <t>MSFT34 está em tendência de alta pelas médias de 21 e 200 dias e vai mantendo sinal de força altista. Acima dos 86,2 pode buscar projeções nos 92,87 ou 103,67. Teria sinal de realização na perda dos 83 mirando os 75,4 ou 72,06.</t>
  </si>
  <si>
    <t>BEEF3 está em tendência de alta pelas médias de 21 e 200 dias e vai mantendo sinal de força altista. Acima dos 3,78 pode buscar projeções nos 4 ou 4,37. Teria sinal de realização na perda dos 3,56 mirando os 3,41 ou 3,29.</t>
  </si>
  <si>
    <t>MTRE3 está em tendência de alta pelas médias de 21 e 200 dias e vai mantendo sinal de força altista. Acima dos 3,03 pode buscar projeções nos 3,38 ou 3,65. Teria sinal de realização na perda dos 2,94 mirando os 2,8 ou 2,66. O padrão de volume favorece a alta. O IFR sobrevendido alerta para recuperações se superar 3,88</t>
  </si>
  <si>
    <t>MOTV3 está em tendência de alta pelas médias de 21 e 200 dias e vai mantendo sinal de força altista. Acima dos 14,83 pode buscar projeções nos 15,21 ou 16,15. Teria sinal de realização na perda dos 14,57 mirando os 13,68 ou 13,2.</t>
  </si>
  <si>
    <t>MDNE3 está em tendência de alta pelas médias de 21 e 200 dias e vai mantendo sinal de força altista. Acima dos 25,47 pode buscar projeções nos 30,98 ou 34,83. Teria sinal de realização na perda dos 24,74 mirando os 22,81 ou 20,88.</t>
  </si>
  <si>
    <t>MOVI3 está em tendência de alta pelas médias de 21 e 200 dias e vai mantendo sinal de força altista. Acima dos 9,01 pode buscar projeções nos 10,14 ou 11,17. Teria sinal de realização na perda dos 8,47 mirando os 7,95 ou 7,43. O padrão de volume favorece a alta.</t>
  </si>
  <si>
    <t>MRVE3 está em tendência de alta pelas médias de 21 e 200 dias e vai mantendo sinal de força altista. Acima dos 4,9 pode buscar projeções nos 5,5 ou 6,03. Teria sinal de realização na perda dos 4,63 mirando os 4,36 ou 4,09. O padrão de volume favorece a alta.</t>
  </si>
  <si>
    <t>MULT3 está em tendência de alta pelas médias de 21 e 200 dias e vai mantendo sinal de força altista. Acima dos 29,22 pode buscar projeções nos 30,5 ou 32,19. Teria sinal de realização na perda dos 28,53 mirando os 27,75 ou 26,9.</t>
  </si>
  <si>
    <t>NATU3 está em tendência de alta pelas médias de 21 e 200 dias e vai mantendo sinal de força altista. Acima dos 8,61 pode buscar projeções nos 8,97 ou 9,9. Teria sinal de realização na perda dos 8,46 mirando os 7,46 ou 6,99.</t>
  </si>
  <si>
    <t>NFLX34 está em tendência de alta pelas médias de 21 e 200 dias e vai mantendo sinal de força altista. Acima dos 7,1 pode buscar projeções nos 8,18 ou 9,1. Teria sinal de realização na perda dos 6,68 mirando os 6,21 ou 5,75. O padrão de volume favorece a alta. O IFR sobrevendido alerta para recuperações se superar 10,89</t>
  </si>
  <si>
    <t>ROXO34 está em tendência de alta pelas médias de 21 e 200 dias e vai mantendo sinal de força altista. Acima dos 11,74 pode buscar projeções nos 12,29 ou 13,31. Teria sinal de realização na perda dos 11,38 mirando os 10,63 ou 10,11.</t>
  </si>
  <si>
    <t>NVDC34 está em tendência de alta pelas médias de 21 e 200 dias e vai mantendo sinal de força altista. Acima dos 21,99 pode buscar projeções nos 22,92 ou 24,42. Teria sinal de realização na perda dos 20,49 mirando os 19,73 ou 18,98. O padrão de volume favorece a alta.</t>
  </si>
  <si>
    <t>ONCO3 está em tendência de alta pelas médias de 21 e 200 dias e vai mantendo sinal de força altista. Acima dos 0,87 pode buscar projeções nos 1,52 ou 2,07. Teria sinal de realização na perda dos 0,63 mirando os 0,35 ou 0,07.</t>
  </si>
  <si>
    <t>ORCL34 está em tendência de alta pelas médias de 21 e 200 dias e vai mantendo sinal de força altista. Acima dos 109,45 pode buscar projeções nos 160,72 ou 196,31. Teria sinal de realização na perda dos 103,12 mirando os 85,32 ou 67,52. O padrão de volume favorece a alta. O IFR sobrevendido alerta para recuperações se superar 208,57</t>
  </si>
  <si>
    <t>ORVR3 está em tendência de alta pelas médias de 21 e 200 dias e vai mantendo sinal de força altista. Acima dos 73,92 pode buscar projeções nos 80,95 ou 86,19. Teria sinal de realização na perda dos 72,46 mirando os 69,83 ou 67,21.</t>
  </si>
  <si>
    <t>PCAR3 está em tendência de alta pelas médias de 21 e 200 dias e vai mantendo sinal de força altista. Acima dos 2,63 pode buscar projeções nos 2,84 ou 3,36. Teria sinal de realização na perda dos 2,51 mirando os 1,99 ou 1,72.</t>
  </si>
  <si>
    <t>PGMN3 está em tendência de alta pelas médias de 21 e 200 dias e vai mantendo sinal de força altista. Acima dos 3,51 pode buscar projeções nos 3,85 ou 4,11. Teria sinal de realização na perda dos 3,42 mirando os 3,28 ou 3,15.</t>
  </si>
  <si>
    <t>P2LT34 está em tendência de alta pelas médias de 21 e 200 dias e vai mantendo sinal de força altista. Acima dos 238 pode buscar projeções nos 271,37 ou 325,37. Teria sinal de realização na perda dos 221 mirando os 184 ou 167,31.</t>
  </si>
  <si>
    <t>PMAM3 está em tendência de alta pelas médias de 21 e 200 dias e vai mantendo sinal de força altista. Acima dos 0,41 pode buscar projeções nos 0,53 ou 0,73. Teria sinal de realização na perda dos 0,31 mirando os 0,21 ou 0,14. O padrão de volume favorece a alta. O IFR sobrecomprado alerta realizações se perder 0,31.</t>
  </si>
  <si>
    <t>RECV3 está em tendência de alta pelas médias de 21 e 200 dias e vai mantendo sinal de força altista. Acima dos 10,5 pode buscar projeções nos 11,18 ou 12,29. Teria sinal de realização na perda dos 10,28 mirando os 9,39 ou 9,04.</t>
  </si>
  <si>
    <t>AUAU3 está em tendência de alta pelas médias de 21 e 200 dias e vai mantendo sinal de força altista. Acima dos 3,17 pode buscar projeções nos 3,31 ou 3,46. Teria sinal de realização na perda dos 3,06 mirando os 2,98 ou 2,9. O padrão de volume favorece a alta.</t>
  </si>
  <si>
    <t>PINE4 está em tendência de alta pelas médias de 21 e 200 dias e vai mantendo sinal de força altista. Acima dos 11,53 pode buscar projeções nos 13,24 ou 14,71. Teria sinal de realização na perda dos 10,85 mirando os 10,11 ou 9,37.</t>
  </si>
  <si>
    <t>PLPL3 está em tendência de alta pelas médias de 21 e 200 dias e vai mantendo sinal de força altista. Acima dos 8,22 pode buscar projeções nos 8,85 ou 9,68. Teria sinal de realização na perda dos 7,5 mirando os 7,08 ou 6,66. O padrão de volume favorece a alta.</t>
  </si>
  <si>
    <t>PSSA3 está em tendência de alta pelas médias de 21 e 200 dias e vai mantendo sinal de força altista. Acima dos 55,43 pode buscar projeções nos 57,96 ou 62,07. Teria sinal de realização na perda dos 54,73 mirando os 51,32 ou 50,05. O padrão de volume favorece a alta.</t>
  </si>
  <si>
    <t>POSI3 está em tendência de alta pelas médias de 21 e 200 dias e vai mantendo sinal de força altista. Acima dos 3,88 pode buscar projeções nos 4,17 ou 4,47. Teria sinal de realização na perda dos 3,68 mirando os 3,52 ou 3,37.</t>
  </si>
  <si>
    <t>PRNR3 está em tendência de alta pelas médias de 21 e 200 dias e vai mantendo sinal de força altista. Acima dos 18,87 pode buscar projeções nos 19,4 ou 20,8. Teria sinal de realização na perda dos 18,45 mirando os 17,12 ou 16,41.</t>
  </si>
  <si>
    <t>QCOM34 está em tendência de alta pelas médias de 21 e 200 dias e vai mantendo sinal de força altista. Acima dos 73,42 pode buscar projeções nos 99,69 ou 117,68. Teria sinal de realização na perda dos 70,57 mirando os 61,57 ou 52,57.</t>
  </si>
  <si>
    <t>QUAL3 está em tendência de alta pelas médias de 21 e 200 dias e vai mantendo sinal de força altista. Acima dos 1,66 pode buscar projeções nos 1,93 ou 2,15. Teria sinal de realização na perda dos 1,57 mirando os 1,45 ou 1,34. O padrão de volume favorece a alta.</t>
  </si>
  <si>
    <t>LJQQ3 está em tendência de alta pelas médias de 21 e 200 dias e vai mantendo sinal de força altista. Acima dos 1,21 pode buscar projeções nos 1,44 ou 1,61. Teria sinal de realização na perda dos 1,16 mirando os 1,07 ou 0,98.</t>
  </si>
  <si>
    <t>RADL3 está em tendência de alta pelas médias de 21 e 200 dias e vai mantendo sinal de força altista. Acima dos 19 pode buscar projeções nos 20,79 ou 23,69. Teria sinal de realização na perda dos 18,14 mirando os 16,1 ou 15,2.</t>
  </si>
  <si>
    <t>RAIZ4 está em tendência de alta pelas médias de 21 e 200 dias e vai mantendo sinal de força altista. Acima dos 0,3 pode buscar projeções nos 0,44 ou 0,54. Teria sinal de realização na perda dos 0,27 mirando os 0,21 ou 0,16. O IFR sobrevendido alerta para recuperações se superar 0,64</t>
  </si>
  <si>
    <t>RAPT4 está em tendência de alta pelas médias de 21 e 200 dias e vai mantendo sinal de força altista. Acima dos 4,87 pode buscar projeções nos 5,29 ou 5,98. Teria sinal de realização na perda dos 4,69 mirando os 4,18 ou 3,96. O padrão de volume favorece a alta.</t>
  </si>
  <si>
    <t>RCSL4 está em tendência de alta pelas médias de 21 e 200 dias e vai mantendo sinal de força altista. Acima dos 0,55 pode buscar projeções nos 0,71 ou 0,89. Teria sinal de realização na perda dos 0,45 mirando os 0,41 ou 0,31. O padrão de volume favorece a alta.</t>
  </si>
  <si>
    <t>RDOR3 está em tendência de alta pelas médias de 21 e 200 dias e vai mantendo sinal de força altista. Acima dos 36,5 pode buscar projeções nos 38,52 ou 41,8. Teria sinal de realização na perda dos 35,51 mirando os 33,22 ou 32,2.</t>
  </si>
  <si>
    <t>RIAA3 está em tendência de alta pelas médias de 21 e 200 dias e vai mantendo sinal de força altista. Acima dos 8,41 pode buscar projeções nos 9,38 ou 10,18. Teria sinal de realização na perda dos 8,07 mirando os 7,66 ou 7,26.</t>
  </si>
  <si>
    <t>RAIL3 está em tendência de alta pelas médias de 21 e 200 dias e vai mantendo sinal de força altista. Acima dos 13,93 pode buscar projeções nos 14,42 ou 15,73. Teria sinal de realização na perda dos 13,65 mirando os 12,3 ou 11,64.</t>
  </si>
  <si>
    <t>SBSP3 está em tendência de alta pelas médias de 21 e 200 dias e vai mantendo sinal de força altista. Acima dos 29,63 pode buscar projeções nos 31,18 ou 33,72. Teria sinal de realização na perda dos 29,09 mirando os 27,06 ou 25,78. O padrão de volume favorece a alta.</t>
  </si>
  <si>
    <t>SAPR4 está em tendência de alta pelas médias de 21 e 200 dias e vai mantendo sinal de força altista. Acima dos 7,23 pode buscar projeções nos 7,47 ou 7,79. Teria sinal de realização na perda dos 7,13 mirando os 6,95 ou 6,78.</t>
  </si>
  <si>
    <t>SAPR11 está em tendência de alta pelas médias de 21 e 200 dias e vai mantendo sinal de força altista. Acima dos 37,41 pode buscar projeções nos 39,08 ou 41,12. Teria sinal de realização na perda dos 36,96 mirando os 35,77 ou 34,74. O padrão de volume favorece a alta.</t>
  </si>
  <si>
    <t>SANB3 está em tendência de alta pelas médias de 21 e 200 dias e vai mantendo sinal de força altista. Acima dos 13,5 pode buscar projeções nos 14,27 ou 15,53. Teria sinal de realização na perda dos 13,01 mirando os 12,24 ou 11,85. O padrão de volume favorece a alta.</t>
  </si>
  <si>
    <t>SANB4 está em tendência de alta pelas médias de 21 e 200 dias e vai mantendo sinal de força altista. Acima dos 13,83 pode buscar projeções nos 14,4 ou 15,1. Teria sinal de realização na perda dos 13,26 mirando os 12,9 ou 12,55. O padrão de volume favorece a alta.</t>
  </si>
  <si>
    <t>SANB11 está em tendência de alta pelas médias de 21 e 200 dias e vai mantendo sinal de força altista. Acima dos 26,96 pode buscar projeções nos 27,88 ou 29,36. Teria sinal de realização na perda dos 26,41 mirando os 25,47 ou 24,72.</t>
  </si>
  <si>
    <t>SMTO3 está em tendência de alta pelas médias de 21 e 200 dias e vai mantendo sinal de força altista. Acima dos 15,82 pode buscar projeções nos 16,85 ou 18,48. Teria sinal de realização na perda dos 15,38 mirando os 14,2 ou 13,38. O padrão de volume favorece a alta.</t>
  </si>
  <si>
    <t>SHUL4 está em tendência de alta pelas médias de 21 e 200 dias e vai mantendo sinal de força altista. Acima dos 4,59 pode buscar projeções nos 4,83 ou 5,07. Teria sinal de realização na perda dos 4,43 mirando os 4,3 ou 4,18. O padrão de volume favorece a alta.</t>
  </si>
  <si>
    <t>S1TX34 está em tendência de alta pelas médias de 21 e 200 dias e vai mantendo sinal de força altista. Acima dos 4108 pode buscar projeções nos 5856,13 ou 7213,33. Teria sinal de realização na perda dos 3660 mirando os 2981,39 ou 2302,79. O padrão de volume favorece a alta.</t>
  </si>
  <si>
    <t>N1OW34 está em tendência de alta pelas médias de 21 e 200 dias e vai mantendo sinal de força altista. Acima dos 10,82 pode buscar projeções nos 11,71 ou 13,21. Teria sinal de realização na perda dos 10,35 mirando os 9,27 ou 8,51. O padrão de volume favorece a alta.</t>
  </si>
  <si>
    <t>CSNA3 está em tendência de alta pelas médias de 21 e 200 dias e vai mantendo sinal de força altista. Acima dos 5,11 pode buscar projeções nos 5,43 ou 6,01. Teria sinal de realização na perda dos 5 mirando os 4,49 ou 4,19.</t>
  </si>
  <si>
    <t>SIMH3 está em tendência de alta pelas médias de 21 e 200 dias e vai mantendo sinal de força altista. Acima dos 7,84 pode buscar projeções nos 8,42 ou 9,11. Teria sinal de realização na perda dos 7,3 mirando os 6,95 ou 6,6. O padrão de volume favorece a alta.</t>
  </si>
  <si>
    <t>SLCE3 está em tendência de alta pelas médias de 21 e 200 dias e vai mantendo sinal de força altista. Acima dos 13,68 pode buscar projeções nos 14,25 ou 15,28. Teria sinal de realização na perda dos 13,45 mirando os 12,58 ou 12,06.</t>
  </si>
  <si>
    <t>SMFT3 está em tendência de alta pelas médias de 21 e 200 dias e vai mantendo sinal de força altista. Acima dos 20,85 pode buscar projeções nos 21,45 ou 23,16. Teria sinal de realização na perda dos 20,3 mirando os 18,67 ou 17,81.</t>
  </si>
  <si>
    <t>SPCX34 apesar de estar em tendência de baixa no longo prazo pela média de 200 dias, no curto prazo está com sinal de recuperação favorecendo repiques de alta. Acima dos 45,4 pode seguir repique altista na direção resistências nos 60,81 ou 72,53. Caso perca os 41,83 teria sinal de baixa projetando de 35,96 a 30,1. O padrão de volume favorece a alta. O IFR sobrevendido alerta para recuperações se superar 75,51</t>
  </si>
  <si>
    <t>STOC34 está em tendência de alta pelas médias de 21 e 200 dias e vai mantendo sinal de força altista. Acima dos 58,8 pode buscar projeções nos 62,73 ou 69,09. Teria sinal de realização na perda dos 55,83 mirando os 52,44 ou 50,47.</t>
  </si>
  <si>
    <t>M2ST34 está em tendência de alta pelas médias de 21 e 200 dias e vai mantendo sinal de força altista. Acima dos 7 pode buscar projeções nos 8,82 ou 10,52. Teria sinal de realização na perda dos 6,6 mirando os 6,06 ou 5,2.</t>
  </si>
  <si>
    <t>SUZB3 está em tendência de alta pelas médias de 21 e 200 dias e vai mantendo sinal de força altista. Acima dos 43,35 pode buscar projeções nos 45,93 ou 50,11. Teria sinal de realização na perda dos 41,4 mirando os 39,17 ou 37,87. O padrão de volume favorece a alta.</t>
  </si>
  <si>
    <t>SYNE3 está em tendência de alta pelas médias de 21 e 200 dias e vai mantendo sinal de força altista. Acima dos 4,19 pode buscar projeções nos 4,4 ou 4,64. Teria sinal de realização na perda dos 4,01 mirando os 3,88 ou 3,76.</t>
  </si>
  <si>
    <t>TAEE4 está em tendência de alta pelas médias de 21 e 200 dias e vai mantendo sinal de força altista. Acima dos 14,08 pode buscar projeções nos 14,64 ou 15,55. Teria sinal de realização na perda dos 13,77 mirando os 13,17 ou 12,88.</t>
  </si>
  <si>
    <t>TAEE11 está em tendência de alta pelas médias de 21 e 200 dias e vai mantendo sinal de força altista. Acima dos 42,09 pode buscar projeções nos 43,82 ou 46,63. Teria sinal de realização na perda dos 40,89 mirando os 39,28 ou 38,41. O padrão de volume favorece a alta.</t>
  </si>
  <si>
    <t>TSMC34 está em tendência de alta pelas médias de 21 e 200 dias e vai mantendo sinal de força altista. Acima dos 258,74 pode buscar projeções nos 308,03 ou 345,1. Teria sinal de realização na perda dos 248,04 mirando os 229,5 ou 210,96. O padrão de volume favorece a alta. O IFR sobrevendido alerta para recuperações se superar 308,03</t>
  </si>
  <si>
    <t>TGMA3 está em tendência de alta pelas médias de 21 e 200 dias e vai mantendo sinal de força altista. Acima dos 31,49 pode buscar projeções nos 32,75 ou 34,79. Teria sinal de realização na perda dos 30,45 mirando os 29,45 ou 28,81. O padrão de volume favorece a alta.</t>
  </si>
  <si>
    <t>VIVT3 está em tendência de alta pelas médias de 21 e 200 dias e vai mantendo sinal de força altista. Acima dos 35,96 pode buscar projeções nos 38,17 ou 41,75. Teria sinal de realização na perda dos 35,36 mirando os 32,38 ou 31,27.</t>
  </si>
  <si>
    <t>TEND3 está em tendência de alta pelas médias de 21 e 200 dias e vai mantendo sinal de força altista. Acima dos 32,41 pode buscar projeções nos 37,94 ou 41,94. Teria sinal de realização na perda dos 31,46 mirando os 29,45 ou 27,45. O IFR sobrevendido alerta para recuperações se superar 37,94</t>
  </si>
  <si>
    <t>TSLA34 está em tendência de alta pelas médias de 21 e 200 dias e vai mantendo sinal de força altista. Acima dos 61,56 pode buscar projeções nos 70,43 ou 77,13. Teria sinal de realização na perda dos 59,58 mirando os 56,22 ou 52,87. O padrão de volume favorece a alta.</t>
  </si>
  <si>
    <t>GSGI34 está em tendência de alta pelas médias de 21 e 200 dias e vai mantendo sinal de força altista. Acima dos 185,2 pode buscar projeções nos 196,06 ou 209,66. Teria sinal de realização na perda dos 174,05 mirando os 167,24 ou 160,44. O padrão de volume favorece a alta.</t>
  </si>
  <si>
    <t>TIMS3 está em tendência de alta pelas médias de 21 e 200 dias e vai mantendo sinal de força altista. Acima dos 22,62 pode buscar projeções nos 23,17 ou 24,54. Teria sinal de realização na perda dos 22,33 mirando os 20,94 ou 20,25. O padrão de volume favorece a alta.</t>
  </si>
  <si>
    <t>TOTS3 está em tendência de alta pelas médias de 21 e 200 dias e vai mantendo sinal de força altista. Acima dos 30,49 pode buscar projeções nos 32,77 ou 36,46. Teria sinal de realização na perda dos 29,13 mirando os 26,8 ou 25,65.</t>
  </si>
  <si>
    <t>TFCO4 está em tendência de alta pelas médias de 21 e 200 dias e vai mantendo sinal de força altista. Acima dos 14,63 pode buscar projeções nos 15,62 ou 16,47. Teria sinal de realização na perda dos 14,23 mirando os 13,8 ou 13,37. O padrão de volume favorece a alta.</t>
  </si>
  <si>
    <t>TUPY3 está em tendência de alta pelas médias de 21 e 200 dias e vai mantendo sinal de força altista. Acima dos 16,5 pode buscar projeções nos 18,08 ou 20,65. Teria sinal de realização na perda dos 15,97 mirando os 13,93 ou 13,13. O padrão de volume favorece a alta.</t>
  </si>
  <si>
    <t>UGPA3 está em tendência de alta pelas médias de 21 e 200 dias e vai mantendo sinal de força altista. Acima dos 32,2 pode buscar projeções nos 36,69 ou 43,97. Teria sinal de realização na perda dos 31,57 mirando os 24,92 ou 22,67. O padrão de volume favorece a alta. O IFR sobrecomprado alerta realizações se perder 31,57.</t>
  </si>
  <si>
    <t>FIQE3 está em tendência de alta pelas médias de 21 e 200 dias e vai mantendo sinal de força altista. Acima dos 5,7 pode buscar projeções nos 6,07 ou 6,4. Teria sinal de realização na perda dos 5,52 mirando os 5,35 ou 5,18.</t>
  </si>
  <si>
    <t>UNIP6 está em tendência de alta pelas médias de 21 e 200 dias e vai mantendo sinal de força altista. Acima dos 63 pode buscar projeções nos 65,4 ou 69,29. Teria sinal de realização na perda dos 61,4 mirando os 59,11 ou 57,9.</t>
  </si>
  <si>
    <t>USIM3 está em tendência de alta pelas médias de 21 e 200 dias e vai mantendo sinal de força altista. Acima dos 7,41 pode buscar projeções nos 8,44 ou 9,34. Teria sinal de realização na perda dos 6,98 mirando os 6,52 ou 6,07.</t>
  </si>
  <si>
    <t>USIM5 está em tendência de alta pelas médias de 21 e 200 dias e vai mantendo sinal de força altista. Acima dos 8,27 pode buscar projeções nos 9,3 ou 10,27. Teria sinal de realização na perda dos 7,73 mirando os 7,24 ou 6,75.</t>
  </si>
  <si>
    <t>VALE3 está em tendência de alta pelas médias de 21 e 200 dias e vai mantendo sinal de força altista. Acima dos 73,12 pode buscar projeções nos 81,58 ou 87,54. Teria sinal de realização na perda dos 71,93 mirando os 68,94 ou 65,96.</t>
  </si>
  <si>
    <t>VLID3 está em tendência de alta pelas médias de 21 e 200 dias e vai mantendo sinal de força altista. Acima dos 18,35 pode buscar projeções nos 19,18 ou 20,53. Teria sinal de realização na perda dos 17,78 mirando os 17 ou 16,58.</t>
  </si>
  <si>
    <t>VAMO3 está em tendência de alta pelas médias de 21 e 200 dias e vai mantendo sinal de força altista. Acima dos 3,3 pode buscar projeções nos 3,67 ou 4,28. Teria sinal de realização na perda dos 3,17 mirando os 2,69 ou 2,5. O padrão de volume favorece a alta.</t>
  </si>
  <si>
    <t>VBBR3 está em tendência de alta pelas médias de 21 e 200 dias e vai mantendo sinal de força altista. Acima dos 35,08 pode buscar projeções nos 39,13 ou 45,69. Teria sinal de realização na perda dos 34,08 mirando os 28,52 ou 26,49. O padrão de volume favorece a alta. O IFR sobrecomprado alerta realizações se perder 34,08.</t>
  </si>
  <si>
    <t>VTRU3 está em tendência de alta pelas médias de 21 e 200 dias e vai mantendo sinal de força altista. Acima dos 12,59 pode buscar projeções nos 13,83 ou 14,8. Teria sinal de realização na perda dos 12,26 mirando os 11,77 ou 11,28. O IFR sobrevendido alerta para recuperações se superar 15,56</t>
  </si>
  <si>
    <t>VIVA3 está em tendência de alta pelas médias de 21 e 200 dias e vai mantendo sinal de força altista. Acima dos 23,94 pode buscar projeções nos 26,02 ou 29,4. Teria sinal de realização na perda dos 22,39 mirando os 20,56 ou 19,51. O padrão de volume favorece a alta.</t>
  </si>
  <si>
    <t>VULC3 está em tendência de alta pelas médias de 21 e 200 dias e vai mantendo sinal de força altista. Acima dos 14,9 pode buscar projeções nos 15,74 ou 17,1. Teria sinal de realização na perda dos 14,28 mirando os 13,54 ou 13,11.</t>
  </si>
  <si>
    <t>WALM34 está em tendência de alta pelas médias de 21 e 200 dias e vai mantendo sinal de força altista. Acima dos 37,83 pode buscar projeções nos 39,11 ou 41,75. Teria sinal de realização na perda dos 36,32 mirando os 34,83 ou 33,5. O padrão de volume favorece a alta.</t>
  </si>
  <si>
    <t>WEGE3 está em tendência de alta pelas médias de 21 e 200 dias e vai mantendo sinal de força altista. Acima dos 44,02 pode buscar projeções nos 47,37 ou 49,99. Teria sinal de realização na perda dos 43,12 mirando os 41,8 ou 40,49. O padrão de volume favorece a alta.</t>
  </si>
  <si>
    <t>W1DC34 está em tendência de alta pelas médias de 21 e 200 dias e vai mantendo sinal de força altista. Acima dos 2540 pode buscar projeções nos 4085,48 ou 5244,52. Teria sinal de realização na perda dos 2210 mirando os 1630,47 ou 1050,95. O padrão de volume favorece a alta.</t>
  </si>
  <si>
    <t>WIZC3 está em tendência de alta pelas médias de 21 e 200 dias e vai mantendo sinal de força altista. Acima dos 8,59 pode buscar projeções nos 9,22 ou 10,24. Teria sinal de realização na perda dos 8,33 mirando os 7,57 ou 7,25.</t>
  </si>
  <si>
    <t>YDUQ3 está em tendência de alta pelas médias de 21 e 200 dias e vai mantendo sinal de força altista. Acima dos 8,87 pode buscar projeções nos 9,19 ou 9,84. Teria sinal de realização na perda dos 8,53 mirando os 8,13 ou 7,8.</t>
  </si>
  <si>
    <t>COIN11 está em tendência de alta pelas médias de 21 e 200 dias e vai mantendo sinal de força altista. Acima dos 39,48 pode buscar projeções nos 40,2 ou 42,6. Teria sinal de realização na perda dos 38,52 mirando os 36,31 ou 35,1.</t>
  </si>
  <si>
    <t>QQQI11 está em tendência de alta pelas médias de 21 e 200 dias e vai mantendo sinal de força altista. Acima dos 95,72 pode buscar projeções nos 101,01 ou 105,12. Teria sinal de realização na perda dos 94,35 mirando os 92,29 ou 90,23. O padrão de volume favorece a alta. O IFR sobrevendido alerta para recuperações se superar 101,01</t>
  </si>
  <si>
    <t>BITH11 está em tendência de alta pelas médias de 21 e 200 dias e vai mantendo sinal de força altista. Acima dos 74,05 pode buscar projeções nos 75,98 ou 81. Teria sinal de realização na perda dos 72,31 mirando os 67,85 ou 65,33.</t>
  </si>
  <si>
    <t>ETHE11 está em tendência de alta pelas médias de 21 e 200 dias e vai mantendo sinal de força altista. Acima dos 27,38 pode buscar projeções nos 28,5 ou 32,01. Teria sinal de realização na perda dos 26,7 mirando os 22,82 ou 21,06.</t>
  </si>
  <si>
    <t>HASH11 está em tendência de alta pelas médias de 21 e 200 dias e vai mantendo sinal de força altista. Acima dos 43,58 pode buscar projeções nos 46,53 ou 51,31. Teria sinal de realização na perda dos 41,5 mirando os 38,8 ou 37,32. O padrão de volume favorece a alta.</t>
  </si>
  <si>
    <t>CHIP11 está em tendência de alta pelas médias de 21 e 200 dias e vai mantendo sinal de força altista. Acima dos 35,7 pode buscar projeções nos 43,67 ou 49,67. Teria sinal de realização na perda dos 33,96 mirando os 30,95 ou 27,95.</t>
  </si>
  <si>
    <t>WRLD11 está em tendência de alta pelas médias de 21 e 200 dias e vai mantendo sinal de força altista. Acima dos 143,94 pode buscar projeções nos 148,78 ou 152,53. Teria sinal de realização na perda dos 142,7 mirando os 140,82 ou 138,94. O padrão de volume favorece a alta.</t>
  </si>
  <si>
    <t>BOVA11 está em tendência de alta pelas médias de 21 e 200 dias e vai mantendo sinal de força altista. Acima dos 171,52 pode buscar projeções nos 175,13 ou 181,09. Teria sinal de realização na perda dos 170,26 mirando os 165,48 ou 162,49. O padrão de volume favorece a alta.</t>
  </si>
  <si>
    <t>BAAX39 está em tendência de alta pelas médias de 21 e 200 dias e vai mantendo sinal de força altista. Acima dos 56,15 pode buscar projeções nos 65,24 ou 71,53. Teria sinal de realização na perda dos 55,05 mirando os 51,9 ou 48,75. O padrão de volume favorece a alta.</t>
  </si>
  <si>
    <t>BEWY39 está em tendência de alta pelas médias de 21 e 200 dias e vai mantendo sinal de força altista. Acima dos 108,05 pode buscar projeções nos 141,87 ou 168,35. Teria sinal de realização na perda dos 99,02 mirando os 85,77 ou 72,53.</t>
  </si>
  <si>
    <t>IVVB11 está em tendência de alta pelas médias de 21 e 200 dias e vai mantendo sinal de força altista. Acima dos 433,03 pode buscar projeções nos 442,34 ou 452,47. Teria sinal de realização na perda dos 429,09 mirando os 425,94 ou 420,87. O padrão de volume favorece a alta.</t>
  </si>
  <si>
    <t>BSLV39 está em tendência de alta pelas médias de 21 e 200 dias e vai mantendo sinal de força altista. Acima dos 86,7 pode buscar projeções nos 103,66 ou 115,24. Teria sinal de realização na perda dos 84,92 mirando os 79,12 ou 73,33.</t>
  </si>
  <si>
    <t>SMAL11 está em tendência de alta pelas médias de 21 e 200 dias e vai mantendo sinal de força altista. Acima dos 108,47 pode buscar projeções nos 111,89 ou 116,7. Teria sinal de realização na perda dos 107,22 mirando os 104,1 ou 101,69.</t>
  </si>
  <si>
    <t>BOVV11 está em tendência de alta pelas médias de 21 e 200 dias e vai mantendo sinal de força altista. Acima dos 179,94 pode buscar projeções nos 183,78 ou 190,05. Teria sinal de realização na perda dos 178,63 mirando os 173,62 ou 170,48. O padrão de volume favorece a alta.</t>
  </si>
  <si>
    <t>DIVO11 está em tendência de alta pelas médias de 21 e 200 dias e vai mantendo sinal de força altista. Acima dos 128 pode buscar projeções nos 130,7 ou 136,05. Teria sinal de realização na perda dos 126,82 mirando os 122,04 ou 119,36. O padrão de volume favorece a alta.</t>
  </si>
  <si>
    <t>SMAC11 está em tendência de alta pelas médias de 21 e 200 dias e vai mantendo sinal de força altista. Acima dos 56,58 pode buscar projeções nos 58,45 ou 61,13. Teria sinal de realização na perda dos 55,9 mirando os 54,1 ou 52,75. O padrão de volume favorece a alta.</t>
  </si>
  <si>
    <t>SPXR11 está em tendência de alta pelas médias de 21 e 200 dias e vai mantendo sinal de força altista. Acima dos 73,88 pode buscar projeções nos 76,06 ou 79,59. Teria sinal de realização na perda dos 72,03 mirando os 70,35 ou 69,25.</t>
  </si>
  <si>
    <t>SPXI11 está em tendência de alta pelas médias de 21 e 200 dias e vai mantendo sinal de força altista. Acima dos 52,64 pode buscar projeções nos 53,86 ou 55,22. Teria sinal de realização na perda dos 52,2 mirando os 51,65 ou 50,96.</t>
  </si>
  <si>
    <t>TECK11 está em tendência de alta pelas médias de 21 e 200 dias e vai mantendo sinal de força altista. Acima dos 115,3 pode buscar projeções nos 118,59 ou 125,25. Teria sinal de realização na perda dos 112,31 mirando os 107,8 ou 104,46.</t>
  </si>
  <si>
    <t>HIGH11 está em tendência de alta pelas médias de 21 e 200 dias e vai mantendo sinal de força altista. Acima dos 82,6 pode buscar projeções nos 85 ou 89,21. Teria sinal de realização na perda dos 81,55 mirando os 78,18 ou 76,07.</t>
  </si>
  <si>
    <t>SPXU11 está em tendência de alta pelas médias de 21 e 200 dias e vai mantendo sinal de força altista. Acima dos 16,52 pode buscar projeções nos 16,84 ou 17,23. Teria sinal de realização na perda dos 16,2 mirando os 16 ou 15,8. O padrão de volume favorece a alta.</t>
  </si>
  <si>
    <t>DOLX11 apesar de estar em tendência de baixa no longo prazo pela média de 200 dias, no curto prazo está com sinal de recuperação favorecendo repiques de alta. Acima dos 47,4 pode seguir repique altista na direção resistências nos 48,29 ou 50,51. Caso perca os 47,16 teria sinal de baixa projetando de 44,69 a 43,57.</t>
  </si>
  <si>
    <t>BOVX11 está em tendência de alta pelas médias de 21 e 200 dias e vai mantendo sinal de força altista. Acima dos 17,92 pode buscar projeções nos 18,33 ou 18,98. Teria sinal de realização na perda dos 17,78 mirando os 17,27 ou 16,94.</t>
  </si>
  <si>
    <t>NASD11 está em tendência de alta pelas médias de 21 e 200 dias e vai mantendo sinal de força altista. Acima dos 20,57 pode buscar projeções nos 22 ou 23,14. Teria sinal de realização na perda dos 20,15 mirando os 19,57 ou 19. O padrão de volume favorece a alta. O IFR sobrevendido alerta para recuperações se superar 22,04</t>
  </si>
  <si>
    <t>GOLD11 está em tendência de alta pelas médias de 21 e 200 dias e vai mantendo sinal de força altista. Acima dos 21,35 pode buscar projeções nos 22,48 ou 23,38. Teria sinal de realização na perda dos 21,01 mirando os 20,55 ou 20,1.</t>
  </si>
  <si>
    <t>GOLX11 apesar de estar em tendência de baixa no longo prazo pela média de 200 dias, no curto prazo está com sinal de recuperação favorecendo repiques de alta. Acima dos 49,38 pode seguir repique altista na direção resistências nos 51,34 ou 54,64. Caso perca os 46 teria sinal de baixa projetando de 44,34 a 42,69.</t>
  </si>
  <si>
    <t>SPXH11 apesar de estar em tendência de baixa no longo prazo pela média de 200 dias, no curto prazo está com sinal de recuperação favorecendo repiques de alta. Acima dos 56,97 pode seguir repique altista na direção resistências nos 58 ou 59,77. Caso perca os 56,37 teria sinal de baixa projetando de 55,13 a 54,24. O padrão de volume favorece a alta.</t>
  </si>
  <si>
    <t>GDXB39 está em tendência de alta pelas médias de 21 e 200 dias e vai mantendo sinal de força altista. Acima dos 122,27 pode buscar projeções nos 140,06 ou 152,53. Teria sinal de realização na perda dos 119,87 mirando os 113,63 ou 107,39. O padrão de volume favorece a alta.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</si>
</sst>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quot;R$&quot;#,##0.00_);[Red]\(&quot;R$&quot;#,##0.00\)"/>
    <numFmt numFmtId="165" formatCode="_(* #,##0.00_);_(* \(#,##0.00\);_(* &quot;-&quot;??_);_(@_)"/>
    <numFmt numFmtId="166" formatCode="_(* #,##0_);_(* \(#,##0\);_(* &quot;-&quot;??_);_(@_)"/>
    <numFmt numFmtId="167" formatCode="0.0%"/>
  </numFmts>
  <fonts count="17"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
      <sz val="8"/>
      <color indexed="13"/>
      <name val="Arial"/>
      <family val="2"/>
    </font>
    <font>
      <sz val="10"/>
      <color rgb="FF595959"/>
      <name val="Arial"/>
      <family val="2"/>
    </font>
    <font>
      <sz val="11"/>
      <color theme="5" tint="0.59999389629810485"/>
      <name val="Calibri"/>
      <family val="2"/>
    </font>
  </fonts>
  <fills count="10">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s>
  <borders count="24">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right/>
      <top style="thin">
        <color auto="1"/>
      </top>
      <bottom style="thin">
        <color auto="1"/>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67">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0" fillId="2" borderId="12" xfId="0" applyNumberFormat="1" applyFill="1" applyBorder="1"/>
    <xf numFmtId="0" fontId="3" fillId="2" borderId="13" xfId="0" applyNumberFormat="1" applyFont="1" applyFill="1" applyBorder="1" applyAlignment="1">
      <alignment horizontal="left" vertical="center" wrapText="1"/>
    </xf>
    <xf numFmtId="0" fontId="3" fillId="2" borderId="13" xfId="0" applyNumberFormat="1" applyFont="1" applyFill="1" applyBorder="1" applyAlignment="1">
      <alignment horizontal="center" vertical="center" wrapText="1"/>
    </xf>
    <xf numFmtId="14" fontId="6" fillId="2" borderId="14" xfId="0" applyNumberFormat="1" applyFont="1" applyFill="1" applyBorder="1" applyAlignment="1">
      <alignment horizontal="right" wrapText="1"/>
    </xf>
    <xf numFmtId="0" fontId="0" fillId="2" borderId="5" xfId="0" applyFill="1" applyBorder="1"/>
    <xf numFmtId="0" fontId="0" fillId="6" borderId="15" xfId="0" applyNumberFormat="1" applyFill="1" applyBorder="1"/>
    <xf numFmtId="0" fontId="0" fillId="6" borderId="16" xfId="0" applyNumberFormat="1" applyFill="1" applyBorder="1"/>
    <xf numFmtId="0" fontId="0" fillId="6" borderId="16" xfId="0" applyNumberFormat="1" applyFill="1" applyBorder="1" applyAlignment="1">
      <alignment horizontal="center"/>
    </xf>
    <xf numFmtId="0" fontId="0" fillId="6" borderId="17" xfId="0" applyNumberFormat="1" applyFill="1" applyBorder="1"/>
    <xf numFmtId="49" fontId="10" fillId="2" borderId="13"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0" fillId="0" borderId="0" xfId="0" applyNumberFormat="1" applyProtection="1">
      <protection locked="0"/>
    </xf>
    <xf numFmtId="49" fontId="14" fillId="5" borderId="9" xfId="0" applyNumberFormat="1" applyFont="1" applyFill="1" applyBorder="1" applyAlignment="1" applyProtection="1">
      <alignment vertical="center" wrapText="1"/>
      <protection locked="0"/>
    </xf>
    <xf numFmtId="49" fontId="14" fillId="2" borderId="9" xfId="0" applyNumberFormat="1" applyFont="1" applyFill="1" applyBorder="1" applyAlignment="1" applyProtection="1">
      <alignment vertical="center" wrapText="1"/>
      <protection locked="0"/>
    </xf>
    <xf numFmtId="0" fontId="2" fillId="2" borderId="18"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2" fillId="2" borderId="3" xfId="0" applyNumberFormat="1" applyFont="1" applyFill="1" applyBorder="1" applyAlignment="1">
      <alignment vertical="center" wrapText="1"/>
    </xf>
    <xf numFmtId="0" fontId="5" fillId="2" borderId="19" xfId="0" applyNumberFormat="1" applyFont="1" applyFill="1" applyBorder="1" applyAlignment="1">
      <alignment horizontal="center"/>
    </xf>
    <xf numFmtId="0" fontId="0" fillId="8" borderId="0" xfId="0" applyNumberFormat="1" applyFill="1" applyAlignment="1">
      <alignment horizontal="center"/>
    </xf>
    <xf numFmtId="0" fontId="5" fillId="8" borderId="0" xfId="0" applyNumberFormat="1" applyFont="1" applyFill="1" applyAlignment="1">
      <alignment horizontal="center"/>
    </xf>
    <xf numFmtId="165" fontId="5" fillId="8" borderId="0" xfId="1" quotePrefix="1" applyFont="1" applyFill="1" applyAlignment="1">
      <alignment horizontal="center"/>
    </xf>
    <xf numFmtId="9" fontId="0" fillId="8" borderId="0" xfId="3" applyFont="1" applyFill="1" applyAlignment="1">
      <alignment horizontal="center"/>
    </xf>
    <xf numFmtId="166" fontId="5" fillId="8" borderId="0" xfId="1" quotePrefix="1" applyNumberFormat="1" applyFont="1" applyFill="1" applyAlignment="1">
      <alignment horizontal="center"/>
    </xf>
    <xf numFmtId="166" fontId="0" fillId="8" borderId="0" xfId="0" applyNumberFormat="1" applyFill="1" applyAlignment="1">
      <alignment horizontal="center"/>
    </xf>
    <xf numFmtId="0" fontId="12" fillId="8" borderId="0" xfId="0" applyNumberFormat="1" applyFont="1" applyFill="1" applyAlignment="1">
      <alignment horizontal="center"/>
    </xf>
    <xf numFmtId="166" fontId="0" fillId="0" borderId="0" xfId="0" applyNumberFormat="1"/>
    <xf numFmtId="167" fontId="0" fillId="0" borderId="0" xfId="3" applyNumberFormat="1" applyFont="1"/>
    <xf numFmtId="9" fontId="0" fillId="0" borderId="0" xfId="0" applyNumberFormat="1"/>
    <xf numFmtId="0" fontId="0" fillId="6" borderId="20" xfId="0" applyNumberFormat="1" applyFill="1" applyBorder="1" applyAlignment="1">
      <alignment horizontal="center"/>
    </xf>
    <xf numFmtId="2" fontId="2" fillId="9" borderId="9" xfId="0" applyNumberFormat="1" applyFont="1" applyFill="1" applyBorder="1" applyAlignment="1" applyProtection="1">
      <alignment horizontal="center" vertical="center"/>
      <protection locked="0"/>
    </xf>
    <xf numFmtId="0" fontId="0" fillId="9" borderId="0" xfId="0" applyNumberFormat="1" applyFill="1"/>
    <xf numFmtId="0" fontId="0" fillId="0" borderId="0" xfId="0" applyAlignment="1">
      <alignment vertical="center"/>
    </xf>
    <xf numFmtId="0" fontId="0" fillId="0" borderId="0" xfId="0" applyAlignment="1">
      <alignment horizontal="center" vertical="center" wrapText="1"/>
    </xf>
    <xf numFmtId="0" fontId="0" fillId="0" borderId="0" xfId="0" applyAlignment="1">
      <alignment vertical="top" wrapText="1"/>
    </xf>
    <xf numFmtId="0" fontId="16" fillId="6" borderId="0" xfId="0" applyFont="1" applyFill="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xf numFmtId="0" fontId="2" fillId="2" borderId="22" xfId="0" applyNumberFormat="1" applyFont="1" applyFill="1" applyBorder="1" applyAlignment="1">
      <alignment vertical="center" wrapText="1"/>
    </xf>
    <xf numFmtId="0" fontId="2" fillId="2" borderId="21" xfId="0" applyNumberFormat="1" applyFont="1" applyFill="1" applyBorder="1" applyAlignment="1">
      <alignment vertical="center" wrapText="1"/>
    </xf>
    <xf numFmtId="0" fontId="2" fillId="2" borderId="23" xfId="0" applyNumberFormat="1" applyFont="1" applyFill="1" applyBorder="1" applyAlignment="1">
      <alignment vertical="center" wrapText="1"/>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10</xdr:col>
      <xdr:colOff>85725</xdr:colOff>
      <xdr:row>14</xdr:row>
      <xdr:rowOff>85725</xdr:rowOff>
    </xdr:from>
    <xdr:to>
      <xdr:col>14</xdr:col>
      <xdr:colOff>276225</xdr:colOff>
      <xdr:row>14</xdr:row>
      <xdr:rowOff>419101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5095875" y="7591425"/>
          <a:ext cx="1819275" cy="333376"/>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17</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17</xdr:col>
      <xdr:colOff>1647825</xdr:colOff>
      <xdr:row>0</xdr:row>
      <xdr:rowOff>66675</xdr:rowOff>
    </xdr:from>
    <xdr:to>
      <xdr:col>17</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17</xdr:col>
      <xdr:colOff>1666876</xdr:colOff>
      <xdr:row>0</xdr:row>
      <xdr:rowOff>76200</xdr:rowOff>
    </xdr:from>
    <xdr:to>
      <xdr:col>17</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23</xdr:col>
      <xdr:colOff>0</xdr:colOff>
      <xdr:row>10</xdr:row>
      <xdr:rowOff>0</xdr:rowOff>
    </xdr:from>
    <xdr:to>
      <xdr:col>24</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17</xdr:col>
      <xdr:colOff>1524000</xdr:colOff>
      <xdr:row>6</xdr:row>
      <xdr:rowOff>95250</xdr:rowOff>
    </xdr:from>
    <xdr:to>
      <xdr:col>17</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355</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Z396"/>
  <sheetViews>
    <sheetView showGridLines="0" tabSelected="1" zoomScaleNormal="100" workbookViewId="0">
      <selection activeCell="R15" sqref="R15"/>
    </sheetView>
  </sheetViews>
  <sheetFormatPr defaultColWidth="8.85546875" defaultRowHeight="15" customHeight="1" x14ac:dyDescent="0.25"/>
  <cols>
    <col min="2" max="2" width="1.42578125" style="1" customWidth="1"/>
    <col min="3" max="3" width="13.85546875" style="1" customWidth="1"/>
    <col min="4" max="4" width="11" style="1" customWidth="1"/>
    <col min="5" max="5" width="6.42578125" style="1" customWidth="1"/>
    <col min="6" max="6" width="6.28515625" style="1" customWidth="1"/>
    <col min="7" max="8" width="6.5703125" style="1" bestFit="1" customWidth="1"/>
    <col min="9" max="9" width="1.5703125" style="1" customWidth="1"/>
    <col min="10" max="10" width="6.7109375" style="1" customWidth="1"/>
    <col min="11" max="11" width="7.5703125" style="1" bestFit="1" customWidth="1"/>
    <col min="12" max="12" width="7.5703125" style="1" customWidth="1"/>
    <col min="13" max="13" width="1.140625" style="1" customWidth="1"/>
    <col min="14" max="14" width="6.7109375" style="1" customWidth="1"/>
    <col min="15" max="15" width="11.42578125" style="18" bestFit="1" customWidth="1"/>
    <col min="16" max="16" width="8.140625" style="18" bestFit="1" customWidth="1"/>
    <col min="17" max="17" width="7.42578125" style="1" customWidth="1"/>
    <col min="18" max="18" width="53.5703125" style="1" customWidth="1"/>
    <col min="19" max="19" width="2.28515625" style="1" customWidth="1"/>
    <col min="20" max="260" width="8.85546875" style="1" customWidth="1"/>
  </cols>
  <sheetData>
    <row r="1" spans="2:28" ht="15" customHeight="1" x14ac:dyDescent="0.25">
      <c r="B1" s="2"/>
      <c r="C1" s="26"/>
      <c r="D1" s="27"/>
      <c r="E1" s="27"/>
      <c r="F1" s="27"/>
      <c r="G1" s="27"/>
      <c r="H1" s="27"/>
      <c r="I1" s="27"/>
      <c r="J1" s="27"/>
      <c r="K1" s="27"/>
      <c r="L1" s="27"/>
      <c r="M1" s="27"/>
      <c r="N1" s="27"/>
      <c r="O1" s="28"/>
      <c r="P1" s="53"/>
      <c r="Q1" s="27"/>
      <c r="R1" s="29"/>
      <c r="S1" s="25"/>
    </row>
    <row r="2" spans="2:28" ht="15" customHeight="1" x14ac:dyDescent="0.25">
      <c r="B2" s="3"/>
      <c r="C2" s="26"/>
      <c r="D2" s="27"/>
      <c r="E2" s="27"/>
      <c r="F2" s="27"/>
      <c r="G2" s="27"/>
      <c r="H2" s="27"/>
      <c r="I2" s="27"/>
      <c r="J2" s="27"/>
      <c r="K2" s="27"/>
      <c r="L2" s="27"/>
      <c r="M2" s="27"/>
      <c r="N2" s="27"/>
      <c r="O2" s="28"/>
      <c r="P2" s="53"/>
      <c r="Q2" s="27"/>
      <c r="R2" s="29"/>
      <c r="S2" s="20"/>
    </row>
    <row r="3" spans="2:28" ht="15" customHeight="1" x14ac:dyDescent="0.25">
      <c r="B3" s="3"/>
      <c r="C3" s="26"/>
      <c r="D3" s="27"/>
      <c r="E3" s="27"/>
      <c r="F3" s="27"/>
      <c r="G3" s="27"/>
      <c r="H3" s="27"/>
      <c r="I3" s="27"/>
      <c r="J3" s="27"/>
      <c r="K3" s="27"/>
      <c r="L3" s="27"/>
      <c r="M3" s="27"/>
      <c r="N3" s="27"/>
      <c r="O3" s="28"/>
      <c r="P3" s="53"/>
      <c r="Q3" s="27"/>
      <c r="R3" s="29"/>
      <c r="S3" s="20"/>
      <c r="W3" s="50">
        <f>W7-W10</f>
        <v>218</v>
      </c>
      <c r="X3" s="50">
        <f>X7-X10</f>
        <v>0</v>
      </c>
      <c r="Y3" s="51">
        <f>W3/(X3+W3)</f>
        <v>1</v>
      </c>
      <c r="Z3" s="35" t="s">
        <v>67</v>
      </c>
    </row>
    <row r="4" spans="2:28" ht="15" customHeight="1" x14ac:dyDescent="0.25">
      <c r="B4" s="3"/>
      <c r="C4" s="26"/>
      <c r="D4" s="27"/>
      <c r="E4" s="27"/>
      <c r="F4" s="27"/>
      <c r="G4" s="27"/>
      <c r="H4" s="27"/>
      <c r="I4" s="27"/>
      <c r="J4" s="27"/>
      <c r="K4" s="27"/>
      <c r="L4" s="27"/>
      <c r="M4" s="27"/>
      <c r="N4" s="27"/>
      <c r="O4" s="28"/>
      <c r="P4" s="53"/>
      <c r="Q4" s="27"/>
      <c r="R4" s="29"/>
      <c r="S4" s="20"/>
      <c r="Y4" s="52">
        <f>U10</f>
        <v>1</v>
      </c>
      <c r="Z4" s="35" t="s">
        <v>372</v>
      </c>
    </row>
    <row r="5" spans="2:28" ht="15" customHeight="1" x14ac:dyDescent="0.25">
      <c r="B5" s="3"/>
      <c r="C5" s="26"/>
      <c r="D5" s="27"/>
      <c r="E5" s="27"/>
      <c r="F5" s="27"/>
      <c r="G5" s="27"/>
      <c r="H5" s="27"/>
      <c r="I5" s="27"/>
      <c r="J5" s="27"/>
      <c r="K5" s="27"/>
      <c r="L5" s="27"/>
      <c r="M5" s="27"/>
      <c r="N5" s="27"/>
      <c r="O5" s="28"/>
      <c r="P5" s="53"/>
      <c r="Q5" s="27"/>
      <c r="R5" s="29"/>
      <c r="S5" s="20"/>
    </row>
    <row r="6" spans="2:28" ht="15" customHeight="1" x14ac:dyDescent="0.25">
      <c r="B6" s="3"/>
      <c r="C6" s="26"/>
      <c r="D6" s="27"/>
      <c r="E6" s="27"/>
      <c r="F6" s="27"/>
      <c r="G6" s="27"/>
      <c r="H6" s="27"/>
      <c r="I6" s="27"/>
      <c r="J6" s="27"/>
      <c r="K6" s="27"/>
      <c r="L6" s="27"/>
      <c r="M6" s="27"/>
      <c r="N6" s="27"/>
      <c r="O6" s="28"/>
      <c r="P6" s="53"/>
      <c r="Q6" s="27"/>
      <c r="R6" s="29"/>
      <c r="S6" s="20"/>
      <c r="U6" s="35"/>
      <c r="W6" s="33" t="s">
        <v>9</v>
      </c>
      <c r="X6" s="33" t="s">
        <v>10</v>
      </c>
      <c r="Y6" s="33"/>
      <c r="Z6" s="33" t="s">
        <v>0</v>
      </c>
      <c r="AB6" s="18"/>
    </row>
    <row r="7" spans="2:28" ht="15" customHeight="1" x14ac:dyDescent="0.25">
      <c r="B7" s="3"/>
      <c r="C7" s="26"/>
      <c r="D7" s="27"/>
      <c r="E7" s="27"/>
      <c r="F7" s="27"/>
      <c r="G7" s="27"/>
      <c r="H7" s="27"/>
      <c r="I7" s="27"/>
      <c r="J7" s="27"/>
      <c r="K7" s="27"/>
      <c r="L7" s="27"/>
      <c r="M7" s="27"/>
      <c r="N7" s="27"/>
      <c r="O7" s="28"/>
      <c r="P7" s="53"/>
      <c r="Q7" s="27"/>
      <c r="R7" s="29"/>
      <c r="S7" s="20"/>
      <c r="V7" s="32"/>
      <c r="W7" s="33">
        <f>COUNTIF($Q$17:$Q$352,"ALTA")</f>
        <v>259</v>
      </c>
      <c r="X7" s="33">
        <f>COUNTIF($Q$17:$Q$352,"Baixa")</f>
        <v>0</v>
      </c>
      <c r="Y7" s="33"/>
      <c r="Z7" s="33">
        <f>W7+X7</f>
        <v>259</v>
      </c>
    </row>
    <row r="8" spans="2:28" ht="15" customHeight="1" x14ac:dyDescent="0.25">
      <c r="B8" s="3"/>
      <c r="C8" s="26"/>
      <c r="D8" s="27"/>
      <c r="E8" s="27"/>
      <c r="F8" s="27"/>
      <c r="G8" s="27"/>
      <c r="H8" s="27"/>
      <c r="I8" s="27"/>
      <c r="J8" s="27"/>
      <c r="K8" s="27"/>
      <c r="L8" s="27"/>
      <c r="M8" s="27"/>
      <c r="N8" s="27"/>
      <c r="O8" s="28"/>
      <c r="P8" s="53"/>
      <c r="Q8" s="27"/>
      <c r="R8" s="29"/>
      <c r="S8" s="20"/>
      <c r="W8" s="34">
        <f>W7/Z7</f>
        <v>1</v>
      </c>
      <c r="X8" s="34">
        <f>X7/Z7</f>
        <v>0</v>
      </c>
      <c r="Y8" s="33"/>
      <c r="Z8" s="33"/>
    </row>
    <row r="9" spans="2:28" ht="15" customHeight="1" x14ac:dyDescent="0.25">
      <c r="B9" s="3"/>
      <c r="C9" s="26"/>
      <c r="D9" s="27"/>
      <c r="E9" s="27"/>
      <c r="F9" s="27"/>
      <c r="G9" s="27"/>
      <c r="H9" s="27"/>
      <c r="I9" s="27"/>
      <c r="J9" s="27"/>
      <c r="K9" s="27"/>
      <c r="L9" s="27"/>
      <c r="M9" s="27"/>
      <c r="N9" s="27"/>
      <c r="O9" s="28"/>
      <c r="P9" s="53"/>
      <c r="Q9" s="27"/>
      <c r="R9" s="29"/>
      <c r="S9" s="20"/>
      <c r="U9" s="43">
        <f>COUNTIF(D17:D352,"*34*")</f>
        <v>41</v>
      </c>
      <c r="V9" s="49" t="s">
        <v>361</v>
      </c>
      <c r="W9" s="45">
        <f>SUMIF(D17:D352,"=*34*",E17:E352)/U9</f>
        <v>7.8292682926829267</v>
      </c>
      <c r="X9" s="43"/>
      <c r="Y9" s="18"/>
      <c r="Z9" s="18"/>
    </row>
    <row r="10" spans="2:28" ht="15" customHeight="1" x14ac:dyDescent="0.25">
      <c r="B10" s="3"/>
      <c r="C10" s="26"/>
      <c r="D10" s="27"/>
      <c r="E10" s="27"/>
      <c r="F10" s="27"/>
      <c r="G10" s="27"/>
      <c r="H10" s="27"/>
      <c r="I10" s="27"/>
      <c r="J10" s="27"/>
      <c r="K10" s="27"/>
      <c r="L10" s="27"/>
      <c r="M10" s="27"/>
      <c r="N10" s="27"/>
      <c r="O10" s="28"/>
      <c r="P10" s="53"/>
      <c r="Q10" s="27"/>
      <c r="R10" s="29"/>
      <c r="S10" s="20"/>
      <c r="U10" s="46">
        <f>W10/U9</f>
        <v>1</v>
      </c>
      <c r="V10" s="44" t="s">
        <v>9</v>
      </c>
      <c r="W10" s="47">
        <f>COUNTIFS(D17:D352,"=*34*",Q17:Q352,"Alta")</f>
        <v>41</v>
      </c>
      <c r="X10" s="48">
        <f>U9-W10</f>
        <v>0</v>
      </c>
    </row>
    <row r="11" spans="2:28" ht="31.5" customHeight="1" x14ac:dyDescent="0.25">
      <c r="B11" s="3"/>
      <c r="C11" s="62" t="s">
        <v>2</v>
      </c>
      <c r="D11" s="62"/>
      <c r="E11" s="62"/>
      <c r="F11" s="62"/>
      <c r="G11" s="62"/>
      <c r="H11" s="62"/>
      <c r="I11" s="62"/>
      <c r="J11" s="62"/>
      <c r="K11" s="62"/>
      <c r="L11" s="62"/>
      <c r="M11" s="62"/>
      <c r="N11" s="62"/>
      <c r="O11" s="62"/>
      <c r="P11" s="62"/>
      <c r="Q11" s="62"/>
      <c r="R11" s="63"/>
      <c r="S11" s="4"/>
    </row>
    <row r="12" spans="2:28" ht="136.5" customHeight="1" x14ac:dyDescent="0.25">
      <c r="B12" s="3"/>
      <c r="C12" s="64" t="s">
        <v>390</v>
      </c>
      <c r="D12" s="65"/>
      <c r="E12" s="65"/>
      <c r="F12" s="65"/>
      <c r="G12" s="65"/>
      <c r="H12" s="65"/>
      <c r="I12" s="65"/>
      <c r="J12" s="65"/>
      <c r="K12" s="65"/>
      <c r="L12" s="65"/>
      <c r="M12" s="65"/>
      <c r="N12" s="65"/>
      <c r="O12" s="65"/>
      <c r="P12" s="65"/>
      <c r="Q12" s="65"/>
      <c r="R12" s="66"/>
      <c r="S12" s="20"/>
    </row>
    <row r="13" spans="2:28" ht="15" customHeight="1" x14ac:dyDescent="0.25">
      <c r="B13" s="3"/>
      <c r="C13" s="39"/>
      <c r="D13" s="40"/>
      <c r="E13" s="40"/>
      <c r="F13" s="40"/>
      <c r="G13" s="40"/>
      <c r="H13" s="40"/>
      <c r="I13" s="40"/>
      <c r="J13" s="40"/>
      <c r="K13" s="40"/>
      <c r="L13" s="40"/>
      <c r="M13" s="40"/>
      <c r="N13" s="40"/>
      <c r="O13" s="40"/>
      <c r="P13" s="40"/>
      <c r="Q13" s="41"/>
      <c r="R13" s="42" t="s">
        <v>396</v>
      </c>
      <c r="S13" s="20"/>
    </row>
    <row r="14" spans="2:28" ht="15" customHeight="1" x14ac:dyDescent="0.25">
      <c r="B14" s="3"/>
      <c r="C14" s="39"/>
      <c r="D14" s="40"/>
      <c r="E14" s="40"/>
      <c r="F14" s="40"/>
      <c r="G14" s="40"/>
      <c r="H14" s="40"/>
      <c r="I14" s="40"/>
      <c r="J14" s="40"/>
      <c r="K14" s="40"/>
      <c r="L14" s="40"/>
      <c r="M14" s="40"/>
      <c r="N14" s="40"/>
      <c r="O14" s="40"/>
      <c r="P14" s="40"/>
      <c r="Q14" s="41"/>
      <c r="R14" s="42" t="s">
        <v>395</v>
      </c>
      <c r="S14" s="20"/>
    </row>
    <row r="15" spans="2:28" ht="38.450000000000003" customHeight="1" x14ac:dyDescent="0.25">
      <c r="B15" s="3"/>
      <c r="C15" s="21"/>
      <c r="D15" s="30" t="s">
        <v>7</v>
      </c>
      <c r="E15" s="22"/>
      <c r="F15" s="22"/>
      <c r="G15" s="22"/>
      <c r="H15" s="22"/>
      <c r="I15" s="22"/>
      <c r="J15" s="22" t="s">
        <v>3</v>
      </c>
      <c r="K15" s="22"/>
      <c r="L15" s="22"/>
      <c r="M15" s="22"/>
      <c r="N15" s="22"/>
      <c r="O15" s="23"/>
      <c r="P15" s="23"/>
      <c r="Q15" s="22"/>
      <c r="R15" s="24">
        <v>46224</v>
      </c>
      <c r="S15" s="20"/>
      <c r="V15" s="1" t="s">
        <v>370</v>
      </c>
    </row>
    <row r="16" spans="2:28" ht="25.15" customHeight="1" x14ac:dyDescent="0.25">
      <c r="B16" s="3"/>
      <c r="C16" s="60" t="s">
        <v>0</v>
      </c>
      <c r="D16" s="60"/>
      <c r="E16" s="6" t="s">
        <v>375</v>
      </c>
      <c r="F16" s="60" t="s">
        <v>1</v>
      </c>
      <c r="G16" s="60"/>
      <c r="H16" s="60"/>
      <c r="I16" s="6"/>
      <c r="J16" s="61" t="s">
        <v>4</v>
      </c>
      <c r="K16" s="61"/>
      <c r="L16" s="61"/>
      <c r="M16" s="7"/>
      <c r="N16" s="7" t="s">
        <v>5</v>
      </c>
      <c r="O16" s="6" t="s">
        <v>6</v>
      </c>
      <c r="P16" s="6" t="s">
        <v>374</v>
      </c>
      <c r="Q16" s="5" t="s">
        <v>373</v>
      </c>
      <c r="R16" s="8" t="s">
        <v>8</v>
      </c>
      <c r="S16" s="4"/>
      <c r="V16" s="1" t="s">
        <v>209</v>
      </c>
      <c r="W16" s="1" t="str">
        <f>_xlfn.XLOOKUP(V16,D17:D352,R17:R352)</f>
        <v>MBRF3 está em tendência de alta pelas médias de 21 e 200 dias e vai mantendo sinal de força altista. Acima dos 15,49 pode buscar projeções nos 18,4 ou 20,72. Teria sinal de realização na perda dos 14,64 mirando os 13,47 ou 12,31. O padrão de volume favorece a alta.</v>
      </c>
    </row>
    <row r="17" spans="2:260" s="12" customFormat="1" ht="65.099999999999994" customHeight="1" x14ac:dyDescent="0.25">
      <c r="B17" s="3"/>
      <c r="C17" s="9" t="s">
        <v>11</v>
      </c>
      <c r="D17" s="16" t="s">
        <v>12</v>
      </c>
      <c r="E17" s="16">
        <v>8</v>
      </c>
      <c r="F17" s="15">
        <v>15.23</v>
      </c>
      <c r="G17" s="15">
        <v>14.08</v>
      </c>
      <c r="H17" s="15">
        <v>12.94</v>
      </c>
      <c r="I17" s="14"/>
      <c r="J17" s="15">
        <v>17.45</v>
      </c>
      <c r="K17" s="15">
        <v>19.73</v>
      </c>
      <c r="L17" s="15">
        <v>23.43</v>
      </c>
      <c r="M17" s="54"/>
      <c r="N17" s="15">
        <v>60.365346064999997</v>
      </c>
      <c r="O17" s="15">
        <v>12.890883908999999</v>
      </c>
      <c r="P17" s="15" t="s">
        <v>16</v>
      </c>
      <c r="Q17" s="16" t="s">
        <v>16</v>
      </c>
      <c r="R17" s="37" t="s">
        <v>553</v>
      </c>
      <c r="S17" s="10"/>
      <c r="T17" s="11"/>
      <c r="U17" s="11"/>
      <c r="V17" s="11"/>
      <c r="W17" s="11" t="s">
        <v>348</v>
      </c>
      <c r="X17" s="11" t="s">
        <v>0</v>
      </c>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c r="IZ17" s="11"/>
    </row>
    <row r="18" spans="2:260" s="12" customFormat="1" ht="65.099999999999994" customHeight="1" x14ac:dyDescent="0.25">
      <c r="B18" s="3"/>
      <c r="C18" s="19" t="s">
        <v>14</v>
      </c>
      <c r="D18" s="17" t="s">
        <v>15</v>
      </c>
      <c r="E18" s="17">
        <v>7</v>
      </c>
      <c r="F18" s="14">
        <v>23.51</v>
      </c>
      <c r="G18" s="14">
        <v>22.22</v>
      </c>
      <c r="H18" s="14">
        <v>20.94</v>
      </c>
      <c r="I18" s="14"/>
      <c r="J18" s="14">
        <v>26.25</v>
      </c>
      <c r="K18" s="14">
        <v>28.81</v>
      </c>
      <c r="L18" s="14">
        <v>32.96</v>
      </c>
      <c r="M18" s="54"/>
      <c r="N18" s="14">
        <v>43.370736348000001</v>
      </c>
      <c r="O18" s="31">
        <v>14.609630863</v>
      </c>
      <c r="P18" s="31" t="s">
        <v>16</v>
      </c>
      <c r="Q18" s="17" t="s">
        <v>16</v>
      </c>
      <c r="R18" s="38" t="s">
        <v>554</v>
      </c>
      <c r="S18" s="10"/>
      <c r="T18" s="11"/>
      <c r="U18" s="11"/>
      <c r="V18" s="11"/>
      <c r="W18" s="36">
        <f>SUM(E17:E352)/X18</f>
        <v>7.6996197718631176</v>
      </c>
      <c r="X18" s="11">
        <f>COUNT(E17:E352)</f>
        <v>263</v>
      </c>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c r="IZ18" s="11"/>
    </row>
    <row r="19" spans="2:260" s="12" customFormat="1" ht="65.099999999999994" customHeight="1" x14ac:dyDescent="0.25">
      <c r="B19" s="3"/>
      <c r="C19" s="9" t="s">
        <v>352</v>
      </c>
      <c r="D19" s="16" t="s">
        <v>17</v>
      </c>
      <c r="E19" s="16">
        <v>8</v>
      </c>
      <c r="F19" s="15">
        <v>295.55</v>
      </c>
      <c r="G19" s="15">
        <v>218.01</v>
      </c>
      <c r="H19" s="15">
        <v>140.47</v>
      </c>
      <c r="I19" s="14"/>
      <c r="J19" s="15">
        <v>377.73</v>
      </c>
      <c r="K19" s="15">
        <v>532.79999999999995</v>
      </c>
      <c r="L19" s="15">
        <v>783.73</v>
      </c>
      <c r="M19" s="54"/>
      <c r="N19" s="15">
        <v>40.997836575999997</v>
      </c>
      <c r="O19" s="15">
        <v>32.554775255999999</v>
      </c>
      <c r="P19" s="15" t="s">
        <v>16</v>
      </c>
      <c r="Q19" s="16" t="s">
        <v>16</v>
      </c>
      <c r="R19" s="37" t="s">
        <v>555</v>
      </c>
      <c r="S19" s="10"/>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c r="IZ19" s="11"/>
    </row>
    <row r="20" spans="2:260" s="12" customFormat="1" ht="65.099999999999994" customHeight="1" x14ac:dyDescent="0.25">
      <c r="B20" s="3"/>
      <c r="C20" s="19" t="s">
        <v>407</v>
      </c>
      <c r="D20" s="17" t="s">
        <v>408</v>
      </c>
      <c r="E20" s="17">
        <v>8</v>
      </c>
      <c r="F20" s="14">
        <v>20.86</v>
      </c>
      <c r="G20" s="14">
        <v>18.059999999999999</v>
      </c>
      <c r="H20" s="14">
        <v>15.26</v>
      </c>
      <c r="I20" s="14"/>
      <c r="J20" s="14">
        <v>26.05</v>
      </c>
      <c r="K20" s="14">
        <v>31.64</v>
      </c>
      <c r="L20" s="14">
        <v>40.700000000000003</v>
      </c>
      <c r="M20" s="54"/>
      <c r="N20" s="14">
        <v>68.227474709000006</v>
      </c>
      <c r="O20" s="31">
        <v>4.7793211940999996</v>
      </c>
      <c r="P20" s="31" t="s">
        <v>16</v>
      </c>
      <c r="Q20" s="17" t="s">
        <v>16</v>
      </c>
      <c r="R20" s="38" t="s">
        <v>556</v>
      </c>
      <c r="S20" s="10"/>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c r="IZ20" s="11"/>
    </row>
    <row r="21" spans="2:260" s="12" customFormat="1" ht="65.099999999999994" customHeight="1" x14ac:dyDescent="0.25">
      <c r="B21" s="3"/>
      <c r="C21" s="9" t="s">
        <v>376</v>
      </c>
      <c r="D21" s="16" t="s">
        <v>377</v>
      </c>
      <c r="E21" s="16">
        <v>7</v>
      </c>
      <c r="F21" s="15">
        <v>4.43</v>
      </c>
      <c r="G21" s="15">
        <v>3.4</v>
      </c>
      <c r="H21" s="15">
        <v>2.38</v>
      </c>
      <c r="I21" s="14"/>
      <c r="J21" s="15">
        <v>7.74</v>
      </c>
      <c r="K21" s="15">
        <v>9.7799999999999994</v>
      </c>
      <c r="L21" s="15">
        <v>13.09</v>
      </c>
      <c r="M21" s="54"/>
      <c r="N21" s="15">
        <v>40.93420115</v>
      </c>
      <c r="O21" s="15">
        <v>1.8819762272999998</v>
      </c>
      <c r="P21" s="15" t="s">
        <v>16</v>
      </c>
      <c r="Q21" s="16" t="s">
        <v>16</v>
      </c>
      <c r="R21" s="37" t="s">
        <v>557</v>
      </c>
      <c r="S21" s="10"/>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c r="IZ21" s="11"/>
    </row>
    <row r="22" spans="2:260" s="12" customFormat="1" ht="65.099999999999994" customHeight="1" x14ac:dyDescent="0.25">
      <c r="B22" s="3"/>
      <c r="C22" s="19" t="s">
        <v>18</v>
      </c>
      <c r="D22" s="17" t="s">
        <v>19</v>
      </c>
      <c r="E22" s="17">
        <v>8</v>
      </c>
      <c r="F22" s="14">
        <v>27.15</v>
      </c>
      <c r="G22" s="14">
        <v>24.9</v>
      </c>
      <c r="H22" s="14">
        <v>22.66</v>
      </c>
      <c r="I22" s="14"/>
      <c r="J22" s="14">
        <v>33.15</v>
      </c>
      <c r="K22" s="14">
        <v>37.630000000000003</v>
      </c>
      <c r="L22" s="14">
        <v>44.9</v>
      </c>
      <c r="M22" s="54"/>
      <c r="N22" s="14">
        <v>42.941725417999997</v>
      </c>
      <c r="O22" s="31">
        <v>115.99376777000001</v>
      </c>
      <c r="P22" s="31" t="s">
        <v>16</v>
      </c>
      <c r="Q22" s="17" t="s">
        <v>16</v>
      </c>
      <c r="R22" s="38" t="s">
        <v>558</v>
      </c>
      <c r="S22" s="10"/>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c r="IZ22" s="11"/>
    </row>
    <row r="23" spans="2:260" s="12" customFormat="1" ht="65.099999999999994" customHeight="1" x14ac:dyDescent="0.25">
      <c r="B23" s="3"/>
      <c r="C23" s="9" t="s">
        <v>20</v>
      </c>
      <c r="D23" s="16" t="s">
        <v>21</v>
      </c>
      <c r="E23" s="16">
        <v>8</v>
      </c>
      <c r="F23" s="15">
        <v>11.85</v>
      </c>
      <c r="G23" s="15">
        <v>10.98</v>
      </c>
      <c r="H23" s="15">
        <v>10.119999999999999</v>
      </c>
      <c r="I23" s="14"/>
      <c r="J23" s="15">
        <v>13.62</v>
      </c>
      <c r="K23" s="15">
        <v>15.34</v>
      </c>
      <c r="L23" s="15">
        <v>18.13</v>
      </c>
      <c r="M23" s="54"/>
      <c r="N23" s="15">
        <v>50.287844229999997</v>
      </c>
      <c r="O23" s="15">
        <v>13.642648409</v>
      </c>
      <c r="P23" s="15" t="s">
        <v>16</v>
      </c>
      <c r="Q23" s="16" t="s">
        <v>16</v>
      </c>
      <c r="R23" s="37" t="s">
        <v>559</v>
      </c>
      <c r="S23" s="10"/>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c r="IZ23" s="11"/>
    </row>
    <row r="24" spans="2:260" s="12" customFormat="1" ht="65.099999999999994" customHeight="1" x14ac:dyDescent="0.25">
      <c r="B24" s="3"/>
      <c r="C24" s="19" t="s">
        <v>353</v>
      </c>
      <c r="D24" s="17" t="s">
        <v>22</v>
      </c>
      <c r="E24" s="17">
        <v>8</v>
      </c>
      <c r="F24" s="14">
        <v>145.97</v>
      </c>
      <c r="G24" s="14">
        <v>130.07</v>
      </c>
      <c r="H24" s="14">
        <v>114.18</v>
      </c>
      <c r="I24" s="14"/>
      <c r="J24" s="14">
        <v>170.57</v>
      </c>
      <c r="K24" s="14">
        <v>202.35</v>
      </c>
      <c r="L24" s="14">
        <v>253.79</v>
      </c>
      <c r="M24" s="54"/>
      <c r="N24" s="14">
        <v>37.659617978999997</v>
      </c>
      <c r="O24" s="31">
        <v>35.097363457</v>
      </c>
      <c r="P24" s="31" t="s">
        <v>16</v>
      </c>
      <c r="Q24" s="17" t="s">
        <v>16</v>
      </c>
      <c r="R24" s="38" t="s">
        <v>560</v>
      </c>
      <c r="S24" s="10"/>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c r="IZ24" s="11"/>
    </row>
    <row r="25" spans="2:260" s="12" customFormat="1" ht="65.099999999999994" customHeight="1" x14ac:dyDescent="0.25">
      <c r="B25" s="3"/>
      <c r="C25" s="9" t="s">
        <v>23</v>
      </c>
      <c r="D25" s="16" t="s">
        <v>24</v>
      </c>
      <c r="E25" s="16">
        <v>9</v>
      </c>
      <c r="F25" s="15">
        <v>33.28</v>
      </c>
      <c r="G25" s="15">
        <v>31.45</v>
      </c>
      <c r="H25" s="15">
        <v>29.62</v>
      </c>
      <c r="I25" s="14"/>
      <c r="J25" s="15">
        <v>36.869999999999997</v>
      </c>
      <c r="K25" s="15">
        <v>40.520000000000003</v>
      </c>
      <c r="L25" s="15">
        <v>46.44</v>
      </c>
      <c r="M25" s="54"/>
      <c r="N25" s="15">
        <v>53.471510532000003</v>
      </c>
      <c r="O25" s="15">
        <v>23.981092818</v>
      </c>
      <c r="P25" s="15" t="s">
        <v>16</v>
      </c>
      <c r="Q25" s="16" t="s">
        <v>16</v>
      </c>
      <c r="R25" s="37" t="s">
        <v>561</v>
      </c>
      <c r="S25" s="10"/>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c r="IZ25" s="11"/>
    </row>
    <row r="26" spans="2:260" s="12" customFormat="1" ht="65.099999999999994" customHeight="1" x14ac:dyDescent="0.25">
      <c r="B26" s="3"/>
      <c r="C26" s="19" t="s">
        <v>25</v>
      </c>
      <c r="D26" s="17" t="s">
        <v>26</v>
      </c>
      <c r="E26" s="17">
        <v>8</v>
      </c>
      <c r="F26" s="14">
        <v>62.4</v>
      </c>
      <c r="G26" s="14">
        <v>57.07</v>
      </c>
      <c r="H26" s="14">
        <v>51.75</v>
      </c>
      <c r="I26" s="14"/>
      <c r="J26" s="14">
        <v>69.37</v>
      </c>
      <c r="K26" s="14">
        <v>80.010000000000005</v>
      </c>
      <c r="L26" s="14">
        <v>97.24</v>
      </c>
      <c r="M26" s="54"/>
      <c r="N26" s="14">
        <v>50.253571878999999</v>
      </c>
      <c r="O26" s="31">
        <v>56.813632865000002</v>
      </c>
      <c r="P26" s="31" t="s">
        <v>16</v>
      </c>
      <c r="Q26" s="17" t="s">
        <v>16</v>
      </c>
      <c r="R26" s="38" t="s">
        <v>562</v>
      </c>
      <c r="S26" s="10"/>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c r="IZ26" s="11"/>
    </row>
    <row r="27" spans="2:260" s="12" customFormat="1" ht="65.099999999999994" customHeight="1" x14ac:dyDescent="0.25">
      <c r="B27" s="3"/>
      <c r="C27" s="9" t="s">
        <v>27</v>
      </c>
      <c r="D27" s="16" t="s">
        <v>28</v>
      </c>
      <c r="E27" s="16">
        <v>7</v>
      </c>
      <c r="F27" s="15">
        <v>15.51</v>
      </c>
      <c r="G27" s="15">
        <v>14.67</v>
      </c>
      <c r="H27" s="15">
        <v>13.83</v>
      </c>
      <c r="I27" s="14"/>
      <c r="J27" s="15">
        <v>16.989999999999998</v>
      </c>
      <c r="K27" s="15">
        <v>18.66</v>
      </c>
      <c r="L27" s="15">
        <v>21.37</v>
      </c>
      <c r="M27" s="54"/>
      <c r="N27" s="15">
        <v>35.788440702999999</v>
      </c>
      <c r="O27" s="15">
        <v>387.53203864</v>
      </c>
      <c r="P27" s="15" t="s">
        <v>16</v>
      </c>
      <c r="Q27" s="16" t="s">
        <v>16</v>
      </c>
      <c r="R27" s="37" t="s">
        <v>563</v>
      </c>
      <c r="S27" s="10"/>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c r="IZ27" s="11"/>
    </row>
    <row r="28" spans="2:260" s="12" customFormat="1" ht="65.099999999999994" customHeight="1" x14ac:dyDescent="0.25">
      <c r="B28" s="3"/>
      <c r="C28" s="19" t="s">
        <v>31</v>
      </c>
      <c r="D28" s="17" t="s">
        <v>32</v>
      </c>
      <c r="E28" s="17">
        <v>9</v>
      </c>
      <c r="F28" s="14">
        <v>3.7</v>
      </c>
      <c r="G28" s="14">
        <v>2.2999999999999998</v>
      </c>
      <c r="H28" s="14">
        <v>0.9</v>
      </c>
      <c r="I28" s="14"/>
      <c r="J28" s="14">
        <v>7.89</v>
      </c>
      <c r="K28" s="14">
        <v>10.68</v>
      </c>
      <c r="L28" s="14">
        <v>15.2</v>
      </c>
      <c r="M28" s="54"/>
      <c r="N28" s="14">
        <v>53.111142885</v>
      </c>
      <c r="O28" s="31">
        <v>7.9695929091000002</v>
      </c>
      <c r="P28" s="31" t="s">
        <v>16</v>
      </c>
      <c r="Q28" s="17" t="s">
        <v>16</v>
      </c>
      <c r="R28" s="38" t="s">
        <v>564</v>
      </c>
      <c r="S28" s="10"/>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c r="IZ28" s="11"/>
    </row>
    <row r="29" spans="2:260" s="12" customFormat="1" ht="65.099999999999994" customHeight="1" x14ac:dyDescent="0.25">
      <c r="B29" s="3"/>
      <c r="C29" s="9" t="s">
        <v>33</v>
      </c>
      <c r="D29" s="16" t="s">
        <v>34</v>
      </c>
      <c r="E29" s="16">
        <v>8</v>
      </c>
      <c r="F29" s="15">
        <v>2.09</v>
      </c>
      <c r="G29" s="15">
        <v>1.22</v>
      </c>
      <c r="H29" s="15">
        <v>0.36</v>
      </c>
      <c r="I29" s="14"/>
      <c r="J29" s="15">
        <v>4.7</v>
      </c>
      <c r="K29" s="15">
        <v>6.42</v>
      </c>
      <c r="L29" s="15">
        <v>9.2100000000000009</v>
      </c>
      <c r="M29" s="54"/>
      <c r="N29" s="15">
        <v>38.100739376</v>
      </c>
      <c r="O29" s="15">
        <v>28.853056318</v>
      </c>
      <c r="P29" s="15" t="s">
        <v>16</v>
      </c>
      <c r="Q29" s="16" t="s">
        <v>16</v>
      </c>
      <c r="R29" s="37" t="s">
        <v>565</v>
      </c>
      <c r="S29" s="10"/>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c r="IZ29" s="11"/>
    </row>
    <row r="30" spans="2:260" s="12" customFormat="1" ht="65.099999999999994" customHeight="1" x14ac:dyDescent="0.25">
      <c r="B30" s="3"/>
      <c r="C30" s="19" t="s">
        <v>35</v>
      </c>
      <c r="D30" s="17" t="s">
        <v>36</v>
      </c>
      <c r="E30" s="17">
        <v>9</v>
      </c>
      <c r="F30" s="14">
        <v>84.06</v>
      </c>
      <c r="G30" s="14">
        <v>77.08</v>
      </c>
      <c r="H30" s="14">
        <v>70.11</v>
      </c>
      <c r="I30" s="14"/>
      <c r="J30" s="14">
        <v>85.94</v>
      </c>
      <c r="K30" s="14">
        <v>99.88</v>
      </c>
      <c r="L30" s="14">
        <v>122.44</v>
      </c>
      <c r="M30" s="54"/>
      <c r="N30" s="14">
        <v>71.372278205000001</v>
      </c>
      <c r="O30" s="31">
        <v>23.725161206999999</v>
      </c>
      <c r="P30" s="31" t="s">
        <v>16</v>
      </c>
      <c r="Q30" s="17" t="s">
        <v>16</v>
      </c>
      <c r="R30" s="38" t="s">
        <v>519</v>
      </c>
      <c r="S30" s="10"/>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c r="IZ30" s="11"/>
    </row>
    <row r="31" spans="2:260" s="12" customFormat="1" ht="65.099999999999994" customHeight="1" x14ac:dyDescent="0.25">
      <c r="B31" s="3"/>
      <c r="C31" s="9" t="s">
        <v>409</v>
      </c>
      <c r="D31" s="16" t="s">
        <v>410</v>
      </c>
      <c r="E31" s="16">
        <v>8</v>
      </c>
      <c r="F31" s="15">
        <v>264.18</v>
      </c>
      <c r="G31" s="15">
        <v>197.97</v>
      </c>
      <c r="H31" s="15">
        <v>131.77000000000001</v>
      </c>
      <c r="I31" s="14"/>
      <c r="J31" s="15">
        <v>382.67</v>
      </c>
      <c r="K31" s="15">
        <v>515.07000000000005</v>
      </c>
      <c r="L31" s="15">
        <v>729.31</v>
      </c>
      <c r="M31" s="54"/>
      <c r="N31" s="15">
        <v>37.734777968000003</v>
      </c>
      <c r="O31" s="15">
        <v>3.2919610318000001</v>
      </c>
      <c r="P31" s="15" t="s">
        <v>16</v>
      </c>
      <c r="Q31" s="16" t="s">
        <v>16</v>
      </c>
      <c r="R31" s="37" t="s">
        <v>566</v>
      </c>
      <c r="S31" s="10"/>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c r="IZ31" s="11"/>
    </row>
    <row r="32" spans="2:260" s="12" customFormat="1" ht="65.099999999999994" customHeight="1" x14ac:dyDescent="0.25">
      <c r="B32" s="3"/>
      <c r="C32" s="19" t="s">
        <v>403</v>
      </c>
      <c r="D32" s="17" t="s">
        <v>404</v>
      </c>
      <c r="E32" s="17">
        <v>8</v>
      </c>
      <c r="F32" s="14">
        <v>3.24</v>
      </c>
      <c r="G32" s="14">
        <v>2.23</v>
      </c>
      <c r="H32" s="14">
        <v>1.22</v>
      </c>
      <c r="I32" s="14"/>
      <c r="J32" s="14">
        <v>5.97</v>
      </c>
      <c r="K32" s="14">
        <v>7.98</v>
      </c>
      <c r="L32" s="14">
        <v>11.24</v>
      </c>
      <c r="M32" s="54"/>
      <c r="N32" s="14">
        <v>56.991319377000003</v>
      </c>
      <c r="O32" s="31">
        <v>2.7101047273000001</v>
      </c>
      <c r="P32" s="31" t="s">
        <v>16</v>
      </c>
      <c r="Q32" s="17" t="s">
        <v>16</v>
      </c>
      <c r="R32" s="38" t="s">
        <v>567</v>
      </c>
      <c r="S32" s="10"/>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c r="IZ32" s="11"/>
    </row>
    <row r="33" spans="2:260" s="12" customFormat="1" ht="65.099999999999994" customHeight="1" x14ac:dyDescent="0.25">
      <c r="B33" s="3"/>
      <c r="C33" s="9" t="s">
        <v>378</v>
      </c>
      <c r="D33" s="16" t="s">
        <v>379</v>
      </c>
      <c r="E33" s="16">
        <v>7</v>
      </c>
      <c r="F33" s="15">
        <v>159</v>
      </c>
      <c r="G33" s="15">
        <v>136.96</v>
      </c>
      <c r="H33" s="15">
        <v>114.93</v>
      </c>
      <c r="I33" s="14"/>
      <c r="J33" s="15">
        <v>190.5</v>
      </c>
      <c r="K33" s="15">
        <v>234.56</v>
      </c>
      <c r="L33" s="15">
        <v>305.86</v>
      </c>
      <c r="M33" s="54"/>
      <c r="N33" s="15">
        <v>43.097443312000003</v>
      </c>
      <c r="O33" s="15">
        <v>5.7136364632000003</v>
      </c>
      <c r="P33" s="15" t="s">
        <v>16</v>
      </c>
      <c r="Q33" s="16" t="s">
        <v>16</v>
      </c>
      <c r="R33" s="37" t="s">
        <v>568</v>
      </c>
      <c r="S33" s="10"/>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c r="IZ33" s="11"/>
    </row>
    <row r="34" spans="2:260" s="12" customFormat="1" ht="65.099999999999994" customHeight="1" x14ac:dyDescent="0.25">
      <c r="B34" s="3"/>
      <c r="C34" s="19" t="s">
        <v>37</v>
      </c>
      <c r="D34" s="17" t="s">
        <v>38</v>
      </c>
      <c r="E34" s="17">
        <v>8</v>
      </c>
      <c r="F34" s="14">
        <v>8.3000000000000007</v>
      </c>
      <c r="G34" s="14">
        <v>7.42</v>
      </c>
      <c r="H34" s="14">
        <v>6.54</v>
      </c>
      <c r="I34" s="14"/>
      <c r="J34" s="14">
        <v>10.199999999999999</v>
      </c>
      <c r="K34" s="14">
        <v>11.95</v>
      </c>
      <c r="L34" s="14">
        <v>14.79</v>
      </c>
      <c r="M34" s="54"/>
      <c r="N34" s="14">
        <v>46.482758214999997</v>
      </c>
      <c r="O34" s="31">
        <v>78.541753091000004</v>
      </c>
      <c r="P34" s="31" t="s">
        <v>16</v>
      </c>
      <c r="Q34" s="17" t="s">
        <v>16</v>
      </c>
      <c r="R34" s="38" t="s">
        <v>569</v>
      </c>
      <c r="S34" s="10"/>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c r="IZ34" s="11"/>
    </row>
    <row r="35" spans="2:260" s="12" customFormat="1" ht="65.099999999999994" customHeight="1" x14ac:dyDescent="0.25">
      <c r="B35" s="3"/>
      <c r="C35" s="9" t="s">
        <v>39</v>
      </c>
      <c r="D35" s="16" t="s">
        <v>40</v>
      </c>
      <c r="E35" s="16">
        <v>7</v>
      </c>
      <c r="F35" s="15">
        <v>82.55</v>
      </c>
      <c r="G35" s="15">
        <v>52.13</v>
      </c>
      <c r="H35" s="15">
        <v>21.71</v>
      </c>
      <c r="I35" s="14"/>
      <c r="J35" s="15">
        <v>180.99</v>
      </c>
      <c r="K35" s="15">
        <v>241.82</v>
      </c>
      <c r="L35" s="15">
        <v>340.27</v>
      </c>
      <c r="M35" s="54"/>
      <c r="N35" s="15">
        <v>31.131467662999999</v>
      </c>
      <c r="O35" s="15">
        <v>89.535476834000008</v>
      </c>
      <c r="P35" s="15" t="s">
        <v>16</v>
      </c>
      <c r="Q35" s="16" t="s">
        <v>16</v>
      </c>
      <c r="R35" s="37" t="s">
        <v>570</v>
      </c>
      <c r="S35" s="10"/>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c r="IZ35" s="11"/>
    </row>
    <row r="36" spans="2:260" s="12" customFormat="1" ht="65.099999999999994" customHeight="1" x14ac:dyDescent="0.25">
      <c r="B36" s="3"/>
      <c r="C36" s="19" t="s">
        <v>41</v>
      </c>
      <c r="D36" s="17" t="s">
        <v>42</v>
      </c>
      <c r="E36" s="17">
        <v>8</v>
      </c>
      <c r="F36" s="14">
        <v>11.51</v>
      </c>
      <c r="G36" s="14">
        <v>10.42</v>
      </c>
      <c r="H36" s="14">
        <v>9.34</v>
      </c>
      <c r="I36" s="14"/>
      <c r="J36" s="14">
        <v>14.66</v>
      </c>
      <c r="K36" s="14">
        <v>16.82</v>
      </c>
      <c r="L36" s="14">
        <v>20.32</v>
      </c>
      <c r="M36" s="54"/>
      <c r="N36" s="14">
        <v>42.405257226000003</v>
      </c>
      <c r="O36" s="31">
        <v>31.617101863999999</v>
      </c>
      <c r="P36" s="31" t="s">
        <v>16</v>
      </c>
      <c r="Q36" s="17" t="s">
        <v>16</v>
      </c>
      <c r="R36" s="38" t="s">
        <v>571</v>
      </c>
      <c r="S36" s="10"/>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c r="IZ36" s="11"/>
    </row>
    <row r="37" spans="2:260" s="12" customFormat="1" ht="65.099999999999994" customHeight="1" x14ac:dyDescent="0.25">
      <c r="B37" s="3"/>
      <c r="C37" s="9" t="s">
        <v>43</v>
      </c>
      <c r="D37" s="16" t="s">
        <v>44</v>
      </c>
      <c r="E37" s="16">
        <v>8</v>
      </c>
      <c r="F37" s="15">
        <v>49.5</v>
      </c>
      <c r="G37" s="15">
        <v>43.76</v>
      </c>
      <c r="H37" s="15">
        <v>38.020000000000003</v>
      </c>
      <c r="I37" s="14"/>
      <c r="J37" s="15">
        <v>67.84</v>
      </c>
      <c r="K37" s="15">
        <v>79.31</v>
      </c>
      <c r="L37" s="15">
        <v>97.88</v>
      </c>
      <c r="M37" s="54"/>
      <c r="N37" s="15">
        <v>35.054434747000002</v>
      </c>
      <c r="O37" s="15">
        <v>545.61997876999999</v>
      </c>
      <c r="P37" s="15" t="s">
        <v>16</v>
      </c>
      <c r="Q37" s="16" t="s">
        <v>16</v>
      </c>
      <c r="R37" s="37" t="s">
        <v>572</v>
      </c>
      <c r="S37" s="10"/>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c r="IZ37" s="11"/>
    </row>
    <row r="38" spans="2:260" s="12" customFormat="1" ht="65.099999999999994" customHeight="1" x14ac:dyDescent="0.25">
      <c r="B38" s="3"/>
      <c r="C38" s="19" t="s">
        <v>43</v>
      </c>
      <c r="D38" s="17" t="s">
        <v>45</v>
      </c>
      <c r="E38" s="17">
        <v>4</v>
      </c>
      <c r="F38" s="14">
        <v>48.39</v>
      </c>
      <c r="G38" s="14">
        <v>43.06</v>
      </c>
      <c r="H38" s="14">
        <v>37.729999999999997</v>
      </c>
      <c r="I38" s="14"/>
      <c r="J38" s="14">
        <v>65.25</v>
      </c>
      <c r="K38" s="14">
        <v>75.900000000000006</v>
      </c>
      <c r="L38" s="14">
        <v>93.14</v>
      </c>
      <c r="M38" s="54"/>
      <c r="N38" s="14">
        <v>35.965234203999998</v>
      </c>
      <c r="O38" s="31">
        <v>68.594099182000008</v>
      </c>
      <c r="P38" s="31" t="s">
        <v>13</v>
      </c>
      <c r="Q38" s="17" t="s">
        <v>16</v>
      </c>
      <c r="R38" s="38" t="s">
        <v>573</v>
      </c>
      <c r="S38" s="10"/>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c r="IZ38" s="11"/>
    </row>
    <row r="39" spans="2:260" s="12" customFormat="1" ht="65.099999999999994" customHeight="1" x14ac:dyDescent="0.25">
      <c r="B39" s="3"/>
      <c r="C39" s="9" t="s">
        <v>411</v>
      </c>
      <c r="D39" s="16" t="s">
        <v>412</v>
      </c>
      <c r="E39" s="16">
        <v>7</v>
      </c>
      <c r="F39" s="15">
        <v>1.2</v>
      </c>
      <c r="G39" s="15">
        <v>0.19</v>
      </c>
      <c r="H39" s="15">
        <v>-0.8</v>
      </c>
      <c r="I39" s="14"/>
      <c r="J39" s="15">
        <v>4.4000000000000004</v>
      </c>
      <c r="K39" s="15">
        <v>6.4</v>
      </c>
      <c r="L39" s="15">
        <v>9.65</v>
      </c>
      <c r="M39" s="54"/>
      <c r="N39" s="15">
        <v>31.219130067999998</v>
      </c>
      <c r="O39" s="15">
        <v>1.8497883182000001</v>
      </c>
      <c r="P39" s="15" t="s">
        <v>16</v>
      </c>
      <c r="Q39" s="16" t="s">
        <v>16</v>
      </c>
      <c r="R39" s="37" t="s">
        <v>574</v>
      </c>
      <c r="S39" s="10"/>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c r="IZ39" s="11"/>
    </row>
    <row r="40" spans="2:260" s="12" customFormat="1" ht="65.099999999999994" customHeight="1" x14ac:dyDescent="0.25">
      <c r="B40" s="3"/>
      <c r="C40" s="19" t="s">
        <v>366</v>
      </c>
      <c r="D40" s="17" t="s">
        <v>367</v>
      </c>
      <c r="E40" s="17">
        <v>4</v>
      </c>
      <c r="F40" s="14">
        <v>21.7</v>
      </c>
      <c r="G40" s="14">
        <v>10.31</v>
      </c>
      <c r="H40" s="14">
        <v>-1.06</v>
      </c>
      <c r="I40" s="14"/>
      <c r="J40" s="14">
        <v>53.41</v>
      </c>
      <c r="K40" s="14">
        <v>76.17</v>
      </c>
      <c r="L40" s="14">
        <v>113</v>
      </c>
      <c r="M40" s="54"/>
      <c r="N40" s="14">
        <v>36.426057276999998</v>
      </c>
      <c r="O40" s="31">
        <v>2.5746957273</v>
      </c>
      <c r="P40" s="31" t="s">
        <v>13</v>
      </c>
      <c r="Q40" s="17" t="s">
        <v>16</v>
      </c>
      <c r="R40" s="38" t="s">
        <v>575</v>
      </c>
      <c r="S40" s="10"/>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c r="IZ40" s="11"/>
    </row>
    <row r="41" spans="2:260" s="12" customFormat="1" ht="65.099999999999994" customHeight="1" x14ac:dyDescent="0.25">
      <c r="B41" s="3"/>
      <c r="C41" s="9" t="s">
        <v>46</v>
      </c>
      <c r="D41" s="16" t="s">
        <v>47</v>
      </c>
      <c r="E41" s="16">
        <v>8</v>
      </c>
      <c r="F41" s="15">
        <v>18.32</v>
      </c>
      <c r="G41" s="15">
        <v>14.57</v>
      </c>
      <c r="H41" s="15">
        <v>10.83</v>
      </c>
      <c r="I41" s="14"/>
      <c r="J41" s="15">
        <v>28.21</v>
      </c>
      <c r="K41" s="15">
        <v>35.69</v>
      </c>
      <c r="L41" s="15">
        <v>47.8</v>
      </c>
      <c r="M41" s="54"/>
      <c r="N41" s="15">
        <v>53.164490121999997</v>
      </c>
      <c r="O41" s="15">
        <v>48.046027864000003</v>
      </c>
      <c r="P41" s="15" t="s">
        <v>16</v>
      </c>
      <c r="Q41" s="16" t="s">
        <v>16</v>
      </c>
      <c r="R41" s="37" t="s">
        <v>576</v>
      </c>
      <c r="S41" s="10"/>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c r="IZ41" s="11"/>
    </row>
    <row r="42" spans="2:260" s="12" customFormat="1" ht="65.099999999999994" customHeight="1" x14ac:dyDescent="0.25">
      <c r="B42" s="3"/>
      <c r="C42" s="19" t="s">
        <v>48</v>
      </c>
      <c r="D42" s="17" t="s">
        <v>49</v>
      </c>
      <c r="E42" s="17">
        <v>9</v>
      </c>
      <c r="F42" s="14">
        <v>15.17</v>
      </c>
      <c r="G42" s="14">
        <v>13.3</v>
      </c>
      <c r="H42" s="14">
        <v>11.44</v>
      </c>
      <c r="I42" s="14"/>
      <c r="J42" s="14">
        <v>20.02</v>
      </c>
      <c r="K42" s="14">
        <v>23.74</v>
      </c>
      <c r="L42" s="14">
        <v>29.77</v>
      </c>
      <c r="M42" s="54"/>
      <c r="N42" s="14">
        <v>53.923171469000003</v>
      </c>
      <c r="O42" s="31">
        <v>593.12104504999991</v>
      </c>
      <c r="P42" s="31" t="s">
        <v>16</v>
      </c>
      <c r="Q42" s="17" t="s">
        <v>16</v>
      </c>
      <c r="R42" s="38" t="s">
        <v>577</v>
      </c>
      <c r="S42" s="10"/>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c r="IZ42" s="11"/>
    </row>
    <row r="43" spans="2:260" s="12" customFormat="1" ht="65.099999999999994" customHeight="1" x14ac:dyDescent="0.25">
      <c r="B43" s="3"/>
      <c r="C43" s="9" t="s">
        <v>50</v>
      </c>
      <c r="D43" s="16" t="s">
        <v>51</v>
      </c>
      <c r="E43" s="16">
        <v>7</v>
      </c>
      <c r="F43" s="15">
        <v>5.13</v>
      </c>
      <c r="G43" s="15">
        <v>4.79</v>
      </c>
      <c r="H43" s="15">
        <v>4.45</v>
      </c>
      <c r="I43" s="14"/>
      <c r="J43" s="15">
        <v>5.82</v>
      </c>
      <c r="K43" s="15">
        <v>6.49</v>
      </c>
      <c r="L43" s="15">
        <v>7.58</v>
      </c>
      <c r="M43" s="54"/>
      <c r="N43" s="15">
        <v>37.426612730000002</v>
      </c>
      <c r="O43" s="15">
        <v>6.3757683182000005</v>
      </c>
      <c r="P43" s="15" t="s">
        <v>16</v>
      </c>
      <c r="Q43" s="16" t="s">
        <v>16</v>
      </c>
      <c r="R43" s="37" t="s">
        <v>578</v>
      </c>
      <c r="S43" s="10"/>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c r="IZ43" s="11"/>
    </row>
    <row r="44" spans="2:260" s="12" customFormat="1" ht="65.099999999999994" customHeight="1" x14ac:dyDescent="0.25">
      <c r="B44" s="3"/>
      <c r="C44" s="19" t="s">
        <v>52</v>
      </c>
      <c r="D44" s="17" t="s">
        <v>53</v>
      </c>
      <c r="E44" s="17">
        <v>7</v>
      </c>
      <c r="F44" s="14">
        <v>13.8</v>
      </c>
      <c r="G44" s="14">
        <v>12.1</v>
      </c>
      <c r="H44" s="14">
        <v>10.41</v>
      </c>
      <c r="I44" s="14"/>
      <c r="J44" s="14">
        <v>18.62</v>
      </c>
      <c r="K44" s="14">
        <v>22</v>
      </c>
      <c r="L44" s="14">
        <v>27.47</v>
      </c>
      <c r="M44" s="54"/>
      <c r="N44" s="14">
        <v>39.492298857000002</v>
      </c>
      <c r="O44" s="31">
        <v>22.114844364</v>
      </c>
      <c r="P44" s="31" t="s">
        <v>16</v>
      </c>
      <c r="Q44" s="17" t="s">
        <v>16</v>
      </c>
      <c r="R44" s="38" t="s">
        <v>579</v>
      </c>
      <c r="S44" s="10"/>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c r="IZ44" s="11"/>
    </row>
    <row r="45" spans="2:260" s="12" customFormat="1" ht="65.099999999999994" customHeight="1" x14ac:dyDescent="0.25">
      <c r="B45" s="3"/>
      <c r="C45" s="9" t="s">
        <v>54</v>
      </c>
      <c r="D45" s="16" t="s">
        <v>55</v>
      </c>
      <c r="E45" s="16">
        <v>9</v>
      </c>
      <c r="F45" s="15">
        <v>40.700000000000003</v>
      </c>
      <c r="G45" s="15">
        <v>38.26</v>
      </c>
      <c r="H45" s="15">
        <v>35.83</v>
      </c>
      <c r="I45" s="14"/>
      <c r="J45" s="15">
        <v>41.44</v>
      </c>
      <c r="K45" s="15">
        <v>46.3</v>
      </c>
      <c r="L45" s="15">
        <v>54.17</v>
      </c>
      <c r="M45" s="54"/>
      <c r="N45" s="15">
        <v>79.013885354999999</v>
      </c>
      <c r="O45" s="15">
        <v>235.06943236000001</v>
      </c>
      <c r="P45" s="15" t="s">
        <v>16</v>
      </c>
      <c r="Q45" s="16" t="s">
        <v>16</v>
      </c>
      <c r="R45" s="37" t="s">
        <v>580</v>
      </c>
      <c r="S45" s="10"/>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c r="IZ45" s="11"/>
    </row>
    <row r="46" spans="2:260" s="12" customFormat="1" ht="65.099999999999994" customHeight="1" x14ac:dyDescent="0.25">
      <c r="B46" s="3"/>
      <c r="C46" s="19" t="s">
        <v>56</v>
      </c>
      <c r="D46" s="17" t="s">
        <v>57</v>
      </c>
      <c r="E46" s="17">
        <v>8</v>
      </c>
      <c r="F46" s="14">
        <v>23.8</v>
      </c>
      <c r="G46" s="14">
        <v>21.7</v>
      </c>
      <c r="H46" s="14">
        <v>19.600000000000001</v>
      </c>
      <c r="I46" s="14"/>
      <c r="J46" s="14">
        <v>28.41</v>
      </c>
      <c r="K46" s="14">
        <v>32.6</v>
      </c>
      <c r="L46" s="14">
        <v>39.39</v>
      </c>
      <c r="M46" s="54"/>
      <c r="N46" s="14">
        <v>57.674788702999997</v>
      </c>
      <c r="O46" s="31">
        <v>6.4809114545000002</v>
      </c>
      <c r="P46" s="31" t="s">
        <v>16</v>
      </c>
      <c r="Q46" s="17" t="s">
        <v>16</v>
      </c>
      <c r="R46" s="38" t="s">
        <v>520</v>
      </c>
      <c r="S46" s="10"/>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c r="IZ46" s="11"/>
    </row>
    <row r="47" spans="2:260" s="12" customFormat="1" ht="65.099999999999994" customHeight="1" x14ac:dyDescent="0.25">
      <c r="B47" s="3"/>
      <c r="C47" s="9" t="s">
        <v>380</v>
      </c>
      <c r="D47" s="16" t="s">
        <v>381</v>
      </c>
      <c r="E47" s="16">
        <v>7</v>
      </c>
      <c r="F47" s="15">
        <v>125.3</v>
      </c>
      <c r="G47" s="15">
        <v>119.74</v>
      </c>
      <c r="H47" s="15">
        <v>114.18</v>
      </c>
      <c r="I47" s="14"/>
      <c r="J47" s="15">
        <v>132.13999999999999</v>
      </c>
      <c r="K47" s="15">
        <v>143.25</v>
      </c>
      <c r="L47" s="15">
        <v>161.24</v>
      </c>
      <c r="M47" s="54"/>
      <c r="N47" s="15">
        <v>44.921441354000002</v>
      </c>
      <c r="O47" s="15">
        <v>3.0306043955000002</v>
      </c>
      <c r="P47" s="15" t="s">
        <v>16</v>
      </c>
      <c r="Q47" s="16" t="s">
        <v>16</v>
      </c>
      <c r="R47" s="37" t="s">
        <v>581</v>
      </c>
      <c r="S47" s="10"/>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c r="IZ47" s="11"/>
    </row>
    <row r="48" spans="2:260" s="12" customFormat="1" ht="65.099999999999994" customHeight="1" x14ac:dyDescent="0.25">
      <c r="B48" s="3"/>
      <c r="C48" s="19" t="s">
        <v>398</v>
      </c>
      <c r="D48" s="17" t="s">
        <v>399</v>
      </c>
      <c r="E48" s="17">
        <v>8</v>
      </c>
      <c r="F48" s="14">
        <v>9.11</v>
      </c>
      <c r="G48" s="14">
        <v>8.2899999999999991</v>
      </c>
      <c r="H48" s="14">
        <v>7.47</v>
      </c>
      <c r="I48" s="14"/>
      <c r="J48" s="14">
        <v>11.75</v>
      </c>
      <c r="K48" s="14">
        <v>13.38</v>
      </c>
      <c r="L48" s="14">
        <v>16.02</v>
      </c>
      <c r="M48" s="54"/>
      <c r="N48" s="14">
        <v>25.067456077999999</v>
      </c>
      <c r="O48" s="31">
        <v>1.7927083181999999</v>
      </c>
      <c r="P48" s="31" t="s">
        <v>16</v>
      </c>
      <c r="Q48" s="17" t="s">
        <v>16</v>
      </c>
      <c r="R48" s="38" t="s">
        <v>582</v>
      </c>
      <c r="S48" s="10"/>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c r="IZ48" s="11"/>
    </row>
    <row r="49" spans="2:260" s="12" customFormat="1" ht="65.099999999999994" customHeight="1" x14ac:dyDescent="0.25">
      <c r="B49" s="3"/>
      <c r="C49" s="9" t="s">
        <v>58</v>
      </c>
      <c r="D49" s="16" t="s">
        <v>59</v>
      </c>
      <c r="E49" s="16">
        <v>7</v>
      </c>
      <c r="F49" s="15">
        <v>6</v>
      </c>
      <c r="G49" s="15">
        <v>5.21</v>
      </c>
      <c r="H49" s="15">
        <v>4.43</v>
      </c>
      <c r="I49" s="14"/>
      <c r="J49" s="15">
        <v>8.26</v>
      </c>
      <c r="K49" s="15">
        <v>9.82</v>
      </c>
      <c r="L49" s="15">
        <v>12.35</v>
      </c>
      <c r="M49" s="54"/>
      <c r="N49" s="15">
        <v>49.738904759</v>
      </c>
      <c r="O49" s="15">
        <v>3.0810573181999996</v>
      </c>
      <c r="P49" s="15" t="s">
        <v>16</v>
      </c>
      <c r="Q49" s="16" t="s">
        <v>16</v>
      </c>
      <c r="R49" s="37" t="s">
        <v>583</v>
      </c>
      <c r="S49" s="10"/>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c r="IZ49" s="11"/>
    </row>
    <row r="50" spans="2:260" s="12" customFormat="1" ht="65.099999999999994" customHeight="1" x14ac:dyDescent="0.25">
      <c r="B50" s="3"/>
      <c r="C50" s="19" t="s">
        <v>60</v>
      </c>
      <c r="D50" s="17" t="s">
        <v>61</v>
      </c>
      <c r="E50" s="17">
        <v>7</v>
      </c>
      <c r="F50" s="14">
        <v>14.67</v>
      </c>
      <c r="G50" s="14">
        <v>12.65</v>
      </c>
      <c r="H50" s="14">
        <v>10.63</v>
      </c>
      <c r="I50" s="14"/>
      <c r="J50" s="14">
        <v>20.63</v>
      </c>
      <c r="K50" s="14">
        <v>24.66</v>
      </c>
      <c r="L50" s="14">
        <v>31.2</v>
      </c>
      <c r="M50" s="54"/>
      <c r="N50" s="14">
        <v>44.907423968000003</v>
      </c>
      <c r="O50" s="31">
        <v>3.6189757273000001</v>
      </c>
      <c r="P50" s="31" t="s">
        <v>16</v>
      </c>
      <c r="Q50" s="17" t="s">
        <v>16</v>
      </c>
      <c r="R50" s="38" t="s">
        <v>584</v>
      </c>
      <c r="S50" s="10"/>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c r="IZ50" s="11"/>
    </row>
    <row r="51" spans="2:260" s="12" customFormat="1" ht="65.099999999999994" customHeight="1" x14ac:dyDescent="0.25">
      <c r="B51" s="3"/>
      <c r="C51" s="9" t="s">
        <v>62</v>
      </c>
      <c r="D51" s="16" t="s">
        <v>63</v>
      </c>
      <c r="E51" s="16">
        <v>9</v>
      </c>
      <c r="F51" s="15">
        <v>15.88</v>
      </c>
      <c r="G51" s="15">
        <v>14.79</v>
      </c>
      <c r="H51" s="15">
        <v>13.7</v>
      </c>
      <c r="I51" s="14"/>
      <c r="J51" s="15">
        <v>18.170000000000002</v>
      </c>
      <c r="K51" s="15">
        <v>20.34</v>
      </c>
      <c r="L51" s="15">
        <v>23.85</v>
      </c>
      <c r="M51" s="54"/>
      <c r="N51" s="15">
        <v>56.460911306</v>
      </c>
      <c r="O51" s="15">
        <v>142.57678672999998</v>
      </c>
      <c r="P51" s="15" t="s">
        <v>16</v>
      </c>
      <c r="Q51" s="16" t="s">
        <v>16</v>
      </c>
      <c r="R51" s="37" t="s">
        <v>585</v>
      </c>
      <c r="S51" s="10"/>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c r="IZ51" s="11"/>
    </row>
    <row r="52" spans="2:260" s="12" customFormat="1" ht="65.099999999999994" customHeight="1" x14ac:dyDescent="0.25">
      <c r="B52" s="3"/>
      <c r="C52" s="19" t="s">
        <v>62</v>
      </c>
      <c r="D52" s="17" t="s">
        <v>64</v>
      </c>
      <c r="E52" s="17">
        <v>9</v>
      </c>
      <c r="F52" s="14">
        <v>18.21</v>
      </c>
      <c r="G52" s="14">
        <v>16.88</v>
      </c>
      <c r="H52" s="14">
        <v>15.55</v>
      </c>
      <c r="I52" s="14"/>
      <c r="J52" s="14">
        <v>21.11</v>
      </c>
      <c r="K52" s="14">
        <v>23.76</v>
      </c>
      <c r="L52" s="14">
        <v>28.06</v>
      </c>
      <c r="M52" s="54"/>
      <c r="N52" s="14">
        <v>56.547425902999997</v>
      </c>
      <c r="O52" s="31">
        <v>610.32956423000007</v>
      </c>
      <c r="P52" s="31" t="s">
        <v>16</v>
      </c>
      <c r="Q52" s="17" t="s">
        <v>16</v>
      </c>
      <c r="R52" s="38" t="s">
        <v>586</v>
      </c>
      <c r="S52" s="10"/>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c r="IZ52" s="11"/>
    </row>
    <row r="53" spans="2:260" s="12" customFormat="1" ht="65.099999999999994" customHeight="1" x14ac:dyDescent="0.25">
      <c r="B53" s="3"/>
      <c r="C53" s="9" t="s">
        <v>65</v>
      </c>
      <c r="D53" s="16" t="s">
        <v>66</v>
      </c>
      <c r="E53" s="16">
        <v>7</v>
      </c>
      <c r="F53" s="15">
        <v>21.04</v>
      </c>
      <c r="G53" s="15">
        <v>19.53</v>
      </c>
      <c r="H53" s="15">
        <v>18.03</v>
      </c>
      <c r="I53" s="14"/>
      <c r="J53" s="15">
        <v>25.63</v>
      </c>
      <c r="K53" s="15">
        <v>28.63</v>
      </c>
      <c r="L53" s="15">
        <v>33.49</v>
      </c>
      <c r="M53" s="54"/>
      <c r="N53" s="15">
        <v>38.236643485000002</v>
      </c>
      <c r="O53" s="15">
        <v>37.897689772999996</v>
      </c>
      <c r="P53" s="15" t="s">
        <v>16</v>
      </c>
      <c r="Q53" s="16" t="s">
        <v>16</v>
      </c>
      <c r="R53" s="37" t="s">
        <v>587</v>
      </c>
      <c r="S53" s="10"/>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c r="IZ53" s="11"/>
    </row>
    <row r="54" spans="2:260" s="12" customFormat="1" ht="65.099999999999994" customHeight="1" x14ac:dyDescent="0.25">
      <c r="B54" s="3"/>
      <c r="C54" s="19" t="s">
        <v>349</v>
      </c>
      <c r="D54" s="17" t="s">
        <v>350</v>
      </c>
      <c r="E54" s="17">
        <v>8</v>
      </c>
      <c r="F54" s="14">
        <v>15.18</v>
      </c>
      <c r="G54" s="14">
        <v>13.96</v>
      </c>
      <c r="H54" s="14">
        <v>12.75</v>
      </c>
      <c r="I54" s="14"/>
      <c r="J54" s="14">
        <v>16.100000000000001</v>
      </c>
      <c r="K54" s="14">
        <v>18.52</v>
      </c>
      <c r="L54" s="14">
        <v>22.44</v>
      </c>
      <c r="M54" s="54"/>
      <c r="N54" s="14">
        <v>64.390117090999993</v>
      </c>
      <c r="O54" s="31">
        <v>65.068391500000004</v>
      </c>
      <c r="P54" s="31" t="s">
        <v>16</v>
      </c>
      <c r="Q54" s="17" t="s">
        <v>16</v>
      </c>
      <c r="R54" s="38" t="s">
        <v>588</v>
      </c>
      <c r="S54" s="10"/>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c r="IZ54" s="11"/>
    </row>
    <row r="55" spans="2:260" s="12" customFormat="1" ht="65.099999999999994" customHeight="1" x14ac:dyDescent="0.25">
      <c r="B55" s="3"/>
      <c r="C55" s="9" t="s">
        <v>67</v>
      </c>
      <c r="D55" s="16" t="s">
        <v>68</v>
      </c>
      <c r="E55" s="16">
        <v>9</v>
      </c>
      <c r="F55" s="15">
        <v>20.260000000000002</v>
      </c>
      <c r="G55" s="15">
        <v>18.260000000000002</v>
      </c>
      <c r="H55" s="15">
        <v>16.27</v>
      </c>
      <c r="I55" s="14"/>
      <c r="J55" s="15">
        <v>25.31</v>
      </c>
      <c r="K55" s="15">
        <v>29.29</v>
      </c>
      <c r="L55" s="15">
        <v>35.729999999999997</v>
      </c>
      <c r="M55" s="54"/>
      <c r="N55" s="15">
        <v>57.763804649999997</v>
      </c>
      <c r="O55" s="15">
        <v>378.25108064</v>
      </c>
      <c r="P55" s="15" t="s">
        <v>16</v>
      </c>
      <c r="Q55" s="16" t="s">
        <v>16</v>
      </c>
      <c r="R55" s="37" t="s">
        <v>589</v>
      </c>
      <c r="S55" s="10"/>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c r="IZ55" s="11"/>
    </row>
    <row r="56" spans="2:260" s="12" customFormat="1" ht="65.099999999999994" customHeight="1" x14ac:dyDescent="0.25">
      <c r="B56" s="3"/>
      <c r="C56" s="19" t="s">
        <v>413</v>
      </c>
      <c r="D56" s="17" t="s">
        <v>414</v>
      </c>
      <c r="E56" s="17">
        <v>8</v>
      </c>
      <c r="F56" s="14">
        <v>19.11</v>
      </c>
      <c r="G56" s="14">
        <v>17.61</v>
      </c>
      <c r="H56" s="14">
        <v>16.11</v>
      </c>
      <c r="I56" s="14"/>
      <c r="J56" s="14">
        <v>22.7</v>
      </c>
      <c r="K56" s="14">
        <v>25.69</v>
      </c>
      <c r="L56" s="14">
        <v>30.53</v>
      </c>
      <c r="M56" s="54"/>
      <c r="N56" s="14">
        <v>78.152308207999994</v>
      </c>
      <c r="O56" s="31">
        <v>1.9373001818</v>
      </c>
      <c r="P56" s="31" t="s">
        <v>16</v>
      </c>
      <c r="Q56" s="17" t="s">
        <v>16</v>
      </c>
      <c r="R56" s="38" t="s">
        <v>590</v>
      </c>
      <c r="S56" s="10"/>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c r="IZ56" s="11"/>
    </row>
    <row r="57" spans="2:260" s="12" customFormat="1" ht="65.099999999999994" customHeight="1" x14ac:dyDescent="0.25">
      <c r="B57" s="3"/>
      <c r="C57" s="9" t="s">
        <v>69</v>
      </c>
      <c r="D57" s="16" t="s">
        <v>70</v>
      </c>
      <c r="E57" s="16">
        <v>7</v>
      </c>
      <c r="F57" s="15">
        <v>5.98</v>
      </c>
      <c r="G57" s="15">
        <v>3.64</v>
      </c>
      <c r="H57" s="15">
        <v>1.31</v>
      </c>
      <c r="I57" s="14"/>
      <c r="J57" s="15">
        <v>13.38</v>
      </c>
      <c r="K57" s="15">
        <v>18.04</v>
      </c>
      <c r="L57" s="15">
        <v>25.59</v>
      </c>
      <c r="M57" s="54"/>
      <c r="N57" s="15">
        <v>36.586944422999998</v>
      </c>
      <c r="O57" s="15">
        <v>57.500929227</v>
      </c>
      <c r="P57" s="15" t="s">
        <v>16</v>
      </c>
      <c r="Q57" s="16" t="s">
        <v>16</v>
      </c>
      <c r="R57" s="37" t="s">
        <v>591</v>
      </c>
      <c r="S57" s="10"/>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c r="IZ57" s="11"/>
    </row>
    <row r="58" spans="2:260" s="12" customFormat="1" ht="65.099999999999994" customHeight="1" x14ac:dyDescent="0.25">
      <c r="B58" s="3"/>
      <c r="C58" s="19" t="s">
        <v>71</v>
      </c>
      <c r="D58" s="17" t="s">
        <v>72</v>
      </c>
      <c r="E58" s="17">
        <v>9</v>
      </c>
      <c r="F58" s="14">
        <v>19.149999999999999</v>
      </c>
      <c r="G58" s="14">
        <v>17.329999999999998</v>
      </c>
      <c r="H58" s="14">
        <v>15.52</v>
      </c>
      <c r="I58" s="14"/>
      <c r="J58" s="14">
        <v>22.14</v>
      </c>
      <c r="K58" s="14">
        <v>25.76</v>
      </c>
      <c r="L58" s="14">
        <v>31.62</v>
      </c>
      <c r="M58" s="54"/>
      <c r="N58" s="14">
        <v>56.574756934</v>
      </c>
      <c r="O58" s="31">
        <v>94.004914044999992</v>
      </c>
      <c r="P58" s="31" t="s">
        <v>16</v>
      </c>
      <c r="Q58" s="17" t="s">
        <v>16</v>
      </c>
      <c r="R58" s="38" t="s">
        <v>592</v>
      </c>
      <c r="S58" s="10"/>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c r="IZ58" s="11"/>
    </row>
    <row r="59" spans="2:260" s="12" customFormat="1" ht="65.099999999999994" customHeight="1" x14ac:dyDescent="0.25">
      <c r="B59" s="3"/>
      <c r="C59" s="9" t="s">
        <v>415</v>
      </c>
      <c r="D59" s="16" t="s">
        <v>416</v>
      </c>
      <c r="E59" s="16">
        <v>8</v>
      </c>
      <c r="F59" s="15">
        <v>26.26</v>
      </c>
      <c r="G59" s="15">
        <v>21.94</v>
      </c>
      <c r="H59" s="15">
        <v>17.62</v>
      </c>
      <c r="I59" s="14"/>
      <c r="J59" s="15">
        <v>35.72</v>
      </c>
      <c r="K59" s="15">
        <v>44.35</v>
      </c>
      <c r="L59" s="15">
        <v>58.31</v>
      </c>
      <c r="M59" s="54"/>
      <c r="N59" s="15">
        <v>39.266157862999997</v>
      </c>
      <c r="O59" s="15">
        <v>6.1116324332000005</v>
      </c>
      <c r="P59" s="15" t="s">
        <v>16</v>
      </c>
      <c r="Q59" s="16" t="s">
        <v>16</v>
      </c>
      <c r="R59" s="37" t="s">
        <v>593</v>
      </c>
      <c r="S59" s="10"/>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c r="IZ59" s="11"/>
    </row>
    <row r="60" spans="2:260" s="12" customFormat="1" ht="65.099999999999994" customHeight="1" x14ac:dyDescent="0.25">
      <c r="B60" s="3"/>
      <c r="C60" s="19" t="s">
        <v>73</v>
      </c>
      <c r="D60" s="17" t="s">
        <v>74</v>
      </c>
      <c r="E60" s="17">
        <v>8</v>
      </c>
      <c r="F60" s="14">
        <v>55.97</v>
      </c>
      <c r="G60" s="14">
        <v>50.78</v>
      </c>
      <c r="H60" s="14">
        <v>45.6</v>
      </c>
      <c r="I60" s="14"/>
      <c r="J60" s="14">
        <v>65.5</v>
      </c>
      <c r="K60" s="14">
        <v>75.86</v>
      </c>
      <c r="L60" s="14">
        <v>92.63</v>
      </c>
      <c r="M60" s="54"/>
      <c r="N60" s="14">
        <v>54.321025401999997</v>
      </c>
      <c r="O60" s="31">
        <v>485.63862273000001</v>
      </c>
      <c r="P60" s="31" t="s">
        <v>16</v>
      </c>
      <c r="Q60" s="17" t="s">
        <v>16</v>
      </c>
      <c r="R60" s="38" t="s">
        <v>594</v>
      </c>
      <c r="S60" s="10"/>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c r="IZ60" s="11"/>
    </row>
    <row r="61" spans="2:260" s="12" customFormat="1" ht="65.099999999999994" customHeight="1" x14ac:dyDescent="0.25">
      <c r="B61" s="3"/>
      <c r="C61" s="9" t="s">
        <v>75</v>
      </c>
      <c r="D61" s="16" t="s">
        <v>76</v>
      </c>
      <c r="E61" s="16">
        <v>8</v>
      </c>
      <c r="F61" s="15">
        <v>22</v>
      </c>
      <c r="G61" s="15">
        <v>20.29</v>
      </c>
      <c r="H61" s="15">
        <v>18.59</v>
      </c>
      <c r="I61" s="14"/>
      <c r="J61" s="15">
        <v>22.48</v>
      </c>
      <c r="K61" s="15">
        <v>25.88</v>
      </c>
      <c r="L61" s="15">
        <v>31.4</v>
      </c>
      <c r="M61" s="54"/>
      <c r="N61" s="15">
        <v>76.972739249</v>
      </c>
      <c r="O61" s="15">
        <v>126.58033618</v>
      </c>
      <c r="P61" s="15" t="s">
        <v>16</v>
      </c>
      <c r="Q61" s="16" t="s">
        <v>16</v>
      </c>
      <c r="R61" s="37" t="s">
        <v>595</v>
      </c>
      <c r="S61" s="10"/>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c r="IZ61" s="11"/>
    </row>
    <row r="62" spans="2:260" s="12" customFormat="1" ht="65.099999999999994" customHeight="1" x14ac:dyDescent="0.25">
      <c r="B62" s="3"/>
      <c r="C62" s="19" t="s">
        <v>77</v>
      </c>
      <c r="D62" s="17" t="s">
        <v>78</v>
      </c>
      <c r="E62" s="17">
        <v>8</v>
      </c>
      <c r="F62" s="14">
        <v>4.2</v>
      </c>
      <c r="G62" s="14">
        <v>3.2</v>
      </c>
      <c r="H62" s="14">
        <v>2.21</v>
      </c>
      <c r="I62" s="14"/>
      <c r="J62" s="14">
        <v>7.3</v>
      </c>
      <c r="K62" s="14">
        <v>9.2799999999999994</v>
      </c>
      <c r="L62" s="14">
        <v>12.48</v>
      </c>
      <c r="M62" s="54"/>
      <c r="N62" s="14">
        <v>30.21062714</v>
      </c>
      <c r="O62" s="31">
        <v>6.0610915908999994</v>
      </c>
      <c r="P62" s="31" t="s">
        <v>16</v>
      </c>
      <c r="Q62" s="17" t="s">
        <v>16</v>
      </c>
      <c r="R62" s="38" t="s">
        <v>596</v>
      </c>
      <c r="S62" s="10"/>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c r="IZ62" s="11"/>
    </row>
    <row r="63" spans="2:260" s="12" customFormat="1" ht="65.099999999999994" customHeight="1" x14ac:dyDescent="0.25">
      <c r="B63" s="3"/>
      <c r="C63" s="9" t="s">
        <v>79</v>
      </c>
      <c r="D63" s="16" t="s">
        <v>80</v>
      </c>
      <c r="E63" s="16">
        <v>7</v>
      </c>
      <c r="F63" s="15">
        <v>1.04</v>
      </c>
      <c r="G63" s="15">
        <v>0.36</v>
      </c>
      <c r="H63" s="15">
        <v>-0.31</v>
      </c>
      <c r="I63" s="14"/>
      <c r="J63" s="15">
        <v>3.19</v>
      </c>
      <c r="K63" s="15">
        <v>4.54</v>
      </c>
      <c r="L63" s="15">
        <v>6.74</v>
      </c>
      <c r="M63" s="54"/>
      <c r="N63" s="15">
        <v>41.274660066999999</v>
      </c>
      <c r="O63" s="15">
        <v>3.8180985909</v>
      </c>
      <c r="P63" s="15" t="s">
        <v>16</v>
      </c>
      <c r="Q63" s="16" t="s">
        <v>16</v>
      </c>
      <c r="R63" s="37" t="s">
        <v>597</v>
      </c>
      <c r="S63" s="10"/>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c r="IZ63" s="11"/>
    </row>
    <row r="64" spans="2:260" s="12" customFormat="1" ht="65.099999999999994" customHeight="1" x14ac:dyDescent="0.25">
      <c r="B64" s="3"/>
      <c r="C64" s="19" t="s">
        <v>521</v>
      </c>
      <c r="D64" s="17" t="s">
        <v>522</v>
      </c>
      <c r="E64" s="17">
        <v>8</v>
      </c>
      <c r="F64" s="14">
        <v>269.8</v>
      </c>
      <c r="G64" s="14">
        <v>227.68</v>
      </c>
      <c r="H64" s="14">
        <v>185.57</v>
      </c>
      <c r="I64" s="14"/>
      <c r="J64" s="14">
        <v>354.33</v>
      </c>
      <c r="K64" s="14">
        <v>438.55</v>
      </c>
      <c r="L64" s="14">
        <v>574.85</v>
      </c>
      <c r="M64" s="54"/>
      <c r="N64" s="14">
        <v>34.950606911999998</v>
      </c>
      <c r="O64" s="31">
        <v>1.0375471385999999</v>
      </c>
      <c r="P64" s="31" t="s">
        <v>16</v>
      </c>
      <c r="Q64" s="17" t="s">
        <v>16</v>
      </c>
      <c r="R64" s="38" t="s">
        <v>598</v>
      </c>
      <c r="S64" s="10"/>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c r="IZ64" s="11"/>
    </row>
    <row r="65" spans="2:260" s="12" customFormat="1" ht="65.099999999999994" customHeight="1" x14ac:dyDescent="0.25">
      <c r="B65" s="3"/>
      <c r="C65" s="9" t="s">
        <v>81</v>
      </c>
      <c r="D65" s="16" t="s">
        <v>82</v>
      </c>
      <c r="E65" s="16">
        <v>9</v>
      </c>
      <c r="F65" s="15">
        <v>10.82</v>
      </c>
      <c r="G65" s="15">
        <v>10.61</v>
      </c>
      <c r="H65" s="15">
        <v>10.41</v>
      </c>
      <c r="I65" s="14"/>
      <c r="J65" s="15">
        <v>10.87</v>
      </c>
      <c r="K65" s="15">
        <v>11.27</v>
      </c>
      <c r="L65" s="15">
        <v>11.94</v>
      </c>
      <c r="M65" s="54"/>
      <c r="N65" s="15">
        <v>58.769831867999997</v>
      </c>
      <c r="O65" s="15">
        <v>20.717386772999998</v>
      </c>
      <c r="P65" s="15" t="s">
        <v>16</v>
      </c>
      <c r="Q65" s="16" t="s">
        <v>16</v>
      </c>
      <c r="R65" s="37" t="s">
        <v>599</v>
      </c>
      <c r="S65" s="10"/>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c r="IZ65" s="11"/>
    </row>
    <row r="66" spans="2:260" s="12" customFormat="1" ht="65.099999999999994" customHeight="1" x14ac:dyDescent="0.25">
      <c r="B66" s="3"/>
      <c r="C66" s="19" t="s">
        <v>83</v>
      </c>
      <c r="D66" s="17" t="s">
        <v>84</v>
      </c>
      <c r="E66" s="17">
        <v>8</v>
      </c>
      <c r="F66" s="14">
        <v>9.59</v>
      </c>
      <c r="G66" s="14">
        <v>8.26</v>
      </c>
      <c r="H66" s="14">
        <v>6.93</v>
      </c>
      <c r="I66" s="14"/>
      <c r="J66" s="14">
        <v>13.83</v>
      </c>
      <c r="K66" s="14">
        <v>16.48</v>
      </c>
      <c r="L66" s="14">
        <v>20.77</v>
      </c>
      <c r="M66" s="54"/>
      <c r="N66" s="14">
        <v>33.958612866000003</v>
      </c>
      <c r="O66" s="31">
        <v>68.20444281799999</v>
      </c>
      <c r="P66" s="31" t="s">
        <v>16</v>
      </c>
      <c r="Q66" s="17" t="s">
        <v>16</v>
      </c>
      <c r="R66" s="38" t="s">
        <v>600</v>
      </c>
      <c r="S66" s="10"/>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c r="IZ66" s="11"/>
    </row>
    <row r="67" spans="2:260" s="12" customFormat="1" ht="65.099999999999994" customHeight="1" x14ac:dyDescent="0.25">
      <c r="B67" s="3"/>
      <c r="C67" s="9" t="s">
        <v>85</v>
      </c>
      <c r="D67" s="16" t="s">
        <v>505</v>
      </c>
      <c r="E67" s="16">
        <v>8</v>
      </c>
      <c r="F67" s="15">
        <v>16.489999999999998</v>
      </c>
      <c r="G67" s="15">
        <v>15.04</v>
      </c>
      <c r="H67" s="15">
        <v>13.6</v>
      </c>
      <c r="I67" s="14"/>
      <c r="J67" s="15">
        <v>19.399999999999999</v>
      </c>
      <c r="K67" s="15">
        <v>22.28</v>
      </c>
      <c r="L67" s="15">
        <v>26.94</v>
      </c>
      <c r="M67" s="54"/>
      <c r="N67" s="15">
        <v>71.283839479999997</v>
      </c>
      <c r="O67" s="15">
        <v>1.5263498635999999</v>
      </c>
      <c r="P67" s="15" t="s">
        <v>16</v>
      </c>
      <c r="Q67" s="16" t="s">
        <v>16</v>
      </c>
      <c r="R67" s="37" t="s">
        <v>523</v>
      </c>
      <c r="S67" s="10"/>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c r="IZ67" s="11"/>
    </row>
    <row r="68" spans="2:260" s="12" customFormat="1" ht="65.099999999999994" customHeight="1" x14ac:dyDescent="0.25">
      <c r="B68" s="3"/>
      <c r="C68" s="19" t="s">
        <v>85</v>
      </c>
      <c r="D68" s="17" t="s">
        <v>86</v>
      </c>
      <c r="E68" s="17">
        <v>9</v>
      </c>
      <c r="F68" s="14">
        <v>11.05</v>
      </c>
      <c r="G68" s="14">
        <v>10.130000000000001</v>
      </c>
      <c r="H68" s="14">
        <v>9.2200000000000006</v>
      </c>
      <c r="I68" s="14"/>
      <c r="J68" s="14">
        <v>13.33</v>
      </c>
      <c r="K68" s="14">
        <v>15.15</v>
      </c>
      <c r="L68" s="14">
        <v>18.11</v>
      </c>
      <c r="M68" s="54"/>
      <c r="N68" s="14">
        <v>55.940911407999998</v>
      </c>
      <c r="O68" s="31">
        <v>160.43182668</v>
      </c>
      <c r="P68" s="31" t="s">
        <v>16</v>
      </c>
      <c r="Q68" s="17" t="s">
        <v>16</v>
      </c>
      <c r="R68" s="38" t="s">
        <v>601</v>
      </c>
      <c r="S68" s="10"/>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c r="IZ68" s="11"/>
    </row>
    <row r="69" spans="2:260" s="12" customFormat="1" ht="65.099999999999994" customHeight="1" x14ac:dyDescent="0.25">
      <c r="B69" s="3"/>
      <c r="C69" s="9" t="s">
        <v>474</v>
      </c>
      <c r="D69" s="16" t="s">
        <v>475</v>
      </c>
      <c r="E69" s="16">
        <v>8</v>
      </c>
      <c r="F69" s="15">
        <v>68.900000000000006</v>
      </c>
      <c r="G69" s="15">
        <v>65.19</v>
      </c>
      <c r="H69" s="15">
        <v>61.49</v>
      </c>
      <c r="I69" s="14"/>
      <c r="J69" s="15">
        <v>73.400000000000006</v>
      </c>
      <c r="K69" s="15">
        <v>80.8</v>
      </c>
      <c r="L69" s="15">
        <v>92.78</v>
      </c>
      <c r="M69" s="54"/>
      <c r="N69" s="15">
        <v>43.094167892000002</v>
      </c>
      <c r="O69" s="15">
        <v>1.6757935405</v>
      </c>
      <c r="P69" s="15" t="s">
        <v>16</v>
      </c>
      <c r="Q69" s="16" t="s">
        <v>16</v>
      </c>
      <c r="R69" s="37" t="s">
        <v>602</v>
      </c>
      <c r="S69" s="10"/>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c r="IZ69" s="11"/>
    </row>
    <row r="70" spans="2:260" s="12" customFormat="1" ht="65.099999999999994" customHeight="1" x14ac:dyDescent="0.25">
      <c r="B70" s="3"/>
      <c r="C70" s="19" t="s">
        <v>87</v>
      </c>
      <c r="D70" s="17" t="s">
        <v>88</v>
      </c>
      <c r="E70" s="17">
        <v>7</v>
      </c>
      <c r="F70" s="14">
        <v>2.2200000000000002</v>
      </c>
      <c r="G70" s="14">
        <v>1.83</v>
      </c>
      <c r="H70" s="14">
        <v>1.45</v>
      </c>
      <c r="I70" s="14"/>
      <c r="J70" s="14">
        <v>3.38</v>
      </c>
      <c r="K70" s="14">
        <v>4.1399999999999997</v>
      </c>
      <c r="L70" s="14">
        <v>5.39</v>
      </c>
      <c r="M70" s="54"/>
      <c r="N70" s="14">
        <v>42.050483481000001</v>
      </c>
      <c r="O70" s="31">
        <v>53.279925227</v>
      </c>
      <c r="P70" s="31" t="s">
        <v>16</v>
      </c>
      <c r="Q70" s="17" t="s">
        <v>16</v>
      </c>
      <c r="R70" s="38" t="s">
        <v>603</v>
      </c>
      <c r="S70" s="10"/>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c r="IZ70" s="11"/>
    </row>
    <row r="71" spans="2:260" s="12" customFormat="1" ht="65.099999999999994" customHeight="1" x14ac:dyDescent="0.25">
      <c r="B71" s="3"/>
      <c r="C71" s="9" t="s">
        <v>476</v>
      </c>
      <c r="D71" s="16" t="s">
        <v>477</v>
      </c>
      <c r="E71" s="16">
        <v>7</v>
      </c>
      <c r="F71" s="15">
        <v>31.39</v>
      </c>
      <c r="G71" s="15">
        <v>26.61</v>
      </c>
      <c r="H71" s="15">
        <v>21.84</v>
      </c>
      <c r="I71" s="14"/>
      <c r="J71" s="15">
        <v>44.3</v>
      </c>
      <c r="K71" s="15">
        <v>53.84</v>
      </c>
      <c r="L71" s="15">
        <v>69.290000000000006</v>
      </c>
      <c r="M71" s="54"/>
      <c r="N71" s="15">
        <v>44.344591972000003</v>
      </c>
      <c r="O71" s="15">
        <v>1.6586790559000002</v>
      </c>
      <c r="P71" s="15" t="s">
        <v>16</v>
      </c>
      <c r="Q71" s="16" t="s">
        <v>16</v>
      </c>
      <c r="R71" s="37" t="s">
        <v>604</v>
      </c>
      <c r="S71" s="10"/>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c r="IZ71" s="11"/>
    </row>
    <row r="72" spans="2:260" s="12" customFormat="1" ht="65.099999999999994" customHeight="1" x14ac:dyDescent="0.25">
      <c r="B72" s="3"/>
      <c r="C72" s="19" t="s">
        <v>364</v>
      </c>
      <c r="D72" s="17" t="s">
        <v>365</v>
      </c>
      <c r="E72" s="17">
        <v>4</v>
      </c>
      <c r="F72" s="14" t="s">
        <v>29</v>
      </c>
      <c r="G72" s="14" t="s">
        <v>29</v>
      </c>
      <c r="H72" s="14" t="s">
        <v>29</v>
      </c>
      <c r="I72" s="14"/>
      <c r="J72" s="14" t="s">
        <v>29</v>
      </c>
      <c r="K72" s="14" t="s">
        <v>29</v>
      </c>
      <c r="L72" s="14" t="s">
        <v>29</v>
      </c>
      <c r="M72" s="54"/>
      <c r="N72" s="14" t="s">
        <v>29</v>
      </c>
      <c r="O72" s="31" t="s">
        <v>29</v>
      </c>
      <c r="P72" s="31" t="s">
        <v>29</v>
      </c>
      <c r="Q72" s="17" t="s">
        <v>29</v>
      </c>
      <c r="R72" s="38" t="s">
        <v>30</v>
      </c>
      <c r="S72" s="10"/>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c r="IZ72" s="11"/>
    </row>
    <row r="73" spans="2:260" s="12" customFormat="1" ht="65.099999999999994" customHeight="1" x14ac:dyDescent="0.25">
      <c r="B73" s="3"/>
      <c r="C73" s="9" t="s">
        <v>89</v>
      </c>
      <c r="D73" s="16" t="s">
        <v>90</v>
      </c>
      <c r="E73" s="16">
        <v>8</v>
      </c>
      <c r="F73" s="15">
        <v>63.39</v>
      </c>
      <c r="G73" s="15">
        <v>57.58</v>
      </c>
      <c r="H73" s="15">
        <v>51.78</v>
      </c>
      <c r="I73" s="14"/>
      <c r="J73" s="15">
        <v>67.819999999999993</v>
      </c>
      <c r="K73" s="15">
        <v>79.42</v>
      </c>
      <c r="L73" s="15">
        <v>98.19</v>
      </c>
      <c r="M73" s="54"/>
      <c r="N73" s="15">
        <v>54.162502994999997</v>
      </c>
      <c r="O73" s="15">
        <v>286.07025035999999</v>
      </c>
      <c r="P73" s="15" t="s">
        <v>16</v>
      </c>
      <c r="Q73" s="16" t="s">
        <v>16</v>
      </c>
      <c r="R73" s="37" t="s">
        <v>605</v>
      </c>
      <c r="S73" s="10"/>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c r="IZ73" s="11"/>
    </row>
    <row r="74" spans="2:260" s="12" customFormat="1" ht="65.099999999999994" customHeight="1" x14ac:dyDescent="0.25">
      <c r="B74" s="3"/>
      <c r="C74" s="19" t="s">
        <v>91</v>
      </c>
      <c r="D74" s="17" t="s">
        <v>92</v>
      </c>
      <c r="E74" s="17">
        <v>7</v>
      </c>
      <c r="F74" s="14">
        <v>14.57</v>
      </c>
      <c r="G74" s="14">
        <v>13.69</v>
      </c>
      <c r="H74" s="14">
        <v>12.82</v>
      </c>
      <c r="I74" s="14"/>
      <c r="J74" s="14">
        <v>16.87</v>
      </c>
      <c r="K74" s="14">
        <v>18.61</v>
      </c>
      <c r="L74" s="14">
        <v>21.42</v>
      </c>
      <c r="M74" s="54"/>
      <c r="N74" s="14">
        <v>44.965668567000002</v>
      </c>
      <c r="O74" s="31">
        <v>282.79609091000003</v>
      </c>
      <c r="P74" s="31" t="s">
        <v>16</v>
      </c>
      <c r="Q74" s="17" t="s">
        <v>16</v>
      </c>
      <c r="R74" s="38" t="s">
        <v>606</v>
      </c>
      <c r="S74" s="10"/>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c r="IZ74" s="11"/>
    </row>
    <row r="75" spans="2:260" s="12" customFormat="1" ht="65.099999999999994" customHeight="1" x14ac:dyDescent="0.25">
      <c r="B75" s="3"/>
      <c r="C75" s="9" t="s">
        <v>93</v>
      </c>
      <c r="D75" s="16" t="s">
        <v>94</v>
      </c>
      <c r="E75" s="16">
        <v>8</v>
      </c>
      <c r="F75" s="15">
        <v>3.8</v>
      </c>
      <c r="G75" s="15">
        <v>3.02</v>
      </c>
      <c r="H75" s="15">
        <v>2.2400000000000002</v>
      </c>
      <c r="I75" s="14"/>
      <c r="J75" s="15">
        <v>5.72</v>
      </c>
      <c r="K75" s="15">
        <v>7.27</v>
      </c>
      <c r="L75" s="15">
        <v>9.7899999999999991</v>
      </c>
      <c r="M75" s="54"/>
      <c r="N75" s="15">
        <v>51.536685685999998</v>
      </c>
      <c r="O75" s="15">
        <v>89.151001864000008</v>
      </c>
      <c r="P75" s="15" t="s">
        <v>16</v>
      </c>
      <c r="Q75" s="16" t="s">
        <v>16</v>
      </c>
      <c r="R75" s="37" t="s">
        <v>607</v>
      </c>
      <c r="S75" s="10"/>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c r="IZ75" s="11"/>
    </row>
    <row r="76" spans="2:260" s="12" customFormat="1" ht="65.099999999999994" customHeight="1" x14ac:dyDescent="0.25">
      <c r="B76" s="3"/>
      <c r="C76" s="19" t="s">
        <v>95</v>
      </c>
      <c r="D76" s="17" t="s">
        <v>96</v>
      </c>
      <c r="E76" s="17">
        <v>9</v>
      </c>
      <c r="F76" s="14">
        <v>46.83</v>
      </c>
      <c r="G76" s="14">
        <v>43.48</v>
      </c>
      <c r="H76" s="14">
        <v>40.130000000000003</v>
      </c>
      <c r="I76" s="14"/>
      <c r="J76" s="14">
        <v>52.99</v>
      </c>
      <c r="K76" s="14">
        <v>59.68</v>
      </c>
      <c r="L76" s="14">
        <v>70.5</v>
      </c>
      <c r="M76" s="54"/>
      <c r="N76" s="14">
        <v>59.367519520000002</v>
      </c>
      <c r="O76" s="31">
        <v>55.400949318000002</v>
      </c>
      <c r="P76" s="31" t="s">
        <v>16</v>
      </c>
      <c r="Q76" s="17" t="s">
        <v>16</v>
      </c>
      <c r="R76" s="38" t="s">
        <v>608</v>
      </c>
      <c r="S76" s="10"/>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c r="IZ76" s="11"/>
    </row>
    <row r="77" spans="2:260" s="12" customFormat="1" ht="65.099999999999994" customHeight="1" x14ac:dyDescent="0.25">
      <c r="B77" s="3"/>
      <c r="C77" s="9" t="s">
        <v>524</v>
      </c>
      <c r="D77" s="16" t="s">
        <v>525</v>
      </c>
      <c r="E77" s="16">
        <v>9</v>
      </c>
      <c r="F77" s="15">
        <v>46.45</v>
      </c>
      <c r="G77" s="15">
        <v>37.44</v>
      </c>
      <c r="H77" s="15">
        <v>28.43</v>
      </c>
      <c r="I77" s="14"/>
      <c r="J77" s="15">
        <v>50.01</v>
      </c>
      <c r="K77" s="15">
        <v>68.02</v>
      </c>
      <c r="L77" s="15">
        <v>97.18</v>
      </c>
      <c r="M77" s="54"/>
      <c r="N77" s="15">
        <v>61.128814013000003</v>
      </c>
      <c r="O77" s="15">
        <v>1.0218457022</v>
      </c>
      <c r="P77" s="15" t="s">
        <v>16</v>
      </c>
      <c r="Q77" s="16" t="s">
        <v>16</v>
      </c>
      <c r="R77" s="37" t="s">
        <v>609</v>
      </c>
      <c r="S77" s="10"/>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c r="IZ77" s="11"/>
    </row>
    <row r="78" spans="2:260" s="12" customFormat="1" ht="65.099999999999994" customHeight="1" x14ac:dyDescent="0.25">
      <c r="B78" s="3"/>
      <c r="C78" s="19" t="s">
        <v>97</v>
      </c>
      <c r="D78" s="17" t="s">
        <v>98</v>
      </c>
      <c r="E78" s="17">
        <v>8</v>
      </c>
      <c r="F78" s="14">
        <v>5.26</v>
      </c>
      <c r="G78" s="14">
        <v>4.8</v>
      </c>
      <c r="H78" s="14">
        <v>4.34</v>
      </c>
      <c r="I78" s="14"/>
      <c r="J78" s="14">
        <v>5.56</v>
      </c>
      <c r="K78" s="14">
        <v>6.47</v>
      </c>
      <c r="L78" s="14">
        <v>7.95</v>
      </c>
      <c r="M78" s="54"/>
      <c r="N78" s="14">
        <v>68.421186384999999</v>
      </c>
      <c r="O78" s="31">
        <v>47.642903091000001</v>
      </c>
      <c r="P78" s="31" t="s">
        <v>16</v>
      </c>
      <c r="Q78" s="17" t="s">
        <v>16</v>
      </c>
      <c r="R78" s="38" t="s">
        <v>610</v>
      </c>
      <c r="S78" s="10"/>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c r="IZ78" s="11"/>
    </row>
    <row r="79" spans="2:260" s="12" customFormat="1" ht="65.099999999999994" customHeight="1" x14ac:dyDescent="0.25">
      <c r="B79" s="3"/>
      <c r="C79" s="9" t="s">
        <v>99</v>
      </c>
      <c r="D79" s="16" t="s">
        <v>100</v>
      </c>
      <c r="E79" s="16">
        <v>8</v>
      </c>
      <c r="F79" s="15">
        <v>30.39</v>
      </c>
      <c r="G79" s="15">
        <v>27.67</v>
      </c>
      <c r="H79" s="15">
        <v>24.95</v>
      </c>
      <c r="I79" s="14"/>
      <c r="J79" s="15">
        <v>37.24</v>
      </c>
      <c r="K79" s="15">
        <v>42.67</v>
      </c>
      <c r="L79" s="15">
        <v>51.45</v>
      </c>
      <c r="M79" s="54"/>
      <c r="N79" s="15">
        <v>34.150763896000001</v>
      </c>
      <c r="O79" s="15">
        <v>130.00949218</v>
      </c>
      <c r="P79" s="15" t="s">
        <v>16</v>
      </c>
      <c r="Q79" s="16" t="s">
        <v>16</v>
      </c>
      <c r="R79" s="37" t="s">
        <v>611</v>
      </c>
      <c r="S79" s="10"/>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c r="IZ79" s="11"/>
    </row>
    <row r="80" spans="2:260" s="12" customFormat="1" ht="65.099999999999994" customHeight="1" x14ac:dyDescent="0.25">
      <c r="B80" s="3"/>
      <c r="C80" s="19" t="s">
        <v>101</v>
      </c>
      <c r="D80" s="17" t="s">
        <v>102</v>
      </c>
      <c r="E80" s="17">
        <v>8</v>
      </c>
      <c r="F80" s="14">
        <v>1.22</v>
      </c>
      <c r="G80" s="14">
        <v>0.79</v>
      </c>
      <c r="H80" s="14">
        <v>0.37</v>
      </c>
      <c r="I80" s="14"/>
      <c r="J80" s="14">
        <v>2.57</v>
      </c>
      <c r="K80" s="14">
        <v>3.41</v>
      </c>
      <c r="L80" s="14">
        <v>4.78</v>
      </c>
      <c r="M80" s="54"/>
      <c r="N80" s="14">
        <v>37.010418096000002</v>
      </c>
      <c r="O80" s="31">
        <v>11.981416999999999</v>
      </c>
      <c r="P80" s="31" t="s">
        <v>16</v>
      </c>
      <c r="Q80" s="17" t="s">
        <v>16</v>
      </c>
      <c r="R80" s="38" t="s">
        <v>612</v>
      </c>
      <c r="S80" s="10"/>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c r="IZ80" s="11"/>
    </row>
    <row r="81" spans="2:260" s="12" customFormat="1" ht="65.099999999999994" customHeight="1" x14ac:dyDescent="0.25">
      <c r="B81" s="3"/>
      <c r="C81" s="9" t="s">
        <v>103</v>
      </c>
      <c r="D81" s="16" t="s">
        <v>104</v>
      </c>
      <c r="E81" s="16">
        <v>8</v>
      </c>
      <c r="F81" s="15">
        <v>21.42</v>
      </c>
      <c r="G81" s="15">
        <v>18.649999999999999</v>
      </c>
      <c r="H81" s="15">
        <v>15.88</v>
      </c>
      <c r="I81" s="14"/>
      <c r="J81" s="15">
        <v>28.72</v>
      </c>
      <c r="K81" s="15">
        <v>34.25</v>
      </c>
      <c r="L81" s="15">
        <v>43.21</v>
      </c>
      <c r="M81" s="54"/>
      <c r="N81" s="15">
        <v>41.893619213000001</v>
      </c>
      <c r="O81" s="15">
        <v>140.55597841000002</v>
      </c>
      <c r="P81" s="15" t="s">
        <v>16</v>
      </c>
      <c r="Q81" s="16" t="s">
        <v>16</v>
      </c>
      <c r="R81" s="37" t="s">
        <v>613</v>
      </c>
      <c r="S81" s="10"/>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c r="IZ81" s="11"/>
    </row>
    <row r="82" spans="2:260" s="12" customFormat="1" ht="65.099999999999994" customHeight="1" x14ac:dyDescent="0.25">
      <c r="B82" s="3"/>
      <c r="C82" s="19" t="s">
        <v>103</v>
      </c>
      <c r="D82" s="17" t="s">
        <v>105</v>
      </c>
      <c r="E82" s="17">
        <v>4</v>
      </c>
      <c r="F82" s="14">
        <v>20.149999999999999</v>
      </c>
      <c r="G82" s="14">
        <v>17.46</v>
      </c>
      <c r="H82" s="14">
        <v>14.78</v>
      </c>
      <c r="I82" s="14"/>
      <c r="J82" s="14">
        <v>26.82</v>
      </c>
      <c r="K82" s="14">
        <v>32.18</v>
      </c>
      <c r="L82" s="14">
        <v>40.86</v>
      </c>
      <c r="M82" s="54"/>
      <c r="N82" s="14">
        <v>45.339864536999997</v>
      </c>
      <c r="O82" s="31">
        <v>9.1323041364000002</v>
      </c>
      <c r="P82" s="31" t="s">
        <v>13</v>
      </c>
      <c r="Q82" s="17" t="s">
        <v>16</v>
      </c>
      <c r="R82" s="38" t="s">
        <v>614</v>
      </c>
      <c r="S82" s="10"/>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c r="IZ82" s="11"/>
    </row>
    <row r="83" spans="2:260" s="12" customFormat="1" ht="65.099999999999994" customHeight="1" x14ac:dyDescent="0.25">
      <c r="B83" s="3"/>
      <c r="C83" s="9" t="s">
        <v>506</v>
      </c>
      <c r="D83" s="16" t="s">
        <v>507</v>
      </c>
      <c r="E83" s="16">
        <v>9</v>
      </c>
      <c r="F83" s="15">
        <v>2.74</v>
      </c>
      <c r="G83" s="15">
        <v>2.29</v>
      </c>
      <c r="H83" s="15">
        <v>1.85</v>
      </c>
      <c r="I83" s="14"/>
      <c r="J83" s="15">
        <v>3.8</v>
      </c>
      <c r="K83" s="15">
        <v>4.68</v>
      </c>
      <c r="L83" s="15">
        <v>6.12</v>
      </c>
      <c r="M83" s="54"/>
      <c r="N83" s="15">
        <v>59.844888472000001</v>
      </c>
      <c r="O83" s="15">
        <v>1.5250189090999999</v>
      </c>
      <c r="P83" s="15" t="s">
        <v>16</v>
      </c>
      <c r="Q83" s="16" t="s">
        <v>16</v>
      </c>
      <c r="R83" s="37" t="s">
        <v>615</v>
      </c>
      <c r="S83" s="10"/>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c r="IZ83" s="11"/>
    </row>
    <row r="84" spans="2:260" s="12" customFormat="1" ht="65.099999999999994" customHeight="1" x14ac:dyDescent="0.25">
      <c r="B84" s="3"/>
      <c r="C84" s="19" t="s">
        <v>526</v>
      </c>
      <c r="D84" s="17" t="s">
        <v>527</v>
      </c>
      <c r="E84" s="17">
        <v>8</v>
      </c>
      <c r="F84" s="14">
        <v>129.62</v>
      </c>
      <c r="G84" s="14">
        <v>101.95</v>
      </c>
      <c r="H84" s="14">
        <v>74.290000000000006</v>
      </c>
      <c r="I84" s="14"/>
      <c r="J84" s="14">
        <v>140.44999999999999</v>
      </c>
      <c r="K84" s="14">
        <v>195.77</v>
      </c>
      <c r="L84" s="14">
        <v>285.3</v>
      </c>
      <c r="M84" s="54"/>
      <c r="N84" s="14">
        <v>54.348238209999998</v>
      </c>
      <c r="O84" s="31">
        <v>1.0177645721999999</v>
      </c>
      <c r="P84" s="31" t="s">
        <v>16</v>
      </c>
      <c r="Q84" s="17" t="s">
        <v>16</v>
      </c>
      <c r="R84" s="38" t="s">
        <v>616</v>
      </c>
      <c r="S84" s="10"/>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c r="IZ84" s="11"/>
    </row>
    <row r="85" spans="2:260" s="12" customFormat="1" ht="65.099999999999994" customHeight="1" x14ac:dyDescent="0.25">
      <c r="B85" s="3"/>
      <c r="C85" s="9" t="s">
        <v>470</v>
      </c>
      <c r="D85" s="16" t="s">
        <v>471</v>
      </c>
      <c r="E85" s="16">
        <v>8</v>
      </c>
      <c r="F85" s="15">
        <v>1886.59</v>
      </c>
      <c r="G85" s="15">
        <v>1387.44</v>
      </c>
      <c r="H85" s="15">
        <v>888.29</v>
      </c>
      <c r="I85" s="14"/>
      <c r="J85" s="15">
        <v>2389.9499999999998</v>
      </c>
      <c r="K85" s="15">
        <v>3388.24</v>
      </c>
      <c r="L85" s="15">
        <v>5003.6099999999997</v>
      </c>
      <c r="M85" s="54"/>
      <c r="N85" s="15">
        <v>43.862203458000003</v>
      </c>
      <c r="O85" s="15">
        <v>2.4316252486000001</v>
      </c>
      <c r="P85" s="15" t="s">
        <v>16</v>
      </c>
      <c r="Q85" s="16" t="s">
        <v>16</v>
      </c>
      <c r="R85" s="37" t="s">
        <v>617</v>
      </c>
      <c r="S85" s="10"/>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c r="IZ85" s="11"/>
    </row>
    <row r="86" spans="2:260" s="12" customFormat="1" ht="65.099999999999994" customHeight="1" x14ac:dyDescent="0.25">
      <c r="B86" s="3"/>
      <c r="C86" s="19" t="s">
        <v>106</v>
      </c>
      <c r="D86" s="17" t="s">
        <v>107</v>
      </c>
      <c r="E86" s="17">
        <v>8</v>
      </c>
      <c r="F86" s="14">
        <v>17.78</v>
      </c>
      <c r="G86" s="14">
        <v>16.14</v>
      </c>
      <c r="H86" s="14">
        <v>14.5</v>
      </c>
      <c r="I86" s="14"/>
      <c r="J86" s="14">
        <v>18.71</v>
      </c>
      <c r="K86" s="14">
        <v>21.98</v>
      </c>
      <c r="L86" s="14">
        <v>27.28</v>
      </c>
      <c r="M86" s="54"/>
      <c r="N86" s="14">
        <v>57.738879324999999</v>
      </c>
      <c r="O86" s="31">
        <v>5.6874581363999992</v>
      </c>
      <c r="P86" s="31" t="s">
        <v>16</v>
      </c>
      <c r="Q86" s="17" t="s">
        <v>16</v>
      </c>
      <c r="R86" s="38" t="s">
        <v>528</v>
      </c>
      <c r="S86" s="10"/>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c r="IZ86" s="11"/>
    </row>
    <row r="87" spans="2:260" s="12" customFormat="1" ht="65.099999999999994" customHeight="1" x14ac:dyDescent="0.25">
      <c r="B87" s="3"/>
      <c r="C87" s="9" t="s">
        <v>108</v>
      </c>
      <c r="D87" s="16" t="s">
        <v>109</v>
      </c>
      <c r="E87" s="16">
        <v>9</v>
      </c>
      <c r="F87" s="15">
        <v>4.99</v>
      </c>
      <c r="G87" s="15">
        <v>4.51</v>
      </c>
      <c r="H87" s="15">
        <v>4.04</v>
      </c>
      <c r="I87" s="14"/>
      <c r="J87" s="15">
        <v>5.98</v>
      </c>
      <c r="K87" s="15">
        <v>6.92</v>
      </c>
      <c r="L87" s="15">
        <v>8.4499999999999993</v>
      </c>
      <c r="M87" s="54"/>
      <c r="N87" s="15">
        <v>60.295486142999998</v>
      </c>
      <c r="O87" s="15">
        <v>8.4918511364000011</v>
      </c>
      <c r="P87" s="15" t="s">
        <v>16</v>
      </c>
      <c r="Q87" s="16" t="s">
        <v>16</v>
      </c>
      <c r="R87" s="37" t="s">
        <v>618</v>
      </c>
      <c r="S87" s="10"/>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c r="IZ87" s="11"/>
    </row>
    <row r="88" spans="2:260" s="12" customFormat="1" ht="65.099999999999994" customHeight="1" x14ac:dyDescent="0.25">
      <c r="B88" s="3"/>
      <c r="C88" s="19" t="s">
        <v>110</v>
      </c>
      <c r="D88" s="17" t="s">
        <v>111</v>
      </c>
      <c r="E88" s="17">
        <v>8</v>
      </c>
      <c r="F88" s="14">
        <v>10.71</v>
      </c>
      <c r="G88" s="14">
        <v>9.1199999999999992</v>
      </c>
      <c r="H88" s="14">
        <v>7.54</v>
      </c>
      <c r="I88" s="14"/>
      <c r="J88" s="14">
        <v>15.41</v>
      </c>
      <c r="K88" s="14">
        <v>18.57</v>
      </c>
      <c r="L88" s="14">
        <v>23.68</v>
      </c>
      <c r="M88" s="54"/>
      <c r="N88" s="14">
        <v>54.541627247999998</v>
      </c>
      <c r="O88" s="31">
        <v>7.0155992727000003</v>
      </c>
      <c r="P88" s="31" t="s">
        <v>16</v>
      </c>
      <c r="Q88" s="17" t="s">
        <v>16</v>
      </c>
      <c r="R88" s="38" t="s">
        <v>619</v>
      </c>
      <c r="S88" s="10"/>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c r="IZ88" s="11"/>
    </row>
    <row r="89" spans="2:260" s="12" customFormat="1" ht="65.099999999999994" customHeight="1" x14ac:dyDescent="0.25">
      <c r="B89" s="3"/>
      <c r="C89" s="9" t="s">
        <v>112</v>
      </c>
      <c r="D89" s="16" t="s">
        <v>113</v>
      </c>
      <c r="E89" s="16">
        <v>7</v>
      </c>
      <c r="F89" s="15">
        <v>12</v>
      </c>
      <c r="G89" s="15">
        <v>11.03</v>
      </c>
      <c r="H89" s="15">
        <v>10.07</v>
      </c>
      <c r="I89" s="14"/>
      <c r="J89" s="15">
        <v>15.12</v>
      </c>
      <c r="K89" s="15">
        <v>17.04</v>
      </c>
      <c r="L89" s="15">
        <v>20.16</v>
      </c>
      <c r="M89" s="54"/>
      <c r="N89" s="15">
        <v>29.758442055</v>
      </c>
      <c r="O89" s="15">
        <v>103.61297986000001</v>
      </c>
      <c r="P89" s="15" t="s">
        <v>16</v>
      </c>
      <c r="Q89" s="16" t="s">
        <v>16</v>
      </c>
      <c r="R89" s="37" t="s">
        <v>620</v>
      </c>
      <c r="S89" s="10"/>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c r="IZ89" s="11"/>
    </row>
    <row r="90" spans="2:260" s="12" customFormat="1" ht="65.099999999999994" customHeight="1" x14ac:dyDescent="0.25">
      <c r="B90" s="3"/>
      <c r="C90" s="19" t="s">
        <v>114</v>
      </c>
      <c r="D90" s="17" t="s">
        <v>115</v>
      </c>
      <c r="E90" s="17">
        <v>7</v>
      </c>
      <c r="F90" s="14">
        <v>7.01</v>
      </c>
      <c r="G90" s="14">
        <v>5.95</v>
      </c>
      <c r="H90" s="14">
        <v>4.8899999999999997</v>
      </c>
      <c r="I90" s="14"/>
      <c r="J90" s="14">
        <v>10.07</v>
      </c>
      <c r="K90" s="14">
        <v>12.18</v>
      </c>
      <c r="L90" s="14">
        <v>15.6</v>
      </c>
      <c r="M90" s="54"/>
      <c r="N90" s="14">
        <v>38.590533012000002</v>
      </c>
      <c r="O90" s="31">
        <v>29.438731726999997</v>
      </c>
      <c r="P90" s="31" t="s">
        <v>16</v>
      </c>
      <c r="Q90" s="17" t="s">
        <v>16</v>
      </c>
      <c r="R90" s="38" t="s">
        <v>621</v>
      </c>
      <c r="S90" s="10"/>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c r="IZ90" s="11"/>
    </row>
    <row r="91" spans="2:260" s="12" customFormat="1" ht="65.099999999999994" customHeight="1" x14ac:dyDescent="0.25">
      <c r="B91" s="3"/>
      <c r="C91" s="9" t="s">
        <v>417</v>
      </c>
      <c r="D91" s="16" t="s">
        <v>418</v>
      </c>
      <c r="E91" s="16">
        <v>7</v>
      </c>
      <c r="F91" s="15">
        <v>197.04</v>
      </c>
      <c r="G91" s="15">
        <v>174.59</v>
      </c>
      <c r="H91" s="15">
        <v>152.15</v>
      </c>
      <c r="I91" s="14"/>
      <c r="J91" s="15">
        <v>214.47</v>
      </c>
      <c r="K91" s="15">
        <v>259.35000000000002</v>
      </c>
      <c r="L91" s="15">
        <v>331.98</v>
      </c>
      <c r="M91" s="54"/>
      <c r="N91" s="15">
        <v>46.733846532999998</v>
      </c>
      <c r="O91" s="15">
        <v>4.4364278123000007</v>
      </c>
      <c r="P91" s="15" t="s">
        <v>16</v>
      </c>
      <c r="Q91" s="16" t="s">
        <v>16</v>
      </c>
      <c r="R91" s="37" t="s">
        <v>622</v>
      </c>
      <c r="S91" s="10"/>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c r="IZ91" s="11"/>
    </row>
    <row r="92" spans="2:260" s="12" customFormat="1" ht="65.099999999999994" customHeight="1" x14ac:dyDescent="0.25">
      <c r="B92" s="3"/>
      <c r="C92" s="19" t="s">
        <v>116</v>
      </c>
      <c r="D92" s="17" t="s">
        <v>117</v>
      </c>
      <c r="E92" s="17">
        <v>4</v>
      </c>
      <c r="F92" s="14">
        <v>150</v>
      </c>
      <c r="G92" s="14" t="s">
        <v>29</v>
      </c>
      <c r="H92" s="14" t="s">
        <v>29</v>
      </c>
      <c r="I92" s="14"/>
      <c r="J92" s="14" t="s">
        <v>29</v>
      </c>
      <c r="K92" s="14" t="s">
        <v>29</v>
      </c>
      <c r="L92" s="14" t="s">
        <v>29</v>
      </c>
      <c r="M92" s="54"/>
      <c r="N92" s="14">
        <v>94.064508982000007</v>
      </c>
      <c r="O92" s="31">
        <v>1.0764285713999999</v>
      </c>
      <c r="P92" s="31" t="s">
        <v>13</v>
      </c>
      <c r="Q92" s="17" t="s">
        <v>16</v>
      </c>
      <c r="R92" s="38" t="s">
        <v>29</v>
      </c>
      <c r="S92" s="10"/>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c r="IZ92" s="11"/>
    </row>
    <row r="93" spans="2:260" s="12" customFormat="1" ht="65.099999999999994" customHeight="1" x14ac:dyDescent="0.25">
      <c r="B93" s="3"/>
      <c r="C93" s="9" t="s">
        <v>118</v>
      </c>
      <c r="D93" s="16" t="s">
        <v>119</v>
      </c>
      <c r="E93" s="16">
        <v>7</v>
      </c>
      <c r="F93" s="15">
        <v>80.760000000000005</v>
      </c>
      <c r="G93" s="15">
        <v>74.27</v>
      </c>
      <c r="H93" s="15">
        <v>67.790000000000006</v>
      </c>
      <c r="I93" s="14"/>
      <c r="J93" s="15">
        <v>88.81</v>
      </c>
      <c r="K93" s="15">
        <v>101.77</v>
      </c>
      <c r="L93" s="15">
        <v>122.75</v>
      </c>
      <c r="M93" s="54"/>
      <c r="N93" s="15">
        <v>49.356167024999998</v>
      </c>
      <c r="O93" s="15">
        <v>336.32992073000003</v>
      </c>
      <c r="P93" s="15" t="s">
        <v>16</v>
      </c>
      <c r="Q93" s="16" t="s">
        <v>16</v>
      </c>
      <c r="R93" s="37" t="s">
        <v>623</v>
      </c>
      <c r="S93" s="10"/>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c r="IZ93" s="11"/>
    </row>
    <row r="94" spans="2:260" s="12" customFormat="1" ht="65.099999999999994" customHeight="1" x14ac:dyDescent="0.25">
      <c r="B94" s="3"/>
      <c r="C94" s="19" t="s">
        <v>120</v>
      </c>
      <c r="D94" s="17" t="s">
        <v>121</v>
      </c>
      <c r="E94" s="17">
        <v>8</v>
      </c>
      <c r="F94" s="14">
        <v>48.97</v>
      </c>
      <c r="G94" s="14">
        <v>44.64</v>
      </c>
      <c r="H94" s="14">
        <v>40.31</v>
      </c>
      <c r="I94" s="14"/>
      <c r="J94" s="14">
        <v>59.25</v>
      </c>
      <c r="K94" s="14">
        <v>67.900000000000006</v>
      </c>
      <c r="L94" s="14">
        <v>81.91</v>
      </c>
      <c r="M94" s="54"/>
      <c r="N94" s="14">
        <v>49.567017042000003</v>
      </c>
      <c r="O94" s="31">
        <v>125.05624236</v>
      </c>
      <c r="P94" s="31" t="s">
        <v>16</v>
      </c>
      <c r="Q94" s="17" t="s">
        <v>16</v>
      </c>
      <c r="R94" s="38" t="s">
        <v>624</v>
      </c>
      <c r="S94" s="10"/>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c r="IZ94" s="11"/>
    </row>
    <row r="95" spans="2:260" s="12" customFormat="1" ht="65.099999999999994" customHeight="1" x14ac:dyDescent="0.25">
      <c r="B95" s="3"/>
      <c r="C95" s="9" t="s">
        <v>122</v>
      </c>
      <c r="D95" s="16" t="s">
        <v>123</v>
      </c>
      <c r="E95" s="16">
        <v>8</v>
      </c>
      <c r="F95" s="15">
        <v>25.66</v>
      </c>
      <c r="G95" s="15">
        <v>23.28</v>
      </c>
      <c r="H95" s="15">
        <v>20.9</v>
      </c>
      <c r="I95" s="14"/>
      <c r="J95" s="15">
        <v>28.12</v>
      </c>
      <c r="K95" s="15">
        <v>32.869999999999997</v>
      </c>
      <c r="L95" s="15">
        <v>40.56</v>
      </c>
      <c r="M95" s="54"/>
      <c r="N95" s="15">
        <v>43.602259627000002</v>
      </c>
      <c r="O95" s="15">
        <v>210.61148741</v>
      </c>
      <c r="P95" s="15" t="s">
        <v>16</v>
      </c>
      <c r="Q95" s="16" t="s">
        <v>16</v>
      </c>
      <c r="R95" s="37" t="s">
        <v>625</v>
      </c>
      <c r="S95" s="10"/>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c r="IZ95" s="11"/>
    </row>
    <row r="96" spans="2:260" s="12" customFormat="1" ht="65.099999999999994" customHeight="1" x14ac:dyDescent="0.25">
      <c r="B96" s="3"/>
      <c r="C96" s="19" t="s">
        <v>124</v>
      </c>
      <c r="D96" s="17" t="s">
        <v>125</v>
      </c>
      <c r="E96" s="17">
        <v>8</v>
      </c>
      <c r="F96" s="14">
        <v>29.63</v>
      </c>
      <c r="G96" s="14">
        <v>26.79</v>
      </c>
      <c r="H96" s="14">
        <v>23.95</v>
      </c>
      <c r="I96" s="14"/>
      <c r="J96" s="14">
        <v>38.81</v>
      </c>
      <c r="K96" s="14">
        <v>44.48</v>
      </c>
      <c r="L96" s="14">
        <v>53.66</v>
      </c>
      <c r="M96" s="54"/>
      <c r="N96" s="14">
        <v>26.008116457</v>
      </c>
      <c r="O96" s="31">
        <v>103.67347563</v>
      </c>
      <c r="P96" s="31" t="s">
        <v>16</v>
      </c>
      <c r="Q96" s="17" t="s">
        <v>16</v>
      </c>
      <c r="R96" s="38" t="s">
        <v>626</v>
      </c>
      <c r="S96" s="10"/>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c r="IZ96" s="11"/>
    </row>
    <row r="97" spans="2:260" s="12" customFormat="1" ht="65.099999999999994" customHeight="1" x14ac:dyDescent="0.25">
      <c r="B97" s="3"/>
      <c r="C97" s="9" t="s">
        <v>529</v>
      </c>
      <c r="D97" s="16" t="s">
        <v>530</v>
      </c>
      <c r="E97" s="16">
        <v>9</v>
      </c>
      <c r="F97" s="15">
        <v>0.91</v>
      </c>
      <c r="G97" s="15">
        <v>0.8</v>
      </c>
      <c r="H97" s="15">
        <v>0.7</v>
      </c>
      <c r="I97" s="14"/>
      <c r="J97" s="15">
        <v>1.06</v>
      </c>
      <c r="K97" s="15">
        <v>1.26</v>
      </c>
      <c r="L97" s="15">
        <v>1.6</v>
      </c>
      <c r="M97" s="54"/>
      <c r="N97" s="15">
        <v>82.606823997000006</v>
      </c>
      <c r="O97" s="15">
        <v>1.0062941818</v>
      </c>
      <c r="P97" s="15" t="s">
        <v>16</v>
      </c>
      <c r="Q97" s="16" t="s">
        <v>16</v>
      </c>
      <c r="R97" s="37" t="s">
        <v>531</v>
      </c>
      <c r="S97" s="10"/>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c r="IZ97" s="11"/>
    </row>
    <row r="98" spans="2:260" s="12" customFormat="1" ht="65.099999999999994" customHeight="1" x14ac:dyDescent="0.25">
      <c r="B98" s="3"/>
      <c r="C98" s="19" t="s">
        <v>126</v>
      </c>
      <c r="D98" s="17" t="s">
        <v>127</v>
      </c>
      <c r="E98" s="17">
        <v>7</v>
      </c>
      <c r="F98" s="14">
        <v>39.44</v>
      </c>
      <c r="G98" s="14">
        <v>36.369999999999997</v>
      </c>
      <c r="H98" s="14">
        <v>33.299999999999997</v>
      </c>
      <c r="I98" s="14"/>
      <c r="J98" s="14">
        <v>46.32</v>
      </c>
      <c r="K98" s="14">
        <v>52.45</v>
      </c>
      <c r="L98" s="14">
        <v>62.38</v>
      </c>
      <c r="M98" s="54"/>
      <c r="N98" s="14">
        <v>49.446486124000003</v>
      </c>
      <c r="O98" s="31">
        <v>276.59126386000003</v>
      </c>
      <c r="P98" s="31" t="s">
        <v>16</v>
      </c>
      <c r="Q98" s="17" t="s">
        <v>16</v>
      </c>
      <c r="R98" s="38" t="s">
        <v>627</v>
      </c>
      <c r="S98" s="10"/>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c r="IZ98" s="11"/>
    </row>
    <row r="99" spans="2:260" s="12" customFormat="1" ht="65.099999999999994" customHeight="1" x14ac:dyDescent="0.25">
      <c r="B99" s="3"/>
      <c r="C99" s="9" t="s">
        <v>405</v>
      </c>
      <c r="D99" s="16" t="s">
        <v>406</v>
      </c>
      <c r="E99" s="16">
        <v>7</v>
      </c>
      <c r="F99" s="15">
        <v>22.32</v>
      </c>
      <c r="G99" s="15">
        <v>19.690000000000001</v>
      </c>
      <c r="H99" s="15">
        <v>17.07</v>
      </c>
      <c r="I99" s="14"/>
      <c r="J99" s="15">
        <v>28.03</v>
      </c>
      <c r="K99" s="15">
        <v>33.270000000000003</v>
      </c>
      <c r="L99" s="15">
        <v>41.76</v>
      </c>
      <c r="M99" s="54"/>
      <c r="N99" s="15">
        <v>33.451360819999998</v>
      </c>
      <c r="O99" s="15">
        <v>1.7225098181999998</v>
      </c>
      <c r="P99" s="15" t="s">
        <v>16</v>
      </c>
      <c r="Q99" s="16" t="s">
        <v>16</v>
      </c>
      <c r="R99" s="37" t="s">
        <v>628</v>
      </c>
      <c r="S99" s="10"/>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c r="IZ99" s="11"/>
    </row>
    <row r="100" spans="2:260" s="12" customFormat="1" ht="65.099999999999994" customHeight="1" x14ac:dyDescent="0.25">
      <c r="B100" s="3"/>
      <c r="C100" s="19" t="s">
        <v>128</v>
      </c>
      <c r="D100" s="17" t="s">
        <v>129</v>
      </c>
      <c r="E100" s="17">
        <v>8</v>
      </c>
      <c r="F100" s="14">
        <v>4.93</v>
      </c>
      <c r="G100" s="14">
        <v>4.22</v>
      </c>
      <c r="H100" s="14">
        <v>3.52</v>
      </c>
      <c r="I100" s="14"/>
      <c r="J100" s="14">
        <v>7.2</v>
      </c>
      <c r="K100" s="14">
        <v>8.6</v>
      </c>
      <c r="L100" s="14">
        <v>10.88</v>
      </c>
      <c r="M100" s="54"/>
      <c r="N100" s="14">
        <v>31.760325736999999</v>
      </c>
      <c r="O100" s="31">
        <v>4.7732990909000002</v>
      </c>
      <c r="P100" s="31" t="s">
        <v>16</v>
      </c>
      <c r="Q100" s="17" t="s">
        <v>16</v>
      </c>
      <c r="R100" s="38" t="s">
        <v>629</v>
      </c>
      <c r="S100" s="10"/>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c r="IZ100" s="11"/>
    </row>
    <row r="101" spans="2:260" s="12" customFormat="1" ht="65.099999999999994" customHeight="1" x14ac:dyDescent="0.25">
      <c r="B101" s="3"/>
      <c r="C101" s="9" t="s">
        <v>130</v>
      </c>
      <c r="D101" s="16" t="s">
        <v>131</v>
      </c>
      <c r="E101" s="16">
        <v>8</v>
      </c>
      <c r="F101" s="15">
        <v>11.9</v>
      </c>
      <c r="G101" s="15">
        <v>10.56</v>
      </c>
      <c r="H101" s="15">
        <v>9.23</v>
      </c>
      <c r="I101" s="14"/>
      <c r="J101" s="15">
        <v>16.2</v>
      </c>
      <c r="K101" s="15">
        <v>18.86</v>
      </c>
      <c r="L101" s="15">
        <v>23.16</v>
      </c>
      <c r="M101" s="54"/>
      <c r="N101" s="15">
        <v>32.048017839000003</v>
      </c>
      <c r="O101" s="15">
        <v>19.5515705</v>
      </c>
      <c r="P101" s="15" t="s">
        <v>16</v>
      </c>
      <c r="Q101" s="16" t="s">
        <v>16</v>
      </c>
      <c r="R101" s="37" t="s">
        <v>630</v>
      </c>
      <c r="S101" s="10"/>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c r="IZ101" s="11"/>
    </row>
    <row r="102" spans="2:260" s="12" customFormat="1" ht="65.099999999999994" customHeight="1" x14ac:dyDescent="0.25">
      <c r="B102" s="3"/>
      <c r="C102" s="19" t="s">
        <v>132</v>
      </c>
      <c r="D102" s="17" t="s">
        <v>133</v>
      </c>
      <c r="E102" s="17">
        <v>7</v>
      </c>
      <c r="F102" s="14">
        <v>5.83</v>
      </c>
      <c r="G102" s="14">
        <v>4.9000000000000004</v>
      </c>
      <c r="H102" s="14">
        <v>3.98</v>
      </c>
      <c r="I102" s="14"/>
      <c r="J102" s="14">
        <v>8.68</v>
      </c>
      <c r="K102" s="14">
        <v>10.52</v>
      </c>
      <c r="L102" s="14">
        <v>13.51</v>
      </c>
      <c r="M102" s="54"/>
      <c r="N102" s="14">
        <v>42.234432677999997</v>
      </c>
      <c r="O102" s="31">
        <v>4.1283795454999996</v>
      </c>
      <c r="P102" s="31" t="s">
        <v>16</v>
      </c>
      <c r="Q102" s="17" t="s">
        <v>16</v>
      </c>
      <c r="R102" s="38" t="s">
        <v>631</v>
      </c>
      <c r="S102" s="10"/>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c r="IZ102" s="11"/>
    </row>
    <row r="103" spans="2:260" s="12" customFormat="1" ht="65.099999999999994" customHeight="1" x14ac:dyDescent="0.25">
      <c r="B103" s="3"/>
      <c r="C103" s="9" t="s">
        <v>134</v>
      </c>
      <c r="D103" s="16" t="s">
        <v>135</v>
      </c>
      <c r="E103" s="16">
        <v>9</v>
      </c>
      <c r="F103" s="15">
        <v>16.34</v>
      </c>
      <c r="G103" s="15">
        <v>15.28</v>
      </c>
      <c r="H103" s="15">
        <v>14.23</v>
      </c>
      <c r="I103" s="14"/>
      <c r="J103" s="15">
        <v>17.72</v>
      </c>
      <c r="K103" s="15">
        <v>19.82</v>
      </c>
      <c r="L103" s="15">
        <v>23.23</v>
      </c>
      <c r="M103" s="54"/>
      <c r="N103" s="15">
        <v>70.353125786000007</v>
      </c>
      <c r="O103" s="15">
        <v>32.857246044999997</v>
      </c>
      <c r="P103" s="15" t="s">
        <v>16</v>
      </c>
      <c r="Q103" s="16" t="s">
        <v>16</v>
      </c>
      <c r="R103" s="37" t="s">
        <v>532</v>
      </c>
      <c r="S103" s="10"/>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c r="IZ103" s="11"/>
    </row>
    <row r="104" spans="2:260" s="12" customFormat="1" ht="65.099999999999994" customHeight="1" x14ac:dyDescent="0.25">
      <c r="B104" s="3"/>
      <c r="C104" s="19" t="s">
        <v>136</v>
      </c>
      <c r="D104" s="17" t="s">
        <v>137</v>
      </c>
      <c r="E104" s="17">
        <v>8</v>
      </c>
      <c r="F104" s="14">
        <v>20.420000000000002</v>
      </c>
      <c r="G104" s="14">
        <v>19.170000000000002</v>
      </c>
      <c r="H104" s="14">
        <v>17.920000000000002</v>
      </c>
      <c r="I104" s="14"/>
      <c r="J104" s="14">
        <v>22.91</v>
      </c>
      <c r="K104" s="14">
        <v>25.4</v>
      </c>
      <c r="L104" s="14">
        <v>29.44</v>
      </c>
      <c r="M104" s="54"/>
      <c r="N104" s="14">
        <v>50.419610171000002</v>
      </c>
      <c r="O104" s="31">
        <v>6.1110186818000001</v>
      </c>
      <c r="P104" s="31" t="s">
        <v>16</v>
      </c>
      <c r="Q104" s="17" t="s">
        <v>16</v>
      </c>
      <c r="R104" s="38" t="s">
        <v>632</v>
      </c>
      <c r="S104" s="10"/>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c r="IZ104" s="11"/>
    </row>
    <row r="105" spans="2:260" s="12" customFormat="1" ht="65.099999999999994" customHeight="1" x14ac:dyDescent="0.25">
      <c r="B105" s="3"/>
      <c r="C105" s="9" t="s">
        <v>391</v>
      </c>
      <c r="D105" s="16" t="s">
        <v>392</v>
      </c>
      <c r="E105" s="16">
        <v>8</v>
      </c>
      <c r="F105" s="15">
        <v>0.41</v>
      </c>
      <c r="G105" s="15">
        <v>-0.06</v>
      </c>
      <c r="H105" s="15">
        <v>-0.54</v>
      </c>
      <c r="I105" s="14"/>
      <c r="J105" s="15">
        <v>1.95</v>
      </c>
      <c r="K105" s="15">
        <v>2.9</v>
      </c>
      <c r="L105" s="15">
        <v>4.45</v>
      </c>
      <c r="M105" s="54"/>
      <c r="N105" s="15">
        <v>11.438135041000001</v>
      </c>
      <c r="O105" s="15">
        <v>2.9886696364000001</v>
      </c>
      <c r="P105" s="15" t="s">
        <v>16</v>
      </c>
      <c r="Q105" s="16" t="s">
        <v>16</v>
      </c>
      <c r="R105" s="37" t="s">
        <v>633</v>
      </c>
      <c r="S105" s="10"/>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c r="IZ105" s="11"/>
    </row>
    <row r="106" spans="2:260" s="12" customFormat="1" ht="65.099999999999994" customHeight="1" x14ac:dyDescent="0.25">
      <c r="B106" s="3"/>
      <c r="C106" s="19" t="s">
        <v>138</v>
      </c>
      <c r="D106" s="17" t="s">
        <v>139</v>
      </c>
      <c r="E106" s="17">
        <v>8</v>
      </c>
      <c r="F106" s="14">
        <v>23.59</v>
      </c>
      <c r="G106" s="14">
        <v>21.12</v>
      </c>
      <c r="H106" s="14">
        <v>18.649999999999999</v>
      </c>
      <c r="I106" s="14"/>
      <c r="J106" s="14">
        <v>24.65</v>
      </c>
      <c r="K106" s="14">
        <v>29.58</v>
      </c>
      <c r="L106" s="14">
        <v>37.57</v>
      </c>
      <c r="M106" s="54"/>
      <c r="N106" s="14">
        <v>72.924503466000004</v>
      </c>
      <c r="O106" s="31">
        <v>214.41007682</v>
      </c>
      <c r="P106" s="31" t="s">
        <v>16</v>
      </c>
      <c r="Q106" s="17" t="s">
        <v>16</v>
      </c>
      <c r="R106" s="38" t="s">
        <v>533</v>
      </c>
      <c r="S106" s="10"/>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c r="IZ106" s="11"/>
    </row>
    <row r="107" spans="2:260" s="12" customFormat="1" ht="65.099999999999994" customHeight="1" x14ac:dyDescent="0.25">
      <c r="B107" s="3"/>
      <c r="C107" s="9" t="s">
        <v>140</v>
      </c>
      <c r="D107" s="16" t="s">
        <v>141</v>
      </c>
      <c r="E107" s="16">
        <v>8</v>
      </c>
      <c r="F107" s="15">
        <v>10.29</v>
      </c>
      <c r="G107" s="15">
        <v>9.2799999999999994</v>
      </c>
      <c r="H107" s="15">
        <v>8.2799999999999994</v>
      </c>
      <c r="I107" s="14"/>
      <c r="J107" s="15">
        <v>10.77</v>
      </c>
      <c r="K107" s="15">
        <v>12.77</v>
      </c>
      <c r="L107" s="15">
        <v>16.010000000000002</v>
      </c>
      <c r="M107" s="54"/>
      <c r="N107" s="15">
        <v>73.195213398999996</v>
      </c>
      <c r="O107" s="15">
        <v>58.775895318000003</v>
      </c>
      <c r="P107" s="15" t="s">
        <v>16</v>
      </c>
      <c r="Q107" s="16" t="s">
        <v>16</v>
      </c>
      <c r="R107" s="37" t="s">
        <v>534</v>
      </c>
      <c r="S107" s="10"/>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c r="IZ107" s="11"/>
    </row>
    <row r="108" spans="2:260" s="12" customFormat="1" ht="65.099999999999994" customHeight="1" x14ac:dyDescent="0.25">
      <c r="B108" s="3"/>
      <c r="C108" s="19" t="s">
        <v>142</v>
      </c>
      <c r="D108" s="17" t="s">
        <v>143</v>
      </c>
      <c r="E108" s="17">
        <v>8</v>
      </c>
      <c r="F108" s="14">
        <v>12.27</v>
      </c>
      <c r="G108" s="14">
        <v>10.41</v>
      </c>
      <c r="H108" s="14">
        <v>8.5500000000000007</v>
      </c>
      <c r="I108" s="14"/>
      <c r="J108" s="14">
        <v>17.13</v>
      </c>
      <c r="K108" s="14">
        <v>20.84</v>
      </c>
      <c r="L108" s="14">
        <v>26.85</v>
      </c>
      <c r="M108" s="54"/>
      <c r="N108" s="14">
        <v>54.227871853000003</v>
      </c>
      <c r="O108" s="31">
        <v>36.802916318000001</v>
      </c>
      <c r="P108" s="31" t="s">
        <v>16</v>
      </c>
      <c r="Q108" s="17" t="s">
        <v>16</v>
      </c>
      <c r="R108" s="38" t="s">
        <v>634</v>
      </c>
      <c r="S108" s="10"/>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c r="IZ108" s="11"/>
    </row>
    <row r="109" spans="2:260" s="12" customFormat="1" ht="65.099999999999994" customHeight="1" x14ac:dyDescent="0.25">
      <c r="B109" s="3"/>
      <c r="C109" s="9" t="s">
        <v>144</v>
      </c>
      <c r="D109" s="16" t="s">
        <v>145</v>
      </c>
      <c r="E109" s="16">
        <v>8</v>
      </c>
      <c r="F109" s="15">
        <v>3.84</v>
      </c>
      <c r="G109" s="15">
        <v>3.5</v>
      </c>
      <c r="H109" s="15">
        <v>3.17</v>
      </c>
      <c r="I109" s="14"/>
      <c r="J109" s="15">
        <v>4.75</v>
      </c>
      <c r="K109" s="15">
        <v>5.41</v>
      </c>
      <c r="L109" s="15">
        <v>6.48</v>
      </c>
      <c r="M109" s="54"/>
      <c r="N109" s="15">
        <v>52.529195676000001</v>
      </c>
      <c r="O109" s="15">
        <v>9.2764079090999996</v>
      </c>
      <c r="P109" s="15" t="s">
        <v>16</v>
      </c>
      <c r="Q109" s="16" t="s">
        <v>16</v>
      </c>
      <c r="R109" s="37" t="s">
        <v>635</v>
      </c>
      <c r="S109" s="10"/>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c r="IZ109" s="11"/>
    </row>
    <row r="110" spans="2:260" s="12" customFormat="1" ht="65.099999999999994" customHeight="1" x14ac:dyDescent="0.25">
      <c r="B110" s="3"/>
      <c r="C110" s="19" t="s">
        <v>146</v>
      </c>
      <c r="D110" s="17" t="s">
        <v>147</v>
      </c>
      <c r="E110" s="17">
        <v>8</v>
      </c>
      <c r="F110" s="14">
        <v>3.78</v>
      </c>
      <c r="G110" s="14">
        <v>3.27</v>
      </c>
      <c r="H110" s="14">
        <v>2.77</v>
      </c>
      <c r="I110" s="14"/>
      <c r="J110" s="14">
        <v>5.0599999999999996</v>
      </c>
      <c r="K110" s="14">
        <v>6.06</v>
      </c>
      <c r="L110" s="14">
        <v>7.69</v>
      </c>
      <c r="M110" s="54"/>
      <c r="N110" s="14">
        <v>51.250448124999998</v>
      </c>
      <c r="O110" s="31">
        <v>19.312229909000003</v>
      </c>
      <c r="P110" s="31" t="s">
        <v>16</v>
      </c>
      <c r="Q110" s="17" t="s">
        <v>16</v>
      </c>
      <c r="R110" s="38" t="s">
        <v>636</v>
      </c>
      <c r="S110" s="10"/>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c r="IZ110" s="11"/>
    </row>
    <row r="111" spans="2:260" s="12" customFormat="1" ht="65.099999999999994" customHeight="1" x14ac:dyDescent="0.25">
      <c r="B111" s="3"/>
      <c r="C111" s="9" t="s">
        <v>148</v>
      </c>
      <c r="D111" s="16" t="s">
        <v>149</v>
      </c>
      <c r="E111" s="16">
        <v>7</v>
      </c>
      <c r="F111" s="15">
        <v>9.68</v>
      </c>
      <c r="G111" s="15">
        <v>8.52</v>
      </c>
      <c r="H111" s="15">
        <v>7.36</v>
      </c>
      <c r="I111" s="14"/>
      <c r="J111" s="15">
        <v>13.19</v>
      </c>
      <c r="K111" s="15">
        <v>15.5</v>
      </c>
      <c r="L111" s="15">
        <v>19.239999999999998</v>
      </c>
      <c r="M111" s="54"/>
      <c r="N111" s="15">
        <v>39.701183606999997</v>
      </c>
      <c r="O111" s="15">
        <v>20.559529409</v>
      </c>
      <c r="P111" s="15" t="s">
        <v>16</v>
      </c>
      <c r="Q111" s="16" t="s">
        <v>16</v>
      </c>
      <c r="R111" s="37" t="s">
        <v>637</v>
      </c>
      <c r="S111" s="10"/>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c r="IZ111" s="11"/>
    </row>
    <row r="112" spans="2:260" s="12" customFormat="1" ht="65.099999999999994" customHeight="1" x14ac:dyDescent="0.25">
      <c r="B112" s="3"/>
      <c r="C112" s="19" t="s">
        <v>354</v>
      </c>
      <c r="D112" s="17" t="s">
        <v>355</v>
      </c>
      <c r="E112" s="17">
        <v>9</v>
      </c>
      <c r="F112" s="14" t="s">
        <v>29</v>
      </c>
      <c r="G112" s="14" t="s">
        <v>29</v>
      </c>
      <c r="H112" s="14" t="s">
        <v>29</v>
      </c>
      <c r="I112" s="14"/>
      <c r="J112" s="14" t="s">
        <v>29</v>
      </c>
      <c r="K112" s="14" t="s">
        <v>29</v>
      </c>
      <c r="L112" s="14" t="s">
        <v>29</v>
      </c>
      <c r="M112" s="54"/>
      <c r="N112" s="14" t="s">
        <v>29</v>
      </c>
      <c r="O112" s="31" t="s">
        <v>29</v>
      </c>
      <c r="P112" s="31" t="s">
        <v>29</v>
      </c>
      <c r="Q112" s="17" t="s">
        <v>29</v>
      </c>
      <c r="R112" s="38" t="s">
        <v>30</v>
      </c>
      <c r="S112" s="10"/>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c r="IZ112" s="11"/>
    </row>
    <row r="113" spans="2:260" s="12" customFormat="1" ht="65.099999999999994" customHeight="1" x14ac:dyDescent="0.25">
      <c r="B113" s="3"/>
      <c r="C113" s="9" t="s">
        <v>492</v>
      </c>
      <c r="D113" s="16" t="s">
        <v>493</v>
      </c>
      <c r="E113" s="16">
        <v>8</v>
      </c>
      <c r="F113" s="15">
        <v>2.09</v>
      </c>
      <c r="G113" s="15">
        <v>1.6</v>
      </c>
      <c r="H113" s="15">
        <v>1.1100000000000001</v>
      </c>
      <c r="I113" s="14"/>
      <c r="J113" s="15">
        <v>3.53</v>
      </c>
      <c r="K113" s="15">
        <v>4.5</v>
      </c>
      <c r="L113" s="15">
        <v>6.07</v>
      </c>
      <c r="M113" s="54"/>
      <c r="N113" s="15">
        <v>35.033673147999998</v>
      </c>
      <c r="O113" s="15">
        <v>1.6691094091000001</v>
      </c>
      <c r="P113" s="15" t="s">
        <v>16</v>
      </c>
      <c r="Q113" s="16" t="s">
        <v>16</v>
      </c>
      <c r="R113" s="37" t="s">
        <v>638</v>
      </c>
      <c r="S113" s="10"/>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c r="IZ113" s="11"/>
    </row>
    <row r="114" spans="2:260" s="12" customFormat="1" ht="65.099999999999994" customHeight="1" x14ac:dyDescent="0.25">
      <c r="B114" s="3"/>
      <c r="C114" s="19" t="s">
        <v>400</v>
      </c>
      <c r="D114" s="17" t="s">
        <v>401</v>
      </c>
      <c r="E114" s="17">
        <v>7</v>
      </c>
      <c r="F114" s="14">
        <v>1.98</v>
      </c>
      <c r="G114" s="14">
        <v>1.56</v>
      </c>
      <c r="H114" s="14">
        <v>1.1499999999999999</v>
      </c>
      <c r="I114" s="14"/>
      <c r="J114" s="14">
        <v>2.97</v>
      </c>
      <c r="K114" s="14">
        <v>3.79</v>
      </c>
      <c r="L114" s="14">
        <v>5.1100000000000003</v>
      </c>
      <c r="M114" s="54"/>
      <c r="N114" s="14">
        <v>42.911647092000003</v>
      </c>
      <c r="O114" s="31">
        <v>3.4207536363999997</v>
      </c>
      <c r="P114" s="31" t="s">
        <v>16</v>
      </c>
      <c r="Q114" s="17" t="s">
        <v>16</v>
      </c>
      <c r="R114" s="38" t="s">
        <v>639</v>
      </c>
      <c r="S114" s="10"/>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c r="IZ114" s="11"/>
    </row>
    <row r="115" spans="2:260" s="12" customFormat="1" ht="65.099999999999994" customHeight="1" x14ac:dyDescent="0.25">
      <c r="B115" s="3"/>
      <c r="C115" s="9" t="s">
        <v>150</v>
      </c>
      <c r="D115" s="16" t="s">
        <v>151</v>
      </c>
      <c r="E115" s="16">
        <v>7</v>
      </c>
      <c r="F115" s="15">
        <v>3.27</v>
      </c>
      <c r="G115" s="15">
        <v>2.87</v>
      </c>
      <c r="H115" s="15">
        <v>2.4700000000000002</v>
      </c>
      <c r="I115" s="14"/>
      <c r="J115" s="15">
        <v>4.2</v>
      </c>
      <c r="K115" s="15">
        <v>4.99</v>
      </c>
      <c r="L115" s="15">
        <v>6.28</v>
      </c>
      <c r="M115" s="54"/>
      <c r="N115" s="15">
        <v>35.153273368999997</v>
      </c>
      <c r="O115" s="15">
        <v>4.6432209999999996</v>
      </c>
      <c r="P115" s="15" t="s">
        <v>16</v>
      </c>
      <c r="Q115" s="16" t="s">
        <v>16</v>
      </c>
      <c r="R115" s="37" t="s">
        <v>640</v>
      </c>
      <c r="S115" s="13"/>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c r="IZ115" s="11"/>
    </row>
    <row r="116" spans="2:260" s="12" customFormat="1" ht="65.099999999999994" customHeight="1" x14ac:dyDescent="0.25">
      <c r="B116" s="3"/>
      <c r="C116" s="19" t="s">
        <v>152</v>
      </c>
      <c r="D116" s="17" t="s">
        <v>153</v>
      </c>
      <c r="E116" s="17">
        <v>8</v>
      </c>
      <c r="F116" s="14">
        <v>20.81</v>
      </c>
      <c r="G116" s="14">
        <v>19.440000000000001</v>
      </c>
      <c r="H116" s="14">
        <v>18.079999999999998</v>
      </c>
      <c r="I116" s="14"/>
      <c r="J116" s="14">
        <v>24.05</v>
      </c>
      <c r="K116" s="14">
        <v>26.77</v>
      </c>
      <c r="L116" s="14">
        <v>31.19</v>
      </c>
      <c r="M116" s="54"/>
      <c r="N116" s="14">
        <v>58.411091919999997</v>
      </c>
      <c r="O116" s="31">
        <v>49.522839545000004</v>
      </c>
      <c r="P116" s="31" t="s">
        <v>16</v>
      </c>
      <c r="Q116" s="17" t="s">
        <v>16</v>
      </c>
      <c r="R116" s="38" t="s">
        <v>641</v>
      </c>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c r="IZ116" s="11"/>
    </row>
    <row r="117" spans="2:260" s="12" customFormat="1" ht="65.099999999999994" customHeight="1" x14ac:dyDescent="0.25">
      <c r="B117" s="3"/>
      <c r="C117" s="9" t="s">
        <v>154</v>
      </c>
      <c r="D117" s="16" t="s">
        <v>155</v>
      </c>
      <c r="E117" s="16">
        <v>7</v>
      </c>
      <c r="F117" s="15">
        <v>25.22</v>
      </c>
      <c r="G117" s="15">
        <v>22.97</v>
      </c>
      <c r="H117" s="15">
        <v>20.73</v>
      </c>
      <c r="I117" s="14"/>
      <c r="J117" s="15">
        <v>30.42</v>
      </c>
      <c r="K117" s="15">
        <v>34.9</v>
      </c>
      <c r="L117" s="15">
        <v>42.15</v>
      </c>
      <c r="M117" s="54"/>
      <c r="N117" s="15">
        <v>47.630961188000001</v>
      </c>
      <c r="O117" s="15">
        <v>43.897584999999999</v>
      </c>
      <c r="P117" s="15" t="s">
        <v>16</v>
      </c>
      <c r="Q117" s="16" t="s">
        <v>16</v>
      </c>
      <c r="R117" s="37" t="s">
        <v>642</v>
      </c>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c r="IZ117" s="11"/>
    </row>
    <row r="118" spans="2:260" s="12" customFormat="1" ht="65.099999999999994" customHeight="1" x14ac:dyDescent="0.25">
      <c r="B118" s="3"/>
      <c r="C118" s="19" t="s">
        <v>156</v>
      </c>
      <c r="D118" s="17" t="s">
        <v>157</v>
      </c>
      <c r="E118" s="17">
        <v>8</v>
      </c>
      <c r="F118" s="14">
        <v>76.7</v>
      </c>
      <c r="G118" s="14">
        <v>49.82</v>
      </c>
      <c r="H118" s="14">
        <v>22.95</v>
      </c>
      <c r="I118" s="14"/>
      <c r="J118" s="14">
        <v>122.62</v>
      </c>
      <c r="K118" s="14">
        <v>176.36</v>
      </c>
      <c r="L118" s="14">
        <v>263.32</v>
      </c>
      <c r="M118" s="54"/>
      <c r="N118" s="14">
        <v>26.776261109</v>
      </c>
      <c r="O118" s="31">
        <v>51.179401947999999</v>
      </c>
      <c r="P118" s="31" t="s">
        <v>16</v>
      </c>
      <c r="Q118" s="17" t="s">
        <v>16</v>
      </c>
      <c r="R118" s="38" t="s">
        <v>643</v>
      </c>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c r="IZ118" s="11"/>
    </row>
    <row r="119" spans="2:260" s="12" customFormat="1" ht="65.099999999999994" customHeight="1" x14ac:dyDescent="0.25">
      <c r="B119" s="3"/>
      <c r="C119" s="9" t="s">
        <v>158</v>
      </c>
      <c r="D119" s="16" t="s">
        <v>159</v>
      </c>
      <c r="E119" s="16">
        <v>8</v>
      </c>
      <c r="F119" s="15">
        <v>13.33</v>
      </c>
      <c r="G119" s="15">
        <v>12.21</v>
      </c>
      <c r="H119" s="15">
        <v>11.09</v>
      </c>
      <c r="I119" s="14"/>
      <c r="J119" s="15">
        <v>15.97</v>
      </c>
      <c r="K119" s="15">
        <v>18.2</v>
      </c>
      <c r="L119" s="15">
        <v>21.81</v>
      </c>
      <c r="M119" s="54"/>
      <c r="N119" s="15">
        <v>53.730137294999999</v>
      </c>
      <c r="O119" s="15">
        <v>18.463862863999999</v>
      </c>
      <c r="P119" s="15" t="s">
        <v>16</v>
      </c>
      <c r="Q119" s="16" t="s">
        <v>16</v>
      </c>
      <c r="R119" s="37" t="s">
        <v>644</v>
      </c>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c r="IZ119" s="11"/>
    </row>
    <row r="120" spans="2:260" s="12" customFormat="1" ht="65.099999999999994" customHeight="1" x14ac:dyDescent="0.25">
      <c r="B120" s="3"/>
      <c r="C120" s="19" t="s">
        <v>160</v>
      </c>
      <c r="D120" s="17" t="s">
        <v>161</v>
      </c>
      <c r="E120" s="17">
        <v>7</v>
      </c>
      <c r="F120" s="14">
        <v>27.27</v>
      </c>
      <c r="G120" s="14">
        <v>21.45</v>
      </c>
      <c r="H120" s="14">
        <v>15.64</v>
      </c>
      <c r="I120" s="14"/>
      <c r="J120" s="14">
        <v>45.57</v>
      </c>
      <c r="K120" s="14">
        <v>57.19</v>
      </c>
      <c r="L120" s="14">
        <v>76</v>
      </c>
      <c r="M120" s="54"/>
      <c r="N120" s="14">
        <v>33.002493530999999</v>
      </c>
      <c r="O120" s="31">
        <v>58.550422429000001</v>
      </c>
      <c r="P120" s="31" t="s">
        <v>16</v>
      </c>
      <c r="Q120" s="17" t="s">
        <v>16</v>
      </c>
      <c r="R120" s="38" t="s">
        <v>645</v>
      </c>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c r="IZ120" s="11"/>
    </row>
    <row r="121" spans="2:260" s="12" customFormat="1" ht="65.099999999999994" customHeight="1" x14ac:dyDescent="0.25">
      <c r="B121" s="3"/>
      <c r="C121" s="9" t="s">
        <v>162</v>
      </c>
      <c r="D121" s="16" t="s">
        <v>163</v>
      </c>
      <c r="E121" s="16">
        <v>8</v>
      </c>
      <c r="F121" s="15">
        <v>9.26</v>
      </c>
      <c r="G121" s="15">
        <v>8.6300000000000008</v>
      </c>
      <c r="H121" s="15">
        <v>8.01</v>
      </c>
      <c r="I121" s="14"/>
      <c r="J121" s="15">
        <v>10.6</v>
      </c>
      <c r="K121" s="15">
        <v>11.84</v>
      </c>
      <c r="L121" s="15">
        <v>13.85</v>
      </c>
      <c r="M121" s="54"/>
      <c r="N121" s="15">
        <v>60.556513250000002</v>
      </c>
      <c r="O121" s="15">
        <v>7.3822502273000001</v>
      </c>
      <c r="P121" s="15" t="s">
        <v>16</v>
      </c>
      <c r="Q121" s="16" t="s">
        <v>16</v>
      </c>
      <c r="R121" s="37" t="s">
        <v>646</v>
      </c>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c r="IZ121" s="11"/>
    </row>
    <row r="122" spans="2:260" s="12" customFormat="1" ht="65.099999999999994" customHeight="1" x14ac:dyDescent="0.25">
      <c r="B122" s="3"/>
      <c r="C122" s="19" t="s">
        <v>164</v>
      </c>
      <c r="D122" s="17" t="s">
        <v>165</v>
      </c>
      <c r="E122" s="17">
        <v>8</v>
      </c>
      <c r="F122" s="14">
        <v>7.93</v>
      </c>
      <c r="G122" s="14">
        <v>7.33</v>
      </c>
      <c r="H122" s="14">
        <v>6.73</v>
      </c>
      <c r="I122" s="14"/>
      <c r="J122" s="14">
        <v>9.4700000000000006</v>
      </c>
      <c r="K122" s="14">
        <v>10.66</v>
      </c>
      <c r="L122" s="14">
        <v>12.58</v>
      </c>
      <c r="M122" s="54"/>
      <c r="N122" s="14">
        <v>51.135910060999997</v>
      </c>
      <c r="O122" s="31">
        <v>4.0333303636000002</v>
      </c>
      <c r="P122" s="31" t="s">
        <v>16</v>
      </c>
      <c r="Q122" s="17" t="s">
        <v>16</v>
      </c>
      <c r="R122" s="38" t="s">
        <v>647</v>
      </c>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c r="IZ122" s="11"/>
    </row>
    <row r="123" spans="2:260" s="12" customFormat="1" ht="65.099999999999994" customHeight="1" x14ac:dyDescent="0.25">
      <c r="B123" s="3"/>
      <c r="C123" s="9" t="s">
        <v>166</v>
      </c>
      <c r="D123" s="16" t="s">
        <v>167</v>
      </c>
      <c r="E123" s="16">
        <v>8</v>
      </c>
      <c r="F123" s="15">
        <v>56.82</v>
      </c>
      <c r="G123" s="15">
        <v>54.05</v>
      </c>
      <c r="H123" s="15">
        <v>51.28</v>
      </c>
      <c r="I123" s="14"/>
      <c r="J123" s="15">
        <v>58.88</v>
      </c>
      <c r="K123" s="15">
        <v>64.41</v>
      </c>
      <c r="L123" s="15">
        <v>73.349999999999994</v>
      </c>
      <c r="M123" s="54"/>
      <c r="N123" s="15">
        <v>68.113705143000004</v>
      </c>
      <c r="O123" s="15">
        <v>19.449544226999997</v>
      </c>
      <c r="P123" s="15" t="s">
        <v>16</v>
      </c>
      <c r="Q123" s="16" t="s">
        <v>16</v>
      </c>
      <c r="R123" s="37" t="s">
        <v>648</v>
      </c>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c r="IZ123" s="11"/>
    </row>
    <row r="124" spans="2:260" s="12" customFormat="1" ht="65.099999999999994" customHeight="1" x14ac:dyDescent="0.25">
      <c r="B124" s="3"/>
      <c r="C124" s="19" t="s">
        <v>168</v>
      </c>
      <c r="D124" s="17" t="s">
        <v>169</v>
      </c>
      <c r="E124" s="17">
        <v>8</v>
      </c>
      <c r="F124" s="14">
        <v>27.82</v>
      </c>
      <c r="G124" s="14">
        <v>26.12</v>
      </c>
      <c r="H124" s="14">
        <v>24.43</v>
      </c>
      <c r="I124" s="14"/>
      <c r="J124" s="14">
        <v>32.04</v>
      </c>
      <c r="K124" s="14">
        <v>35.42</v>
      </c>
      <c r="L124" s="14">
        <v>40.89</v>
      </c>
      <c r="M124" s="54"/>
      <c r="N124" s="14">
        <v>44.870875402999999</v>
      </c>
      <c r="O124" s="31">
        <v>82.764569545000001</v>
      </c>
      <c r="P124" s="31" t="s">
        <v>16</v>
      </c>
      <c r="Q124" s="17" t="s">
        <v>16</v>
      </c>
      <c r="R124" s="38" t="s">
        <v>649</v>
      </c>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c r="IZ124" s="11"/>
    </row>
    <row r="125" spans="2:260" s="12" customFormat="1" ht="65.099999999999994" customHeight="1" x14ac:dyDescent="0.25">
      <c r="B125" s="3"/>
      <c r="C125" s="9" t="s">
        <v>170</v>
      </c>
      <c r="D125" s="16" t="s">
        <v>494</v>
      </c>
      <c r="E125" s="16">
        <v>9</v>
      </c>
      <c r="F125" s="15">
        <v>13.68</v>
      </c>
      <c r="G125" s="15">
        <v>12.94</v>
      </c>
      <c r="H125" s="15">
        <v>12.2</v>
      </c>
      <c r="I125" s="14"/>
      <c r="J125" s="15">
        <v>14.8</v>
      </c>
      <c r="K125" s="15">
        <v>16.27</v>
      </c>
      <c r="L125" s="15">
        <v>18.66</v>
      </c>
      <c r="M125" s="54"/>
      <c r="N125" s="15">
        <v>56.699020677999997</v>
      </c>
      <c r="O125" s="15">
        <v>1.3931649091</v>
      </c>
      <c r="P125" s="15" t="s">
        <v>16</v>
      </c>
      <c r="Q125" s="16" t="s">
        <v>16</v>
      </c>
      <c r="R125" s="37" t="s">
        <v>650</v>
      </c>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c r="IZ125" s="11"/>
    </row>
    <row r="126" spans="2:260" s="12" customFormat="1" ht="65.099999999999994" customHeight="1" x14ac:dyDescent="0.25">
      <c r="B126" s="3"/>
      <c r="C126" s="19" t="s">
        <v>170</v>
      </c>
      <c r="D126" s="17" t="s">
        <v>171</v>
      </c>
      <c r="E126" s="17">
        <v>8</v>
      </c>
      <c r="F126" s="14">
        <v>13.59</v>
      </c>
      <c r="G126" s="14">
        <v>12.72</v>
      </c>
      <c r="H126" s="14">
        <v>11.85</v>
      </c>
      <c r="I126" s="14"/>
      <c r="J126" s="14">
        <v>15.05</v>
      </c>
      <c r="K126" s="14">
        <v>16.78</v>
      </c>
      <c r="L126" s="14">
        <v>19.579999999999998</v>
      </c>
      <c r="M126" s="54"/>
      <c r="N126" s="14">
        <v>51.581339114999999</v>
      </c>
      <c r="O126" s="31">
        <v>329.74656455000002</v>
      </c>
      <c r="P126" s="31" t="s">
        <v>16</v>
      </c>
      <c r="Q126" s="17" t="s">
        <v>16</v>
      </c>
      <c r="R126" s="38" t="s">
        <v>651</v>
      </c>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c r="IZ126" s="11"/>
    </row>
    <row r="127" spans="2:260" s="12" customFormat="1" ht="65.099999999999994" customHeight="1" x14ac:dyDescent="0.25">
      <c r="B127" s="3"/>
      <c r="C127" s="9" t="s">
        <v>172</v>
      </c>
      <c r="D127" s="16" t="s">
        <v>173</v>
      </c>
      <c r="E127" s="16">
        <v>9</v>
      </c>
      <c r="F127" s="15">
        <v>44.65</v>
      </c>
      <c r="G127" s="15">
        <v>42.03</v>
      </c>
      <c r="H127" s="15">
        <v>39.42</v>
      </c>
      <c r="I127" s="14"/>
      <c r="J127" s="15">
        <v>47.33</v>
      </c>
      <c r="K127" s="15">
        <v>52.55</v>
      </c>
      <c r="L127" s="15">
        <v>61</v>
      </c>
      <c r="M127" s="54"/>
      <c r="N127" s="15">
        <v>52.293314430000002</v>
      </c>
      <c r="O127" s="15">
        <v>85.298461817999993</v>
      </c>
      <c r="P127" s="15" t="s">
        <v>16</v>
      </c>
      <c r="Q127" s="16" t="s">
        <v>16</v>
      </c>
      <c r="R127" s="37" t="s">
        <v>652</v>
      </c>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c r="IZ127" s="11"/>
    </row>
    <row r="128" spans="2:260" s="12" customFormat="1" ht="65.099999999999994" customHeight="1" x14ac:dyDescent="0.25">
      <c r="B128" s="3"/>
      <c r="C128" s="19" t="s">
        <v>172</v>
      </c>
      <c r="D128" s="17" t="s">
        <v>174</v>
      </c>
      <c r="E128" s="17">
        <v>7</v>
      </c>
      <c r="F128" s="14">
        <v>41.87</v>
      </c>
      <c r="G128" s="14">
        <v>38.979999999999997</v>
      </c>
      <c r="H128" s="14">
        <v>36.090000000000003</v>
      </c>
      <c r="I128" s="14"/>
      <c r="J128" s="14">
        <v>47.4</v>
      </c>
      <c r="K128" s="14">
        <v>53.17</v>
      </c>
      <c r="L128" s="14">
        <v>62.51</v>
      </c>
      <c r="M128" s="54"/>
      <c r="N128" s="14">
        <v>44.779147946000002</v>
      </c>
      <c r="O128" s="31">
        <v>934.41462141</v>
      </c>
      <c r="P128" s="31" t="s">
        <v>16</v>
      </c>
      <c r="Q128" s="17" t="s">
        <v>16</v>
      </c>
      <c r="R128" s="38" t="s">
        <v>653</v>
      </c>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c r="IZ128" s="11"/>
    </row>
    <row r="129" spans="2:260" s="12" customFormat="1" ht="65.099999999999994" customHeight="1" x14ac:dyDescent="0.25">
      <c r="B129" s="3"/>
      <c r="C129" s="9" t="s">
        <v>356</v>
      </c>
      <c r="D129" s="16" t="s">
        <v>175</v>
      </c>
      <c r="E129" s="16">
        <v>7</v>
      </c>
      <c r="F129" s="15">
        <v>1.97</v>
      </c>
      <c r="G129" s="15">
        <v>1.39</v>
      </c>
      <c r="H129" s="15">
        <v>0.82</v>
      </c>
      <c r="I129" s="14"/>
      <c r="J129" s="15">
        <v>3.81</v>
      </c>
      <c r="K129" s="15">
        <v>4.95</v>
      </c>
      <c r="L129" s="15">
        <v>6.8</v>
      </c>
      <c r="M129" s="54"/>
      <c r="N129" s="15">
        <v>38.222452953000001</v>
      </c>
      <c r="O129" s="15">
        <v>2.9354256818</v>
      </c>
      <c r="P129" s="15" t="s">
        <v>16</v>
      </c>
      <c r="Q129" s="16" t="s">
        <v>16</v>
      </c>
      <c r="R129" s="37" t="s">
        <v>654</v>
      </c>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c r="IZ129" s="11"/>
    </row>
    <row r="130" spans="2:260" s="12" customFormat="1" ht="65.099999999999994" customHeight="1" x14ac:dyDescent="0.25">
      <c r="B130" s="3"/>
      <c r="C130" s="19" t="s">
        <v>176</v>
      </c>
      <c r="D130" s="17" t="s">
        <v>177</v>
      </c>
      <c r="E130" s="17">
        <v>7</v>
      </c>
      <c r="F130" s="14">
        <v>59.82</v>
      </c>
      <c r="G130" s="14">
        <v>50.93</v>
      </c>
      <c r="H130" s="14">
        <v>42.04</v>
      </c>
      <c r="I130" s="14"/>
      <c r="J130" s="14">
        <v>88.02</v>
      </c>
      <c r="K130" s="14">
        <v>105.79</v>
      </c>
      <c r="L130" s="14">
        <v>134.56</v>
      </c>
      <c r="M130" s="54"/>
      <c r="N130" s="14">
        <v>42.755431418000001</v>
      </c>
      <c r="O130" s="31">
        <v>66.700036036</v>
      </c>
      <c r="P130" s="31" t="s">
        <v>16</v>
      </c>
      <c r="Q130" s="17" t="s">
        <v>16</v>
      </c>
      <c r="R130" s="38" t="s">
        <v>655</v>
      </c>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c r="IZ130" s="11"/>
    </row>
    <row r="131" spans="2:260" s="12" customFormat="1" ht="65.099999999999994" customHeight="1" x14ac:dyDescent="0.25">
      <c r="B131" s="3"/>
      <c r="C131" s="9" t="s">
        <v>178</v>
      </c>
      <c r="D131" s="16" t="s">
        <v>179</v>
      </c>
      <c r="E131" s="16">
        <v>8</v>
      </c>
      <c r="F131" s="15">
        <v>10.87</v>
      </c>
      <c r="G131" s="15">
        <v>8.9600000000000009</v>
      </c>
      <c r="H131" s="15">
        <v>7.06</v>
      </c>
      <c r="I131" s="14"/>
      <c r="J131" s="15">
        <v>14.24</v>
      </c>
      <c r="K131" s="15">
        <v>18.04</v>
      </c>
      <c r="L131" s="15">
        <v>24.21</v>
      </c>
      <c r="M131" s="54"/>
      <c r="N131" s="15">
        <v>52.694730327000002</v>
      </c>
      <c r="O131" s="15">
        <v>36.626703227</v>
      </c>
      <c r="P131" s="15" t="s">
        <v>16</v>
      </c>
      <c r="Q131" s="16" t="s">
        <v>16</v>
      </c>
      <c r="R131" s="37" t="s">
        <v>656</v>
      </c>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c r="IZ131" s="11"/>
    </row>
    <row r="132" spans="2:260" s="12" customFormat="1" ht="65.099999999999994" customHeight="1" x14ac:dyDescent="0.25">
      <c r="B132" s="3"/>
      <c r="C132" s="19" t="s">
        <v>357</v>
      </c>
      <c r="D132" s="17" t="s">
        <v>180</v>
      </c>
      <c r="E132" s="17">
        <v>8</v>
      </c>
      <c r="F132" s="14">
        <v>171.99</v>
      </c>
      <c r="G132" s="14">
        <v>161.66</v>
      </c>
      <c r="H132" s="14">
        <v>151.33000000000001</v>
      </c>
      <c r="I132" s="14"/>
      <c r="J132" s="14">
        <v>178</v>
      </c>
      <c r="K132" s="14">
        <v>198.65</v>
      </c>
      <c r="L132" s="14">
        <v>232.08</v>
      </c>
      <c r="M132" s="54"/>
      <c r="N132" s="14">
        <v>57.416205583999997</v>
      </c>
      <c r="O132" s="31">
        <v>4.7534335986</v>
      </c>
      <c r="P132" s="31" t="s">
        <v>16</v>
      </c>
      <c r="Q132" s="17" t="s">
        <v>16</v>
      </c>
      <c r="R132" s="38" t="s">
        <v>657</v>
      </c>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c r="IZ132" s="11"/>
    </row>
    <row r="133" spans="2:260" s="12" customFormat="1" ht="65.099999999999994" customHeight="1" x14ac:dyDescent="0.25">
      <c r="B133" s="3"/>
      <c r="C133" s="9" t="s">
        <v>181</v>
      </c>
      <c r="D133" s="16" t="s">
        <v>182</v>
      </c>
      <c r="E133" s="16">
        <v>8</v>
      </c>
      <c r="F133" s="15">
        <v>5.46</v>
      </c>
      <c r="G133" s="15">
        <v>4.37</v>
      </c>
      <c r="H133" s="15">
        <v>3.28</v>
      </c>
      <c r="I133" s="14"/>
      <c r="J133" s="15">
        <v>8.82</v>
      </c>
      <c r="K133" s="15">
        <v>10.99</v>
      </c>
      <c r="L133" s="15">
        <v>14.51</v>
      </c>
      <c r="M133" s="54"/>
      <c r="N133" s="15">
        <v>45.209330999000002</v>
      </c>
      <c r="O133" s="15">
        <v>4.5121011817999994</v>
      </c>
      <c r="P133" s="15" t="s">
        <v>16</v>
      </c>
      <c r="Q133" s="16" t="s">
        <v>16</v>
      </c>
      <c r="R133" s="37" t="s">
        <v>658</v>
      </c>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c r="IZ133" s="11"/>
    </row>
    <row r="134" spans="2:260" s="12" customFormat="1" ht="65.099999999999994" customHeight="1" x14ac:dyDescent="0.25">
      <c r="B134" s="3"/>
      <c r="C134" s="19" t="s">
        <v>183</v>
      </c>
      <c r="D134" s="17" t="s">
        <v>184</v>
      </c>
      <c r="E134" s="17">
        <v>7</v>
      </c>
      <c r="F134" s="14">
        <v>6.35</v>
      </c>
      <c r="G134" s="14">
        <v>5.55</v>
      </c>
      <c r="H134" s="14">
        <v>4.75</v>
      </c>
      <c r="I134" s="14"/>
      <c r="J134" s="14">
        <v>8.7799999999999994</v>
      </c>
      <c r="K134" s="14">
        <v>10.37</v>
      </c>
      <c r="L134" s="14">
        <v>12.95</v>
      </c>
      <c r="M134" s="54"/>
      <c r="N134" s="14">
        <v>37.435339368000001</v>
      </c>
      <c r="O134" s="31">
        <v>4.8583412727000006</v>
      </c>
      <c r="P134" s="31" t="s">
        <v>16</v>
      </c>
      <c r="Q134" s="17" t="s">
        <v>16</v>
      </c>
      <c r="R134" s="38" t="s">
        <v>659</v>
      </c>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c r="IZ134" s="11"/>
    </row>
    <row r="135" spans="2:260" s="12" customFormat="1" ht="65.099999999999994" customHeight="1" x14ac:dyDescent="0.25">
      <c r="B135" s="3"/>
      <c r="C135" s="9" t="s">
        <v>185</v>
      </c>
      <c r="D135" s="16" t="s">
        <v>186</v>
      </c>
      <c r="E135" s="16">
        <v>8</v>
      </c>
      <c r="F135" s="15">
        <v>3.49</v>
      </c>
      <c r="G135" s="15">
        <v>3.27</v>
      </c>
      <c r="H135" s="15">
        <v>3.05</v>
      </c>
      <c r="I135" s="14"/>
      <c r="J135" s="15">
        <v>3.93</v>
      </c>
      <c r="K135" s="15">
        <v>4.3600000000000003</v>
      </c>
      <c r="L135" s="15">
        <v>5.0599999999999996</v>
      </c>
      <c r="M135" s="54"/>
      <c r="N135" s="15">
        <v>69.444018463999996</v>
      </c>
      <c r="O135" s="15">
        <v>2.7980442272999997</v>
      </c>
      <c r="P135" s="15" t="s">
        <v>16</v>
      </c>
      <c r="Q135" s="16" t="s">
        <v>16</v>
      </c>
      <c r="R135" s="37" t="s">
        <v>660</v>
      </c>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c r="IZ135" s="11"/>
    </row>
    <row r="136" spans="2:260" s="12" customFormat="1" ht="65.099999999999994" customHeight="1" x14ac:dyDescent="0.25">
      <c r="B136" s="3"/>
      <c r="C136" s="19" t="s">
        <v>185</v>
      </c>
      <c r="D136" s="17" t="s">
        <v>187</v>
      </c>
      <c r="E136" s="17">
        <v>8</v>
      </c>
      <c r="F136" s="14">
        <v>3.47</v>
      </c>
      <c r="G136" s="14">
        <v>3.24</v>
      </c>
      <c r="H136" s="14">
        <v>3.02</v>
      </c>
      <c r="I136" s="14"/>
      <c r="J136" s="14">
        <v>3.96</v>
      </c>
      <c r="K136" s="14">
        <v>4.4000000000000004</v>
      </c>
      <c r="L136" s="14">
        <v>5.12</v>
      </c>
      <c r="M136" s="54"/>
      <c r="N136" s="14">
        <v>66.383325909999996</v>
      </c>
      <c r="O136" s="31">
        <v>16.108290590999999</v>
      </c>
      <c r="P136" s="31" t="s">
        <v>16</v>
      </c>
      <c r="Q136" s="17" t="s">
        <v>16</v>
      </c>
      <c r="R136" s="38" t="s">
        <v>661</v>
      </c>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c r="IZ136" s="11"/>
    </row>
    <row r="137" spans="2:260" s="12" customFormat="1" ht="65.099999999999994" customHeight="1" x14ac:dyDescent="0.25">
      <c r="B137" s="3"/>
      <c r="C137" s="9" t="s">
        <v>185</v>
      </c>
      <c r="D137" s="16" t="s">
        <v>188</v>
      </c>
      <c r="E137" s="16">
        <v>8</v>
      </c>
      <c r="F137" s="15">
        <v>17.34</v>
      </c>
      <c r="G137" s="15">
        <v>16.2</v>
      </c>
      <c r="H137" s="15">
        <v>15.07</v>
      </c>
      <c r="I137" s="14"/>
      <c r="J137" s="15">
        <v>19.760000000000002</v>
      </c>
      <c r="K137" s="15">
        <v>22.02</v>
      </c>
      <c r="L137" s="15">
        <v>25.68</v>
      </c>
      <c r="M137" s="54"/>
      <c r="N137" s="15">
        <v>67.320597160000005</v>
      </c>
      <c r="O137" s="15">
        <v>82.30370154500001</v>
      </c>
      <c r="P137" s="15" t="s">
        <v>16</v>
      </c>
      <c r="Q137" s="16" t="s">
        <v>16</v>
      </c>
      <c r="R137" s="37" t="s">
        <v>662</v>
      </c>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c r="IZ137" s="11"/>
    </row>
    <row r="138" spans="2:260" s="12" customFormat="1" ht="65.099999999999994" customHeight="1" x14ac:dyDescent="0.25">
      <c r="B138" s="3"/>
      <c r="C138" s="19" t="s">
        <v>508</v>
      </c>
      <c r="D138" s="17" t="s">
        <v>509</v>
      </c>
      <c r="E138" s="17">
        <v>7</v>
      </c>
      <c r="F138" s="14">
        <v>34.81</v>
      </c>
      <c r="G138" s="14">
        <v>26.2</v>
      </c>
      <c r="H138" s="14">
        <v>17.59</v>
      </c>
      <c r="I138" s="14"/>
      <c r="J138" s="14">
        <v>51.59</v>
      </c>
      <c r="K138" s="14">
        <v>68.8</v>
      </c>
      <c r="L138" s="14">
        <v>96.65</v>
      </c>
      <c r="M138" s="54"/>
      <c r="N138" s="14">
        <v>36.119703145999999</v>
      </c>
      <c r="O138" s="31">
        <v>2.9349837191000003</v>
      </c>
      <c r="P138" s="31" t="s">
        <v>16</v>
      </c>
      <c r="Q138" s="17" t="s">
        <v>16</v>
      </c>
      <c r="R138" s="38" t="s">
        <v>663</v>
      </c>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c r="IZ138" s="11"/>
    </row>
    <row r="139" spans="2:260" s="12" customFormat="1" ht="65.099999999999994" customHeight="1" x14ac:dyDescent="0.25">
      <c r="B139" s="3"/>
      <c r="C139" s="9" t="s">
        <v>189</v>
      </c>
      <c r="D139" s="16" t="s">
        <v>190</v>
      </c>
      <c r="E139" s="16">
        <v>8</v>
      </c>
      <c r="F139" s="15">
        <v>10.82</v>
      </c>
      <c r="G139" s="15">
        <v>9.16</v>
      </c>
      <c r="H139" s="15">
        <v>7.5</v>
      </c>
      <c r="I139" s="14"/>
      <c r="J139" s="15">
        <v>15.72</v>
      </c>
      <c r="K139" s="15">
        <v>19.03</v>
      </c>
      <c r="L139" s="15">
        <v>24.4</v>
      </c>
      <c r="M139" s="54"/>
      <c r="N139" s="15">
        <v>48.703490424000002</v>
      </c>
      <c r="O139" s="15">
        <v>5.3779282273</v>
      </c>
      <c r="P139" s="15" t="s">
        <v>16</v>
      </c>
      <c r="Q139" s="16" t="s">
        <v>16</v>
      </c>
      <c r="R139" s="37" t="s">
        <v>664</v>
      </c>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c r="IZ139" s="11"/>
    </row>
    <row r="140" spans="2:260" s="12" customFormat="1" ht="65.099999999999994" customHeight="1" x14ac:dyDescent="0.25">
      <c r="B140" s="3"/>
      <c r="C140" s="19" t="s">
        <v>191</v>
      </c>
      <c r="D140" s="17" t="s">
        <v>192</v>
      </c>
      <c r="E140" s="17">
        <v>9</v>
      </c>
      <c r="F140" s="14">
        <v>3.16</v>
      </c>
      <c r="G140" s="14">
        <v>2.08</v>
      </c>
      <c r="H140" s="14">
        <v>1</v>
      </c>
      <c r="I140" s="14"/>
      <c r="J140" s="14">
        <v>5.9</v>
      </c>
      <c r="K140" s="14">
        <v>8.0500000000000007</v>
      </c>
      <c r="L140" s="14">
        <v>11.54</v>
      </c>
      <c r="M140" s="54"/>
      <c r="N140" s="14">
        <v>55.194465409000003</v>
      </c>
      <c r="O140" s="31">
        <v>9.8755110454999997</v>
      </c>
      <c r="P140" s="31" t="s">
        <v>16</v>
      </c>
      <c r="Q140" s="17" t="s">
        <v>16</v>
      </c>
      <c r="R140" s="38" t="s">
        <v>665</v>
      </c>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c r="IZ140" s="11"/>
    </row>
    <row r="141" spans="2:260" s="12" customFormat="1" ht="65.099999999999994" customHeight="1" x14ac:dyDescent="0.25">
      <c r="B141" s="3"/>
      <c r="C141" s="9" t="s">
        <v>193</v>
      </c>
      <c r="D141" s="16" t="s">
        <v>194</v>
      </c>
      <c r="E141" s="16">
        <v>7</v>
      </c>
      <c r="F141" s="15">
        <v>37.869999999999997</v>
      </c>
      <c r="G141" s="15">
        <v>33.24</v>
      </c>
      <c r="H141" s="15">
        <v>28.61</v>
      </c>
      <c r="I141" s="14"/>
      <c r="J141" s="15">
        <v>52.68</v>
      </c>
      <c r="K141" s="15">
        <v>61.93</v>
      </c>
      <c r="L141" s="15">
        <v>76.91</v>
      </c>
      <c r="M141" s="54"/>
      <c r="N141" s="15">
        <v>33.746953650999998</v>
      </c>
      <c r="O141" s="15">
        <v>267.69136491</v>
      </c>
      <c r="P141" s="15" t="s">
        <v>16</v>
      </c>
      <c r="Q141" s="16" t="s">
        <v>16</v>
      </c>
      <c r="R141" s="37" t="s">
        <v>666</v>
      </c>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c r="IZ141" s="11"/>
    </row>
    <row r="142" spans="2:260" s="12" customFormat="1" ht="65.099999999999994" customHeight="1" x14ac:dyDescent="0.25">
      <c r="B142" s="3"/>
      <c r="C142" s="19" t="s">
        <v>193</v>
      </c>
      <c r="D142" s="17" t="s">
        <v>472</v>
      </c>
      <c r="E142" s="17">
        <v>4</v>
      </c>
      <c r="F142" s="14">
        <v>36.520000000000003</v>
      </c>
      <c r="G142" s="14">
        <v>32.14</v>
      </c>
      <c r="H142" s="14">
        <v>27.77</v>
      </c>
      <c r="I142" s="14"/>
      <c r="J142" s="14">
        <v>50.67</v>
      </c>
      <c r="K142" s="14">
        <v>59.41</v>
      </c>
      <c r="L142" s="14">
        <v>73.569999999999993</v>
      </c>
      <c r="M142" s="54"/>
      <c r="N142" s="14">
        <v>33.668854263</v>
      </c>
      <c r="O142" s="31">
        <v>7.0290145909000001</v>
      </c>
      <c r="P142" s="31" t="s">
        <v>13</v>
      </c>
      <c r="Q142" s="17" t="s">
        <v>16</v>
      </c>
      <c r="R142" s="38" t="s">
        <v>667</v>
      </c>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c r="IZ142" s="11"/>
    </row>
    <row r="143" spans="2:260" s="12" customFormat="1" ht="65.099999999999994" customHeight="1" x14ac:dyDescent="0.25">
      <c r="B143" s="3"/>
      <c r="C143" s="9" t="s">
        <v>195</v>
      </c>
      <c r="D143" s="16" t="s">
        <v>196</v>
      </c>
      <c r="E143" s="16">
        <v>7</v>
      </c>
      <c r="F143" s="15">
        <v>26.17</v>
      </c>
      <c r="G143" s="15">
        <v>24.2</v>
      </c>
      <c r="H143" s="15">
        <v>22.23</v>
      </c>
      <c r="I143" s="14"/>
      <c r="J143" s="15">
        <v>28.7</v>
      </c>
      <c r="K143" s="15">
        <v>32.630000000000003</v>
      </c>
      <c r="L143" s="15">
        <v>38.99</v>
      </c>
      <c r="M143" s="54"/>
      <c r="N143" s="15">
        <v>42.508444603999997</v>
      </c>
      <c r="O143" s="15">
        <v>11.526788181000001</v>
      </c>
      <c r="P143" s="15" t="s">
        <v>16</v>
      </c>
      <c r="Q143" s="16" t="s">
        <v>16</v>
      </c>
      <c r="R143" s="37" t="s">
        <v>668</v>
      </c>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c r="IZ143" s="11"/>
    </row>
    <row r="144" spans="2:260" s="12" customFormat="1" ht="65.099999999999994" customHeight="1" x14ac:dyDescent="0.25">
      <c r="B144" s="3"/>
      <c r="C144" s="19" t="s">
        <v>197</v>
      </c>
      <c r="D144" s="17" t="s">
        <v>198</v>
      </c>
      <c r="E144" s="17">
        <v>7</v>
      </c>
      <c r="F144" s="14">
        <v>13.25</v>
      </c>
      <c r="G144" s="14">
        <v>12.27</v>
      </c>
      <c r="H144" s="14">
        <v>11.3</v>
      </c>
      <c r="I144" s="14"/>
      <c r="J144" s="14">
        <v>15.96</v>
      </c>
      <c r="K144" s="14">
        <v>17.899999999999999</v>
      </c>
      <c r="L144" s="14">
        <v>21.04</v>
      </c>
      <c r="M144" s="54"/>
      <c r="N144" s="14">
        <v>34.008235786999997</v>
      </c>
      <c r="O144" s="31">
        <v>208.33628967999999</v>
      </c>
      <c r="P144" s="31" t="s">
        <v>16</v>
      </c>
      <c r="Q144" s="17" t="s">
        <v>16</v>
      </c>
      <c r="R144" s="38" t="s">
        <v>669</v>
      </c>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c r="IZ144" s="11"/>
    </row>
    <row r="145" spans="2:260" s="12" customFormat="1" ht="65.099999999999994" customHeight="1" x14ac:dyDescent="0.25">
      <c r="B145" s="3"/>
      <c r="C145" s="9" t="s">
        <v>199</v>
      </c>
      <c r="D145" s="16" t="s">
        <v>200</v>
      </c>
      <c r="E145" s="16">
        <v>7</v>
      </c>
      <c r="F145" s="15">
        <v>3.88</v>
      </c>
      <c r="G145" s="15">
        <v>3.63</v>
      </c>
      <c r="H145" s="15">
        <v>3.39</v>
      </c>
      <c r="I145" s="14"/>
      <c r="J145" s="15">
        <v>4.3099999999999996</v>
      </c>
      <c r="K145" s="15">
        <v>4.79</v>
      </c>
      <c r="L145" s="15">
        <v>5.58</v>
      </c>
      <c r="M145" s="54"/>
      <c r="N145" s="15">
        <v>46.219405135999999</v>
      </c>
      <c r="O145" s="15">
        <v>11.063309863000001</v>
      </c>
      <c r="P145" s="15" t="s">
        <v>16</v>
      </c>
      <c r="Q145" s="16" t="s">
        <v>16</v>
      </c>
      <c r="R145" s="37" t="s">
        <v>670</v>
      </c>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c r="IZ145" s="11"/>
    </row>
    <row r="146" spans="2:260" s="12" customFormat="1" ht="65.099999999999994" customHeight="1" x14ac:dyDescent="0.25">
      <c r="B146" s="3"/>
      <c r="C146" s="19" t="s">
        <v>201</v>
      </c>
      <c r="D146" s="17" t="s">
        <v>202</v>
      </c>
      <c r="E146" s="17">
        <v>8</v>
      </c>
      <c r="F146" s="14">
        <v>17.75</v>
      </c>
      <c r="G146" s="14">
        <v>15.37</v>
      </c>
      <c r="H146" s="14">
        <v>13</v>
      </c>
      <c r="I146" s="14"/>
      <c r="J146" s="14">
        <v>24.71</v>
      </c>
      <c r="K146" s="14">
        <v>29.45</v>
      </c>
      <c r="L146" s="14">
        <v>37.130000000000003</v>
      </c>
      <c r="M146" s="54"/>
      <c r="N146" s="14">
        <v>50.354496361999999</v>
      </c>
      <c r="O146" s="31">
        <v>8.3388216364000005</v>
      </c>
      <c r="P146" s="31" t="s">
        <v>16</v>
      </c>
      <c r="Q146" s="17" t="s">
        <v>16</v>
      </c>
      <c r="R146" s="38" t="s">
        <v>671</v>
      </c>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c r="IZ146" s="11"/>
    </row>
    <row r="147" spans="2:260" s="12" customFormat="1" ht="65.099999999999994" customHeight="1" x14ac:dyDescent="0.25">
      <c r="B147" s="3"/>
      <c r="C147" s="9" t="s">
        <v>203</v>
      </c>
      <c r="D147" s="16" t="s">
        <v>204</v>
      </c>
      <c r="E147" s="16">
        <v>8</v>
      </c>
      <c r="F147" s="15">
        <v>4.9000000000000004</v>
      </c>
      <c r="G147" s="15">
        <v>3.1</v>
      </c>
      <c r="H147" s="15">
        <v>1.31</v>
      </c>
      <c r="I147" s="14"/>
      <c r="J147" s="15">
        <v>9.83</v>
      </c>
      <c r="K147" s="15">
        <v>13.41</v>
      </c>
      <c r="L147" s="15">
        <v>19.22</v>
      </c>
      <c r="M147" s="54"/>
      <c r="N147" s="15">
        <v>53.673536497000001</v>
      </c>
      <c r="O147" s="15">
        <v>106.28082163000001</v>
      </c>
      <c r="P147" s="15" t="s">
        <v>16</v>
      </c>
      <c r="Q147" s="16" t="s">
        <v>16</v>
      </c>
      <c r="R147" s="37" t="s">
        <v>672</v>
      </c>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c r="IZ147" s="11"/>
    </row>
    <row r="148" spans="2:260" s="12" customFormat="1" ht="65.099999999999994" customHeight="1" x14ac:dyDescent="0.25">
      <c r="B148" s="3"/>
      <c r="C148" s="19" t="s">
        <v>205</v>
      </c>
      <c r="D148" s="17" t="s">
        <v>206</v>
      </c>
      <c r="E148" s="17">
        <v>7</v>
      </c>
      <c r="F148" s="14">
        <v>4.78</v>
      </c>
      <c r="G148" s="14">
        <v>4.1900000000000004</v>
      </c>
      <c r="H148" s="14">
        <v>3.61</v>
      </c>
      <c r="I148" s="14"/>
      <c r="J148" s="14">
        <v>6.65</v>
      </c>
      <c r="K148" s="14">
        <v>7.81</v>
      </c>
      <c r="L148" s="14">
        <v>9.68</v>
      </c>
      <c r="M148" s="54"/>
      <c r="N148" s="14">
        <v>23.735558589</v>
      </c>
      <c r="O148" s="31">
        <v>5.5800295908999997</v>
      </c>
      <c r="P148" s="31" t="s">
        <v>16</v>
      </c>
      <c r="Q148" s="17" t="s">
        <v>16</v>
      </c>
      <c r="R148" s="38" t="s">
        <v>673</v>
      </c>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c r="IZ148" s="11"/>
    </row>
    <row r="149" spans="2:260" s="12" customFormat="1" ht="65.099999999999994" customHeight="1" x14ac:dyDescent="0.25">
      <c r="B149" s="3"/>
      <c r="C149" s="9" t="s">
        <v>205</v>
      </c>
      <c r="D149" s="16" t="s">
        <v>207</v>
      </c>
      <c r="E149" s="16">
        <v>7</v>
      </c>
      <c r="F149" s="15">
        <v>5.2</v>
      </c>
      <c r="G149" s="15">
        <v>4.62</v>
      </c>
      <c r="H149" s="15">
        <v>4.05</v>
      </c>
      <c r="I149" s="14"/>
      <c r="J149" s="15">
        <v>7.04</v>
      </c>
      <c r="K149" s="15">
        <v>8.18</v>
      </c>
      <c r="L149" s="15">
        <v>10.029999999999999</v>
      </c>
      <c r="M149" s="54"/>
      <c r="N149" s="15">
        <v>25.217197333000001</v>
      </c>
      <c r="O149" s="15">
        <v>47.138103317999999</v>
      </c>
      <c r="P149" s="15" t="s">
        <v>16</v>
      </c>
      <c r="Q149" s="16" t="s">
        <v>16</v>
      </c>
      <c r="R149" s="37" t="s">
        <v>674</v>
      </c>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c r="IZ149" s="11"/>
    </row>
    <row r="150" spans="2:260" s="12" customFormat="1" ht="65.099999999999994" customHeight="1" x14ac:dyDescent="0.25">
      <c r="B150" s="3"/>
      <c r="C150" s="19" t="s">
        <v>208</v>
      </c>
      <c r="D150" s="17" t="s">
        <v>209</v>
      </c>
      <c r="E150" s="17">
        <v>8</v>
      </c>
      <c r="F150" s="14">
        <v>14.64</v>
      </c>
      <c r="G150" s="14">
        <v>12.11</v>
      </c>
      <c r="H150" s="14">
        <v>9.59</v>
      </c>
      <c r="I150" s="14"/>
      <c r="J150" s="14">
        <v>22.81</v>
      </c>
      <c r="K150" s="14">
        <v>27.85</v>
      </c>
      <c r="L150" s="14">
        <v>36.020000000000003</v>
      </c>
      <c r="M150" s="54"/>
      <c r="N150" s="14">
        <v>34.007318321</v>
      </c>
      <c r="O150" s="31">
        <v>103.32196913</v>
      </c>
      <c r="P150" s="31" t="s">
        <v>16</v>
      </c>
      <c r="Q150" s="17" t="s">
        <v>16</v>
      </c>
      <c r="R150" s="38" t="s">
        <v>675</v>
      </c>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c r="IZ150" s="11"/>
    </row>
    <row r="151" spans="2:260" s="12" customFormat="1" ht="65.099999999999994" customHeight="1" x14ac:dyDescent="0.25">
      <c r="B151" s="3"/>
      <c r="C151" s="9" t="s">
        <v>478</v>
      </c>
      <c r="D151" s="16" t="s">
        <v>479</v>
      </c>
      <c r="E151" s="16">
        <v>7</v>
      </c>
      <c r="F151" s="15">
        <v>91.35</v>
      </c>
      <c r="G151" s="15">
        <v>52.5</v>
      </c>
      <c r="H151" s="15">
        <v>13.65</v>
      </c>
      <c r="I151" s="14"/>
      <c r="J151" s="15">
        <v>171.11</v>
      </c>
      <c r="K151" s="15">
        <v>248.8</v>
      </c>
      <c r="L151" s="15">
        <v>374.51</v>
      </c>
      <c r="M151" s="54"/>
      <c r="N151" s="15">
        <v>25.264411339999999</v>
      </c>
      <c r="O151" s="15">
        <v>10.874746886000001</v>
      </c>
      <c r="P151" s="15" t="s">
        <v>16</v>
      </c>
      <c r="Q151" s="16" t="s">
        <v>16</v>
      </c>
      <c r="R151" s="37" t="s">
        <v>676</v>
      </c>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c r="IZ151" s="11"/>
    </row>
    <row r="152" spans="2:260" s="12" customFormat="1" ht="65.099999999999994" customHeight="1" x14ac:dyDescent="0.25">
      <c r="B152" s="3"/>
      <c r="C152" s="19" t="s">
        <v>510</v>
      </c>
      <c r="D152" s="17" t="s">
        <v>511</v>
      </c>
      <c r="E152" s="17">
        <v>8</v>
      </c>
      <c r="F152" s="14">
        <v>89.12</v>
      </c>
      <c r="G152" s="14">
        <v>84.21</v>
      </c>
      <c r="H152" s="14">
        <v>79.3</v>
      </c>
      <c r="I152" s="14"/>
      <c r="J152" s="14">
        <v>91.58</v>
      </c>
      <c r="K152" s="14">
        <v>101.39</v>
      </c>
      <c r="L152" s="14">
        <v>117.27</v>
      </c>
      <c r="M152" s="54"/>
      <c r="N152" s="14">
        <v>60.728126920999998</v>
      </c>
      <c r="O152" s="31">
        <v>2.2057633259</v>
      </c>
      <c r="P152" s="31" t="s">
        <v>16</v>
      </c>
      <c r="Q152" s="17" t="s">
        <v>16</v>
      </c>
      <c r="R152" s="38" t="s">
        <v>677</v>
      </c>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c r="IZ152" s="11"/>
    </row>
    <row r="153" spans="2:260" s="12" customFormat="1" ht="65.099999999999994" customHeight="1" x14ac:dyDescent="0.25">
      <c r="B153" s="3"/>
      <c r="C153" s="9" t="s">
        <v>210</v>
      </c>
      <c r="D153" s="16" t="s">
        <v>211</v>
      </c>
      <c r="E153" s="16">
        <v>7</v>
      </c>
      <c r="F153" s="15">
        <v>4.2699999999999996</v>
      </c>
      <c r="G153" s="15">
        <v>3.73</v>
      </c>
      <c r="H153" s="15">
        <v>3.19</v>
      </c>
      <c r="I153" s="14"/>
      <c r="J153" s="15">
        <v>4.95</v>
      </c>
      <c r="K153" s="15">
        <v>6.02</v>
      </c>
      <c r="L153" s="15">
        <v>7.76</v>
      </c>
      <c r="M153" s="54"/>
      <c r="N153" s="15">
        <v>45.257037855</v>
      </c>
      <c r="O153" s="15">
        <v>6.0591435000000002</v>
      </c>
      <c r="P153" s="15" t="s">
        <v>16</v>
      </c>
      <c r="Q153" s="16" t="s">
        <v>16</v>
      </c>
      <c r="R153" s="37" t="s">
        <v>678</v>
      </c>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c r="IZ153" s="11"/>
    </row>
    <row r="154" spans="2:260" s="12" customFormat="1" ht="65.099999999999994" customHeight="1" x14ac:dyDescent="0.25">
      <c r="B154" s="3"/>
      <c r="C154" s="19" t="s">
        <v>212</v>
      </c>
      <c r="D154" s="17" t="s">
        <v>213</v>
      </c>
      <c r="E154" s="17">
        <v>8</v>
      </c>
      <c r="F154" s="14">
        <v>76.27</v>
      </c>
      <c r="G154" s="14">
        <v>70.22</v>
      </c>
      <c r="H154" s="14">
        <v>64.17</v>
      </c>
      <c r="I154" s="14"/>
      <c r="J154" s="14">
        <v>80.92</v>
      </c>
      <c r="K154" s="14">
        <v>93.01</v>
      </c>
      <c r="L154" s="14">
        <v>112.58</v>
      </c>
      <c r="M154" s="54"/>
      <c r="N154" s="14">
        <v>58.703637434999997</v>
      </c>
      <c r="O154" s="31">
        <v>34.446627040999999</v>
      </c>
      <c r="P154" s="31" t="s">
        <v>16</v>
      </c>
      <c r="Q154" s="17" t="s">
        <v>16</v>
      </c>
      <c r="R154" s="38" t="s">
        <v>679</v>
      </c>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c r="IZ154" s="11"/>
    </row>
    <row r="155" spans="2:260" s="12" customFormat="1" ht="65.099999999999994" customHeight="1" x14ac:dyDescent="0.25">
      <c r="B155" s="3"/>
      <c r="C155" s="9" t="s">
        <v>368</v>
      </c>
      <c r="D155" s="16" t="s">
        <v>369</v>
      </c>
      <c r="E155" s="16">
        <v>7</v>
      </c>
      <c r="F155" s="15">
        <v>58.09</v>
      </c>
      <c r="G155" s="15">
        <v>48.69</v>
      </c>
      <c r="H155" s="15">
        <v>39.29</v>
      </c>
      <c r="I155" s="14"/>
      <c r="J155" s="15">
        <v>85.85</v>
      </c>
      <c r="K155" s="15">
        <v>104.64</v>
      </c>
      <c r="L155" s="15">
        <v>135.05000000000001</v>
      </c>
      <c r="M155" s="54"/>
      <c r="N155" s="15">
        <v>40.449220801999999</v>
      </c>
      <c r="O155" s="15">
        <v>2.2322173636000002</v>
      </c>
      <c r="P155" s="15" t="s">
        <v>16</v>
      </c>
      <c r="Q155" s="16" t="s">
        <v>16</v>
      </c>
      <c r="R155" s="37" t="s">
        <v>680</v>
      </c>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c r="IZ155" s="11"/>
    </row>
    <row r="156" spans="2:260" s="12" customFormat="1" ht="65.099999999999994" customHeight="1" x14ac:dyDescent="0.25">
      <c r="B156" s="3"/>
      <c r="C156" s="19" t="s">
        <v>214</v>
      </c>
      <c r="D156" s="17" t="s">
        <v>215</v>
      </c>
      <c r="E156" s="17">
        <v>9</v>
      </c>
      <c r="F156" s="14">
        <v>114.31</v>
      </c>
      <c r="G156" s="14">
        <v>105.97</v>
      </c>
      <c r="H156" s="14">
        <v>97.63</v>
      </c>
      <c r="I156" s="14"/>
      <c r="J156" s="14">
        <v>124.5</v>
      </c>
      <c r="K156" s="14">
        <v>141.16999999999999</v>
      </c>
      <c r="L156" s="14">
        <v>168.17</v>
      </c>
      <c r="M156" s="54"/>
      <c r="N156" s="14">
        <v>56.907185081999998</v>
      </c>
      <c r="O156" s="31">
        <v>30.976752059999999</v>
      </c>
      <c r="P156" s="31" t="s">
        <v>16</v>
      </c>
      <c r="Q156" s="17" t="s">
        <v>16</v>
      </c>
      <c r="R156" s="38" t="s">
        <v>681</v>
      </c>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c r="IZ156" s="11"/>
    </row>
    <row r="157" spans="2:260" s="12" customFormat="1" ht="65.099999999999994" customHeight="1" x14ac:dyDescent="0.25">
      <c r="B157" s="3"/>
      <c r="C157" s="9" t="s">
        <v>216</v>
      </c>
      <c r="D157" s="16" t="s">
        <v>217</v>
      </c>
      <c r="E157" s="16">
        <v>8</v>
      </c>
      <c r="F157" s="15">
        <v>31.34</v>
      </c>
      <c r="G157" s="15">
        <v>29.81</v>
      </c>
      <c r="H157" s="15">
        <v>28.28</v>
      </c>
      <c r="I157" s="14"/>
      <c r="J157" s="15">
        <v>36.21</v>
      </c>
      <c r="K157" s="15">
        <v>39.26</v>
      </c>
      <c r="L157" s="15">
        <v>44.2</v>
      </c>
      <c r="M157" s="54"/>
      <c r="N157" s="15">
        <v>30.208368231000001</v>
      </c>
      <c r="O157" s="15">
        <v>5.5027652273000003</v>
      </c>
      <c r="P157" s="15" t="s">
        <v>16</v>
      </c>
      <c r="Q157" s="16" t="s">
        <v>16</v>
      </c>
      <c r="R157" s="37" t="s">
        <v>682</v>
      </c>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c r="IZ157" s="11"/>
    </row>
    <row r="158" spans="2:260" s="12" customFormat="1" ht="65.099999999999994" customHeight="1" x14ac:dyDescent="0.25">
      <c r="B158" s="3"/>
      <c r="C158" s="19" t="s">
        <v>358</v>
      </c>
      <c r="D158" s="17" t="s">
        <v>218</v>
      </c>
      <c r="E158" s="17">
        <v>8</v>
      </c>
      <c r="F158" s="14">
        <v>688.09</v>
      </c>
      <c r="G158" s="14">
        <v>437.41</v>
      </c>
      <c r="H158" s="14">
        <v>186.74</v>
      </c>
      <c r="I158" s="14"/>
      <c r="J158" s="14">
        <v>1082.96</v>
      </c>
      <c r="K158" s="14">
        <v>1584.3</v>
      </c>
      <c r="L158" s="14">
        <v>2395.5300000000002</v>
      </c>
      <c r="M158" s="54"/>
      <c r="N158" s="14">
        <v>33.290083353999997</v>
      </c>
      <c r="O158" s="31">
        <v>112.21764707999999</v>
      </c>
      <c r="P158" s="31" t="s">
        <v>16</v>
      </c>
      <c r="Q158" s="17" t="s">
        <v>16</v>
      </c>
      <c r="R158" s="38" t="s">
        <v>683</v>
      </c>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c r="IZ158" s="11"/>
    </row>
    <row r="159" spans="2:260" s="12" customFormat="1" ht="65.099999999999994" customHeight="1" x14ac:dyDescent="0.25">
      <c r="B159" s="3"/>
      <c r="C159" s="9" t="s">
        <v>219</v>
      </c>
      <c r="D159" s="16" t="s">
        <v>220</v>
      </c>
      <c r="E159" s="16">
        <v>8</v>
      </c>
      <c r="F159" s="15">
        <v>83</v>
      </c>
      <c r="G159" s="15">
        <v>76.03</v>
      </c>
      <c r="H159" s="15">
        <v>69.069999999999993</v>
      </c>
      <c r="I159" s="14"/>
      <c r="J159" s="15">
        <v>97.94</v>
      </c>
      <c r="K159" s="15">
        <v>111.86</v>
      </c>
      <c r="L159" s="15">
        <v>134.4</v>
      </c>
      <c r="M159" s="54"/>
      <c r="N159" s="15">
        <v>55.289175389</v>
      </c>
      <c r="O159" s="15">
        <v>39.188684723999998</v>
      </c>
      <c r="P159" s="15" t="s">
        <v>16</v>
      </c>
      <c r="Q159" s="16" t="s">
        <v>16</v>
      </c>
      <c r="R159" s="37" t="s">
        <v>684</v>
      </c>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c r="IZ159" s="11"/>
    </row>
    <row r="160" spans="2:260" s="12" customFormat="1" ht="65.099999999999994" customHeight="1" x14ac:dyDescent="0.25">
      <c r="B160" s="3"/>
      <c r="C160" s="19" t="s">
        <v>221</v>
      </c>
      <c r="D160" s="17" t="s">
        <v>222</v>
      </c>
      <c r="E160" s="17">
        <v>8</v>
      </c>
      <c r="F160" s="14">
        <v>15.38</v>
      </c>
      <c r="G160" s="14">
        <v>14.35</v>
      </c>
      <c r="H160" s="14">
        <v>13.33</v>
      </c>
      <c r="I160" s="14"/>
      <c r="J160" s="14">
        <v>15.65</v>
      </c>
      <c r="K160" s="14">
        <v>17.690000000000001</v>
      </c>
      <c r="L160" s="14">
        <v>21</v>
      </c>
      <c r="M160" s="54"/>
      <c r="N160" s="14">
        <v>57.097875414999997</v>
      </c>
      <c r="O160" s="31">
        <v>13.954742818000001</v>
      </c>
      <c r="P160" s="31" t="s">
        <v>16</v>
      </c>
      <c r="Q160" s="17" t="s">
        <v>16</v>
      </c>
      <c r="R160" s="38" t="s">
        <v>535</v>
      </c>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c r="IZ160" s="11"/>
    </row>
    <row r="161" spans="2:260" s="12" customFormat="1" ht="65.099999999999994" customHeight="1" x14ac:dyDescent="0.25">
      <c r="B161" s="3"/>
      <c r="C161" s="9" t="s">
        <v>223</v>
      </c>
      <c r="D161" s="16" t="s">
        <v>224</v>
      </c>
      <c r="E161" s="16">
        <v>7</v>
      </c>
      <c r="F161" s="15">
        <v>3.56</v>
      </c>
      <c r="G161" s="15">
        <v>3.23</v>
      </c>
      <c r="H161" s="15">
        <v>2.91</v>
      </c>
      <c r="I161" s="14"/>
      <c r="J161" s="15">
        <v>4.46</v>
      </c>
      <c r="K161" s="15">
        <v>5.0999999999999996</v>
      </c>
      <c r="L161" s="15">
        <v>6.15</v>
      </c>
      <c r="M161" s="54"/>
      <c r="N161" s="15">
        <v>46.014377131000003</v>
      </c>
      <c r="O161" s="15">
        <v>36.316752590999997</v>
      </c>
      <c r="P161" s="15" t="s">
        <v>16</v>
      </c>
      <c r="Q161" s="16" t="s">
        <v>16</v>
      </c>
      <c r="R161" s="37" t="s">
        <v>685</v>
      </c>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c r="IZ161" s="11"/>
    </row>
    <row r="162" spans="2:260" s="12" customFormat="1" ht="65.099999999999994" customHeight="1" x14ac:dyDescent="0.25">
      <c r="B162" s="3"/>
      <c r="C162" s="19" t="s">
        <v>419</v>
      </c>
      <c r="D162" s="17" t="s">
        <v>420</v>
      </c>
      <c r="E162" s="17">
        <v>8</v>
      </c>
      <c r="F162" s="14">
        <v>2.94</v>
      </c>
      <c r="G162" s="14">
        <v>2.64</v>
      </c>
      <c r="H162" s="14">
        <v>2.35</v>
      </c>
      <c r="I162" s="14"/>
      <c r="J162" s="14">
        <v>3.88</v>
      </c>
      <c r="K162" s="14">
        <v>4.46</v>
      </c>
      <c r="L162" s="14">
        <v>5.41</v>
      </c>
      <c r="M162" s="54"/>
      <c r="N162" s="14">
        <v>25.273917635</v>
      </c>
      <c r="O162" s="31">
        <v>2.4727244544999998</v>
      </c>
      <c r="P162" s="31" t="s">
        <v>16</v>
      </c>
      <c r="Q162" s="17" t="s">
        <v>16</v>
      </c>
      <c r="R162" s="38" t="s">
        <v>686</v>
      </c>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c r="IZ162" s="11"/>
    </row>
    <row r="163" spans="2:260" s="12" customFormat="1" ht="65.099999999999994" customHeight="1" x14ac:dyDescent="0.25">
      <c r="B163" s="3"/>
      <c r="C163" s="9" t="s">
        <v>225</v>
      </c>
      <c r="D163" s="16" t="s">
        <v>226</v>
      </c>
      <c r="E163" s="16">
        <v>7</v>
      </c>
      <c r="F163" s="15">
        <v>14.57</v>
      </c>
      <c r="G163" s="15">
        <v>13.26</v>
      </c>
      <c r="H163" s="15">
        <v>11.96</v>
      </c>
      <c r="I163" s="14"/>
      <c r="J163" s="15">
        <v>17.75</v>
      </c>
      <c r="K163" s="15">
        <v>20.350000000000001</v>
      </c>
      <c r="L163" s="15">
        <v>24.57</v>
      </c>
      <c r="M163" s="54"/>
      <c r="N163" s="15">
        <v>47.445402647000002</v>
      </c>
      <c r="O163" s="15">
        <v>116.56010804</v>
      </c>
      <c r="P163" s="15" t="s">
        <v>16</v>
      </c>
      <c r="Q163" s="16" t="s">
        <v>16</v>
      </c>
      <c r="R163" s="37" t="s">
        <v>687</v>
      </c>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c r="IZ163" s="11"/>
    </row>
    <row r="164" spans="2:260" s="12" customFormat="1" ht="65.099999999999994" customHeight="1" x14ac:dyDescent="0.25">
      <c r="B164" s="3"/>
      <c r="C164" s="19" t="s">
        <v>227</v>
      </c>
      <c r="D164" s="17" t="s">
        <v>228</v>
      </c>
      <c r="E164" s="17">
        <v>7</v>
      </c>
      <c r="F164" s="14">
        <v>24.74</v>
      </c>
      <c r="G164" s="14">
        <v>21.81</v>
      </c>
      <c r="H164" s="14">
        <v>18.89</v>
      </c>
      <c r="I164" s="14"/>
      <c r="J164" s="14">
        <v>34.200000000000003</v>
      </c>
      <c r="K164" s="14">
        <v>40.04</v>
      </c>
      <c r="L164" s="14">
        <v>49.5</v>
      </c>
      <c r="M164" s="54"/>
      <c r="N164" s="14">
        <v>31.714128986999999</v>
      </c>
      <c r="O164" s="31">
        <v>35.760265317999995</v>
      </c>
      <c r="P164" s="31" t="s">
        <v>16</v>
      </c>
      <c r="Q164" s="17" t="s">
        <v>16</v>
      </c>
      <c r="R164" s="38" t="s">
        <v>688</v>
      </c>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c r="IZ164" s="11"/>
    </row>
    <row r="165" spans="2:260" s="12" customFormat="1" ht="65.099999999999994" customHeight="1" x14ac:dyDescent="0.25">
      <c r="B165" s="3"/>
      <c r="C165" s="9" t="s">
        <v>229</v>
      </c>
      <c r="D165" s="16" t="s">
        <v>230</v>
      </c>
      <c r="E165" s="16">
        <v>8</v>
      </c>
      <c r="F165" s="15">
        <v>8.5500000000000007</v>
      </c>
      <c r="G165" s="15">
        <v>6.62</v>
      </c>
      <c r="H165" s="15">
        <v>4.6900000000000004</v>
      </c>
      <c r="I165" s="14"/>
      <c r="J165" s="15">
        <v>14.7</v>
      </c>
      <c r="K165" s="15">
        <v>18.55</v>
      </c>
      <c r="L165" s="15">
        <v>24.78</v>
      </c>
      <c r="M165" s="54"/>
      <c r="N165" s="15">
        <v>38.146493565999997</v>
      </c>
      <c r="O165" s="15">
        <v>38.740576909000005</v>
      </c>
      <c r="P165" s="15" t="s">
        <v>16</v>
      </c>
      <c r="Q165" s="16" t="s">
        <v>16</v>
      </c>
      <c r="R165" s="37" t="s">
        <v>689</v>
      </c>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c r="IZ165" s="11"/>
    </row>
    <row r="166" spans="2:260" s="12" customFormat="1" ht="65.099999999999994" customHeight="1" x14ac:dyDescent="0.25">
      <c r="B166" s="3"/>
      <c r="C166" s="19" t="s">
        <v>231</v>
      </c>
      <c r="D166" s="17" t="s">
        <v>232</v>
      </c>
      <c r="E166" s="17">
        <v>8</v>
      </c>
      <c r="F166" s="14">
        <v>4.67</v>
      </c>
      <c r="G166" s="14">
        <v>3.48</v>
      </c>
      <c r="H166" s="14">
        <v>2.2999999999999998</v>
      </c>
      <c r="I166" s="14"/>
      <c r="J166" s="14">
        <v>8.4499999999999993</v>
      </c>
      <c r="K166" s="14">
        <v>10.81</v>
      </c>
      <c r="L166" s="14">
        <v>14.63</v>
      </c>
      <c r="M166" s="54"/>
      <c r="N166" s="14">
        <v>33.05165848</v>
      </c>
      <c r="O166" s="31">
        <v>43.048062817999998</v>
      </c>
      <c r="P166" s="31" t="s">
        <v>16</v>
      </c>
      <c r="Q166" s="17" t="s">
        <v>16</v>
      </c>
      <c r="R166" s="38" t="s">
        <v>690</v>
      </c>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c r="IZ166" s="11"/>
    </row>
    <row r="167" spans="2:260" s="12" customFormat="1" ht="65.099999999999994" customHeight="1" x14ac:dyDescent="0.25">
      <c r="B167" s="3"/>
      <c r="C167" s="9" t="s">
        <v>233</v>
      </c>
      <c r="D167" s="16" t="s">
        <v>234</v>
      </c>
      <c r="E167" s="16">
        <v>7</v>
      </c>
      <c r="F167" s="15">
        <v>28.53</v>
      </c>
      <c r="G167" s="15">
        <v>26.08</v>
      </c>
      <c r="H167" s="15">
        <v>23.64</v>
      </c>
      <c r="I167" s="14"/>
      <c r="J167" s="15">
        <v>35.15</v>
      </c>
      <c r="K167" s="15">
        <v>40.03</v>
      </c>
      <c r="L167" s="15">
        <v>47.95</v>
      </c>
      <c r="M167" s="54"/>
      <c r="N167" s="15">
        <v>41.249139614000001</v>
      </c>
      <c r="O167" s="15">
        <v>79.503142045000004</v>
      </c>
      <c r="P167" s="15" t="s">
        <v>16</v>
      </c>
      <c r="Q167" s="16" t="s">
        <v>16</v>
      </c>
      <c r="R167" s="37" t="s">
        <v>691</v>
      </c>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c r="IZ167" s="11"/>
    </row>
    <row r="168" spans="2:260" s="12" customFormat="1" ht="65.099999999999994" customHeight="1" x14ac:dyDescent="0.25">
      <c r="B168" s="3"/>
      <c r="C168" s="19" t="s">
        <v>235</v>
      </c>
      <c r="D168" s="17" t="s">
        <v>236</v>
      </c>
      <c r="E168" s="17">
        <v>8</v>
      </c>
      <c r="F168" s="14">
        <v>8.4600000000000009</v>
      </c>
      <c r="G168" s="14">
        <v>7.28</v>
      </c>
      <c r="H168" s="14">
        <v>6.11</v>
      </c>
      <c r="I168" s="14"/>
      <c r="J168" s="14">
        <v>11.15</v>
      </c>
      <c r="K168" s="14">
        <v>13.49</v>
      </c>
      <c r="L168" s="14">
        <v>17.28</v>
      </c>
      <c r="M168" s="54"/>
      <c r="N168" s="14">
        <v>52.867605142999999</v>
      </c>
      <c r="O168" s="31">
        <v>106.77401381</v>
      </c>
      <c r="P168" s="31" t="s">
        <v>16</v>
      </c>
      <c r="Q168" s="17" t="s">
        <v>16</v>
      </c>
      <c r="R168" s="38" t="s">
        <v>692</v>
      </c>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c r="IZ168" s="11"/>
    </row>
    <row r="169" spans="2:260" s="12" customFormat="1" ht="65.099999999999994" customHeight="1" x14ac:dyDescent="0.25">
      <c r="B169" s="3"/>
      <c r="C169" s="9" t="s">
        <v>421</v>
      </c>
      <c r="D169" s="16" t="s">
        <v>422</v>
      </c>
      <c r="E169" s="16">
        <v>8</v>
      </c>
      <c r="F169" s="15">
        <v>6.68</v>
      </c>
      <c r="G169" s="15">
        <v>5.37</v>
      </c>
      <c r="H169" s="15">
        <v>4.07</v>
      </c>
      <c r="I169" s="14"/>
      <c r="J169" s="15">
        <v>10.89</v>
      </c>
      <c r="K169" s="15">
        <v>13.49</v>
      </c>
      <c r="L169" s="15">
        <v>17.7</v>
      </c>
      <c r="M169" s="54"/>
      <c r="N169" s="15">
        <v>26.417257418999998</v>
      </c>
      <c r="O169" s="15">
        <v>5.0581613454999994</v>
      </c>
      <c r="P169" s="15" t="s">
        <v>16</v>
      </c>
      <c r="Q169" s="16" t="s">
        <v>16</v>
      </c>
      <c r="R169" s="37" t="s">
        <v>693</v>
      </c>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c r="IZ169" s="11"/>
    </row>
    <row r="170" spans="2:260" s="12" customFormat="1" ht="65.099999999999994" customHeight="1" x14ac:dyDescent="0.25">
      <c r="B170" s="3"/>
      <c r="C170" s="19" t="s">
        <v>237</v>
      </c>
      <c r="D170" s="17" t="s">
        <v>238</v>
      </c>
      <c r="E170" s="17">
        <v>8</v>
      </c>
      <c r="F170" s="14">
        <v>11.38</v>
      </c>
      <c r="G170" s="14">
        <v>10.220000000000001</v>
      </c>
      <c r="H170" s="14">
        <v>9.06</v>
      </c>
      <c r="I170" s="14"/>
      <c r="J170" s="14">
        <v>13.22</v>
      </c>
      <c r="K170" s="14">
        <v>15.53</v>
      </c>
      <c r="L170" s="14">
        <v>19.28</v>
      </c>
      <c r="M170" s="54"/>
      <c r="N170" s="14">
        <v>51.878968288999999</v>
      </c>
      <c r="O170" s="31">
        <v>67.954685987999994</v>
      </c>
      <c r="P170" s="31" t="s">
        <v>16</v>
      </c>
      <c r="Q170" s="17" t="s">
        <v>16</v>
      </c>
      <c r="R170" s="38" t="s">
        <v>694</v>
      </c>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c r="IZ170" s="11"/>
    </row>
    <row r="171" spans="2:260" s="12" customFormat="1" ht="65.099999999999994" customHeight="1" x14ac:dyDescent="0.25">
      <c r="B171" s="3"/>
      <c r="C171" s="9" t="s">
        <v>239</v>
      </c>
      <c r="D171" s="16" t="s">
        <v>240</v>
      </c>
      <c r="E171" s="16">
        <v>8</v>
      </c>
      <c r="F171" s="15">
        <v>21.15</v>
      </c>
      <c r="G171" s="15">
        <v>19.12</v>
      </c>
      <c r="H171" s="15">
        <v>17.09</v>
      </c>
      <c r="I171" s="14"/>
      <c r="J171" s="15">
        <v>24.54</v>
      </c>
      <c r="K171" s="15">
        <v>28.59</v>
      </c>
      <c r="L171" s="15">
        <v>35.159999999999997</v>
      </c>
      <c r="M171" s="54"/>
      <c r="N171" s="15">
        <v>47.096275777000002</v>
      </c>
      <c r="O171" s="15">
        <v>88.414779095</v>
      </c>
      <c r="P171" s="15" t="s">
        <v>16</v>
      </c>
      <c r="Q171" s="16" t="s">
        <v>16</v>
      </c>
      <c r="R171" s="37" t="s">
        <v>695</v>
      </c>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c r="IZ171" s="11"/>
    </row>
    <row r="172" spans="2:260" s="12" customFormat="1" ht="65.099999999999994" customHeight="1" x14ac:dyDescent="0.25">
      <c r="B172" s="3"/>
      <c r="C172" s="19" t="s">
        <v>241</v>
      </c>
      <c r="D172" s="17" t="s">
        <v>242</v>
      </c>
      <c r="E172" s="17">
        <v>8</v>
      </c>
      <c r="F172" s="14">
        <v>11</v>
      </c>
      <c r="G172" s="14">
        <v>10.11</v>
      </c>
      <c r="H172" s="14">
        <v>9.2200000000000006</v>
      </c>
      <c r="I172" s="14"/>
      <c r="J172" s="14">
        <v>11.46</v>
      </c>
      <c r="K172" s="14">
        <v>13.23</v>
      </c>
      <c r="L172" s="14">
        <v>16.11</v>
      </c>
      <c r="M172" s="54"/>
      <c r="N172" s="14">
        <v>63.476869467999997</v>
      </c>
      <c r="O172" s="31">
        <v>7.2612459545000005</v>
      </c>
      <c r="P172" s="31" t="s">
        <v>16</v>
      </c>
      <c r="Q172" s="17" t="s">
        <v>16</v>
      </c>
      <c r="R172" s="38" t="s">
        <v>536</v>
      </c>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c r="IZ172" s="11"/>
    </row>
    <row r="173" spans="2:260" s="12" customFormat="1" ht="65.099999999999994" customHeight="1" x14ac:dyDescent="0.25">
      <c r="B173" s="3"/>
      <c r="C173" s="9" t="s">
        <v>243</v>
      </c>
      <c r="D173" s="16" t="s">
        <v>244</v>
      </c>
      <c r="E173" s="16">
        <v>7</v>
      </c>
      <c r="F173" s="15">
        <v>0.77</v>
      </c>
      <c r="G173" s="15">
        <v>0.15</v>
      </c>
      <c r="H173" s="15">
        <v>-0.45</v>
      </c>
      <c r="I173" s="14"/>
      <c r="J173" s="15">
        <v>2.62</v>
      </c>
      <c r="K173" s="15">
        <v>3.84</v>
      </c>
      <c r="L173" s="15">
        <v>5.83</v>
      </c>
      <c r="M173" s="54"/>
      <c r="N173" s="15">
        <v>33.929790881000002</v>
      </c>
      <c r="O173" s="15">
        <v>13.40770609</v>
      </c>
      <c r="P173" s="15" t="s">
        <v>16</v>
      </c>
      <c r="Q173" s="16" t="s">
        <v>16</v>
      </c>
      <c r="R173" s="37" t="s">
        <v>696</v>
      </c>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c r="IZ173" s="11"/>
    </row>
    <row r="174" spans="2:260" s="12" customFormat="1" ht="65.099999999999994" customHeight="1" x14ac:dyDescent="0.25">
      <c r="B174" s="3"/>
      <c r="C174" s="19" t="s">
        <v>382</v>
      </c>
      <c r="D174" s="17" t="s">
        <v>383</v>
      </c>
      <c r="E174" s="17">
        <v>8</v>
      </c>
      <c r="F174" s="14">
        <v>103.12</v>
      </c>
      <c r="G174" s="14">
        <v>70.53</v>
      </c>
      <c r="H174" s="14">
        <v>37.94</v>
      </c>
      <c r="I174" s="14"/>
      <c r="J174" s="14">
        <v>208.57</v>
      </c>
      <c r="K174" s="14">
        <v>273.74</v>
      </c>
      <c r="L174" s="14">
        <v>379.19</v>
      </c>
      <c r="M174" s="54"/>
      <c r="N174" s="14">
        <v>25.903469604000001</v>
      </c>
      <c r="O174" s="31">
        <v>14.823645819999999</v>
      </c>
      <c r="P174" s="31" t="s">
        <v>16</v>
      </c>
      <c r="Q174" s="17" t="s">
        <v>16</v>
      </c>
      <c r="R174" s="38" t="s">
        <v>697</v>
      </c>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c r="IZ174" s="11"/>
    </row>
    <row r="175" spans="2:260" s="12" customFormat="1" ht="65.099999999999994" customHeight="1" x14ac:dyDescent="0.25">
      <c r="B175" s="3"/>
      <c r="C175" s="9" t="s">
        <v>537</v>
      </c>
      <c r="D175" s="16" t="s">
        <v>538</v>
      </c>
      <c r="E175" s="16">
        <v>5</v>
      </c>
      <c r="F175" s="15">
        <v>6</v>
      </c>
      <c r="G175" s="15">
        <v>5.31</v>
      </c>
      <c r="H175" s="15">
        <v>4.62</v>
      </c>
      <c r="I175" s="14"/>
      <c r="J175" s="15">
        <v>7.94</v>
      </c>
      <c r="K175" s="15">
        <v>9.31</v>
      </c>
      <c r="L175" s="15">
        <v>11.54</v>
      </c>
      <c r="M175" s="54"/>
      <c r="N175" s="15">
        <v>53.798092291000003</v>
      </c>
      <c r="O175" s="15">
        <v>1.3402269091000001</v>
      </c>
      <c r="P175" s="15" t="s">
        <v>13</v>
      </c>
      <c r="Q175" s="16" t="s">
        <v>16</v>
      </c>
      <c r="R175" s="37" t="s">
        <v>539</v>
      </c>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c r="IZ175" s="11"/>
    </row>
    <row r="176" spans="2:260" s="12" customFormat="1" ht="65.099999999999994" customHeight="1" x14ac:dyDescent="0.25">
      <c r="B176" s="3"/>
      <c r="C176" s="19" t="s">
        <v>245</v>
      </c>
      <c r="D176" s="17" t="s">
        <v>246</v>
      </c>
      <c r="E176" s="17">
        <v>7</v>
      </c>
      <c r="F176" s="14">
        <v>72.459999999999994</v>
      </c>
      <c r="G176" s="14">
        <v>65.8</v>
      </c>
      <c r="H176" s="14">
        <v>59.14</v>
      </c>
      <c r="I176" s="14"/>
      <c r="J176" s="14">
        <v>84.9</v>
      </c>
      <c r="K176" s="14">
        <v>98.21</v>
      </c>
      <c r="L176" s="14">
        <v>119.76</v>
      </c>
      <c r="M176" s="54"/>
      <c r="N176" s="14">
        <v>34.107541576000003</v>
      </c>
      <c r="O176" s="31">
        <v>44.495070044999999</v>
      </c>
      <c r="P176" s="31" t="s">
        <v>16</v>
      </c>
      <c r="Q176" s="17" t="s">
        <v>16</v>
      </c>
      <c r="R176" s="38" t="s">
        <v>698</v>
      </c>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c r="IZ176" s="11"/>
    </row>
    <row r="177" spans="2:260" s="12" customFormat="1" ht="65.099999999999994" customHeight="1" x14ac:dyDescent="0.25">
      <c r="B177" s="3"/>
      <c r="C177" s="9" t="s">
        <v>247</v>
      </c>
      <c r="D177" s="16" t="s">
        <v>248</v>
      </c>
      <c r="E177" s="16">
        <v>8</v>
      </c>
      <c r="F177" s="15">
        <v>2.5099999999999998</v>
      </c>
      <c r="G177" s="15">
        <v>2</v>
      </c>
      <c r="H177" s="15">
        <v>1.5</v>
      </c>
      <c r="I177" s="14"/>
      <c r="J177" s="15">
        <v>3.02</v>
      </c>
      <c r="K177" s="15">
        <v>4.0199999999999996</v>
      </c>
      <c r="L177" s="15">
        <v>5.64</v>
      </c>
      <c r="M177" s="54"/>
      <c r="N177" s="15">
        <v>58.812199866999997</v>
      </c>
      <c r="O177" s="15">
        <v>10.098007136</v>
      </c>
      <c r="P177" s="15" t="s">
        <v>16</v>
      </c>
      <c r="Q177" s="16" t="s">
        <v>16</v>
      </c>
      <c r="R177" s="37" t="s">
        <v>699</v>
      </c>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c r="IZ177" s="11"/>
    </row>
    <row r="178" spans="2:260" s="12" customFormat="1" ht="65.099999999999994" customHeight="1" x14ac:dyDescent="0.25">
      <c r="B178" s="3"/>
      <c r="C178" s="19" t="s">
        <v>249</v>
      </c>
      <c r="D178" s="17" t="s">
        <v>250</v>
      </c>
      <c r="E178" s="17">
        <v>7</v>
      </c>
      <c r="F178" s="14">
        <v>3.42</v>
      </c>
      <c r="G178" s="14">
        <v>2.4500000000000002</v>
      </c>
      <c r="H178" s="14">
        <v>1.48</v>
      </c>
      <c r="I178" s="14"/>
      <c r="J178" s="14">
        <v>6.55</v>
      </c>
      <c r="K178" s="14">
        <v>8.48</v>
      </c>
      <c r="L178" s="14">
        <v>11.61</v>
      </c>
      <c r="M178" s="54"/>
      <c r="N178" s="14">
        <v>33.164827287000001</v>
      </c>
      <c r="O178" s="31">
        <v>16.846185727000002</v>
      </c>
      <c r="P178" s="31" t="s">
        <v>16</v>
      </c>
      <c r="Q178" s="17" t="s">
        <v>16</v>
      </c>
      <c r="R178" s="38" t="s">
        <v>700</v>
      </c>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c r="IZ178" s="11"/>
    </row>
    <row r="179" spans="2:260" s="12" customFormat="1" ht="65.099999999999994" customHeight="1" x14ac:dyDescent="0.25">
      <c r="B179" s="3"/>
      <c r="C179" s="9" t="s">
        <v>384</v>
      </c>
      <c r="D179" s="16" t="s">
        <v>385</v>
      </c>
      <c r="E179" s="16">
        <v>8</v>
      </c>
      <c r="F179" s="15">
        <v>221</v>
      </c>
      <c r="G179" s="15">
        <v>189.58</v>
      </c>
      <c r="H179" s="15">
        <v>158.16</v>
      </c>
      <c r="I179" s="14"/>
      <c r="J179" s="15">
        <v>285.67</v>
      </c>
      <c r="K179" s="15">
        <v>348.5</v>
      </c>
      <c r="L179" s="15">
        <v>450.17</v>
      </c>
      <c r="M179" s="54"/>
      <c r="N179" s="15">
        <v>52.371595816999999</v>
      </c>
      <c r="O179" s="15">
        <v>6.5952072827000006</v>
      </c>
      <c r="P179" s="15" t="s">
        <v>16</v>
      </c>
      <c r="Q179" s="16" t="s">
        <v>16</v>
      </c>
      <c r="R179" s="37" t="s">
        <v>701</v>
      </c>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c r="IZ179" s="11"/>
    </row>
    <row r="180" spans="2:260" s="12" customFormat="1" ht="65.099999999999994" customHeight="1" x14ac:dyDescent="0.25">
      <c r="B180" s="3"/>
      <c r="C180" s="19" t="s">
        <v>495</v>
      </c>
      <c r="D180" s="17" t="s">
        <v>496</v>
      </c>
      <c r="E180" s="17">
        <v>9</v>
      </c>
      <c r="F180" s="14">
        <v>0.31</v>
      </c>
      <c r="G180" s="14">
        <v>0.17</v>
      </c>
      <c r="H180" s="14">
        <v>0.03</v>
      </c>
      <c r="I180" s="14"/>
      <c r="J180" s="14">
        <v>0.66</v>
      </c>
      <c r="K180" s="14">
        <v>0.93</v>
      </c>
      <c r="L180" s="14">
        <v>1.38</v>
      </c>
      <c r="M180" s="54"/>
      <c r="N180" s="14">
        <v>80.971440027</v>
      </c>
      <c r="O180" s="31">
        <v>1.4038311818</v>
      </c>
      <c r="P180" s="31" t="s">
        <v>16</v>
      </c>
      <c r="Q180" s="17" t="s">
        <v>16</v>
      </c>
      <c r="R180" s="38" t="s">
        <v>702</v>
      </c>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c r="IZ180" s="11"/>
    </row>
    <row r="181" spans="2:260" s="12" customFormat="1" ht="65.099999999999994" customHeight="1" x14ac:dyDescent="0.25">
      <c r="B181" s="3"/>
      <c r="C181" s="9" t="s">
        <v>251</v>
      </c>
      <c r="D181" s="16" t="s">
        <v>252</v>
      </c>
      <c r="E181" s="16">
        <v>9</v>
      </c>
      <c r="F181" s="15">
        <v>45.03</v>
      </c>
      <c r="G181" s="15">
        <v>40.909999999999997</v>
      </c>
      <c r="H181" s="15">
        <v>36.799999999999997</v>
      </c>
      <c r="I181" s="14"/>
      <c r="J181" s="15">
        <v>54.62</v>
      </c>
      <c r="K181" s="15">
        <v>62.84</v>
      </c>
      <c r="L181" s="15">
        <v>76.14</v>
      </c>
      <c r="M181" s="54"/>
      <c r="N181" s="15">
        <v>63.897796434999997</v>
      </c>
      <c r="O181" s="15">
        <v>419.56528386000002</v>
      </c>
      <c r="P181" s="15" t="s">
        <v>16</v>
      </c>
      <c r="Q181" s="16" t="s">
        <v>16</v>
      </c>
      <c r="R181" s="37" t="s">
        <v>540</v>
      </c>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c r="IZ181" s="11"/>
    </row>
    <row r="182" spans="2:260" s="12" customFormat="1" ht="65.099999999999994" customHeight="1" x14ac:dyDescent="0.25">
      <c r="B182" s="3"/>
      <c r="C182" s="19" t="s">
        <v>251</v>
      </c>
      <c r="D182" s="17" t="s">
        <v>254</v>
      </c>
      <c r="E182" s="17">
        <v>9</v>
      </c>
      <c r="F182" s="14">
        <v>40.409999999999997</v>
      </c>
      <c r="G182" s="14">
        <v>36.770000000000003</v>
      </c>
      <c r="H182" s="14">
        <v>33.130000000000003</v>
      </c>
      <c r="I182" s="14"/>
      <c r="J182" s="14">
        <v>49.16</v>
      </c>
      <c r="K182" s="14">
        <v>56.43</v>
      </c>
      <c r="L182" s="14">
        <v>68.2</v>
      </c>
      <c r="M182" s="54"/>
      <c r="N182" s="14">
        <v>64.669267245</v>
      </c>
      <c r="O182" s="31">
        <v>1212.1154832</v>
      </c>
      <c r="P182" s="31" t="s">
        <v>16</v>
      </c>
      <c r="Q182" s="17" t="s">
        <v>16</v>
      </c>
      <c r="R182" s="38" t="s">
        <v>541</v>
      </c>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c r="IZ182" s="11"/>
    </row>
    <row r="183" spans="2:260" s="12" customFormat="1" ht="65.099999999999994" customHeight="1" x14ac:dyDescent="0.25">
      <c r="B183" s="3"/>
      <c r="C183" s="9" t="s">
        <v>255</v>
      </c>
      <c r="D183" s="16" t="s">
        <v>256</v>
      </c>
      <c r="E183" s="16">
        <v>8</v>
      </c>
      <c r="F183" s="15">
        <v>10.28</v>
      </c>
      <c r="G183" s="15">
        <v>8.7799999999999994</v>
      </c>
      <c r="H183" s="15">
        <v>7.28</v>
      </c>
      <c r="I183" s="14"/>
      <c r="J183" s="15">
        <v>14.24</v>
      </c>
      <c r="K183" s="15">
        <v>17.23</v>
      </c>
      <c r="L183" s="15">
        <v>22.08</v>
      </c>
      <c r="M183" s="54"/>
      <c r="N183" s="15">
        <v>55.963664467000001</v>
      </c>
      <c r="O183" s="15">
        <v>22.851623682</v>
      </c>
      <c r="P183" s="15" t="s">
        <v>16</v>
      </c>
      <c r="Q183" s="16" t="s">
        <v>16</v>
      </c>
      <c r="R183" s="37" t="s">
        <v>703</v>
      </c>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c r="IZ183" s="11"/>
    </row>
    <row r="184" spans="2:260" s="12" customFormat="1" ht="65.099999999999994" customHeight="1" x14ac:dyDescent="0.25">
      <c r="B184" s="3"/>
      <c r="C184" s="19" t="s">
        <v>344</v>
      </c>
      <c r="D184" s="17" t="s">
        <v>257</v>
      </c>
      <c r="E184" s="17">
        <v>8</v>
      </c>
      <c r="F184" s="14">
        <v>57.07</v>
      </c>
      <c r="G184" s="14">
        <v>50.38</v>
      </c>
      <c r="H184" s="14">
        <v>43.7</v>
      </c>
      <c r="I184" s="14"/>
      <c r="J184" s="14">
        <v>72.98</v>
      </c>
      <c r="K184" s="14">
        <v>86.34</v>
      </c>
      <c r="L184" s="14">
        <v>107.96</v>
      </c>
      <c r="M184" s="54"/>
      <c r="N184" s="14">
        <v>62.240010124000001</v>
      </c>
      <c r="O184" s="31">
        <v>441.73849823</v>
      </c>
      <c r="P184" s="31" t="s">
        <v>16</v>
      </c>
      <c r="Q184" s="17" t="s">
        <v>16</v>
      </c>
      <c r="R184" s="38" t="s">
        <v>542</v>
      </c>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c r="IZ184" s="11"/>
    </row>
    <row r="185" spans="2:260" s="12" customFormat="1" ht="65.099999999999994" customHeight="1" x14ac:dyDescent="0.25">
      <c r="B185" s="3"/>
      <c r="C185" s="9" t="s">
        <v>360</v>
      </c>
      <c r="D185" s="16" t="s">
        <v>258</v>
      </c>
      <c r="E185" s="16">
        <v>8</v>
      </c>
      <c r="F185" s="15">
        <v>3.06</v>
      </c>
      <c r="G185" s="15">
        <v>2.67</v>
      </c>
      <c r="H185" s="15">
        <v>2.29</v>
      </c>
      <c r="I185" s="14"/>
      <c r="J185" s="15">
        <v>4.03</v>
      </c>
      <c r="K185" s="15">
        <v>4.79</v>
      </c>
      <c r="L185" s="15">
        <v>6.03</v>
      </c>
      <c r="M185" s="54"/>
      <c r="N185" s="15">
        <v>36.328483745</v>
      </c>
      <c r="O185" s="15">
        <v>6.4431991817999998</v>
      </c>
      <c r="P185" s="15" t="s">
        <v>16</v>
      </c>
      <c r="Q185" s="16" t="s">
        <v>16</v>
      </c>
      <c r="R185" s="37" t="s">
        <v>704</v>
      </c>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c r="IZ185" s="11"/>
    </row>
    <row r="186" spans="2:260" s="12" customFormat="1" ht="65.099999999999994" customHeight="1" x14ac:dyDescent="0.25">
      <c r="B186" s="3"/>
      <c r="C186" s="19" t="s">
        <v>351</v>
      </c>
      <c r="D186" s="17" t="s">
        <v>259</v>
      </c>
      <c r="E186" s="17">
        <v>7</v>
      </c>
      <c r="F186" s="14">
        <v>11.15</v>
      </c>
      <c r="G186" s="14">
        <v>9.5</v>
      </c>
      <c r="H186" s="14">
        <v>7.86</v>
      </c>
      <c r="I186" s="14"/>
      <c r="J186" s="14">
        <v>16.170000000000002</v>
      </c>
      <c r="K186" s="14">
        <v>19.45</v>
      </c>
      <c r="L186" s="14">
        <v>24.77</v>
      </c>
      <c r="M186" s="54"/>
      <c r="N186" s="14">
        <v>32.411493145000001</v>
      </c>
      <c r="O186" s="31">
        <v>13.034619909</v>
      </c>
      <c r="P186" s="31" t="s">
        <v>16</v>
      </c>
      <c r="Q186" s="17" t="s">
        <v>16</v>
      </c>
      <c r="R186" s="38" t="s">
        <v>705</v>
      </c>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c r="IZ186" s="11"/>
    </row>
    <row r="187" spans="2:260" s="12" customFormat="1" ht="65.099999999999994" customHeight="1" x14ac:dyDescent="0.25">
      <c r="B187" s="3"/>
      <c r="C187" s="9" t="s">
        <v>363</v>
      </c>
      <c r="D187" s="16" t="s">
        <v>260</v>
      </c>
      <c r="E187" s="16">
        <v>8</v>
      </c>
      <c r="F187" s="15">
        <v>7.5</v>
      </c>
      <c r="G187" s="15">
        <v>5.28</v>
      </c>
      <c r="H187" s="15">
        <v>3.07</v>
      </c>
      <c r="I187" s="14"/>
      <c r="J187" s="15">
        <v>14.66</v>
      </c>
      <c r="K187" s="15">
        <v>19.079999999999998</v>
      </c>
      <c r="L187" s="15">
        <v>26.24</v>
      </c>
      <c r="M187" s="54"/>
      <c r="N187" s="15">
        <v>33.652811462000003</v>
      </c>
      <c r="O187" s="15">
        <v>16.513381227</v>
      </c>
      <c r="P187" s="15" t="s">
        <v>16</v>
      </c>
      <c r="Q187" s="16" t="s">
        <v>16</v>
      </c>
      <c r="R187" s="37" t="s">
        <v>706</v>
      </c>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c r="IZ187" s="11"/>
    </row>
    <row r="188" spans="2:260" s="12" customFormat="1" ht="65.099999999999994" customHeight="1" x14ac:dyDescent="0.25">
      <c r="B188" s="3"/>
      <c r="C188" s="19" t="s">
        <v>362</v>
      </c>
      <c r="D188" s="17" t="s">
        <v>261</v>
      </c>
      <c r="E188" s="17">
        <v>9</v>
      </c>
      <c r="F188" s="14">
        <v>54.73</v>
      </c>
      <c r="G188" s="14">
        <v>51.37</v>
      </c>
      <c r="H188" s="14">
        <v>48.02</v>
      </c>
      <c r="I188" s="14"/>
      <c r="J188" s="14">
        <v>55.43</v>
      </c>
      <c r="K188" s="14">
        <v>62.13</v>
      </c>
      <c r="L188" s="14">
        <v>72.989999999999995</v>
      </c>
      <c r="M188" s="54"/>
      <c r="N188" s="14">
        <v>65.604058332999998</v>
      </c>
      <c r="O188" s="31">
        <v>71.853241863999997</v>
      </c>
      <c r="P188" s="31" t="s">
        <v>16</v>
      </c>
      <c r="Q188" s="17" t="s">
        <v>16</v>
      </c>
      <c r="R188" s="38" t="s">
        <v>707</v>
      </c>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c r="IZ188" s="11"/>
    </row>
    <row r="189" spans="2:260" s="12" customFormat="1" ht="65.099999999999994" customHeight="1" x14ac:dyDescent="0.25">
      <c r="B189" s="3"/>
      <c r="C189" s="9" t="s">
        <v>347</v>
      </c>
      <c r="D189" s="16" t="s">
        <v>262</v>
      </c>
      <c r="E189" s="16">
        <v>7</v>
      </c>
      <c r="F189" s="15">
        <v>3.74</v>
      </c>
      <c r="G189" s="15">
        <v>3.27</v>
      </c>
      <c r="H189" s="15">
        <v>2.81</v>
      </c>
      <c r="I189" s="14"/>
      <c r="J189" s="15">
        <v>4.8</v>
      </c>
      <c r="K189" s="15">
        <v>5.72</v>
      </c>
      <c r="L189" s="15">
        <v>7.22</v>
      </c>
      <c r="M189" s="54"/>
      <c r="N189" s="15">
        <v>40.776710901999998</v>
      </c>
      <c r="O189" s="15">
        <v>2.8634041363999998</v>
      </c>
      <c r="P189" s="15" t="s">
        <v>16</v>
      </c>
      <c r="Q189" s="16" t="s">
        <v>16</v>
      </c>
      <c r="R189" s="37" t="s">
        <v>708</v>
      </c>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c r="IZ189" s="11"/>
    </row>
    <row r="190" spans="2:260" s="12" customFormat="1" ht="65.099999999999994" customHeight="1" x14ac:dyDescent="0.25">
      <c r="B190" s="3"/>
      <c r="C190" s="19" t="s">
        <v>486</v>
      </c>
      <c r="D190" s="17" t="s">
        <v>263</v>
      </c>
      <c r="E190" s="17">
        <v>8</v>
      </c>
      <c r="F190" s="14">
        <v>18.45</v>
      </c>
      <c r="G190" s="14">
        <v>16.95</v>
      </c>
      <c r="H190" s="14">
        <v>15.46</v>
      </c>
      <c r="I190" s="14"/>
      <c r="J190" s="14">
        <v>21.95</v>
      </c>
      <c r="K190" s="14">
        <v>24.93</v>
      </c>
      <c r="L190" s="14">
        <v>29.76</v>
      </c>
      <c r="M190" s="54"/>
      <c r="N190" s="14">
        <v>52.198547665</v>
      </c>
      <c r="O190" s="31">
        <v>5.9611876818000002</v>
      </c>
      <c r="P190" s="31" t="s">
        <v>16</v>
      </c>
      <c r="Q190" s="17" t="s">
        <v>16</v>
      </c>
      <c r="R190" s="38" t="s">
        <v>709</v>
      </c>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c r="IZ190" s="11"/>
    </row>
    <row r="191" spans="2:260" s="12" customFormat="1" ht="65.099999999999994" customHeight="1" x14ac:dyDescent="0.25">
      <c r="B191" s="3"/>
      <c r="C191" s="9" t="s">
        <v>489</v>
      </c>
      <c r="D191" s="16" t="s">
        <v>490</v>
      </c>
      <c r="E191" s="16">
        <v>7</v>
      </c>
      <c r="F191" s="15">
        <v>70.569999999999993</v>
      </c>
      <c r="G191" s="15">
        <v>52.9</v>
      </c>
      <c r="H191" s="15">
        <v>35.24</v>
      </c>
      <c r="I191" s="14"/>
      <c r="J191" s="15">
        <v>109.71</v>
      </c>
      <c r="K191" s="15">
        <v>145.03</v>
      </c>
      <c r="L191" s="15">
        <v>202.18</v>
      </c>
      <c r="M191" s="54"/>
      <c r="N191" s="15">
        <v>31.823104321999999</v>
      </c>
      <c r="O191" s="15">
        <v>2.2065868295</v>
      </c>
      <c r="P191" s="15" t="s">
        <v>16</v>
      </c>
      <c r="Q191" s="16" t="s">
        <v>16</v>
      </c>
      <c r="R191" s="37" t="s">
        <v>710</v>
      </c>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c r="IZ191" s="11"/>
    </row>
    <row r="192" spans="2:260" s="12" customFormat="1" ht="65.099999999999994" customHeight="1" x14ac:dyDescent="0.25">
      <c r="B192" s="3"/>
      <c r="C192" s="19" t="s">
        <v>253</v>
      </c>
      <c r="D192" s="17" t="s">
        <v>264</v>
      </c>
      <c r="E192" s="17">
        <v>8</v>
      </c>
      <c r="F192" s="14">
        <v>1.58</v>
      </c>
      <c r="G192" s="14">
        <v>1.29</v>
      </c>
      <c r="H192" s="14">
        <v>1</v>
      </c>
      <c r="I192" s="14"/>
      <c r="J192" s="14">
        <v>2.4</v>
      </c>
      <c r="K192" s="14">
        <v>2.97</v>
      </c>
      <c r="L192" s="14">
        <v>3.89</v>
      </c>
      <c r="M192" s="54"/>
      <c r="N192" s="14">
        <v>36.690096746000002</v>
      </c>
      <c r="O192" s="31">
        <v>4.4007919091000005</v>
      </c>
      <c r="P192" s="31" t="s">
        <v>16</v>
      </c>
      <c r="Q192" s="17" t="s">
        <v>16</v>
      </c>
      <c r="R192" s="38" t="s">
        <v>711</v>
      </c>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c r="IZ192" s="11"/>
    </row>
    <row r="193" spans="2:260" s="12" customFormat="1" ht="65.099999999999994" customHeight="1" x14ac:dyDescent="0.25">
      <c r="B193" s="3"/>
      <c r="C193" s="9" t="s">
        <v>491</v>
      </c>
      <c r="D193" s="16" t="s">
        <v>265</v>
      </c>
      <c r="E193" s="16">
        <v>7</v>
      </c>
      <c r="F193" s="15">
        <v>1.17</v>
      </c>
      <c r="G193" s="15">
        <v>0.83</v>
      </c>
      <c r="H193" s="15">
        <v>0.49</v>
      </c>
      <c r="I193" s="14"/>
      <c r="J193" s="15">
        <v>2.2599999999999998</v>
      </c>
      <c r="K193" s="15">
        <v>2.93</v>
      </c>
      <c r="L193" s="15">
        <v>4.03</v>
      </c>
      <c r="M193" s="54"/>
      <c r="N193" s="15">
        <v>41.009008119999997</v>
      </c>
      <c r="O193" s="15">
        <v>2.7970700000000002</v>
      </c>
      <c r="P193" s="15" t="s">
        <v>16</v>
      </c>
      <c r="Q193" s="16" t="s">
        <v>16</v>
      </c>
      <c r="R193" s="37" t="s">
        <v>712</v>
      </c>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c r="IZ193" s="11"/>
    </row>
    <row r="194" spans="2:260" s="12" customFormat="1" ht="65.099999999999994" customHeight="1" x14ac:dyDescent="0.25">
      <c r="B194" s="3"/>
      <c r="C194" s="19" t="s">
        <v>543</v>
      </c>
      <c r="D194" s="17" t="s">
        <v>266</v>
      </c>
      <c r="E194" s="17">
        <v>8</v>
      </c>
      <c r="F194" s="14">
        <v>18.14</v>
      </c>
      <c r="G194" s="14">
        <v>15.58</v>
      </c>
      <c r="H194" s="14">
        <v>13.02</v>
      </c>
      <c r="I194" s="14"/>
      <c r="J194" s="14">
        <v>24.38</v>
      </c>
      <c r="K194" s="14">
        <v>29.49</v>
      </c>
      <c r="L194" s="14">
        <v>37.78</v>
      </c>
      <c r="M194" s="54"/>
      <c r="N194" s="14">
        <v>62.941438394999999</v>
      </c>
      <c r="O194" s="31">
        <v>175.63236390999998</v>
      </c>
      <c r="P194" s="31" t="s">
        <v>16</v>
      </c>
      <c r="Q194" s="17" t="s">
        <v>16</v>
      </c>
      <c r="R194" s="38" t="s">
        <v>713</v>
      </c>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c r="IZ194" s="11"/>
    </row>
    <row r="195" spans="2:260" s="12" customFormat="1" ht="65.099999999999994" customHeight="1" x14ac:dyDescent="0.25">
      <c r="B195" s="3"/>
      <c r="C195" s="9" t="s">
        <v>497</v>
      </c>
      <c r="D195" s="16" t="s">
        <v>267</v>
      </c>
      <c r="E195" s="16">
        <v>7</v>
      </c>
      <c r="F195" s="15">
        <v>0.27</v>
      </c>
      <c r="G195" s="15">
        <v>0.15</v>
      </c>
      <c r="H195" s="15">
        <v>0.04</v>
      </c>
      <c r="I195" s="14"/>
      <c r="J195" s="15">
        <v>0.64</v>
      </c>
      <c r="K195" s="15">
        <v>0.86</v>
      </c>
      <c r="L195" s="15">
        <v>1.23</v>
      </c>
      <c r="M195" s="54"/>
      <c r="N195" s="15">
        <v>18.013482933999999</v>
      </c>
      <c r="O195" s="15">
        <v>5.1589328182000003</v>
      </c>
      <c r="P195" s="15" t="s">
        <v>16</v>
      </c>
      <c r="Q195" s="16" t="s">
        <v>16</v>
      </c>
      <c r="R195" s="37" t="s">
        <v>714</v>
      </c>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c r="IZ195" s="11"/>
    </row>
    <row r="196" spans="2:260" s="12" customFormat="1" ht="65.099999999999994" customHeight="1" x14ac:dyDescent="0.25">
      <c r="B196" s="3"/>
      <c r="C196" s="19" t="s">
        <v>402</v>
      </c>
      <c r="D196" s="17" t="s">
        <v>268</v>
      </c>
      <c r="E196" s="17">
        <v>9</v>
      </c>
      <c r="F196" s="14">
        <v>4.6900000000000004</v>
      </c>
      <c r="G196" s="14">
        <v>4.1900000000000004</v>
      </c>
      <c r="H196" s="14">
        <v>3.7</v>
      </c>
      <c r="I196" s="14"/>
      <c r="J196" s="14">
        <v>5.77</v>
      </c>
      <c r="K196" s="14">
        <v>6.75</v>
      </c>
      <c r="L196" s="14">
        <v>8.34</v>
      </c>
      <c r="M196" s="54"/>
      <c r="N196" s="14">
        <v>57.744124478000003</v>
      </c>
      <c r="O196" s="31">
        <v>12.166173090000001</v>
      </c>
      <c r="P196" s="31" t="s">
        <v>16</v>
      </c>
      <c r="Q196" s="17" t="s">
        <v>16</v>
      </c>
      <c r="R196" s="38" t="s">
        <v>715</v>
      </c>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c r="IZ196" s="11"/>
    </row>
    <row r="197" spans="2:260" s="12" customFormat="1" ht="65.099999999999994" customHeight="1" x14ac:dyDescent="0.25">
      <c r="B197" s="3"/>
      <c r="C197" s="9" t="s">
        <v>512</v>
      </c>
      <c r="D197" s="16" t="s">
        <v>498</v>
      </c>
      <c r="E197" s="16">
        <v>9</v>
      </c>
      <c r="F197" s="15">
        <v>0.45</v>
      </c>
      <c r="G197" s="15">
        <v>0.14000000000000001</v>
      </c>
      <c r="H197" s="15">
        <v>-0.15</v>
      </c>
      <c r="I197" s="14"/>
      <c r="J197" s="15">
        <v>1.39</v>
      </c>
      <c r="K197" s="15">
        <v>1.99</v>
      </c>
      <c r="L197" s="15">
        <v>2.97</v>
      </c>
      <c r="M197" s="54"/>
      <c r="N197" s="15">
        <v>66.096241376999998</v>
      </c>
      <c r="O197" s="15">
        <v>2.3448344090999997</v>
      </c>
      <c r="P197" s="15" t="s">
        <v>16</v>
      </c>
      <c r="Q197" s="16" t="s">
        <v>16</v>
      </c>
      <c r="R197" s="37" t="s">
        <v>716</v>
      </c>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c r="IZ197" s="11"/>
    </row>
    <row r="198" spans="2:260" s="12" customFormat="1" ht="65.099999999999994" customHeight="1" x14ac:dyDescent="0.25">
      <c r="B198" s="3"/>
      <c r="C198" s="19" t="s">
        <v>480</v>
      </c>
      <c r="D198" s="17" t="s">
        <v>269</v>
      </c>
      <c r="E198" s="17">
        <v>8</v>
      </c>
      <c r="F198" s="14">
        <v>35.51</v>
      </c>
      <c r="G198" s="14">
        <v>32.11</v>
      </c>
      <c r="H198" s="14">
        <v>28.71</v>
      </c>
      <c r="I198" s="14"/>
      <c r="J198" s="14">
        <v>43.15</v>
      </c>
      <c r="K198" s="14">
        <v>49.94</v>
      </c>
      <c r="L198" s="14">
        <v>60.93</v>
      </c>
      <c r="M198" s="54"/>
      <c r="N198" s="14">
        <v>58.830084073999998</v>
      </c>
      <c r="O198" s="31">
        <v>180.79400914000001</v>
      </c>
      <c r="P198" s="31" t="s">
        <v>16</v>
      </c>
      <c r="Q198" s="17" t="s">
        <v>16</v>
      </c>
      <c r="R198" s="38" t="s">
        <v>717</v>
      </c>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c r="IZ198" s="11"/>
    </row>
    <row r="199" spans="2:260" s="12" customFormat="1" ht="65.099999999999994" customHeight="1" x14ac:dyDescent="0.25">
      <c r="B199" s="3"/>
      <c r="C199" s="9" t="s">
        <v>346</v>
      </c>
      <c r="D199" s="16" t="s">
        <v>270</v>
      </c>
      <c r="E199" s="16">
        <v>7</v>
      </c>
      <c r="F199" s="15">
        <v>8.17</v>
      </c>
      <c r="G199" s="15">
        <v>7.26</v>
      </c>
      <c r="H199" s="15">
        <v>6.36</v>
      </c>
      <c r="I199" s="14"/>
      <c r="J199" s="15">
        <v>10.84</v>
      </c>
      <c r="K199" s="15">
        <v>12.64</v>
      </c>
      <c r="L199" s="15">
        <v>15.57</v>
      </c>
      <c r="M199" s="54"/>
      <c r="N199" s="15">
        <v>36.379900769000002</v>
      </c>
      <c r="O199" s="15">
        <v>9.4680672273000006</v>
      </c>
      <c r="P199" s="15" t="s">
        <v>16</v>
      </c>
      <c r="Q199" s="16" t="s">
        <v>16</v>
      </c>
      <c r="R199" s="37" t="s">
        <v>718</v>
      </c>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c r="IZ199" s="11"/>
    </row>
    <row r="200" spans="2:260" s="12" customFormat="1" ht="65.099999999999994" customHeight="1" x14ac:dyDescent="0.25">
      <c r="B200" s="3"/>
      <c r="C200" s="19" t="s">
        <v>473</v>
      </c>
      <c r="D200" s="17" t="s">
        <v>271</v>
      </c>
      <c r="E200" s="17">
        <v>7</v>
      </c>
      <c r="F200" s="14">
        <v>13.65</v>
      </c>
      <c r="G200" s="14">
        <v>12.08</v>
      </c>
      <c r="H200" s="14">
        <v>10.52</v>
      </c>
      <c r="I200" s="14"/>
      <c r="J200" s="14">
        <v>17.21</v>
      </c>
      <c r="K200" s="14">
        <v>20.329999999999998</v>
      </c>
      <c r="L200" s="14">
        <v>25.39</v>
      </c>
      <c r="M200" s="54"/>
      <c r="N200" s="14">
        <v>49.408769585000002</v>
      </c>
      <c r="O200" s="31">
        <v>131.75259836000001</v>
      </c>
      <c r="P200" s="31" t="s">
        <v>16</v>
      </c>
      <c r="Q200" s="17" t="s">
        <v>16</v>
      </c>
      <c r="R200" s="38" t="s">
        <v>719</v>
      </c>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c r="IZ200" s="11"/>
    </row>
    <row r="201" spans="2:260" s="12" customFormat="1" ht="65.099999999999994" customHeight="1" x14ac:dyDescent="0.25">
      <c r="B201" s="3"/>
      <c r="C201" s="9" t="s">
        <v>272</v>
      </c>
      <c r="D201" s="16" t="s">
        <v>273</v>
      </c>
      <c r="E201" s="16">
        <v>8</v>
      </c>
      <c r="F201" s="15">
        <v>29.09</v>
      </c>
      <c r="G201" s="15">
        <v>26.43</v>
      </c>
      <c r="H201" s="15">
        <v>23.77</v>
      </c>
      <c r="I201" s="14"/>
      <c r="J201" s="15">
        <v>35.31</v>
      </c>
      <c r="K201" s="15">
        <v>40.619999999999997</v>
      </c>
      <c r="L201" s="15">
        <v>49.23</v>
      </c>
      <c r="M201" s="54"/>
      <c r="N201" s="15">
        <v>44.755412753999998</v>
      </c>
      <c r="O201" s="15">
        <v>368.18222441</v>
      </c>
      <c r="P201" s="15" t="s">
        <v>16</v>
      </c>
      <c r="Q201" s="16" t="s">
        <v>16</v>
      </c>
      <c r="R201" s="37" t="s">
        <v>720</v>
      </c>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c r="IZ201" s="11"/>
    </row>
    <row r="202" spans="2:260" s="12" customFormat="1" ht="65.099999999999994" customHeight="1" x14ac:dyDescent="0.25">
      <c r="B202" s="3"/>
      <c r="C202" s="19" t="s">
        <v>274</v>
      </c>
      <c r="D202" s="17" t="s">
        <v>275</v>
      </c>
      <c r="E202" s="17">
        <v>7</v>
      </c>
      <c r="F202" s="14">
        <v>7.13</v>
      </c>
      <c r="G202" s="14">
        <v>6.48</v>
      </c>
      <c r="H202" s="14">
        <v>5.83</v>
      </c>
      <c r="I202" s="14"/>
      <c r="J202" s="14">
        <v>9.0399999999999991</v>
      </c>
      <c r="K202" s="14">
        <v>10.33</v>
      </c>
      <c r="L202" s="14">
        <v>12.42</v>
      </c>
      <c r="M202" s="54"/>
      <c r="N202" s="14">
        <v>46.889703314000002</v>
      </c>
      <c r="O202" s="31">
        <v>6.6543524999999999</v>
      </c>
      <c r="P202" s="31" t="s">
        <v>16</v>
      </c>
      <c r="Q202" s="17" t="s">
        <v>16</v>
      </c>
      <c r="R202" s="38" t="s">
        <v>721</v>
      </c>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c r="IZ202" s="11"/>
    </row>
    <row r="203" spans="2:260" s="12" customFormat="1" ht="65.099999999999994" customHeight="1" x14ac:dyDescent="0.25">
      <c r="B203" s="3"/>
      <c r="C203" s="9" t="s">
        <v>274</v>
      </c>
      <c r="D203" s="16" t="s">
        <v>276</v>
      </c>
      <c r="E203" s="16">
        <v>8</v>
      </c>
      <c r="F203" s="15">
        <v>36.96</v>
      </c>
      <c r="G203" s="15">
        <v>33.49</v>
      </c>
      <c r="H203" s="15">
        <v>30.02</v>
      </c>
      <c r="I203" s="14"/>
      <c r="J203" s="15">
        <v>46.99</v>
      </c>
      <c r="K203" s="15">
        <v>53.92</v>
      </c>
      <c r="L203" s="15">
        <v>65.14</v>
      </c>
      <c r="M203" s="54"/>
      <c r="N203" s="15">
        <v>49.058364097000002</v>
      </c>
      <c r="O203" s="15">
        <v>43.266147044999997</v>
      </c>
      <c r="P203" s="15" t="s">
        <v>16</v>
      </c>
      <c r="Q203" s="16" t="s">
        <v>16</v>
      </c>
      <c r="R203" s="37" t="s">
        <v>722</v>
      </c>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c r="IZ203" s="11"/>
    </row>
    <row r="204" spans="2:260" s="12" customFormat="1" ht="65.099999999999994" customHeight="1" x14ac:dyDescent="0.25">
      <c r="B204" s="3"/>
      <c r="C204" s="19" t="s">
        <v>277</v>
      </c>
      <c r="D204" s="17" t="s">
        <v>481</v>
      </c>
      <c r="E204" s="17">
        <v>9</v>
      </c>
      <c r="F204" s="14">
        <v>13.01</v>
      </c>
      <c r="G204" s="14">
        <v>11.77</v>
      </c>
      <c r="H204" s="14">
        <v>10.53</v>
      </c>
      <c r="I204" s="14"/>
      <c r="J204" s="14">
        <v>16.239999999999998</v>
      </c>
      <c r="K204" s="14">
        <v>18.71</v>
      </c>
      <c r="L204" s="14">
        <v>22.71</v>
      </c>
      <c r="M204" s="54"/>
      <c r="N204" s="14">
        <v>54.297223500000001</v>
      </c>
      <c r="O204" s="31">
        <v>1.9887554090999999</v>
      </c>
      <c r="P204" s="31" t="s">
        <v>16</v>
      </c>
      <c r="Q204" s="17" t="s">
        <v>16</v>
      </c>
      <c r="R204" s="38" t="s">
        <v>723</v>
      </c>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c r="IZ204" s="11"/>
    </row>
    <row r="205" spans="2:260" s="12" customFormat="1" ht="65.099999999999994" customHeight="1" x14ac:dyDescent="0.25">
      <c r="B205" s="3"/>
      <c r="C205" s="9" t="s">
        <v>277</v>
      </c>
      <c r="D205" s="16" t="s">
        <v>371</v>
      </c>
      <c r="E205" s="16">
        <v>8</v>
      </c>
      <c r="F205" s="15">
        <v>13.6</v>
      </c>
      <c r="G205" s="15">
        <v>12.65</v>
      </c>
      <c r="H205" s="15">
        <v>11.7</v>
      </c>
      <c r="I205" s="14"/>
      <c r="J205" s="15">
        <v>16.32</v>
      </c>
      <c r="K205" s="15">
        <v>18.21</v>
      </c>
      <c r="L205" s="15">
        <v>21.28</v>
      </c>
      <c r="M205" s="54"/>
      <c r="N205" s="15">
        <v>41.471994033000001</v>
      </c>
      <c r="O205" s="15">
        <v>2.4737389544999999</v>
      </c>
      <c r="P205" s="15" t="s">
        <v>16</v>
      </c>
      <c r="Q205" s="16" t="s">
        <v>16</v>
      </c>
      <c r="R205" s="37" t="s">
        <v>724</v>
      </c>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c r="IZ205" s="11"/>
    </row>
    <row r="206" spans="2:260" s="12" customFormat="1" ht="65.099999999999994" customHeight="1" x14ac:dyDescent="0.25">
      <c r="B206" s="3"/>
      <c r="C206" s="19" t="s">
        <v>277</v>
      </c>
      <c r="D206" s="17" t="s">
        <v>278</v>
      </c>
      <c r="E206" s="17">
        <v>7</v>
      </c>
      <c r="F206" s="14">
        <v>26.41</v>
      </c>
      <c r="G206" s="14">
        <v>24.38</v>
      </c>
      <c r="H206" s="14">
        <v>22.36</v>
      </c>
      <c r="I206" s="14"/>
      <c r="J206" s="14">
        <v>32</v>
      </c>
      <c r="K206" s="14">
        <v>36.04</v>
      </c>
      <c r="L206" s="14">
        <v>42.58</v>
      </c>
      <c r="M206" s="54"/>
      <c r="N206" s="14">
        <v>46.991397743999997</v>
      </c>
      <c r="O206" s="31">
        <v>84.374927772999996</v>
      </c>
      <c r="P206" s="31" t="s">
        <v>16</v>
      </c>
      <c r="Q206" s="17" t="s">
        <v>16</v>
      </c>
      <c r="R206" s="38" t="s">
        <v>725</v>
      </c>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c r="IZ206" s="11"/>
    </row>
    <row r="207" spans="2:260" s="12" customFormat="1" ht="65.099999999999994" customHeight="1" x14ac:dyDescent="0.25">
      <c r="B207" s="3"/>
      <c r="C207" s="9" t="s">
        <v>279</v>
      </c>
      <c r="D207" s="16" t="s">
        <v>280</v>
      </c>
      <c r="E207" s="16">
        <v>8</v>
      </c>
      <c r="F207" s="15">
        <v>15.38</v>
      </c>
      <c r="G207" s="15">
        <v>13.15</v>
      </c>
      <c r="H207" s="15">
        <v>10.93</v>
      </c>
      <c r="I207" s="14"/>
      <c r="J207" s="15">
        <v>21.39</v>
      </c>
      <c r="K207" s="15">
        <v>25.83</v>
      </c>
      <c r="L207" s="15">
        <v>33.020000000000003</v>
      </c>
      <c r="M207" s="54"/>
      <c r="N207" s="15">
        <v>45.629643135999999</v>
      </c>
      <c r="O207" s="15">
        <v>21.414746909000002</v>
      </c>
      <c r="P207" s="15" t="s">
        <v>16</v>
      </c>
      <c r="Q207" s="16" t="s">
        <v>16</v>
      </c>
      <c r="R207" s="37" t="s">
        <v>726</v>
      </c>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c r="IZ207" s="11"/>
    </row>
    <row r="208" spans="2:260" s="12" customFormat="1" ht="65.099999999999994" customHeight="1" x14ac:dyDescent="0.25">
      <c r="B208" s="3"/>
      <c r="C208" s="19" t="s">
        <v>393</v>
      </c>
      <c r="D208" s="17" t="s">
        <v>394</v>
      </c>
      <c r="E208" s="17">
        <v>8</v>
      </c>
      <c r="F208" s="14">
        <v>4.5</v>
      </c>
      <c r="G208" s="14">
        <v>4.17</v>
      </c>
      <c r="H208" s="14">
        <v>3.85</v>
      </c>
      <c r="I208" s="14"/>
      <c r="J208" s="14">
        <v>5.47</v>
      </c>
      <c r="K208" s="14">
        <v>6.11</v>
      </c>
      <c r="L208" s="14">
        <v>7.16</v>
      </c>
      <c r="M208" s="54"/>
      <c r="N208" s="14">
        <v>42.503705588999999</v>
      </c>
      <c r="O208" s="31">
        <v>2.1447020000000001</v>
      </c>
      <c r="P208" s="31" t="s">
        <v>16</v>
      </c>
      <c r="Q208" s="17" t="s">
        <v>16</v>
      </c>
      <c r="R208" s="38" t="s">
        <v>727</v>
      </c>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c r="IZ208" s="11"/>
    </row>
    <row r="209" spans="2:260" s="12" customFormat="1" ht="65.099999999999994" customHeight="1" x14ac:dyDescent="0.25">
      <c r="B209" s="3"/>
      <c r="C209" s="9" t="s">
        <v>423</v>
      </c>
      <c r="D209" s="16" t="s">
        <v>424</v>
      </c>
      <c r="E209" s="16">
        <v>8</v>
      </c>
      <c r="F209" s="15">
        <v>3660</v>
      </c>
      <c r="G209" s="15">
        <v>2406.4299999999998</v>
      </c>
      <c r="H209" s="15">
        <v>1152.8699999999999</v>
      </c>
      <c r="I209" s="14"/>
      <c r="J209" s="15">
        <v>5904.98</v>
      </c>
      <c r="K209" s="15">
        <v>8412.1</v>
      </c>
      <c r="L209" s="15">
        <v>12468.94</v>
      </c>
      <c r="M209" s="54"/>
      <c r="N209" s="15">
        <v>39.910655828000003</v>
      </c>
      <c r="O209" s="15">
        <v>3.2526846604999999</v>
      </c>
      <c r="P209" s="15" t="s">
        <v>16</v>
      </c>
      <c r="Q209" s="16" t="s">
        <v>16</v>
      </c>
      <c r="R209" s="37" t="s">
        <v>728</v>
      </c>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c r="IZ209" s="11"/>
    </row>
    <row r="210" spans="2:260" s="12" customFormat="1" ht="65.099999999999994" customHeight="1" x14ac:dyDescent="0.25">
      <c r="B210" s="3"/>
      <c r="C210" s="19" t="s">
        <v>281</v>
      </c>
      <c r="D210" s="17" t="s">
        <v>282</v>
      </c>
      <c r="E210" s="17">
        <v>9</v>
      </c>
      <c r="F210" s="14">
        <v>11.61</v>
      </c>
      <c r="G210" s="14">
        <v>10.17</v>
      </c>
      <c r="H210" s="14">
        <v>8.74</v>
      </c>
      <c r="I210" s="14"/>
      <c r="J210" s="14">
        <v>14.14</v>
      </c>
      <c r="K210" s="14">
        <v>17</v>
      </c>
      <c r="L210" s="14">
        <v>21.62</v>
      </c>
      <c r="M210" s="54"/>
      <c r="N210" s="14">
        <v>54.675219308999999</v>
      </c>
      <c r="O210" s="31">
        <v>8.2808735000000002</v>
      </c>
      <c r="P210" s="31" t="s">
        <v>16</v>
      </c>
      <c r="Q210" s="17" t="s">
        <v>16</v>
      </c>
      <c r="R210" s="38" t="s">
        <v>544</v>
      </c>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c r="IZ210" s="11"/>
    </row>
    <row r="211" spans="2:260" s="12" customFormat="1" ht="65.099999999999994" customHeight="1" x14ac:dyDescent="0.25">
      <c r="B211" s="3"/>
      <c r="C211" s="9" t="s">
        <v>513</v>
      </c>
      <c r="D211" s="16" t="s">
        <v>514</v>
      </c>
      <c r="E211" s="16">
        <v>8</v>
      </c>
      <c r="F211" s="15">
        <v>10.35</v>
      </c>
      <c r="G211" s="15">
        <v>8.5399999999999991</v>
      </c>
      <c r="H211" s="15">
        <v>6.73</v>
      </c>
      <c r="I211" s="14"/>
      <c r="J211" s="15">
        <v>14.03</v>
      </c>
      <c r="K211" s="15">
        <v>17.64</v>
      </c>
      <c r="L211" s="15">
        <v>23.49</v>
      </c>
      <c r="M211" s="54"/>
      <c r="N211" s="15">
        <v>45.403967403000003</v>
      </c>
      <c r="O211" s="15">
        <v>1.022621599</v>
      </c>
      <c r="P211" s="15" t="s">
        <v>16</v>
      </c>
      <c r="Q211" s="16" t="s">
        <v>16</v>
      </c>
      <c r="R211" s="37" t="s">
        <v>729</v>
      </c>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c r="IZ211" s="11"/>
    </row>
    <row r="212" spans="2:260" s="12" customFormat="1" ht="65.099999999999994" customHeight="1" x14ac:dyDescent="0.25">
      <c r="B212" s="3"/>
      <c r="C212" s="19" t="s">
        <v>283</v>
      </c>
      <c r="D212" s="17" t="s">
        <v>284</v>
      </c>
      <c r="E212" s="17">
        <v>7</v>
      </c>
      <c r="F212" s="14">
        <v>5</v>
      </c>
      <c r="G212" s="14">
        <v>4.13</v>
      </c>
      <c r="H212" s="14">
        <v>3.26</v>
      </c>
      <c r="I212" s="14"/>
      <c r="J212" s="14">
        <v>7.3</v>
      </c>
      <c r="K212" s="14">
        <v>9.0299999999999994</v>
      </c>
      <c r="L212" s="14">
        <v>11.84</v>
      </c>
      <c r="M212" s="54"/>
      <c r="N212" s="14">
        <v>48.296755564999998</v>
      </c>
      <c r="O212" s="31">
        <v>67.707883455000001</v>
      </c>
      <c r="P212" s="31" t="s">
        <v>16</v>
      </c>
      <c r="Q212" s="17" t="s">
        <v>16</v>
      </c>
      <c r="R212" s="38" t="s">
        <v>730</v>
      </c>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c r="IZ212" s="11"/>
    </row>
    <row r="213" spans="2:260" s="12" customFormat="1" ht="65.099999999999994" customHeight="1" x14ac:dyDescent="0.25">
      <c r="B213" s="3"/>
      <c r="C213" s="9" t="s">
        <v>285</v>
      </c>
      <c r="D213" s="16" t="s">
        <v>286</v>
      </c>
      <c r="E213" s="16">
        <v>8</v>
      </c>
      <c r="F213" s="15">
        <v>7.53</v>
      </c>
      <c r="G213" s="15">
        <v>5.86</v>
      </c>
      <c r="H213" s="15">
        <v>4.1900000000000004</v>
      </c>
      <c r="I213" s="14"/>
      <c r="J213" s="15">
        <v>12.69</v>
      </c>
      <c r="K213" s="15">
        <v>16.02</v>
      </c>
      <c r="L213" s="15">
        <v>21.42</v>
      </c>
      <c r="M213" s="54"/>
      <c r="N213" s="15">
        <v>40.048916671999997</v>
      </c>
      <c r="O213" s="15">
        <v>17.544585591000001</v>
      </c>
      <c r="P213" s="15" t="s">
        <v>16</v>
      </c>
      <c r="Q213" s="16" t="s">
        <v>16</v>
      </c>
      <c r="R213" s="37" t="s">
        <v>731</v>
      </c>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c r="IZ213" s="11"/>
    </row>
    <row r="214" spans="2:260" s="12" customFormat="1" ht="65.099999999999994" customHeight="1" x14ac:dyDescent="0.25">
      <c r="B214" s="3"/>
      <c r="C214" s="19" t="s">
        <v>386</v>
      </c>
      <c r="D214" s="17" t="s">
        <v>287</v>
      </c>
      <c r="E214" s="17">
        <v>7</v>
      </c>
      <c r="F214" s="14">
        <v>13.45</v>
      </c>
      <c r="G214" s="14">
        <v>11.31</v>
      </c>
      <c r="H214" s="14">
        <v>9.18</v>
      </c>
      <c r="I214" s="14"/>
      <c r="J214" s="14">
        <v>19.48</v>
      </c>
      <c r="K214" s="14">
        <v>23.74</v>
      </c>
      <c r="L214" s="14">
        <v>30.64</v>
      </c>
      <c r="M214" s="54"/>
      <c r="N214" s="14">
        <v>48.930606713000003</v>
      </c>
      <c r="O214" s="31">
        <v>46.591786909</v>
      </c>
      <c r="P214" s="31" t="s">
        <v>16</v>
      </c>
      <c r="Q214" s="17" t="s">
        <v>16</v>
      </c>
      <c r="R214" s="38" t="s">
        <v>732</v>
      </c>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c r="IZ214" s="11"/>
    </row>
    <row r="215" spans="2:260" s="12" customFormat="1" ht="65.099999999999994" customHeight="1" x14ac:dyDescent="0.25">
      <c r="B215" s="3"/>
      <c r="C215" s="9" t="s">
        <v>288</v>
      </c>
      <c r="D215" s="16" t="s">
        <v>289</v>
      </c>
      <c r="E215" s="16">
        <v>8</v>
      </c>
      <c r="F215" s="15">
        <v>20.3</v>
      </c>
      <c r="G215" s="15">
        <v>18.78</v>
      </c>
      <c r="H215" s="15">
        <v>17.27</v>
      </c>
      <c r="I215" s="14"/>
      <c r="J215" s="15">
        <v>21.45</v>
      </c>
      <c r="K215" s="15">
        <v>24.47</v>
      </c>
      <c r="L215" s="15">
        <v>29.36</v>
      </c>
      <c r="M215" s="54"/>
      <c r="N215" s="15">
        <v>52.844860275000002</v>
      </c>
      <c r="O215" s="15">
        <v>91.167913772999995</v>
      </c>
      <c r="P215" s="15" t="s">
        <v>16</v>
      </c>
      <c r="Q215" s="16" t="s">
        <v>16</v>
      </c>
      <c r="R215" s="37" t="s">
        <v>733</v>
      </c>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c r="IZ215" s="11"/>
    </row>
    <row r="216" spans="2:260" s="12" customFormat="1" ht="65.099999999999994" customHeight="1" x14ac:dyDescent="0.25">
      <c r="B216" s="3"/>
      <c r="C216" s="19" t="s">
        <v>487</v>
      </c>
      <c r="D216" s="17" t="s">
        <v>488</v>
      </c>
      <c r="E216" s="17">
        <v>5</v>
      </c>
      <c r="F216" s="14">
        <v>41.83</v>
      </c>
      <c r="G216" s="14">
        <v>31.42</v>
      </c>
      <c r="H216" s="14">
        <v>21.01</v>
      </c>
      <c r="I216" s="14"/>
      <c r="J216" s="14">
        <v>75.510000000000005</v>
      </c>
      <c r="K216" s="14">
        <v>96.32</v>
      </c>
      <c r="L216" s="14">
        <v>130</v>
      </c>
      <c r="M216" s="54"/>
      <c r="N216" s="14">
        <v>24.869541810000001</v>
      </c>
      <c r="O216" s="31">
        <v>75.344453529999996</v>
      </c>
      <c r="P216" s="31" t="s">
        <v>13</v>
      </c>
      <c r="Q216" s="17" t="s">
        <v>16</v>
      </c>
      <c r="R216" s="38" t="s">
        <v>734</v>
      </c>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c r="IZ216" s="11"/>
    </row>
    <row r="217" spans="2:260" s="12" customFormat="1" ht="65.099999999999994" customHeight="1" x14ac:dyDescent="0.25">
      <c r="B217" s="3"/>
      <c r="C217" s="9" t="s">
        <v>425</v>
      </c>
      <c r="D217" s="16" t="s">
        <v>387</v>
      </c>
      <c r="E217" s="16">
        <v>8</v>
      </c>
      <c r="F217" s="15">
        <v>55.83</v>
      </c>
      <c r="G217" s="15">
        <v>49.12</v>
      </c>
      <c r="H217" s="15">
        <v>42.42</v>
      </c>
      <c r="I217" s="14"/>
      <c r="J217" s="15">
        <v>69.260000000000005</v>
      </c>
      <c r="K217" s="15">
        <v>82.66</v>
      </c>
      <c r="L217" s="15">
        <v>104.35</v>
      </c>
      <c r="M217" s="54"/>
      <c r="N217" s="15">
        <v>53.809991332000003</v>
      </c>
      <c r="O217" s="15">
        <v>6.4406695841000001</v>
      </c>
      <c r="P217" s="15" t="s">
        <v>16</v>
      </c>
      <c r="Q217" s="16" t="s">
        <v>16</v>
      </c>
      <c r="R217" s="37" t="s">
        <v>735</v>
      </c>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c r="IZ217" s="11"/>
    </row>
    <row r="218" spans="2:260" s="12" customFormat="1" ht="65.099999999999994" customHeight="1" x14ac:dyDescent="0.25">
      <c r="B218" s="3"/>
      <c r="C218" s="19" t="s">
        <v>359</v>
      </c>
      <c r="D218" s="17" t="s">
        <v>290</v>
      </c>
      <c r="E218" s="17">
        <v>7</v>
      </c>
      <c r="F218" s="14">
        <v>6.6</v>
      </c>
      <c r="G218" s="14">
        <v>4.21</v>
      </c>
      <c r="H218" s="14">
        <v>1.82</v>
      </c>
      <c r="I218" s="14"/>
      <c r="J218" s="14">
        <v>13.78</v>
      </c>
      <c r="K218" s="14">
        <v>18.55</v>
      </c>
      <c r="L218" s="14">
        <v>26.27</v>
      </c>
      <c r="M218" s="54"/>
      <c r="N218" s="14">
        <v>41.636497792</v>
      </c>
      <c r="O218" s="31">
        <v>24.172987890000002</v>
      </c>
      <c r="P218" s="31" t="s">
        <v>16</v>
      </c>
      <c r="Q218" s="17" t="s">
        <v>16</v>
      </c>
      <c r="R218" s="38" t="s">
        <v>736</v>
      </c>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c r="IZ218" s="11"/>
    </row>
    <row r="219" spans="2:260" s="12" customFormat="1" ht="65.099999999999994" customHeight="1" x14ac:dyDescent="0.25">
      <c r="B219" s="3"/>
      <c r="C219" s="9" t="s">
        <v>291</v>
      </c>
      <c r="D219" s="16" t="s">
        <v>292</v>
      </c>
      <c r="E219" s="16">
        <v>9</v>
      </c>
      <c r="F219" s="15">
        <v>41.4</v>
      </c>
      <c r="G219" s="15">
        <v>36.78</v>
      </c>
      <c r="H219" s="15">
        <v>32.17</v>
      </c>
      <c r="I219" s="14"/>
      <c r="J219" s="15">
        <v>54.09</v>
      </c>
      <c r="K219" s="15">
        <v>63.31</v>
      </c>
      <c r="L219" s="15">
        <v>78.23</v>
      </c>
      <c r="M219" s="54"/>
      <c r="N219" s="15">
        <v>61.334244746000003</v>
      </c>
      <c r="O219" s="15">
        <v>242.09689381999999</v>
      </c>
      <c r="P219" s="15" t="s">
        <v>16</v>
      </c>
      <c r="Q219" s="16" t="s">
        <v>16</v>
      </c>
      <c r="R219" s="37" t="s">
        <v>737</v>
      </c>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c r="IZ219" s="11"/>
    </row>
    <row r="220" spans="2:260" s="12" customFormat="1" ht="65.099999999999994" customHeight="1" x14ac:dyDescent="0.25">
      <c r="B220" s="3"/>
      <c r="C220" s="19" t="s">
        <v>545</v>
      </c>
      <c r="D220" s="17" t="s">
        <v>546</v>
      </c>
      <c r="E220" s="17">
        <v>8</v>
      </c>
      <c r="F220" s="14">
        <v>4.08</v>
      </c>
      <c r="G220" s="14">
        <v>3.67</v>
      </c>
      <c r="H220" s="14">
        <v>3.27</v>
      </c>
      <c r="I220" s="14"/>
      <c r="J220" s="14">
        <v>4.75</v>
      </c>
      <c r="K220" s="14">
        <v>5.55</v>
      </c>
      <c r="L220" s="14">
        <v>6.85</v>
      </c>
      <c r="M220" s="54"/>
      <c r="N220" s="14">
        <v>52.352637831999999</v>
      </c>
      <c r="O220" s="31">
        <v>1.8128307726999999</v>
      </c>
      <c r="P220" s="31" t="s">
        <v>16</v>
      </c>
      <c r="Q220" s="17" t="s">
        <v>16</v>
      </c>
      <c r="R220" s="38" t="s">
        <v>738</v>
      </c>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c r="IZ220" s="11"/>
    </row>
    <row r="221" spans="2:260" s="12" customFormat="1" ht="65.099999999999994" customHeight="1" x14ac:dyDescent="0.25">
      <c r="B221" s="3"/>
      <c r="C221" s="9" t="s">
        <v>293</v>
      </c>
      <c r="D221" s="16" t="s">
        <v>294</v>
      </c>
      <c r="E221" s="16">
        <v>8</v>
      </c>
      <c r="F221" s="15">
        <v>13.77</v>
      </c>
      <c r="G221" s="15">
        <v>13.08</v>
      </c>
      <c r="H221" s="15">
        <v>12.39</v>
      </c>
      <c r="I221" s="14"/>
      <c r="J221" s="15">
        <v>14.95</v>
      </c>
      <c r="K221" s="15">
        <v>16.32</v>
      </c>
      <c r="L221" s="15">
        <v>18.53</v>
      </c>
      <c r="M221" s="54"/>
      <c r="N221" s="15">
        <v>56.954706019</v>
      </c>
      <c r="O221" s="15">
        <v>1.8821704545</v>
      </c>
      <c r="P221" s="15" t="s">
        <v>16</v>
      </c>
      <c r="Q221" s="16" t="s">
        <v>16</v>
      </c>
      <c r="R221" s="37" t="s">
        <v>739</v>
      </c>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c r="IZ221" s="11"/>
    </row>
    <row r="222" spans="2:260" s="12" customFormat="1" ht="65.099999999999994" customHeight="1" x14ac:dyDescent="0.25">
      <c r="B222" s="3"/>
      <c r="C222" s="19" t="s">
        <v>293</v>
      </c>
      <c r="D222" s="17" t="s">
        <v>295</v>
      </c>
      <c r="E222" s="17">
        <v>9</v>
      </c>
      <c r="F222" s="14">
        <v>40.89</v>
      </c>
      <c r="G222" s="14">
        <v>38.85</v>
      </c>
      <c r="H222" s="14">
        <v>36.82</v>
      </c>
      <c r="I222" s="14"/>
      <c r="J222" s="14">
        <v>44.49</v>
      </c>
      <c r="K222" s="14">
        <v>48.55</v>
      </c>
      <c r="L222" s="14">
        <v>55.13</v>
      </c>
      <c r="M222" s="54"/>
      <c r="N222" s="14">
        <v>55.208030643000001</v>
      </c>
      <c r="O222" s="31">
        <v>66.287633182000008</v>
      </c>
      <c r="P222" s="31" t="s">
        <v>16</v>
      </c>
      <c r="Q222" s="17" t="s">
        <v>16</v>
      </c>
      <c r="R222" s="38" t="s">
        <v>740</v>
      </c>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c r="IZ222" s="11"/>
    </row>
    <row r="223" spans="2:260" s="12" customFormat="1" ht="65.099999999999994" customHeight="1" x14ac:dyDescent="0.25">
      <c r="B223" s="3"/>
      <c r="C223" s="9" t="s">
        <v>296</v>
      </c>
      <c r="D223" s="16" t="s">
        <v>297</v>
      </c>
      <c r="E223" s="16">
        <v>8</v>
      </c>
      <c r="F223" s="15">
        <v>248.04</v>
      </c>
      <c r="G223" s="15">
        <v>216.5</v>
      </c>
      <c r="H223" s="15">
        <v>184.96</v>
      </c>
      <c r="I223" s="14"/>
      <c r="J223" s="15">
        <v>308.02999999999997</v>
      </c>
      <c r="K223" s="15">
        <v>371.1</v>
      </c>
      <c r="L223" s="15">
        <v>473.17</v>
      </c>
      <c r="M223" s="54"/>
      <c r="N223" s="15">
        <v>26.660445063000001</v>
      </c>
      <c r="O223" s="15">
        <v>29.812194525999999</v>
      </c>
      <c r="P223" s="15" t="s">
        <v>16</v>
      </c>
      <c r="Q223" s="16" t="s">
        <v>16</v>
      </c>
      <c r="R223" s="37" t="s">
        <v>741</v>
      </c>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c r="IZ223" s="11"/>
    </row>
    <row r="224" spans="2:260" s="12" customFormat="1" ht="65.099999999999994" customHeight="1" x14ac:dyDescent="0.25">
      <c r="B224" s="3"/>
      <c r="C224" s="19" t="s">
        <v>298</v>
      </c>
      <c r="D224" s="17" t="s">
        <v>299</v>
      </c>
      <c r="E224" s="17">
        <v>9</v>
      </c>
      <c r="F224" s="14">
        <v>30.45</v>
      </c>
      <c r="G224" s="14">
        <v>27.8</v>
      </c>
      <c r="H224" s="14">
        <v>25.16</v>
      </c>
      <c r="I224" s="14"/>
      <c r="J224" s="14">
        <v>35.5</v>
      </c>
      <c r="K224" s="14">
        <v>40.78</v>
      </c>
      <c r="L224" s="14">
        <v>49.33</v>
      </c>
      <c r="M224" s="54"/>
      <c r="N224" s="14">
        <v>64.880261485000005</v>
      </c>
      <c r="O224" s="31">
        <v>5.7571872273000002</v>
      </c>
      <c r="P224" s="31" t="s">
        <v>16</v>
      </c>
      <c r="Q224" s="17" t="s">
        <v>16</v>
      </c>
      <c r="R224" s="38" t="s">
        <v>742</v>
      </c>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c r="IZ224" s="11"/>
    </row>
    <row r="225" spans="2:260" s="12" customFormat="1" ht="65.099999999999994" customHeight="1" x14ac:dyDescent="0.25">
      <c r="B225" s="3"/>
      <c r="C225" s="9" t="s">
        <v>300</v>
      </c>
      <c r="D225" s="16" t="s">
        <v>301</v>
      </c>
      <c r="E225" s="16">
        <v>8</v>
      </c>
      <c r="F225" s="15">
        <v>35.36</v>
      </c>
      <c r="G225" s="15">
        <v>32.549999999999997</v>
      </c>
      <c r="H225" s="15">
        <v>29.74</v>
      </c>
      <c r="I225" s="14"/>
      <c r="J225" s="15">
        <v>41.22</v>
      </c>
      <c r="K225" s="15">
        <v>46.83</v>
      </c>
      <c r="L225" s="15">
        <v>55.92</v>
      </c>
      <c r="M225" s="54"/>
      <c r="N225" s="15">
        <v>62.400222974000002</v>
      </c>
      <c r="O225" s="15">
        <v>162.776006</v>
      </c>
      <c r="P225" s="15" t="s">
        <v>16</v>
      </c>
      <c r="Q225" s="16" t="s">
        <v>16</v>
      </c>
      <c r="R225" s="37" t="s">
        <v>743</v>
      </c>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c r="IZ225" s="11"/>
    </row>
    <row r="226" spans="2:260" s="12" customFormat="1" ht="65.099999999999994" customHeight="1" x14ac:dyDescent="0.25">
      <c r="B226" s="3"/>
      <c r="C226" s="19" t="s">
        <v>302</v>
      </c>
      <c r="D226" s="17" t="s">
        <v>303</v>
      </c>
      <c r="E226" s="17">
        <v>7</v>
      </c>
      <c r="F226" s="14">
        <v>31.46</v>
      </c>
      <c r="G226" s="14">
        <v>28.15</v>
      </c>
      <c r="H226" s="14">
        <v>24.84</v>
      </c>
      <c r="I226" s="14"/>
      <c r="J226" s="14">
        <v>37.94</v>
      </c>
      <c r="K226" s="14">
        <v>44.55</v>
      </c>
      <c r="L226" s="14">
        <v>55.25</v>
      </c>
      <c r="M226" s="54"/>
      <c r="N226" s="14">
        <v>29.978725637</v>
      </c>
      <c r="O226" s="31">
        <v>83.623130181999997</v>
      </c>
      <c r="P226" s="31" t="s">
        <v>16</v>
      </c>
      <c r="Q226" s="17" t="s">
        <v>16</v>
      </c>
      <c r="R226" s="38" t="s">
        <v>744</v>
      </c>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c r="IZ226" s="11"/>
    </row>
    <row r="227" spans="2:260" s="12" customFormat="1" ht="65.099999999999994" customHeight="1" x14ac:dyDescent="0.25">
      <c r="B227" s="3"/>
      <c r="C227" s="9" t="s">
        <v>304</v>
      </c>
      <c r="D227" s="16" t="s">
        <v>305</v>
      </c>
      <c r="E227" s="16">
        <v>8</v>
      </c>
      <c r="F227" s="15">
        <v>60.49</v>
      </c>
      <c r="G227" s="15">
        <v>55.26</v>
      </c>
      <c r="H227" s="15">
        <v>50.03</v>
      </c>
      <c r="I227" s="14"/>
      <c r="J227" s="15">
        <v>70.430000000000007</v>
      </c>
      <c r="K227" s="15">
        <v>80.88</v>
      </c>
      <c r="L227" s="15">
        <v>97.8</v>
      </c>
      <c r="M227" s="54"/>
      <c r="N227" s="15">
        <v>37.055135362000001</v>
      </c>
      <c r="O227" s="15">
        <v>57.889113780999999</v>
      </c>
      <c r="P227" s="15" t="s">
        <v>16</v>
      </c>
      <c r="Q227" s="16" t="s">
        <v>16</v>
      </c>
      <c r="R227" s="37" t="s">
        <v>745</v>
      </c>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c r="IZ227" s="11"/>
    </row>
    <row r="228" spans="2:260" s="12" customFormat="1" ht="65.099999999999994" customHeight="1" x14ac:dyDescent="0.25">
      <c r="B228" s="3"/>
      <c r="C228" s="19" t="s">
        <v>426</v>
      </c>
      <c r="D228" s="17" t="s">
        <v>427</v>
      </c>
      <c r="E228" s="17">
        <v>8</v>
      </c>
      <c r="F228" s="14">
        <v>180</v>
      </c>
      <c r="G228" s="14">
        <v>162.32</v>
      </c>
      <c r="H228" s="14">
        <v>144.63999999999999</v>
      </c>
      <c r="I228" s="14"/>
      <c r="J228" s="14">
        <v>196.06</v>
      </c>
      <c r="K228" s="14">
        <v>231.41</v>
      </c>
      <c r="L228" s="14">
        <v>288.63</v>
      </c>
      <c r="M228" s="54"/>
      <c r="N228" s="14">
        <v>49.348451461000003</v>
      </c>
      <c r="O228" s="31">
        <v>6.7613055881999999</v>
      </c>
      <c r="P228" s="31" t="s">
        <v>16</v>
      </c>
      <c r="Q228" s="17" t="s">
        <v>16</v>
      </c>
      <c r="R228" s="38" t="s">
        <v>746</v>
      </c>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c r="IZ228" s="11"/>
    </row>
    <row r="229" spans="2:260" s="12" customFormat="1" ht="65.099999999999994" customHeight="1" x14ac:dyDescent="0.25">
      <c r="B229" s="3"/>
      <c r="C229" s="9" t="s">
        <v>306</v>
      </c>
      <c r="D229" s="16" t="s">
        <v>307</v>
      </c>
      <c r="E229" s="16">
        <v>9</v>
      </c>
      <c r="F229" s="15">
        <v>22.33</v>
      </c>
      <c r="G229" s="15">
        <v>20.12</v>
      </c>
      <c r="H229" s="15">
        <v>17.91</v>
      </c>
      <c r="I229" s="14"/>
      <c r="J229" s="15">
        <v>28.05</v>
      </c>
      <c r="K229" s="15">
        <v>32.46</v>
      </c>
      <c r="L229" s="15">
        <v>39.61</v>
      </c>
      <c r="M229" s="54"/>
      <c r="N229" s="15">
        <v>52.715193734000003</v>
      </c>
      <c r="O229" s="15">
        <v>120.71394844999999</v>
      </c>
      <c r="P229" s="15" t="s">
        <v>16</v>
      </c>
      <c r="Q229" s="16" t="s">
        <v>16</v>
      </c>
      <c r="R229" s="37" t="s">
        <v>747</v>
      </c>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c r="IZ229" s="11"/>
    </row>
    <row r="230" spans="2:260" s="12" customFormat="1" ht="65.099999999999994" customHeight="1" x14ac:dyDescent="0.25">
      <c r="B230" s="3"/>
      <c r="C230" s="19" t="s">
        <v>308</v>
      </c>
      <c r="D230" s="17" t="s">
        <v>309</v>
      </c>
      <c r="E230" s="17">
        <v>7</v>
      </c>
      <c r="F230" s="14">
        <v>29.13</v>
      </c>
      <c r="G230" s="14">
        <v>25.99</v>
      </c>
      <c r="H230" s="14">
        <v>22.86</v>
      </c>
      <c r="I230" s="14"/>
      <c r="J230" s="14">
        <v>36.94</v>
      </c>
      <c r="K230" s="14">
        <v>43.2</v>
      </c>
      <c r="L230" s="14">
        <v>53.35</v>
      </c>
      <c r="M230" s="54"/>
      <c r="N230" s="14">
        <v>49.497470028000002</v>
      </c>
      <c r="O230" s="31">
        <v>107.00889913</v>
      </c>
      <c r="P230" s="31" t="s">
        <v>16</v>
      </c>
      <c r="Q230" s="17" t="s">
        <v>16</v>
      </c>
      <c r="R230" s="38" t="s">
        <v>748</v>
      </c>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c r="IZ230" s="11"/>
    </row>
    <row r="231" spans="2:260" s="12" customFormat="1" ht="65.099999999999994" customHeight="1" x14ac:dyDescent="0.25">
      <c r="B231" s="3"/>
      <c r="C231" s="9" t="s">
        <v>310</v>
      </c>
      <c r="D231" s="16" t="s">
        <v>311</v>
      </c>
      <c r="E231" s="16">
        <v>8</v>
      </c>
      <c r="F231" s="15">
        <v>14.23</v>
      </c>
      <c r="G231" s="15">
        <v>13.42</v>
      </c>
      <c r="H231" s="15">
        <v>12.61</v>
      </c>
      <c r="I231" s="14"/>
      <c r="J231" s="15">
        <v>16.63</v>
      </c>
      <c r="K231" s="15">
        <v>18.239999999999998</v>
      </c>
      <c r="L231" s="15">
        <v>20.86</v>
      </c>
      <c r="M231" s="54"/>
      <c r="N231" s="15">
        <v>32.963742525000001</v>
      </c>
      <c r="O231" s="15">
        <v>6.5244324091000001</v>
      </c>
      <c r="P231" s="15" t="s">
        <v>16</v>
      </c>
      <c r="Q231" s="16" t="s">
        <v>16</v>
      </c>
      <c r="R231" s="37" t="s">
        <v>749</v>
      </c>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c r="IZ231" s="11"/>
    </row>
    <row r="232" spans="2:260" s="12" customFormat="1" ht="65.099999999999994" customHeight="1" x14ac:dyDescent="0.25">
      <c r="B232" s="3"/>
      <c r="C232" s="19" t="s">
        <v>312</v>
      </c>
      <c r="D232" s="17" t="s">
        <v>313</v>
      </c>
      <c r="E232" s="17">
        <v>9</v>
      </c>
      <c r="F232" s="14">
        <v>15.97</v>
      </c>
      <c r="G232" s="14">
        <v>14.14</v>
      </c>
      <c r="H232" s="14">
        <v>12.31</v>
      </c>
      <c r="I232" s="14"/>
      <c r="J232" s="14">
        <v>16.5</v>
      </c>
      <c r="K232" s="14">
        <v>20.149999999999999</v>
      </c>
      <c r="L232" s="14">
        <v>26.06</v>
      </c>
      <c r="M232" s="54"/>
      <c r="N232" s="14">
        <v>69.989113971999998</v>
      </c>
      <c r="O232" s="31">
        <v>11.68051</v>
      </c>
      <c r="P232" s="31" t="s">
        <v>16</v>
      </c>
      <c r="Q232" s="17" t="s">
        <v>16</v>
      </c>
      <c r="R232" s="38" t="s">
        <v>750</v>
      </c>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c r="IZ232" s="11"/>
    </row>
    <row r="233" spans="2:260" s="12" customFormat="1" ht="65.099999999999994" customHeight="1" x14ac:dyDescent="0.25">
      <c r="B233" s="3"/>
      <c r="C233" s="9" t="s">
        <v>314</v>
      </c>
      <c r="D233" s="16" t="s">
        <v>315</v>
      </c>
      <c r="E233" s="16">
        <v>9</v>
      </c>
      <c r="F233" s="15">
        <v>31.57</v>
      </c>
      <c r="G233" s="15">
        <v>28.88</v>
      </c>
      <c r="H233" s="15">
        <v>26.19</v>
      </c>
      <c r="I233" s="14"/>
      <c r="J233" s="15">
        <v>32.200000000000003</v>
      </c>
      <c r="K233" s="15">
        <v>37.57</v>
      </c>
      <c r="L233" s="15">
        <v>46.26</v>
      </c>
      <c r="M233" s="54"/>
      <c r="N233" s="15">
        <v>82.618189392999994</v>
      </c>
      <c r="O233" s="15">
        <v>281.48614581999999</v>
      </c>
      <c r="P233" s="15" t="s">
        <v>16</v>
      </c>
      <c r="Q233" s="16" t="s">
        <v>16</v>
      </c>
      <c r="R233" s="37" t="s">
        <v>751</v>
      </c>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c r="IZ233" s="11"/>
    </row>
    <row r="234" spans="2:260" s="12" customFormat="1" ht="65.099999999999994" customHeight="1" x14ac:dyDescent="0.25">
      <c r="B234" s="3"/>
      <c r="C234" s="19" t="s">
        <v>316</v>
      </c>
      <c r="D234" s="17" t="s">
        <v>317</v>
      </c>
      <c r="E234" s="17">
        <v>7</v>
      </c>
      <c r="F234" s="14">
        <v>5.59</v>
      </c>
      <c r="G234" s="14">
        <v>4.83</v>
      </c>
      <c r="H234" s="14">
        <v>4.08</v>
      </c>
      <c r="I234" s="14"/>
      <c r="J234" s="14">
        <v>7.76</v>
      </c>
      <c r="K234" s="14">
        <v>9.26</v>
      </c>
      <c r="L234" s="14">
        <v>11.69</v>
      </c>
      <c r="M234" s="54"/>
      <c r="N234" s="14">
        <v>34.520659313000003</v>
      </c>
      <c r="O234" s="31">
        <v>4.7554203182000006</v>
      </c>
      <c r="P234" s="31" t="s">
        <v>16</v>
      </c>
      <c r="Q234" s="17" t="s">
        <v>16</v>
      </c>
      <c r="R234" s="38" t="s">
        <v>752</v>
      </c>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c r="IZ234" s="11"/>
    </row>
    <row r="235" spans="2:260" s="12" customFormat="1" ht="65.099999999999994" customHeight="1" x14ac:dyDescent="0.25">
      <c r="B235" s="3"/>
      <c r="C235" s="9" t="s">
        <v>318</v>
      </c>
      <c r="D235" s="16" t="s">
        <v>319</v>
      </c>
      <c r="E235" s="16">
        <v>8</v>
      </c>
      <c r="F235" s="15">
        <v>61.4</v>
      </c>
      <c r="G235" s="15">
        <v>58.25</v>
      </c>
      <c r="H235" s="15">
        <v>55.1</v>
      </c>
      <c r="I235" s="14"/>
      <c r="J235" s="15">
        <v>67.23</v>
      </c>
      <c r="K235" s="15">
        <v>73.52</v>
      </c>
      <c r="L235" s="15">
        <v>83.71</v>
      </c>
      <c r="M235" s="54"/>
      <c r="N235" s="15">
        <v>57.314459325000001</v>
      </c>
      <c r="O235" s="15">
        <v>6.4690351363999996</v>
      </c>
      <c r="P235" s="15" t="s">
        <v>16</v>
      </c>
      <c r="Q235" s="16" t="s">
        <v>16</v>
      </c>
      <c r="R235" s="37" t="s">
        <v>753</v>
      </c>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c r="IZ235" s="11"/>
    </row>
    <row r="236" spans="2:260" s="12" customFormat="1" ht="65.099999999999994" customHeight="1" x14ac:dyDescent="0.25">
      <c r="B236" s="3"/>
      <c r="C236" s="19" t="s">
        <v>320</v>
      </c>
      <c r="D236" s="17" t="s">
        <v>345</v>
      </c>
      <c r="E236" s="17">
        <v>7</v>
      </c>
      <c r="F236" s="14">
        <v>6.98</v>
      </c>
      <c r="G236" s="14">
        <v>5.48</v>
      </c>
      <c r="H236" s="14">
        <v>3.99</v>
      </c>
      <c r="I236" s="14"/>
      <c r="J236" s="14">
        <v>10.95</v>
      </c>
      <c r="K236" s="14">
        <v>13.93</v>
      </c>
      <c r="L236" s="14">
        <v>18.760000000000002</v>
      </c>
      <c r="M236" s="54"/>
      <c r="N236" s="14">
        <v>37.604278385000001</v>
      </c>
      <c r="O236" s="31">
        <v>3.1242676818000001</v>
      </c>
      <c r="P236" s="31" t="s">
        <v>16</v>
      </c>
      <c r="Q236" s="17" t="s">
        <v>16</v>
      </c>
      <c r="R236" s="38" t="s">
        <v>754</v>
      </c>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c r="IZ236" s="11"/>
    </row>
    <row r="237" spans="2:260" s="12" customFormat="1" ht="65.099999999999994" customHeight="1" x14ac:dyDescent="0.25">
      <c r="B237" s="3"/>
      <c r="C237" s="9" t="s">
        <v>320</v>
      </c>
      <c r="D237" s="16" t="s">
        <v>321</v>
      </c>
      <c r="E237" s="16">
        <v>7</v>
      </c>
      <c r="F237" s="15">
        <v>7.73</v>
      </c>
      <c r="G237" s="15">
        <v>5.84</v>
      </c>
      <c r="H237" s="15">
        <v>3.96</v>
      </c>
      <c r="I237" s="14"/>
      <c r="J237" s="15">
        <v>12.18</v>
      </c>
      <c r="K237" s="15">
        <v>15.94</v>
      </c>
      <c r="L237" s="15">
        <v>22.04</v>
      </c>
      <c r="M237" s="54"/>
      <c r="N237" s="15">
        <v>39.460927091000002</v>
      </c>
      <c r="O237" s="15">
        <v>95.147368727</v>
      </c>
      <c r="P237" s="15" t="s">
        <v>16</v>
      </c>
      <c r="Q237" s="16" t="s">
        <v>16</v>
      </c>
      <c r="R237" s="37" t="s">
        <v>755</v>
      </c>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c r="IZ237" s="11"/>
    </row>
    <row r="238" spans="2:260" s="12" customFormat="1" ht="65.099999999999994" customHeight="1" x14ac:dyDescent="0.25">
      <c r="B238" s="3"/>
      <c r="C238" s="19" t="s">
        <v>322</v>
      </c>
      <c r="D238" s="17" t="s">
        <v>323</v>
      </c>
      <c r="E238" s="17">
        <v>7</v>
      </c>
      <c r="F238" s="14">
        <v>72.099999999999994</v>
      </c>
      <c r="G238" s="14">
        <v>66.59</v>
      </c>
      <c r="H238" s="14">
        <v>61.08</v>
      </c>
      <c r="I238" s="14"/>
      <c r="J238" s="14">
        <v>89.75</v>
      </c>
      <c r="K238" s="14">
        <v>100.76</v>
      </c>
      <c r="L238" s="14">
        <v>118.58</v>
      </c>
      <c r="M238" s="54"/>
      <c r="N238" s="14">
        <v>33.456489765000001</v>
      </c>
      <c r="O238" s="31">
        <v>1324.0170920999999</v>
      </c>
      <c r="P238" s="31" t="s">
        <v>16</v>
      </c>
      <c r="Q238" s="17" t="s">
        <v>16</v>
      </c>
      <c r="R238" s="38" t="s">
        <v>756</v>
      </c>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c r="IZ238" s="11"/>
    </row>
    <row r="239" spans="2:260" s="12" customFormat="1" ht="65.099999999999994" customHeight="1" x14ac:dyDescent="0.25">
      <c r="B239" s="3"/>
      <c r="C239" s="9" t="s">
        <v>324</v>
      </c>
      <c r="D239" s="16" t="s">
        <v>325</v>
      </c>
      <c r="E239" s="16">
        <v>8</v>
      </c>
      <c r="F239" s="15">
        <v>17.78</v>
      </c>
      <c r="G239" s="15">
        <v>16.41</v>
      </c>
      <c r="H239" s="15">
        <v>15.04</v>
      </c>
      <c r="I239" s="14"/>
      <c r="J239" s="15">
        <v>20.94</v>
      </c>
      <c r="K239" s="15">
        <v>23.67</v>
      </c>
      <c r="L239" s="15">
        <v>28.09</v>
      </c>
      <c r="M239" s="54"/>
      <c r="N239" s="15">
        <v>52.943573549</v>
      </c>
      <c r="O239" s="15">
        <v>3.6850193181999997</v>
      </c>
      <c r="P239" s="15" t="s">
        <v>16</v>
      </c>
      <c r="Q239" s="16" t="s">
        <v>16</v>
      </c>
      <c r="R239" s="37" t="s">
        <v>757</v>
      </c>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c r="IZ239" s="11"/>
    </row>
    <row r="240" spans="2:260" s="12" customFormat="1" ht="65.099999999999994" customHeight="1" x14ac:dyDescent="0.25">
      <c r="B240" s="3"/>
      <c r="C240" s="19" t="s">
        <v>326</v>
      </c>
      <c r="D240" s="17" t="s">
        <v>327</v>
      </c>
      <c r="E240" s="17">
        <v>9</v>
      </c>
      <c r="F240" s="14">
        <v>3.17</v>
      </c>
      <c r="G240" s="14">
        <v>2.56</v>
      </c>
      <c r="H240" s="14">
        <v>1.95</v>
      </c>
      <c r="I240" s="14"/>
      <c r="J240" s="14">
        <v>4.6399999999999997</v>
      </c>
      <c r="K240" s="14">
        <v>5.85</v>
      </c>
      <c r="L240" s="14">
        <v>7.81</v>
      </c>
      <c r="M240" s="54"/>
      <c r="N240" s="14">
        <v>68.604862502000003</v>
      </c>
      <c r="O240" s="31">
        <v>31.899930090999998</v>
      </c>
      <c r="P240" s="31" t="s">
        <v>16</v>
      </c>
      <c r="Q240" s="17" t="s">
        <v>16</v>
      </c>
      <c r="R240" s="38" t="s">
        <v>758</v>
      </c>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c r="IZ240" s="11"/>
    </row>
    <row r="241" spans="2:260" s="12" customFormat="1" ht="65.099999999999994" customHeight="1" x14ac:dyDescent="0.25">
      <c r="B241" s="3"/>
      <c r="C241" s="9" t="s">
        <v>328</v>
      </c>
      <c r="D241" s="16" t="s">
        <v>329</v>
      </c>
      <c r="E241" s="16">
        <v>9</v>
      </c>
      <c r="F241" s="15">
        <v>34.08</v>
      </c>
      <c r="G241" s="15">
        <v>31.62</v>
      </c>
      <c r="H241" s="15">
        <v>29.17</v>
      </c>
      <c r="I241" s="14"/>
      <c r="J241" s="15">
        <v>35.08</v>
      </c>
      <c r="K241" s="15">
        <v>39.979999999999997</v>
      </c>
      <c r="L241" s="15">
        <v>47.92</v>
      </c>
      <c r="M241" s="54"/>
      <c r="N241" s="15">
        <v>86.620646610999998</v>
      </c>
      <c r="O241" s="15">
        <v>254.78574355000001</v>
      </c>
      <c r="P241" s="15" t="s">
        <v>16</v>
      </c>
      <c r="Q241" s="16" t="s">
        <v>16</v>
      </c>
      <c r="R241" s="37" t="s">
        <v>759</v>
      </c>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c r="IZ241" s="11"/>
    </row>
    <row r="242" spans="2:260" s="12" customFormat="1" ht="65.099999999999994" customHeight="1" x14ac:dyDescent="0.25">
      <c r="B242" s="3"/>
      <c r="C242" s="19" t="s">
        <v>330</v>
      </c>
      <c r="D242" s="17" t="s">
        <v>331</v>
      </c>
      <c r="E242" s="17">
        <v>7</v>
      </c>
      <c r="F242" s="14">
        <v>12.26</v>
      </c>
      <c r="G242" s="14">
        <v>11.15</v>
      </c>
      <c r="H242" s="14">
        <v>10.050000000000001</v>
      </c>
      <c r="I242" s="14"/>
      <c r="J242" s="14">
        <v>15.56</v>
      </c>
      <c r="K242" s="14">
        <v>17.760000000000002</v>
      </c>
      <c r="L242" s="14">
        <v>21.32</v>
      </c>
      <c r="M242" s="54"/>
      <c r="N242" s="14">
        <v>29.389109729000001</v>
      </c>
      <c r="O242" s="31">
        <v>6.1518893636000005</v>
      </c>
      <c r="P242" s="31" t="s">
        <v>16</v>
      </c>
      <c r="Q242" s="17" t="s">
        <v>16</v>
      </c>
      <c r="R242" s="38" t="s">
        <v>760</v>
      </c>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c r="IZ242" s="11"/>
    </row>
    <row r="243" spans="2:260" s="12" customFormat="1" ht="65.099999999999994" customHeight="1" x14ac:dyDescent="0.25">
      <c r="B243" s="3"/>
      <c r="C243" s="9" t="s">
        <v>332</v>
      </c>
      <c r="D243" s="16" t="s">
        <v>333</v>
      </c>
      <c r="E243" s="16">
        <v>8</v>
      </c>
      <c r="F243" s="15">
        <v>22.39</v>
      </c>
      <c r="G243" s="15">
        <v>19.68</v>
      </c>
      <c r="H243" s="15">
        <v>16.98</v>
      </c>
      <c r="I243" s="14"/>
      <c r="J243" s="15">
        <v>28.79</v>
      </c>
      <c r="K243" s="15">
        <v>34.19</v>
      </c>
      <c r="L243" s="15">
        <v>42.94</v>
      </c>
      <c r="M243" s="54"/>
      <c r="N243" s="15">
        <v>44.844209999</v>
      </c>
      <c r="O243" s="15">
        <v>60.532701455000002</v>
      </c>
      <c r="P243" s="15" t="s">
        <v>16</v>
      </c>
      <c r="Q243" s="16" t="s">
        <v>16</v>
      </c>
      <c r="R243" s="37" t="s">
        <v>761</v>
      </c>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c r="IZ243" s="11"/>
    </row>
    <row r="244" spans="2:260" s="12" customFormat="1" ht="65.099999999999994" customHeight="1" x14ac:dyDescent="0.25">
      <c r="B244" s="3"/>
      <c r="C244" s="19" t="s">
        <v>334</v>
      </c>
      <c r="D244" s="17" t="s">
        <v>335</v>
      </c>
      <c r="E244" s="17">
        <v>8</v>
      </c>
      <c r="F244" s="14">
        <v>14.28</v>
      </c>
      <c r="G244" s="14">
        <v>12.94</v>
      </c>
      <c r="H244" s="14">
        <v>11.6</v>
      </c>
      <c r="I244" s="14"/>
      <c r="J244" s="14">
        <v>17.87</v>
      </c>
      <c r="K244" s="14">
        <v>20.54</v>
      </c>
      <c r="L244" s="14">
        <v>24.87</v>
      </c>
      <c r="M244" s="54"/>
      <c r="N244" s="14">
        <v>52.447878965000001</v>
      </c>
      <c r="O244" s="31">
        <v>15.121789726999999</v>
      </c>
      <c r="P244" s="31" t="s">
        <v>16</v>
      </c>
      <c r="Q244" s="17" t="s">
        <v>16</v>
      </c>
      <c r="R244" s="38" t="s">
        <v>762</v>
      </c>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c r="IZ244" s="11"/>
    </row>
    <row r="245" spans="2:260" s="12" customFormat="1" ht="65.099999999999994" customHeight="1" x14ac:dyDescent="0.25">
      <c r="B245" s="3"/>
      <c r="C245" s="9" t="s">
        <v>547</v>
      </c>
      <c r="D245" s="16" t="s">
        <v>548</v>
      </c>
      <c r="E245" s="16">
        <v>9</v>
      </c>
      <c r="F245" s="15">
        <v>36.32</v>
      </c>
      <c r="G245" s="15">
        <v>33.9</v>
      </c>
      <c r="H245" s="15">
        <v>31.49</v>
      </c>
      <c r="I245" s="14"/>
      <c r="J245" s="15">
        <v>42.63</v>
      </c>
      <c r="K245" s="15">
        <v>47.45</v>
      </c>
      <c r="L245" s="15">
        <v>55.25</v>
      </c>
      <c r="M245" s="54"/>
      <c r="N245" s="15">
        <v>52.003111216999997</v>
      </c>
      <c r="O245" s="15">
        <v>1.0403828014000001</v>
      </c>
      <c r="P245" s="15" t="s">
        <v>16</v>
      </c>
      <c r="Q245" s="16" t="s">
        <v>16</v>
      </c>
      <c r="R245" s="37" t="s">
        <v>763</v>
      </c>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c r="IZ245" s="11"/>
    </row>
    <row r="246" spans="2:260" s="12" customFormat="1" ht="65.099999999999994" customHeight="1" x14ac:dyDescent="0.25">
      <c r="B246" s="3"/>
      <c r="C246" s="19" t="s">
        <v>336</v>
      </c>
      <c r="D246" s="17" t="s">
        <v>337</v>
      </c>
      <c r="E246" s="17">
        <v>8</v>
      </c>
      <c r="F246" s="14">
        <v>43.15</v>
      </c>
      <c r="G246" s="14">
        <v>39.43</v>
      </c>
      <c r="H246" s="14">
        <v>35.72</v>
      </c>
      <c r="I246" s="14"/>
      <c r="J246" s="14">
        <v>53.21</v>
      </c>
      <c r="K246" s="14">
        <v>60.63</v>
      </c>
      <c r="L246" s="14">
        <v>72.66</v>
      </c>
      <c r="M246" s="54"/>
      <c r="N246" s="14">
        <v>34.029923289000003</v>
      </c>
      <c r="O246" s="31">
        <v>307.05097699999999</v>
      </c>
      <c r="P246" s="31" t="s">
        <v>16</v>
      </c>
      <c r="Q246" s="17" t="s">
        <v>16</v>
      </c>
      <c r="R246" s="38" t="s">
        <v>764</v>
      </c>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c r="IZ246" s="11"/>
    </row>
    <row r="247" spans="2:260" s="12" customFormat="1" ht="65.099999999999994" customHeight="1" x14ac:dyDescent="0.25">
      <c r="B247" s="3"/>
      <c r="C247" s="9" t="s">
        <v>428</v>
      </c>
      <c r="D247" s="16" t="s">
        <v>429</v>
      </c>
      <c r="E247" s="16">
        <v>8</v>
      </c>
      <c r="F247" s="15">
        <v>2210</v>
      </c>
      <c r="G247" s="15">
        <v>1343.18</v>
      </c>
      <c r="H247" s="15">
        <v>476.37</v>
      </c>
      <c r="I247" s="14"/>
      <c r="J247" s="15">
        <v>4120</v>
      </c>
      <c r="K247" s="15">
        <v>5853.62</v>
      </c>
      <c r="L247" s="15">
        <v>8658.85</v>
      </c>
      <c r="M247" s="54"/>
      <c r="N247" s="15">
        <v>34.635904834999998</v>
      </c>
      <c r="O247" s="15">
        <v>5.0123518073</v>
      </c>
      <c r="P247" s="15" t="s">
        <v>16</v>
      </c>
      <c r="Q247" s="16" t="s">
        <v>16</v>
      </c>
      <c r="R247" s="37" t="s">
        <v>765</v>
      </c>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c r="IZ247" s="11"/>
    </row>
    <row r="248" spans="2:260" s="12" customFormat="1" ht="65.099999999999994" customHeight="1" x14ac:dyDescent="0.25">
      <c r="B248" s="3"/>
      <c r="C248" s="19" t="s">
        <v>338</v>
      </c>
      <c r="D248" s="17" t="s">
        <v>339</v>
      </c>
      <c r="E248" s="17">
        <v>8</v>
      </c>
      <c r="F248" s="14">
        <v>8.33</v>
      </c>
      <c r="G248" s="14">
        <v>7.7</v>
      </c>
      <c r="H248" s="14">
        <v>7.07</v>
      </c>
      <c r="I248" s="14"/>
      <c r="J248" s="14">
        <v>9.36</v>
      </c>
      <c r="K248" s="14">
        <v>10.61</v>
      </c>
      <c r="L248" s="14">
        <v>12.65</v>
      </c>
      <c r="M248" s="54"/>
      <c r="N248" s="14">
        <v>63.327831068999998</v>
      </c>
      <c r="O248" s="31">
        <v>2.3410946364000003</v>
      </c>
      <c r="P248" s="31" t="s">
        <v>16</v>
      </c>
      <c r="Q248" s="17" t="s">
        <v>16</v>
      </c>
      <c r="R248" s="38" t="s">
        <v>766</v>
      </c>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c r="IZ248" s="11"/>
    </row>
    <row r="249" spans="2:260" s="12" customFormat="1" ht="65.099999999999994" customHeight="1" x14ac:dyDescent="0.25">
      <c r="B249" s="3"/>
      <c r="C249" s="9" t="s">
        <v>340</v>
      </c>
      <c r="D249" s="16" t="s">
        <v>341</v>
      </c>
      <c r="E249" s="16">
        <v>8</v>
      </c>
      <c r="F249" s="15" t="s">
        <v>29</v>
      </c>
      <c r="G249" s="15" t="s">
        <v>29</v>
      </c>
      <c r="H249" s="15" t="s">
        <v>29</v>
      </c>
      <c r="I249" s="14"/>
      <c r="J249" s="15" t="s">
        <v>29</v>
      </c>
      <c r="K249" s="15" t="s">
        <v>29</v>
      </c>
      <c r="L249" s="15" t="s">
        <v>29</v>
      </c>
      <c r="M249" s="54"/>
      <c r="N249" s="15" t="s">
        <v>29</v>
      </c>
      <c r="O249" s="15" t="s">
        <v>29</v>
      </c>
      <c r="P249" s="15" t="s">
        <v>29</v>
      </c>
      <c r="Q249" s="16" t="s">
        <v>29</v>
      </c>
      <c r="R249" s="37" t="s">
        <v>30</v>
      </c>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c r="IZ249" s="11"/>
    </row>
    <row r="250" spans="2:260" s="12" customFormat="1" ht="65.099999999999994" customHeight="1" x14ac:dyDescent="0.25">
      <c r="B250" s="3"/>
      <c r="C250" s="19" t="s">
        <v>342</v>
      </c>
      <c r="D250" s="17" t="s">
        <v>343</v>
      </c>
      <c r="E250" s="17">
        <v>7</v>
      </c>
      <c r="F250" s="14">
        <v>8.5299999999999994</v>
      </c>
      <c r="G250" s="14">
        <v>7.04</v>
      </c>
      <c r="H250" s="14">
        <v>5.55</v>
      </c>
      <c r="I250" s="14"/>
      <c r="J250" s="14">
        <v>12.67</v>
      </c>
      <c r="K250" s="14">
        <v>15.64</v>
      </c>
      <c r="L250" s="14">
        <v>20.46</v>
      </c>
      <c r="M250" s="54"/>
      <c r="N250" s="14">
        <v>44.507354798000001</v>
      </c>
      <c r="O250" s="31">
        <v>25.517946682000002</v>
      </c>
      <c r="P250" s="31" t="s">
        <v>16</v>
      </c>
      <c r="Q250" s="17" t="s">
        <v>16</v>
      </c>
      <c r="R250" s="38" t="s">
        <v>767</v>
      </c>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c r="IZ250" s="11"/>
    </row>
    <row r="251" spans="2:260" s="12" customFormat="1" ht="65.099999999999994" customHeight="1" x14ac:dyDescent="0.25">
      <c r="B251" s="3"/>
      <c r="C251" s="9" t="s">
        <v>430</v>
      </c>
      <c r="D251" s="16" t="s">
        <v>431</v>
      </c>
      <c r="E251" s="16">
        <v>8</v>
      </c>
      <c r="F251" s="15">
        <v>38.520000000000003</v>
      </c>
      <c r="G251" s="15">
        <v>34.97</v>
      </c>
      <c r="H251" s="15">
        <v>31.43</v>
      </c>
      <c r="I251" s="14"/>
      <c r="J251" s="15">
        <v>47.77</v>
      </c>
      <c r="K251" s="15">
        <v>54.85</v>
      </c>
      <c r="L251" s="15">
        <v>66.31</v>
      </c>
      <c r="M251" s="54"/>
      <c r="N251" s="15">
        <v>54.940464210999998</v>
      </c>
      <c r="O251" s="15">
        <v>2.5989411527000001</v>
      </c>
      <c r="P251" s="15" t="s">
        <v>16</v>
      </c>
      <c r="Q251" s="16" t="s">
        <v>16</v>
      </c>
      <c r="R251" s="37" t="s">
        <v>768</v>
      </c>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c r="IZ251" s="11"/>
    </row>
    <row r="252" spans="2:260" s="12" customFormat="1" ht="65.099999999999994" customHeight="1" x14ac:dyDescent="0.25">
      <c r="B252" s="3"/>
      <c r="C252" s="19" t="s">
        <v>482</v>
      </c>
      <c r="D252" s="17" t="s">
        <v>483</v>
      </c>
      <c r="E252" s="17">
        <v>8</v>
      </c>
      <c r="F252" s="14">
        <v>94.35</v>
      </c>
      <c r="G252" s="14">
        <v>88.94</v>
      </c>
      <c r="H252" s="14">
        <v>83.53</v>
      </c>
      <c r="I252" s="14"/>
      <c r="J252" s="14">
        <v>101.01</v>
      </c>
      <c r="K252" s="14">
        <v>111.82</v>
      </c>
      <c r="L252" s="14">
        <v>129.31</v>
      </c>
      <c r="M252" s="54"/>
      <c r="N252" s="14">
        <v>28.748746796999999</v>
      </c>
      <c r="O252" s="31">
        <v>1.7880732313999999</v>
      </c>
      <c r="P252" s="31" t="s">
        <v>16</v>
      </c>
      <c r="Q252" s="17" t="s">
        <v>16</v>
      </c>
      <c r="R252" s="38" t="s">
        <v>769</v>
      </c>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c r="IZ252" s="11"/>
    </row>
    <row r="253" spans="2:260" s="12" customFormat="1" ht="65.099999999999994" customHeight="1" x14ac:dyDescent="0.25">
      <c r="B253" s="3"/>
      <c r="C253" s="9" t="s">
        <v>432</v>
      </c>
      <c r="D253" s="16" t="s">
        <v>433</v>
      </c>
      <c r="E253" s="16">
        <v>8</v>
      </c>
      <c r="F253" s="15">
        <v>72.31</v>
      </c>
      <c r="G253" s="15">
        <v>64.73</v>
      </c>
      <c r="H253" s="15">
        <v>57.16</v>
      </c>
      <c r="I253" s="14"/>
      <c r="J253" s="15">
        <v>92.35</v>
      </c>
      <c r="K253" s="15">
        <v>107.49</v>
      </c>
      <c r="L253" s="15">
        <v>131.99</v>
      </c>
      <c r="M253" s="54"/>
      <c r="N253" s="15">
        <v>51.311677803999999</v>
      </c>
      <c r="O253" s="15">
        <v>8.4284394076999991</v>
      </c>
      <c r="P253" s="15" t="s">
        <v>16</v>
      </c>
      <c r="Q253" s="16" t="s">
        <v>16</v>
      </c>
      <c r="R253" s="37" t="s">
        <v>770</v>
      </c>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c r="IZ253" s="11"/>
    </row>
    <row r="254" spans="2:260" s="12" customFormat="1" ht="65.099999999999994" customHeight="1" x14ac:dyDescent="0.25">
      <c r="B254" s="3"/>
      <c r="C254" s="19" t="s">
        <v>434</v>
      </c>
      <c r="D254" s="17" t="s">
        <v>435</v>
      </c>
      <c r="E254" s="17">
        <v>8</v>
      </c>
      <c r="F254" s="14">
        <v>26.7</v>
      </c>
      <c r="G254" s="14">
        <v>22.76</v>
      </c>
      <c r="H254" s="14">
        <v>18.82</v>
      </c>
      <c r="I254" s="14"/>
      <c r="J254" s="14">
        <v>35.56</v>
      </c>
      <c r="K254" s="14">
        <v>43.43</v>
      </c>
      <c r="L254" s="14">
        <v>56.17</v>
      </c>
      <c r="M254" s="54"/>
      <c r="N254" s="14">
        <v>60.359075558000001</v>
      </c>
      <c r="O254" s="31">
        <v>6.0609279327000003</v>
      </c>
      <c r="P254" s="31" t="s">
        <v>16</v>
      </c>
      <c r="Q254" s="17" t="s">
        <v>16</v>
      </c>
      <c r="R254" s="38" t="s">
        <v>771</v>
      </c>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c r="IZ254" s="11"/>
    </row>
    <row r="255" spans="2:260" s="12" customFormat="1" ht="65.099999999999994" customHeight="1" x14ac:dyDescent="0.25">
      <c r="B255" s="3"/>
      <c r="C255" s="9" t="s">
        <v>436</v>
      </c>
      <c r="D255" s="16" t="s">
        <v>437</v>
      </c>
      <c r="E255" s="16">
        <v>9</v>
      </c>
      <c r="F255" s="15">
        <v>41.5</v>
      </c>
      <c r="G255" s="15">
        <v>37.11</v>
      </c>
      <c r="H255" s="15">
        <v>32.72</v>
      </c>
      <c r="I255" s="14"/>
      <c r="J255" s="15">
        <v>53</v>
      </c>
      <c r="K255" s="15">
        <v>61.77</v>
      </c>
      <c r="L255" s="15">
        <v>75.97</v>
      </c>
      <c r="M255" s="54"/>
      <c r="N255" s="15">
        <v>54.353345470000001</v>
      </c>
      <c r="O255" s="15">
        <v>13.455752173999999</v>
      </c>
      <c r="P255" s="15" t="s">
        <v>16</v>
      </c>
      <c r="Q255" s="16" t="s">
        <v>16</v>
      </c>
      <c r="R255" s="37" t="s">
        <v>772</v>
      </c>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c r="IZ255" s="11"/>
    </row>
    <row r="256" spans="2:260" s="12" customFormat="1" ht="65.099999999999994" customHeight="1" x14ac:dyDescent="0.25">
      <c r="B256" s="3"/>
      <c r="C256" s="19" t="s">
        <v>438</v>
      </c>
      <c r="D256" s="17" t="s">
        <v>439</v>
      </c>
      <c r="E256" s="17">
        <v>7</v>
      </c>
      <c r="F256" s="14">
        <v>33.96</v>
      </c>
      <c r="G256" s="14">
        <v>27.67</v>
      </c>
      <c r="H256" s="14">
        <v>21.38</v>
      </c>
      <c r="I256" s="14"/>
      <c r="J256" s="14">
        <v>43.67</v>
      </c>
      <c r="K256" s="14">
        <v>56.24</v>
      </c>
      <c r="L256" s="14">
        <v>76.58</v>
      </c>
      <c r="M256" s="54"/>
      <c r="N256" s="14">
        <v>32.328605623999998</v>
      </c>
      <c r="O256" s="31">
        <v>7.1102732822999997</v>
      </c>
      <c r="P256" s="31" t="s">
        <v>16</v>
      </c>
      <c r="Q256" s="17" t="s">
        <v>16</v>
      </c>
      <c r="R256" s="38" t="s">
        <v>773</v>
      </c>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c r="IZ256" s="11"/>
    </row>
    <row r="257" spans="2:260" s="12" customFormat="1" ht="65.099999999999994" customHeight="1" x14ac:dyDescent="0.25">
      <c r="B257" s="3"/>
      <c r="C257" s="9" t="s">
        <v>440</v>
      </c>
      <c r="D257" s="16" t="s">
        <v>441</v>
      </c>
      <c r="E257" s="16">
        <v>8</v>
      </c>
      <c r="F257" s="15">
        <v>142.69999999999999</v>
      </c>
      <c r="G257" s="15">
        <v>135.97999999999999</v>
      </c>
      <c r="H257" s="15">
        <v>129.27000000000001</v>
      </c>
      <c r="I257" s="14"/>
      <c r="J257" s="15">
        <v>148.78</v>
      </c>
      <c r="K257" s="15">
        <v>162.19999999999999</v>
      </c>
      <c r="L257" s="15">
        <v>183.92</v>
      </c>
      <c r="M257" s="54"/>
      <c r="N257" s="15">
        <v>34.789641093999997</v>
      </c>
      <c r="O257" s="15">
        <v>5.9468875955000007</v>
      </c>
      <c r="P257" s="15" t="s">
        <v>16</v>
      </c>
      <c r="Q257" s="16" t="s">
        <v>16</v>
      </c>
      <c r="R257" s="37" t="s">
        <v>774</v>
      </c>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c r="IZ257" s="11"/>
    </row>
    <row r="258" spans="2:260" s="12" customFormat="1" ht="65.099999999999994" customHeight="1" x14ac:dyDescent="0.25">
      <c r="B258" s="3"/>
      <c r="C258" s="19" t="s">
        <v>442</v>
      </c>
      <c r="D258" s="17" t="s">
        <v>443</v>
      </c>
      <c r="E258" s="17">
        <v>9</v>
      </c>
      <c r="F258" s="14">
        <v>170.26</v>
      </c>
      <c r="G258" s="14">
        <v>160.63999999999999</v>
      </c>
      <c r="H258" s="14">
        <v>151.02000000000001</v>
      </c>
      <c r="I258" s="14"/>
      <c r="J258" s="14">
        <v>195.73</v>
      </c>
      <c r="K258" s="14">
        <v>214.96</v>
      </c>
      <c r="L258" s="14">
        <v>246.08</v>
      </c>
      <c r="M258" s="54"/>
      <c r="N258" s="14">
        <v>50.107837140000001</v>
      </c>
      <c r="O258" s="31">
        <v>434.09386966000005</v>
      </c>
      <c r="P258" s="31" t="s">
        <v>16</v>
      </c>
      <c r="Q258" s="17" t="s">
        <v>16</v>
      </c>
      <c r="R258" s="38" t="s">
        <v>775</v>
      </c>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c r="IZ258" s="11"/>
    </row>
    <row r="259" spans="2:260" s="12" customFormat="1" ht="65.099999999999994" customHeight="1" x14ac:dyDescent="0.25">
      <c r="B259" s="3"/>
      <c r="C259" s="9" t="s">
        <v>515</v>
      </c>
      <c r="D259" s="16" t="s">
        <v>516</v>
      </c>
      <c r="E259" s="16">
        <v>8</v>
      </c>
      <c r="F259" s="15">
        <v>55.05</v>
      </c>
      <c r="G259" s="15">
        <v>49.86</v>
      </c>
      <c r="H259" s="15">
        <v>44.67</v>
      </c>
      <c r="I259" s="14"/>
      <c r="J259" s="15">
        <v>65.239999999999995</v>
      </c>
      <c r="K259" s="15">
        <v>75.61</v>
      </c>
      <c r="L259" s="15">
        <v>92.41</v>
      </c>
      <c r="M259" s="54"/>
      <c r="N259" s="15">
        <v>31.567818905999999</v>
      </c>
      <c r="O259" s="15">
        <v>1.1346370776999999</v>
      </c>
      <c r="P259" s="15" t="s">
        <v>16</v>
      </c>
      <c r="Q259" s="16" t="s">
        <v>16</v>
      </c>
      <c r="R259" s="37" t="s">
        <v>776</v>
      </c>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c r="IZ259" s="11"/>
    </row>
    <row r="260" spans="2:260" s="12" customFormat="1" ht="65.099999999999994" customHeight="1" x14ac:dyDescent="0.25">
      <c r="B260" s="3"/>
      <c r="C260" s="19" t="s">
        <v>484</v>
      </c>
      <c r="D260" s="17" t="s">
        <v>485</v>
      </c>
      <c r="E260" s="17">
        <v>7</v>
      </c>
      <c r="F260" s="14">
        <v>99.02</v>
      </c>
      <c r="G260" s="14">
        <v>77.25</v>
      </c>
      <c r="H260" s="14">
        <v>55.48</v>
      </c>
      <c r="I260" s="14"/>
      <c r="J260" s="14">
        <v>145.44</v>
      </c>
      <c r="K260" s="14">
        <v>188.97</v>
      </c>
      <c r="L260" s="14">
        <v>259.41000000000003</v>
      </c>
      <c r="M260" s="54"/>
      <c r="N260" s="14">
        <v>32.545850571000003</v>
      </c>
      <c r="O260" s="31">
        <v>2.9653380214</v>
      </c>
      <c r="P260" s="31" t="s">
        <v>16</v>
      </c>
      <c r="Q260" s="17" t="s">
        <v>16</v>
      </c>
      <c r="R260" s="38" t="s">
        <v>777</v>
      </c>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c r="IZ260" s="11"/>
    </row>
    <row r="261" spans="2:260" s="12" customFormat="1" ht="65.099999999999994" customHeight="1" x14ac:dyDescent="0.25">
      <c r="B261" s="3"/>
      <c r="C261" s="9" t="s">
        <v>444</v>
      </c>
      <c r="D261" s="16" t="s">
        <v>445</v>
      </c>
      <c r="E261" s="16">
        <v>8</v>
      </c>
      <c r="F261" s="15">
        <v>429.09</v>
      </c>
      <c r="G261" s="15">
        <v>408.05</v>
      </c>
      <c r="H261" s="15">
        <v>387.01</v>
      </c>
      <c r="I261" s="14"/>
      <c r="J261" s="15">
        <v>442.34</v>
      </c>
      <c r="K261" s="15">
        <v>484.41</v>
      </c>
      <c r="L261" s="15">
        <v>552.5</v>
      </c>
      <c r="M261" s="54"/>
      <c r="N261" s="15">
        <v>37.196236935000002</v>
      </c>
      <c r="O261" s="15">
        <v>51.330042188</v>
      </c>
      <c r="P261" s="15" t="s">
        <v>16</v>
      </c>
      <c r="Q261" s="16" t="s">
        <v>16</v>
      </c>
      <c r="R261" s="37" t="s">
        <v>778</v>
      </c>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c r="IZ261" s="11"/>
    </row>
    <row r="262" spans="2:260" s="12" customFormat="1" ht="65.099999999999994" customHeight="1" x14ac:dyDescent="0.25">
      <c r="B262" s="3"/>
      <c r="C262" s="19" t="s">
        <v>446</v>
      </c>
      <c r="D262" s="17" t="s">
        <v>447</v>
      </c>
      <c r="E262" s="17">
        <v>7</v>
      </c>
      <c r="F262" s="14">
        <v>84.92</v>
      </c>
      <c r="G262" s="14">
        <v>70.099999999999994</v>
      </c>
      <c r="H262" s="14">
        <v>55.29</v>
      </c>
      <c r="I262" s="14"/>
      <c r="J262" s="14">
        <v>132.85</v>
      </c>
      <c r="K262" s="14">
        <v>162.47</v>
      </c>
      <c r="L262" s="14">
        <v>210.4</v>
      </c>
      <c r="M262" s="54"/>
      <c r="N262" s="14">
        <v>30.673038857000002</v>
      </c>
      <c r="O262" s="31">
        <v>4.2145095018000003</v>
      </c>
      <c r="P262" s="31" t="s">
        <v>16</v>
      </c>
      <c r="Q262" s="17" t="s">
        <v>16</v>
      </c>
      <c r="R262" s="38" t="s">
        <v>779</v>
      </c>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c r="IZ262" s="11"/>
    </row>
    <row r="263" spans="2:260" s="12" customFormat="1" ht="65.099999999999994" customHeight="1" x14ac:dyDescent="0.25">
      <c r="B263" s="3"/>
      <c r="C263" s="9" t="s">
        <v>448</v>
      </c>
      <c r="D263" s="16" t="s">
        <v>449</v>
      </c>
      <c r="E263" s="16">
        <v>7</v>
      </c>
      <c r="F263" s="15">
        <v>107.22</v>
      </c>
      <c r="G263" s="15">
        <v>100.21</v>
      </c>
      <c r="H263" s="15">
        <v>93.21</v>
      </c>
      <c r="I263" s="14"/>
      <c r="J263" s="15">
        <v>126.4</v>
      </c>
      <c r="K263" s="15">
        <v>140.4</v>
      </c>
      <c r="L263" s="15">
        <v>163.06</v>
      </c>
      <c r="M263" s="54"/>
      <c r="N263" s="15">
        <v>45.789043970999998</v>
      </c>
      <c r="O263" s="15">
        <v>202.31498334</v>
      </c>
      <c r="P263" s="15" t="s">
        <v>16</v>
      </c>
      <c r="Q263" s="16" t="s">
        <v>16</v>
      </c>
      <c r="R263" s="37" t="s">
        <v>780</v>
      </c>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c r="IZ263" s="11"/>
    </row>
    <row r="264" spans="2:260" s="12" customFormat="1" ht="65.099999999999994" customHeight="1" x14ac:dyDescent="0.25">
      <c r="B264" s="3"/>
      <c r="C264" s="19" t="s">
        <v>450</v>
      </c>
      <c r="D264" s="17" t="s">
        <v>451</v>
      </c>
      <c r="E264" s="17">
        <v>9</v>
      </c>
      <c r="F264" s="14">
        <v>178.63</v>
      </c>
      <c r="G264" s="14">
        <v>168.59</v>
      </c>
      <c r="H264" s="14">
        <v>158.55000000000001</v>
      </c>
      <c r="I264" s="14"/>
      <c r="J264" s="14">
        <v>205.42</v>
      </c>
      <c r="K264" s="14">
        <v>225.49</v>
      </c>
      <c r="L264" s="14">
        <v>257.97000000000003</v>
      </c>
      <c r="M264" s="54"/>
      <c r="N264" s="14">
        <v>50.032616959000002</v>
      </c>
      <c r="O264" s="31">
        <v>72.380287934000009</v>
      </c>
      <c r="P264" s="31" t="s">
        <v>16</v>
      </c>
      <c r="Q264" s="17" t="s">
        <v>16</v>
      </c>
      <c r="R264" s="38" t="s">
        <v>781</v>
      </c>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c r="IZ264" s="11"/>
    </row>
    <row r="265" spans="2:260" s="12" customFormat="1" ht="65.099999999999994" customHeight="1" x14ac:dyDescent="0.25">
      <c r="B265" s="3"/>
      <c r="C265" s="9" t="s">
        <v>452</v>
      </c>
      <c r="D265" s="16" t="s">
        <v>453</v>
      </c>
      <c r="E265" s="16">
        <v>9</v>
      </c>
      <c r="F265" s="15">
        <v>126.82</v>
      </c>
      <c r="G265" s="15">
        <v>119.85</v>
      </c>
      <c r="H265" s="15">
        <v>112.89</v>
      </c>
      <c r="I265" s="14"/>
      <c r="J265" s="15">
        <v>142.37</v>
      </c>
      <c r="K265" s="15">
        <v>156.29</v>
      </c>
      <c r="L265" s="15">
        <v>178.82</v>
      </c>
      <c r="M265" s="54"/>
      <c r="N265" s="15">
        <v>53.883605662999997</v>
      </c>
      <c r="O265" s="15">
        <v>18.898844873999998</v>
      </c>
      <c r="P265" s="15" t="s">
        <v>16</v>
      </c>
      <c r="Q265" s="16" t="s">
        <v>16</v>
      </c>
      <c r="R265" s="37" t="s">
        <v>782</v>
      </c>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c r="IZ265" s="11"/>
    </row>
    <row r="266" spans="2:260" s="12" customFormat="1" ht="65.099999999999994" customHeight="1" x14ac:dyDescent="0.25">
      <c r="B266" s="3"/>
      <c r="C266" s="19" t="s">
        <v>549</v>
      </c>
      <c r="D266" s="17" t="s">
        <v>550</v>
      </c>
      <c r="E266" s="17">
        <v>8</v>
      </c>
      <c r="F266" s="14">
        <v>55.9</v>
      </c>
      <c r="G266" s="14">
        <v>52.23</v>
      </c>
      <c r="H266" s="14">
        <v>48.57</v>
      </c>
      <c r="I266" s="14"/>
      <c r="J266" s="14">
        <v>65.959999999999994</v>
      </c>
      <c r="K266" s="14">
        <v>73.28</v>
      </c>
      <c r="L266" s="14">
        <v>85.14</v>
      </c>
      <c r="M266" s="54"/>
      <c r="N266" s="14">
        <v>44.301623182</v>
      </c>
      <c r="O266" s="31">
        <v>1.3282015609</v>
      </c>
      <c r="P266" s="31" t="s">
        <v>16</v>
      </c>
      <c r="Q266" s="17" t="s">
        <v>16</v>
      </c>
      <c r="R266" s="38" t="s">
        <v>783</v>
      </c>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c r="IZ266" s="11"/>
    </row>
    <row r="267" spans="2:260" s="12" customFormat="1" ht="65.099999999999994" customHeight="1" x14ac:dyDescent="0.25">
      <c r="B267" s="3"/>
      <c r="C267" s="9" t="s">
        <v>454</v>
      </c>
      <c r="D267" s="16" t="s">
        <v>455</v>
      </c>
      <c r="E267" s="16">
        <v>7</v>
      </c>
      <c r="F267" s="15">
        <v>72.03</v>
      </c>
      <c r="G267" s="15">
        <v>67.599999999999994</v>
      </c>
      <c r="H267" s="15">
        <v>63.18</v>
      </c>
      <c r="I267" s="14"/>
      <c r="J267" s="15">
        <v>73.88</v>
      </c>
      <c r="K267" s="15">
        <v>82.72</v>
      </c>
      <c r="L267" s="15">
        <v>97.04</v>
      </c>
      <c r="M267" s="54"/>
      <c r="N267" s="15">
        <v>47.456521926000001</v>
      </c>
      <c r="O267" s="15">
        <v>23.926352954000002</v>
      </c>
      <c r="P267" s="15" t="s">
        <v>16</v>
      </c>
      <c r="Q267" s="16" t="s">
        <v>16</v>
      </c>
      <c r="R267" s="37" t="s">
        <v>784</v>
      </c>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c r="IZ267" s="11"/>
    </row>
    <row r="268" spans="2:260" s="12" customFormat="1" ht="65.099999999999994" customHeight="1" x14ac:dyDescent="0.25">
      <c r="B268" s="3"/>
      <c r="C268" s="19" t="s">
        <v>456</v>
      </c>
      <c r="D268" s="17" t="s">
        <v>457</v>
      </c>
      <c r="E268" s="17">
        <v>7</v>
      </c>
      <c r="F268" s="14">
        <v>52.2</v>
      </c>
      <c r="G268" s="14">
        <v>49.6</v>
      </c>
      <c r="H268" s="14">
        <v>47</v>
      </c>
      <c r="I268" s="14"/>
      <c r="J268" s="14">
        <v>53.86</v>
      </c>
      <c r="K268" s="14">
        <v>59.05</v>
      </c>
      <c r="L268" s="14">
        <v>67.459999999999994</v>
      </c>
      <c r="M268" s="54"/>
      <c r="N268" s="14">
        <v>42.131517983000002</v>
      </c>
      <c r="O268" s="31">
        <v>8.4174211614000001</v>
      </c>
      <c r="P268" s="31" t="s">
        <v>16</v>
      </c>
      <c r="Q268" s="17" t="s">
        <v>16</v>
      </c>
      <c r="R268" s="38" t="s">
        <v>785</v>
      </c>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c r="IZ268" s="11"/>
    </row>
    <row r="269" spans="2:260" s="12" customFormat="1" ht="65.099999999999994" customHeight="1" x14ac:dyDescent="0.25">
      <c r="B269" s="3"/>
      <c r="C269" s="9" t="s">
        <v>458</v>
      </c>
      <c r="D269" s="16" t="s">
        <v>459</v>
      </c>
      <c r="E269" s="16">
        <v>7</v>
      </c>
      <c r="F269" s="15">
        <v>112.31</v>
      </c>
      <c r="G269" s="15">
        <v>102.24</v>
      </c>
      <c r="H269" s="15">
        <v>92.18</v>
      </c>
      <c r="I269" s="14"/>
      <c r="J269" s="15">
        <v>122.25</v>
      </c>
      <c r="K269" s="15">
        <v>142.37</v>
      </c>
      <c r="L269" s="15">
        <v>174.93</v>
      </c>
      <c r="M269" s="54"/>
      <c r="N269" s="15">
        <v>40.469660056000002</v>
      </c>
      <c r="O269" s="15">
        <v>9.4647971713000008</v>
      </c>
      <c r="P269" s="15" t="s">
        <v>16</v>
      </c>
      <c r="Q269" s="16" t="s">
        <v>16</v>
      </c>
      <c r="R269" s="37" t="s">
        <v>786</v>
      </c>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c r="IZ269" s="11"/>
    </row>
    <row r="270" spans="2:260" s="12" customFormat="1" ht="65.099999999999994" customHeight="1" x14ac:dyDescent="0.25">
      <c r="B270" s="3"/>
      <c r="C270" s="19" t="s">
        <v>551</v>
      </c>
      <c r="D270" s="17" t="s">
        <v>552</v>
      </c>
      <c r="E270" s="17">
        <v>7</v>
      </c>
      <c r="F270" s="14">
        <v>81.55</v>
      </c>
      <c r="G270" s="14">
        <v>73.67</v>
      </c>
      <c r="H270" s="14">
        <v>65.790000000000006</v>
      </c>
      <c r="I270" s="14"/>
      <c r="J270" s="14">
        <v>103</v>
      </c>
      <c r="K270" s="14">
        <v>118.75</v>
      </c>
      <c r="L270" s="14">
        <v>144.25</v>
      </c>
      <c r="M270" s="54"/>
      <c r="N270" s="14">
        <v>48.532970163000002</v>
      </c>
      <c r="O270" s="31">
        <v>1.7038940341</v>
      </c>
      <c r="P270" s="31" t="s">
        <v>16</v>
      </c>
      <c r="Q270" s="17" t="s">
        <v>16</v>
      </c>
      <c r="R270" s="38" t="s">
        <v>787</v>
      </c>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c r="IZ270" s="11"/>
    </row>
    <row r="271" spans="2:260" s="12" customFormat="1" ht="65.099999999999994" customHeight="1" x14ac:dyDescent="0.25">
      <c r="B271" s="3"/>
      <c r="C271" s="9" t="s">
        <v>460</v>
      </c>
      <c r="D271" s="16" t="s">
        <v>461</v>
      </c>
      <c r="E271" s="16">
        <v>8</v>
      </c>
      <c r="F271" s="15">
        <v>16.260000000000002</v>
      </c>
      <c r="G271" s="15">
        <v>15.44</v>
      </c>
      <c r="H271" s="15">
        <v>14.62</v>
      </c>
      <c r="I271" s="14"/>
      <c r="J271" s="15">
        <v>16.899999999999999</v>
      </c>
      <c r="K271" s="15">
        <v>18.53</v>
      </c>
      <c r="L271" s="15">
        <v>21.17</v>
      </c>
      <c r="M271" s="54"/>
      <c r="N271" s="15">
        <v>36.294611688000003</v>
      </c>
      <c r="O271" s="15">
        <v>13.241091404999999</v>
      </c>
      <c r="P271" s="15" t="s">
        <v>16</v>
      </c>
      <c r="Q271" s="16" t="s">
        <v>16</v>
      </c>
      <c r="R271" s="37" t="s">
        <v>788</v>
      </c>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c r="IZ271" s="11"/>
    </row>
    <row r="272" spans="2:260" s="12" customFormat="1" ht="65.099999999999994" customHeight="1" x14ac:dyDescent="0.25">
      <c r="B272" s="3"/>
      <c r="C272" s="19" t="s">
        <v>499</v>
      </c>
      <c r="D272" s="17" t="s">
        <v>500</v>
      </c>
      <c r="E272" s="17">
        <v>4</v>
      </c>
      <c r="F272" s="14">
        <v>47.16</v>
      </c>
      <c r="G272" s="14">
        <v>45.68</v>
      </c>
      <c r="H272" s="14">
        <v>44.21</v>
      </c>
      <c r="I272" s="14"/>
      <c r="J272" s="14">
        <v>49.02</v>
      </c>
      <c r="K272" s="14">
        <v>51.96</v>
      </c>
      <c r="L272" s="14">
        <v>56.72</v>
      </c>
      <c r="M272" s="54"/>
      <c r="N272" s="14">
        <v>49.778495589999999</v>
      </c>
      <c r="O272" s="31">
        <v>3.5133438854999999</v>
      </c>
      <c r="P272" s="31" t="s">
        <v>13</v>
      </c>
      <c r="Q272" s="17" t="s">
        <v>16</v>
      </c>
      <c r="R272" s="38" t="s">
        <v>789</v>
      </c>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c r="IZ272" s="11"/>
    </row>
    <row r="273" spans="2:260" s="12" customFormat="1" ht="65.099999999999994" customHeight="1" x14ac:dyDescent="0.25">
      <c r="B273" s="3"/>
      <c r="C273" s="9" t="s">
        <v>462</v>
      </c>
      <c r="D273" s="16" t="s">
        <v>463</v>
      </c>
      <c r="E273" s="16">
        <v>7</v>
      </c>
      <c r="F273" s="15" t="s">
        <v>29</v>
      </c>
      <c r="G273" s="15" t="s">
        <v>29</v>
      </c>
      <c r="H273" s="15" t="s">
        <v>29</v>
      </c>
      <c r="I273" s="14"/>
      <c r="J273" s="15" t="s">
        <v>29</v>
      </c>
      <c r="K273" s="15" t="s">
        <v>29</v>
      </c>
      <c r="L273" s="15" t="s">
        <v>29</v>
      </c>
      <c r="M273" s="54"/>
      <c r="N273" s="15" t="s">
        <v>29</v>
      </c>
      <c r="O273" s="15" t="s">
        <v>29</v>
      </c>
      <c r="P273" s="15" t="s">
        <v>29</v>
      </c>
      <c r="Q273" s="16" t="s">
        <v>29</v>
      </c>
      <c r="R273" s="37" t="s">
        <v>30</v>
      </c>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c r="IZ273" s="11"/>
    </row>
    <row r="274" spans="2:260" s="12" customFormat="1" ht="65.099999999999994" customHeight="1" x14ac:dyDescent="0.25">
      <c r="B274" s="3"/>
      <c r="C274" s="19" t="s">
        <v>464</v>
      </c>
      <c r="D274" s="17" t="s">
        <v>465</v>
      </c>
      <c r="E274" s="17">
        <v>7</v>
      </c>
      <c r="F274" s="14">
        <v>17.78</v>
      </c>
      <c r="G274" s="14">
        <v>16.760000000000002</v>
      </c>
      <c r="H274" s="14">
        <v>15.74</v>
      </c>
      <c r="I274" s="14"/>
      <c r="J274" s="14">
        <v>20.48</v>
      </c>
      <c r="K274" s="14">
        <v>22.51</v>
      </c>
      <c r="L274" s="14">
        <v>25.8</v>
      </c>
      <c r="M274" s="54"/>
      <c r="N274" s="14">
        <v>49.225359462999997</v>
      </c>
      <c r="O274" s="31">
        <v>12.711744131</v>
      </c>
      <c r="P274" s="31" t="s">
        <v>16</v>
      </c>
      <c r="Q274" s="17" t="s">
        <v>16</v>
      </c>
      <c r="R274" s="38" t="s">
        <v>790</v>
      </c>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c r="IZ274" s="11"/>
    </row>
    <row r="275" spans="2:260" s="12" customFormat="1" ht="65.099999999999994" customHeight="1" x14ac:dyDescent="0.25">
      <c r="B275" s="3"/>
      <c r="C275" s="9" t="s">
        <v>466</v>
      </c>
      <c r="D275" s="16" t="s">
        <v>467</v>
      </c>
      <c r="E275" s="16">
        <v>8</v>
      </c>
      <c r="F275" s="15">
        <v>20.149999999999999</v>
      </c>
      <c r="G275" s="15">
        <v>18.510000000000002</v>
      </c>
      <c r="H275" s="15">
        <v>16.87</v>
      </c>
      <c r="I275" s="14"/>
      <c r="J275" s="15">
        <v>22.04</v>
      </c>
      <c r="K275" s="15">
        <v>25.31</v>
      </c>
      <c r="L275" s="15">
        <v>30.61</v>
      </c>
      <c r="M275" s="54"/>
      <c r="N275" s="15">
        <v>28.859580476000001</v>
      </c>
      <c r="O275" s="15">
        <v>19.139241550999998</v>
      </c>
      <c r="P275" s="15" t="s">
        <v>16</v>
      </c>
      <c r="Q275" s="16" t="s">
        <v>16</v>
      </c>
      <c r="R275" s="37" t="s">
        <v>791</v>
      </c>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c r="IZ275" s="11"/>
    </row>
    <row r="276" spans="2:260" s="12" customFormat="1" ht="65.099999999999994" customHeight="1" x14ac:dyDescent="0.25">
      <c r="B276" s="3"/>
      <c r="C276" s="19" t="s">
        <v>468</v>
      </c>
      <c r="D276" s="17" t="s">
        <v>469</v>
      </c>
      <c r="E276" s="17">
        <v>7</v>
      </c>
      <c r="F276" s="14">
        <v>21.05</v>
      </c>
      <c r="G276" s="14">
        <v>19.12</v>
      </c>
      <c r="H276" s="14">
        <v>17.190000000000001</v>
      </c>
      <c r="I276" s="14"/>
      <c r="J276" s="14">
        <v>27.25</v>
      </c>
      <c r="K276" s="14">
        <v>31.1</v>
      </c>
      <c r="L276" s="14">
        <v>37.340000000000003</v>
      </c>
      <c r="M276" s="54"/>
      <c r="N276" s="14">
        <v>37.018330093000003</v>
      </c>
      <c r="O276" s="31">
        <v>43.158229378999998</v>
      </c>
      <c r="P276" s="31" t="s">
        <v>16</v>
      </c>
      <c r="Q276" s="17" t="s">
        <v>16</v>
      </c>
      <c r="R276" s="38" t="s">
        <v>792</v>
      </c>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c r="IZ276" s="11"/>
    </row>
    <row r="277" spans="2:260" s="12" customFormat="1" ht="65.099999999999994" customHeight="1" x14ac:dyDescent="0.25">
      <c r="B277" s="3"/>
      <c r="C277" s="9" t="s">
        <v>517</v>
      </c>
      <c r="D277" s="16" t="s">
        <v>518</v>
      </c>
      <c r="E277" s="16">
        <v>4</v>
      </c>
      <c r="F277" s="15">
        <v>46.51</v>
      </c>
      <c r="G277" s="15">
        <v>42.41</v>
      </c>
      <c r="H277" s="15">
        <v>38.32</v>
      </c>
      <c r="I277" s="14"/>
      <c r="J277" s="15">
        <v>59.24</v>
      </c>
      <c r="K277" s="15">
        <v>67.42</v>
      </c>
      <c r="L277" s="15">
        <v>80.66</v>
      </c>
      <c r="M277" s="54"/>
      <c r="N277" s="15">
        <v>41.234818437000001</v>
      </c>
      <c r="O277" s="15">
        <v>21.684727583000001</v>
      </c>
      <c r="P277" s="15" t="s">
        <v>13</v>
      </c>
      <c r="Q277" s="16" t="s">
        <v>16</v>
      </c>
      <c r="R277" s="37" t="s">
        <v>793</v>
      </c>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c r="IZ277" s="11"/>
    </row>
    <row r="278" spans="2:260" s="12" customFormat="1" ht="65.099999999999994" customHeight="1" x14ac:dyDescent="0.25">
      <c r="B278" s="3"/>
      <c r="C278" s="19" t="s">
        <v>501</v>
      </c>
      <c r="D278" s="17" t="s">
        <v>502</v>
      </c>
      <c r="E278" s="17">
        <v>5</v>
      </c>
      <c r="F278" s="14">
        <v>56.37</v>
      </c>
      <c r="G278" s="14">
        <v>52.39</v>
      </c>
      <c r="H278" s="14">
        <v>48.42</v>
      </c>
      <c r="I278" s="14"/>
      <c r="J278" s="14">
        <v>59.59</v>
      </c>
      <c r="K278" s="14">
        <v>67.53</v>
      </c>
      <c r="L278" s="14">
        <v>80.38</v>
      </c>
      <c r="M278" s="54"/>
      <c r="N278" s="14">
        <v>46.852228166000003</v>
      </c>
      <c r="O278" s="31">
        <v>11.318126757</v>
      </c>
      <c r="P278" s="31" t="s">
        <v>13</v>
      </c>
      <c r="Q278" s="17" t="s">
        <v>16</v>
      </c>
      <c r="R278" s="38" t="s">
        <v>794</v>
      </c>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c r="IZ278" s="11"/>
    </row>
    <row r="279" spans="2:260" s="12" customFormat="1" ht="65.099999999999994" customHeight="1" x14ac:dyDescent="0.25">
      <c r="B279" s="3"/>
      <c r="C279" s="9" t="s">
        <v>503</v>
      </c>
      <c r="D279" s="16" t="s">
        <v>504</v>
      </c>
      <c r="E279" s="16">
        <v>8</v>
      </c>
      <c r="F279" s="15">
        <v>119.87</v>
      </c>
      <c r="G279" s="15">
        <v>101.35</v>
      </c>
      <c r="H279" s="15">
        <v>82.83</v>
      </c>
      <c r="I279" s="14"/>
      <c r="J279" s="15">
        <v>179.8</v>
      </c>
      <c r="K279" s="15">
        <v>216.83</v>
      </c>
      <c r="L279" s="15">
        <v>276.76</v>
      </c>
      <c r="M279" s="54"/>
      <c r="N279" s="15">
        <v>32.195506510000001</v>
      </c>
      <c r="O279" s="15">
        <v>1.5956243272999999</v>
      </c>
      <c r="P279" s="15" t="s">
        <v>16</v>
      </c>
      <c r="Q279" s="16" t="s">
        <v>16</v>
      </c>
      <c r="R279" s="37" t="s">
        <v>795</v>
      </c>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c r="IZ279" s="11"/>
    </row>
    <row r="280" spans="2:260" s="12" customFormat="1" ht="65.099999999999994" customHeight="1" x14ac:dyDescent="0.25">
      <c r="B280" s="3"/>
      <c r="C280" s="19"/>
      <c r="D280" s="17"/>
      <c r="E280" s="17"/>
      <c r="F280" s="14"/>
      <c r="G280" s="14"/>
      <c r="H280" s="14"/>
      <c r="I280" s="14"/>
      <c r="J280" s="14"/>
      <c r="K280" s="14"/>
      <c r="L280" s="14"/>
      <c r="M280" s="54"/>
      <c r="N280" s="14"/>
      <c r="O280" s="31"/>
      <c r="P280" s="31"/>
      <c r="Q280" s="17"/>
      <c r="R280" s="38"/>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c r="IZ280" s="11"/>
    </row>
    <row r="281" spans="2:260" s="12" customFormat="1" ht="65.099999999999994" customHeight="1" x14ac:dyDescent="0.25">
      <c r="B281" s="3"/>
      <c r="C281" s="9"/>
      <c r="D281" s="16"/>
      <c r="E281" s="16"/>
      <c r="F281" s="15"/>
      <c r="G281" s="15"/>
      <c r="H281" s="15"/>
      <c r="I281" s="14"/>
      <c r="J281" s="15"/>
      <c r="K281" s="15"/>
      <c r="L281" s="15"/>
      <c r="M281" s="54"/>
      <c r="N281" s="15"/>
      <c r="O281" s="15"/>
      <c r="P281" s="15"/>
      <c r="Q281" s="16"/>
      <c r="R281" s="37"/>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c r="IZ281" s="11"/>
    </row>
    <row r="282" spans="2:260" s="12" customFormat="1" ht="65.099999999999994" customHeight="1" x14ac:dyDescent="0.25">
      <c r="B282" s="3"/>
      <c r="C282" s="19"/>
      <c r="D282" s="17"/>
      <c r="E282" s="17"/>
      <c r="F282" s="14"/>
      <c r="G282" s="14"/>
      <c r="H282" s="14"/>
      <c r="I282" s="14"/>
      <c r="J282" s="14"/>
      <c r="K282" s="14"/>
      <c r="L282" s="14"/>
      <c r="M282" s="54"/>
      <c r="N282" s="14"/>
      <c r="O282" s="31"/>
      <c r="P282" s="31"/>
      <c r="Q282" s="17"/>
      <c r="R282" s="38"/>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c r="IZ282" s="11"/>
    </row>
    <row r="283" spans="2:260" s="12" customFormat="1" ht="65.099999999999994" customHeight="1" x14ac:dyDescent="0.25">
      <c r="B283" s="3"/>
      <c r="C283" s="9"/>
      <c r="D283" s="16"/>
      <c r="E283" s="16"/>
      <c r="F283" s="15"/>
      <c r="G283" s="15"/>
      <c r="H283" s="15"/>
      <c r="I283" s="14"/>
      <c r="J283" s="15"/>
      <c r="K283" s="15"/>
      <c r="L283" s="15"/>
      <c r="M283" s="54"/>
      <c r="N283" s="15"/>
      <c r="O283" s="15"/>
      <c r="P283" s="15"/>
      <c r="Q283" s="16"/>
      <c r="R283" s="37"/>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c r="IZ283" s="11"/>
    </row>
    <row r="284" spans="2:260" s="12" customFormat="1" ht="65.099999999999994" customHeight="1" x14ac:dyDescent="0.25">
      <c r="B284" s="3"/>
      <c r="C284" s="19"/>
      <c r="D284" s="17"/>
      <c r="E284" s="17"/>
      <c r="F284" s="14"/>
      <c r="G284" s="14"/>
      <c r="H284" s="14"/>
      <c r="I284" s="14"/>
      <c r="J284" s="14"/>
      <c r="K284" s="14"/>
      <c r="L284" s="14"/>
      <c r="M284" s="54"/>
      <c r="N284" s="14"/>
      <c r="O284" s="31"/>
      <c r="P284" s="31"/>
      <c r="Q284" s="17"/>
      <c r="R284" s="38"/>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c r="IZ284" s="11"/>
    </row>
    <row r="285" spans="2:260" s="12" customFormat="1" ht="65.099999999999994" customHeight="1" x14ac:dyDescent="0.25">
      <c r="B285" s="3"/>
      <c r="C285" s="9"/>
      <c r="D285" s="16"/>
      <c r="E285" s="16"/>
      <c r="F285" s="15"/>
      <c r="G285" s="15"/>
      <c r="H285" s="15"/>
      <c r="I285" s="14"/>
      <c r="J285" s="15"/>
      <c r="K285" s="15"/>
      <c r="L285" s="15"/>
      <c r="M285" s="54"/>
      <c r="N285" s="15"/>
      <c r="O285" s="15"/>
      <c r="P285" s="15"/>
      <c r="Q285" s="16"/>
      <c r="R285" s="37"/>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c r="IZ285" s="11"/>
    </row>
    <row r="286" spans="2:260" s="12" customFormat="1" ht="65.099999999999994" customHeight="1" x14ac:dyDescent="0.25">
      <c r="B286" s="3"/>
      <c r="C286" s="19"/>
      <c r="D286" s="17"/>
      <c r="E286" s="17"/>
      <c r="F286" s="14"/>
      <c r="G286" s="14"/>
      <c r="H286" s="14"/>
      <c r="I286" s="14"/>
      <c r="J286" s="14"/>
      <c r="K286" s="14"/>
      <c r="L286" s="14"/>
      <c r="M286" s="54"/>
      <c r="N286" s="14"/>
      <c r="O286" s="31"/>
      <c r="P286" s="31"/>
      <c r="Q286" s="17"/>
      <c r="R286" s="38"/>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c r="IZ286" s="11"/>
    </row>
    <row r="287" spans="2:260" s="12" customFormat="1" ht="65.099999999999994" customHeight="1" x14ac:dyDescent="0.25">
      <c r="B287" s="3"/>
      <c r="C287" s="9"/>
      <c r="D287" s="16"/>
      <c r="E287" s="16"/>
      <c r="F287" s="15"/>
      <c r="G287" s="15"/>
      <c r="H287" s="15"/>
      <c r="I287" s="14"/>
      <c r="J287" s="15"/>
      <c r="K287" s="15"/>
      <c r="L287" s="15"/>
      <c r="M287" s="54"/>
      <c r="N287" s="15"/>
      <c r="O287" s="15"/>
      <c r="P287" s="15"/>
      <c r="Q287" s="16"/>
      <c r="R287" s="37"/>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c r="IZ287" s="11"/>
    </row>
    <row r="288" spans="2:260" s="12" customFormat="1" ht="65.099999999999994" customHeight="1" x14ac:dyDescent="0.25">
      <c r="B288" s="3"/>
      <c r="C288" s="19"/>
      <c r="D288" s="17"/>
      <c r="E288" s="17"/>
      <c r="F288" s="14"/>
      <c r="G288" s="14"/>
      <c r="H288" s="14"/>
      <c r="I288" s="14"/>
      <c r="J288" s="14"/>
      <c r="K288" s="14"/>
      <c r="L288" s="14"/>
      <c r="M288" s="54"/>
      <c r="N288" s="14"/>
      <c r="O288" s="31"/>
      <c r="P288" s="31"/>
      <c r="Q288" s="17"/>
      <c r="R288" s="38"/>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c r="IZ288" s="11"/>
    </row>
    <row r="289" spans="2:260" s="12" customFormat="1" ht="65.099999999999994" customHeight="1" x14ac:dyDescent="0.25">
      <c r="B289" s="3"/>
      <c r="C289" s="9"/>
      <c r="D289" s="16"/>
      <c r="E289" s="16"/>
      <c r="F289" s="15"/>
      <c r="G289" s="15"/>
      <c r="H289" s="15"/>
      <c r="I289" s="14"/>
      <c r="J289" s="15"/>
      <c r="K289" s="15"/>
      <c r="L289" s="15"/>
      <c r="M289" s="54"/>
      <c r="N289" s="15"/>
      <c r="O289" s="15"/>
      <c r="P289" s="15"/>
      <c r="Q289" s="16"/>
      <c r="R289" s="37"/>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c r="IZ289" s="11"/>
    </row>
    <row r="290" spans="2:260" s="12" customFormat="1" ht="65.099999999999994" customHeight="1" x14ac:dyDescent="0.25">
      <c r="B290" s="3"/>
      <c r="C290" s="19"/>
      <c r="D290" s="17"/>
      <c r="E290" s="17"/>
      <c r="F290" s="14"/>
      <c r="G290" s="14"/>
      <c r="H290" s="14"/>
      <c r="I290" s="14"/>
      <c r="J290" s="14"/>
      <c r="K290" s="14"/>
      <c r="L290" s="14"/>
      <c r="M290" s="54"/>
      <c r="N290" s="14"/>
      <c r="O290" s="31"/>
      <c r="P290" s="31"/>
      <c r="Q290" s="17"/>
      <c r="R290" s="38"/>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c r="IZ290" s="11"/>
    </row>
    <row r="291" spans="2:260" s="12" customFormat="1" ht="65.099999999999994" customHeight="1" x14ac:dyDescent="0.25">
      <c r="B291" s="3"/>
      <c r="C291" s="9"/>
      <c r="D291" s="16"/>
      <c r="E291" s="16"/>
      <c r="F291" s="15"/>
      <c r="G291" s="15"/>
      <c r="H291" s="15"/>
      <c r="I291" s="14"/>
      <c r="J291" s="15"/>
      <c r="K291" s="15"/>
      <c r="L291" s="15"/>
      <c r="M291" s="54"/>
      <c r="N291" s="15"/>
      <c r="O291" s="15"/>
      <c r="P291" s="15"/>
      <c r="Q291" s="16"/>
      <c r="R291" s="37"/>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c r="IZ291" s="11"/>
    </row>
    <row r="292" spans="2:260" s="12" customFormat="1" ht="65.099999999999994" customHeight="1" x14ac:dyDescent="0.25">
      <c r="B292" s="3"/>
      <c r="C292" s="19"/>
      <c r="D292" s="17"/>
      <c r="E292" s="17"/>
      <c r="F292" s="14"/>
      <c r="G292" s="14"/>
      <c r="H292" s="14"/>
      <c r="I292" s="14"/>
      <c r="J292" s="14"/>
      <c r="K292" s="14"/>
      <c r="L292" s="14"/>
      <c r="M292" s="54"/>
      <c r="N292" s="14"/>
      <c r="O292" s="31"/>
      <c r="P292" s="31"/>
      <c r="Q292" s="17"/>
      <c r="R292" s="38"/>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c r="IZ292" s="11"/>
    </row>
    <row r="293" spans="2:260" s="12" customFormat="1" ht="65.099999999999994" customHeight="1" x14ac:dyDescent="0.25">
      <c r="B293" s="3"/>
      <c r="C293" s="9"/>
      <c r="D293" s="16"/>
      <c r="E293" s="16"/>
      <c r="F293" s="15"/>
      <c r="G293" s="15"/>
      <c r="H293" s="15"/>
      <c r="I293" s="14"/>
      <c r="J293" s="15"/>
      <c r="K293" s="15"/>
      <c r="L293" s="15"/>
      <c r="M293" s="54"/>
      <c r="N293" s="15"/>
      <c r="O293" s="15"/>
      <c r="P293" s="15"/>
      <c r="Q293" s="16"/>
      <c r="R293" s="37"/>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c r="IZ293" s="11"/>
    </row>
    <row r="294" spans="2:260" s="12" customFormat="1" ht="65.099999999999994" customHeight="1" x14ac:dyDescent="0.25">
      <c r="B294" s="3"/>
      <c r="C294" s="19"/>
      <c r="D294" s="17"/>
      <c r="E294" s="17"/>
      <c r="F294" s="14"/>
      <c r="G294" s="14"/>
      <c r="H294" s="14"/>
      <c r="I294" s="14"/>
      <c r="J294" s="14"/>
      <c r="K294" s="14"/>
      <c r="L294" s="14"/>
      <c r="M294" s="54"/>
      <c r="N294" s="14"/>
      <c r="O294" s="31"/>
      <c r="P294" s="31"/>
      <c r="Q294" s="17"/>
      <c r="R294" s="38"/>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c r="IZ294" s="11"/>
    </row>
    <row r="295" spans="2:260" s="12" customFormat="1" ht="65.099999999999994" customHeight="1" x14ac:dyDescent="0.25">
      <c r="B295" s="3"/>
      <c r="C295" s="9"/>
      <c r="D295" s="16"/>
      <c r="E295" s="16"/>
      <c r="F295" s="15"/>
      <c r="G295" s="15"/>
      <c r="H295" s="15"/>
      <c r="I295" s="14"/>
      <c r="J295" s="15"/>
      <c r="K295" s="15"/>
      <c r="L295" s="15"/>
      <c r="M295" s="54"/>
      <c r="N295" s="15"/>
      <c r="O295" s="15"/>
      <c r="P295" s="15"/>
      <c r="Q295" s="16"/>
      <c r="R295" s="37"/>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c r="IZ295" s="11"/>
    </row>
    <row r="296" spans="2:260" s="12" customFormat="1" ht="65.099999999999994" customHeight="1" x14ac:dyDescent="0.25">
      <c r="B296" s="3"/>
      <c r="C296" s="19"/>
      <c r="D296" s="17"/>
      <c r="E296" s="17"/>
      <c r="F296" s="14"/>
      <c r="G296" s="14"/>
      <c r="H296" s="14"/>
      <c r="I296" s="14"/>
      <c r="J296" s="14"/>
      <c r="K296" s="14"/>
      <c r="L296" s="14"/>
      <c r="M296" s="54"/>
      <c r="N296" s="14"/>
      <c r="O296" s="31"/>
      <c r="P296" s="31"/>
      <c r="Q296" s="17"/>
      <c r="R296" s="38"/>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c r="IZ296" s="11"/>
    </row>
    <row r="297" spans="2:260" s="12" customFormat="1" ht="65.099999999999994" customHeight="1" x14ac:dyDescent="0.25">
      <c r="B297" s="3"/>
      <c r="C297" s="9"/>
      <c r="D297" s="16"/>
      <c r="E297" s="16"/>
      <c r="F297" s="15"/>
      <c r="G297" s="15"/>
      <c r="H297" s="15"/>
      <c r="I297" s="14"/>
      <c r="J297" s="15"/>
      <c r="K297" s="15"/>
      <c r="L297" s="15"/>
      <c r="M297" s="54"/>
      <c r="N297" s="15"/>
      <c r="O297" s="15"/>
      <c r="P297" s="15"/>
      <c r="Q297" s="16"/>
      <c r="R297" s="37"/>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c r="IZ297" s="11"/>
    </row>
    <row r="298" spans="2:260" s="12" customFormat="1" ht="65.099999999999994" customHeight="1" x14ac:dyDescent="0.25">
      <c r="B298" s="3"/>
      <c r="C298" s="19"/>
      <c r="D298" s="17"/>
      <c r="E298" s="17"/>
      <c r="F298" s="14"/>
      <c r="G298" s="14"/>
      <c r="H298" s="14"/>
      <c r="I298" s="14"/>
      <c r="J298" s="14"/>
      <c r="K298" s="14"/>
      <c r="L298" s="14"/>
      <c r="M298" s="54"/>
      <c r="N298" s="14"/>
      <c r="O298" s="31"/>
      <c r="P298" s="31"/>
      <c r="Q298" s="17"/>
      <c r="R298" s="38"/>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c r="IZ298" s="11"/>
    </row>
    <row r="299" spans="2:260" s="12" customFormat="1" ht="65.099999999999994" customHeight="1" x14ac:dyDescent="0.25">
      <c r="B299" s="3"/>
      <c r="C299" s="9"/>
      <c r="D299" s="16"/>
      <c r="E299" s="16"/>
      <c r="F299" s="15"/>
      <c r="G299" s="15"/>
      <c r="H299" s="15"/>
      <c r="I299" s="14"/>
      <c r="J299" s="15"/>
      <c r="K299" s="15"/>
      <c r="L299" s="15"/>
      <c r="M299" s="54"/>
      <c r="N299" s="15"/>
      <c r="O299" s="15"/>
      <c r="P299" s="15"/>
      <c r="Q299" s="16"/>
      <c r="R299" s="37"/>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c r="IZ299" s="11"/>
    </row>
    <row r="300" spans="2:260" s="12" customFormat="1" ht="65.099999999999994" customHeight="1" x14ac:dyDescent="0.25">
      <c r="B300" s="3"/>
      <c r="C300" s="19"/>
      <c r="D300" s="17"/>
      <c r="E300" s="17"/>
      <c r="F300" s="14"/>
      <c r="G300" s="14"/>
      <c r="H300" s="14"/>
      <c r="I300" s="14"/>
      <c r="J300" s="14"/>
      <c r="K300" s="14"/>
      <c r="L300" s="14"/>
      <c r="M300" s="54"/>
      <c r="N300" s="14"/>
      <c r="O300" s="31"/>
      <c r="P300" s="31"/>
      <c r="Q300" s="17"/>
      <c r="R300" s="38"/>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c r="IZ300" s="11"/>
    </row>
    <row r="301" spans="2:260" s="12" customFormat="1" ht="65.099999999999994" customHeight="1" x14ac:dyDescent="0.25">
      <c r="B301" s="3"/>
      <c r="C301" s="9"/>
      <c r="D301" s="16"/>
      <c r="E301" s="16"/>
      <c r="F301" s="15"/>
      <c r="G301" s="15"/>
      <c r="H301" s="15"/>
      <c r="I301" s="14"/>
      <c r="J301" s="15"/>
      <c r="K301" s="15"/>
      <c r="L301" s="15"/>
      <c r="M301" s="54"/>
      <c r="N301" s="15"/>
      <c r="O301" s="15"/>
      <c r="P301" s="15"/>
      <c r="Q301" s="16"/>
      <c r="R301" s="37"/>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c r="IZ301" s="11"/>
    </row>
    <row r="302" spans="2:260" s="12" customFormat="1" ht="65.099999999999994" customHeight="1" x14ac:dyDescent="0.25">
      <c r="B302" s="11"/>
      <c r="C302" s="19"/>
      <c r="D302" s="17"/>
      <c r="E302" s="17"/>
      <c r="F302" s="14"/>
      <c r="G302" s="14"/>
      <c r="H302" s="14"/>
      <c r="I302" s="14"/>
      <c r="J302" s="14"/>
      <c r="K302" s="14"/>
      <c r="L302" s="14"/>
      <c r="M302" s="54"/>
      <c r="N302" s="14"/>
      <c r="O302" s="31"/>
      <c r="P302" s="31"/>
      <c r="Q302" s="17"/>
      <c r="R302" s="38"/>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c r="IZ302" s="11"/>
    </row>
    <row r="303" spans="2:260" s="12" customFormat="1" ht="65.099999999999994" customHeight="1" x14ac:dyDescent="0.25">
      <c r="B303" s="11"/>
      <c r="C303" s="9"/>
      <c r="D303" s="16"/>
      <c r="E303" s="16"/>
      <c r="F303" s="15"/>
      <c r="G303" s="15"/>
      <c r="H303" s="15"/>
      <c r="I303" s="14"/>
      <c r="J303" s="15"/>
      <c r="K303" s="15"/>
      <c r="L303" s="15"/>
      <c r="M303" s="54"/>
      <c r="N303" s="15"/>
      <c r="O303" s="15"/>
      <c r="P303" s="15"/>
      <c r="Q303" s="16"/>
      <c r="R303" s="37"/>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c r="IZ303" s="11"/>
    </row>
    <row r="304" spans="2:260" s="12" customFormat="1" ht="65.099999999999994" customHeight="1" x14ac:dyDescent="0.25">
      <c r="B304" s="11"/>
      <c r="C304" s="19"/>
      <c r="D304" s="17"/>
      <c r="E304" s="17"/>
      <c r="F304" s="14"/>
      <c r="G304" s="14"/>
      <c r="H304" s="14"/>
      <c r="I304" s="14"/>
      <c r="J304" s="14"/>
      <c r="K304" s="14"/>
      <c r="L304" s="14"/>
      <c r="M304" s="54"/>
      <c r="N304" s="14"/>
      <c r="O304" s="31"/>
      <c r="P304" s="31"/>
      <c r="Q304" s="17"/>
      <c r="R304" s="38"/>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c r="IZ304" s="11"/>
    </row>
    <row r="305" spans="2:260" s="12" customFormat="1" ht="65.099999999999994" customHeight="1" x14ac:dyDescent="0.25">
      <c r="B305" s="11"/>
      <c r="C305" s="9"/>
      <c r="D305" s="16"/>
      <c r="E305" s="16"/>
      <c r="F305" s="15"/>
      <c r="G305" s="15"/>
      <c r="H305" s="15"/>
      <c r="I305" s="14"/>
      <c r="J305" s="15"/>
      <c r="K305" s="15"/>
      <c r="L305" s="15"/>
      <c r="M305" s="54"/>
      <c r="N305" s="15"/>
      <c r="O305" s="15"/>
      <c r="P305" s="15"/>
      <c r="Q305" s="16"/>
      <c r="R305" s="37"/>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c r="IZ305" s="11"/>
    </row>
    <row r="306" spans="2:260" s="12" customFormat="1" ht="65.099999999999994" customHeight="1" x14ac:dyDescent="0.25">
      <c r="B306" s="11"/>
      <c r="C306" s="19"/>
      <c r="D306" s="17"/>
      <c r="E306" s="17"/>
      <c r="F306" s="14"/>
      <c r="G306" s="14"/>
      <c r="H306" s="14"/>
      <c r="I306" s="14"/>
      <c r="J306" s="14"/>
      <c r="K306" s="14"/>
      <c r="L306" s="14"/>
      <c r="M306" s="54"/>
      <c r="N306" s="14"/>
      <c r="O306" s="31"/>
      <c r="P306" s="31"/>
      <c r="Q306" s="17"/>
      <c r="R306" s="38"/>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c r="IZ306" s="11"/>
    </row>
    <row r="307" spans="2:260" s="12" customFormat="1" ht="65.099999999999994" customHeight="1" x14ac:dyDescent="0.25">
      <c r="B307" s="11"/>
      <c r="C307" s="9"/>
      <c r="D307" s="16"/>
      <c r="E307" s="16"/>
      <c r="F307" s="15"/>
      <c r="G307" s="15"/>
      <c r="H307" s="15"/>
      <c r="I307" s="14"/>
      <c r="J307" s="15"/>
      <c r="K307" s="15"/>
      <c r="L307" s="15"/>
      <c r="M307" s="54"/>
      <c r="N307" s="15"/>
      <c r="O307" s="15"/>
      <c r="P307" s="15"/>
      <c r="Q307" s="16"/>
      <c r="R307" s="37"/>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c r="IZ307" s="11"/>
    </row>
    <row r="308" spans="2:260" s="12" customFormat="1" ht="65.099999999999994" customHeight="1" x14ac:dyDescent="0.25">
      <c r="B308" s="11"/>
      <c r="C308" s="19"/>
      <c r="D308" s="17"/>
      <c r="E308" s="17"/>
      <c r="F308" s="14"/>
      <c r="G308" s="14"/>
      <c r="H308" s="14"/>
      <c r="I308" s="14"/>
      <c r="J308" s="14"/>
      <c r="K308" s="14"/>
      <c r="L308" s="14"/>
      <c r="M308" s="54"/>
      <c r="N308" s="14"/>
      <c r="O308" s="31"/>
      <c r="P308" s="31"/>
      <c r="Q308" s="17"/>
      <c r="R308" s="38"/>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c r="IZ308" s="11"/>
    </row>
    <row r="309" spans="2:260" s="12" customFormat="1" ht="65.099999999999994" customHeight="1" x14ac:dyDescent="0.25">
      <c r="B309" s="11"/>
      <c r="C309" s="9"/>
      <c r="D309" s="16"/>
      <c r="E309" s="16"/>
      <c r="F309" s="15"/>
      <c r="G309" s="15"/>
      <c r="H309" s="15"/>
      <c r="I309" s="14"/>
      <c r="J309" s="15"/>
      <c r="K309" s="15"/>
      <c r="L309" s="15"/>
      <c r="M309" s="54"/>
      <c r="N309" s="15"/>
      <c r="O309" s="15"/>
      <c r="P309" s="15"/>
      <c r="Q309" s="16"/>
      <c r="R309" s="37"/>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c r="IZ309" s="11"/>
    </row>
    <row r="310" spans="2:260" s="12" customFormat="1" ht="65.099999999999994" customHeight="1" x14ac:dyDescent="0.25">
      <c r="B310" s="11"/>
      <c r="C310" s="19"/>
      <c r="D310" s="17"/>
      <c r="E310" s="17"/>
      <c r="F310" s="14"/>
      <c r="G310" s="14"/>
      <c r="H310" s="14"/>
      <c r="I310" s="14"/>
      <c r="J310" s="14"/>
      <c r="K310" s="14"/>
      <c r="L310" s="14"/>
      <c r="M310" s="54"/>
      <c r="N310" s="14"/>
      <c r="O310" s="31"/>
      <c r="P310" s="31"/>
      <c r="Q310" s="17"/>
      <c r="R310" s="38"/>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c r="IZ310" s="11"/>
    </row>
    <row r="311" spans="2:260" s="12" customFormat="1" ht="65.099999999999994" customHeight="1" x14ac:dyDescent="0.25">
      <c r="B311" s="11"/>
      <c r="C311" s="9"/>
      <c r="D311" s="16"/>
      <c r="E311" s="16"/>
      <c r="F311" s="15"/>
      <c r="G311" s="15"/>
      <c r="H311" s="15"/>
      <c r="I311" s="14"/>
      <c r="J311" s="15"/>
      <c r="K311" s="15"/>
      <c r="L311" s="15"/>
      <c r="M311" s="54"/>
      <c r="N311" s="15"/>
      <c r="O311" s="15"/>
      <c r="P311" s="15"/>
      <c r="Q311" s="16"/>
      <c r="R311" s="37"/>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c r="IZ311" s="11"/>
    </row>
    <row r="312" spans="2:260" s="12" customFormat="1" ht="65.099999999999994" customHeight="1" x14ac:dyDescent="0.25">
      <c r="B312" s="11"/>
      <c r="C312" s="19"/>
      <c r="D312" s="17"/>
      <c r="E312" s="17"/>
      <c r="F312" s="14"/>
      <c r="G312" s="14"/>
      <c r="H312" s="14"/>
      <c r="I312" s="14"/>
      <c r="J312" s="14"/>
      <c r="K312" s="14"/>
      <c r="L312" s="14"/>
      <c r="M312" s="54"/>
      <c r="N312" s="14"/>
      <c r="O312" s="31"/>
      <c r="P312" s="31"/>
      <c r="Q312" s="17"/>
      <c r="R312" s="38"/>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c r="IZ312" s="11"/>
    </row>
    <row r="313" spans="2:260" s="12" customFormat="1" ht="65.099999999999994" customHeight="1" x14ac:dyDescent="0.25">
      <c r="B313" s="11"/>
      <c r="C313" s="9"/>
      <c r="D313" s="16"/>
      <c r="E313" s="16"/>
      <c r="F313" s="15"/>
      <c r="G313" s="15"/>
      <c r="H313" s="15"/>
      <c r="I313" s="14"/>
      <c r="J313" s="15"/>
      <c r="K313" s="15"/>
      <c r="L313" s="15"/>
      <c r="M313" s="54"/>
      <c r="N313" s="15"/>
      <c r="O313" s="15"/>
      <c r="P313" s="15"/>
      <c r="Q313" s="16"/>
      <c r="R313" s="37"/>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c r="IZ313" s="11"/>
    </row>
    <row r="314" spans="2:260" s="12" customFormat="1" ht="65.099999999999994" customHeight="1" x14ac:dyDescent="0.25">
      <c r="B314" s="11"/>
      <c r="C314" s="19"/>
      <c r="D314" s="17"/>
      <c r="E314" s="17"/>
      <c r="F314" s="14"/>
      <c r="G314" s="14"/>
      <c r="H314" s="14"/>
      <c r="I314" s="14"/>
      <c r="J314" s="14"/>
      <c r="K314" s="14"/>
      <c r="L314" s="14"/>
      <c r="M314" s="54"/>
      <c r="N314" s="14"/>
      <c r="O314" s="31"/>
      <c r="P314" s="31"/>
      <c r="Q314" s="17"/>
      <c r="R314" s="38"/>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c r="IZ314" s="11"/>
    </row>
    <row r="315" spans="2:260" s="12" customFormat="1" ht="65.099999999999994" customHeight="1" x14ac:dyDescent="0.25">
      <c r="B315" s="11"/>
      <c r="C315" s="9"/>
      <c r="D315" s="16"/>
      <c r="E315" s="16"/>
      <c r="F315" s="15"/>
      <c r="G315" s="15"/>
      <c r="H315" s="15"/>
      <c r="I315" s="14"/>
      <c r="J315" s="15"/>
      <c r="K315" s="15"/>
      <c r="L315" s="15"/>
      <c r="M315" s="54"/>
      <c r="N315" s="15"/>
      <c r="O315" s="15"/>
      <c r="P315" s="15"/>
      <c r="Q315" s="16"/>
      <c r="R315" s="37"/>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c r="IZ315" s="11"/>
    </row>
    <row r="316" spans="2:260" s="12" customFormat="1" ht="65.099999999999994" customHeight="1" x14ac:dyDescent="0.25">
      <c r="B316" s="11"/>
      <c r="C316" s="19"/>
      <c r="D316" s="17"/>
      <c r="E316" s="17"/>
      <c r="F316" s="14"/>
      <c r="G316" s="14"/>
      <c r="H316" s="14"/>
      <c r="I316" s="14"/>
      <c r="J316" s="14"/>
      <c r="K316" s="14"/>
      <c r="L316" s="14"/>
      <c r="M316" s="54"/>
      <c r="N316" s="14"/>
      <c r="O316" s="31"/>
      <c r="P316" s="31"/>
      <c r="Q316" s="17"/>
      <c r="R316" s="38"/>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c r="IZ316" s="11"/>
    </row>
    <row r="317" spans="2:260" s="12" customFormat="1" ht="65.099999999999994" customHeight="1" x14ac:dyDescent="0.25">
      <c r="B317" s="11"/>
      <c r="C317" s="9"/>
      <c r="D317" s="16"/>
      <c r="E317" s="16"/>
      <c r="F317" s="15"/>
      <c r="G317" s="15"/>
      <c r="H317" s="15"/>
      <c r="I317" s="14"/>
      <c r="J317" s="15"/>
      <c r="K317" s="15"/>
      <c r="L317" s="15"/>
      <c r="M317" s="54"/>
      <c r="N317" s="15"/>
      <c r="O317" s="15"/>
      <c r="P317" s="15"/>
      <c r="Q317" s="16"/>
      <c r="R317" s="37"/>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c r="IZ317" s="11"/>
    </row>
    <row r="318" spans="2:260" s="12" customFormat="1" ht="65.099999999999994" customHeight="1" x14ac:dyDescent="0.25">
      <c r="B318" s="11"/>
      <c r="C318" s="19"/>
      <c r="D318" s="17"/>
      <c r="E318" s="17"/>
      <c r="F318" s="14"/>
      <c r="G318" s="14"/>
      <c r="H318" s="14"/>
      <c r="I318" s="14"/>
      <c r="J318" s="14"/>
      <c r="K318" s="14"/>
      <c r="L318" s="14"/>
      <c r="M318" s="54"/>
      <c r="N318" s="14"/>
      <c r="O318" s="31"/>
      <c r="P318" s="31"/>
      <c r="Q318" s="17"/>
      <c r="R318" s="38"/>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c r="IZ318" s="11"/>
    </row>
    <row r="319" spans="2:260" s="12" customFormat="1" ht="65.099999999999994" customHeight="1" x14ac:dyDescent="0.25">
      <c r="B319" s="11"/>
      <c r="C319" s="9"/>
      <c r="D319" s="16"/>
      <c r="E319" s="16"/>
      <c r="F319" s="15"/>
      <c r="G319" s="15"/>
      <c r="H319" s="15"/>
      <c r="I319" s="14"/>
      <c r="J319" s="15"/>
      <c r="K319" s="15"/>
      <c r="L319" s="15"/>
      <c r="M319" s="54"/>
      <c r="N319" s="15"/>
      <c r="O319" s="15"/>
      <c r="P319" s="15"/>
      <c r="Q319" s="16"/>
      <c r="R319" s="37"/>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c r="IZ319" s="11"/>
    </row>
    <row r="320" spans="2:260" s="12" customFormat="1" ht="65.099999999999994" customHeight="1" x14ac:dyDescent="0.25">
      <c r="B320" s="11"/>
      <c r="C320" s="19"/>
      <c r="D320" s="17"/>
      <c r="E320" s="17"/>
      <c r="F320" s="14"/>
      <c r="G320" s="14"/>
      <c r="H320" s="14"/>
      <c r="I320" s="14"/>
      <c r="J320" s="14"/>
      <c r="K320" s="14"/>
      <c r="L320" s="14"/>
      <c r="M320" s="54"/>
      <c r="N320" s="14"/>
      <c r="O320" s="31"/>
      <c r="P320" s="31"/>
      <c r="Q320" s="17"/>
      <c r="R320" s="38"/>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c r="IZ320" s="11"/>
    </row>
    <row r="321" spans="2:260" s="12" customFormat="1" ht="65.099999999999994" customHeight="1" x14ac:dyDescent="0.25">
      <c r="B321" s="11"/>
      <c r="C321" s="9"/>
      <c r="D321" s="16"/>
      <c r="E321" s="16"/>
      <c r="F321" s="15"/>
      <c r="G321" s="15"/>
      <c r="H321" s="15"/>
      <c r="I321" s="14"/>
      <c r="J321" s="15"/>
      <c r="K321" s="15"/>
      <c r="L321" s="15"/>
      <c r="M321" s="54"/>
      <c r="N321" s="15"/>
      <c r="O321" s="15"/>
      <c r="P321" s="15"/>
      <c r="Q321" s="16"/>
      <c r="R321" s="37"/>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c r="IZ321" s="11"/>
    </row>
    <row r="322" spans="2:260" s="12" customFormat="1" ht="65.099999999999994" customHeight="1" x14ac:dyDescent="0.25">
      <c r="B322" s="11"/>
      <c r="C322" s="19"/>
      <c r="D322" s="17"/>
      <c r="E322" s="17"/>
      <c r="F322" s="14"/>
      <c r="G322" s="14"/>
      <c r="H322" s="14"/>
      <c r="I322" s="14"/>
      <c r="J322" s="14"/>
      <c r="K322" s="14"/>
      <c r="L322" s="14"/>
      <c r="M322" s="54"/>
      <c r="N322" s="14"/>
      <c r="O322" s="31"/>
      <c r="P322" s="31"/>
      <c r="Q322" s="17"/>
      <c r="R322" s="38"/>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c r="IZ322" s="11"/>
    </row>
    <row r="323" spans="2:260" s="12" customFormat="1" ht="65.099999999999994" customHeight="1" x14ac:dyDescent="0.25">
      <c r="B323" s="11"/>
      <c r="C323" s="9"/>
      <c r="D323" s="16"/>
      <c r="E323" s="16"/>
      <c r="F323" s="15"/>
      <c r="G323" s="15"/>
      <c r="H323" s="15"/>
      <c r="I323" s="14"/>
      <c r="J323" s="15"/>
      <c r="K323" s="15"/>
      <c r="L323" s="15"/>
      <c r="M323" s="54"/>
      <c r="N323" s="15"/>
      <c r="O323" s="15"/>
      <c r="P323" s="15"/>
      <c r="Q323" s="16"/>
      <c r="R323" s="37"/>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c r="IZ323" s="11"/>
    </row>
    <row r="324" spans="2:260" s="12" customFormat="1" ht="65.099999999999994" customHeight="1" x14ac:dyDescent="0.25">
      <c r="B324" s="11"/>
      <c r="C324" s="19"/>
      <c r="D324" s="17"/>
      <c r="E324" s="17"/>
      <c r="F324" s="14"/>
      <c r="G324" s="14"/>
      <c r="H324" s="14"/>
      <c r="I324" s="14"/>
      <c r="J324" s="14"/>
      <c r="K324" s="14"/>
      <c r="L324" s="14"/>
      <c r="M324" s="54"/>
      <c r="N324" s="14"/>
      <c r="O324" s="31"/>
      <c r="P324" s="31"/>
      <c r="Q324" s="17"/>
      <c r="R324" s="38"/>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c r="IZ324" s="11"/>
    </row>
    <row r="325" spans="2:260" s="12" customFormat="1" ht="65.099999999999994" customHeight="1" x14ac:dyDescent="0.25">
      <c r="B325" s="11"/>
      <c r="C325" s="9"/>
      <c r="D325" s="16"/>
      <c r="E325" s="16"/>
      <c r="F325" s="15"/>
      <c r="G325" s="15"/>
      <c r="H325" s="15"/>
      <c r="I325" s="14"/>
      <c r="J325" s="15"/>
      <c r="K325" s="15"/>
      <c r="L325" s="15"/>
      <c r="M325" s="54"/>
      <c r="N325" s="15"/>
      <c r="O325" s="15"/>
      <c r="P325" s="15"/>
      <c r="Q325" s="16"/>
      <c r="R325" s="37"/>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c r="IZ325" s="11"/>
    </row>
    <row r="326" spans="2:260" s="12" customFormat="1" ht="65.099999999999994" customHeight="1" x14ac:dyDescent="0.25">
      <c r="B326" s="11"/>
      <c r="C326" s="19"/>
      <c r="D326" s="17"/>
      <c r="E326" s="17"/>
      <c r="F326" s="14"/>
      <c r="G326" s="14"/>
      <c r="H326" s="14"/>
      <c r="I326" s="14"/>
      <c r="J326" s="14"/>
      <c r="K326" s="14"/>
      <c r="L326" s="14"/>
      <c r="M326" s="54"/>
      <c r="N326" s="14"/>
      <c r="O326" s="31"/>
      <c r="P326" s="31"/>
      <c r="Q326" s="17"/>
      <c r="R326" s="38"/>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c r="IZ326" s="11"/>
    </row>
    <row r="327" spans="2:260" s="12" customFormat="1" ht="65.099999999999994" customHeight="1" x14ac:dyDescent="0.25">
      <c r="B327" s="11"/>
      <c r="C327" s="9"/>
      <c r="D327" s="16"/>
      <c r="E327" s="16"/>
      <c r="F327" s="15"/>
      <c r="G327" s="15"/>
      <c r="H327" s="15"/>
      <c r="I327" s="14"/>
      <c r="J327" s="15"/>
      <c r="K327" s="15"/>
      <c r="L327" s="15"/>
      <c r="M327" s="54"/>
      <c r="N327" s="15"/>
      <c r="O327" s="15"/>
      <c r="P327" s="15"/>
      <c r="Q327" s="16"/>
      <c r="R327" s="37"/>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c r="IZ327" s="11"/>
    </row>
    <row r="328" spans="2:260" s="12" customFormat="1" ht="65.099999999999994" customHeight="1" x14ac:dyDescent="0.25">
      <c r="B328" s="11"/>
      <c r="C328" s="19"/>
      <c r="D328" s="17"/>
      <c r="E328" s="17"/>
      <c r="F328" s="14"/>
      <c r="G328" s="14"/>
      <c r="H328" s="14"/>
      <c r="I328" s="14"/>
      <c r="J328" s="14"/>
      <c r="K328" s="14"/>
      <c r="L328" s="14"/>
      <c r="M328" s="54"/>
      <c r="N328" s="14"/>
      <c r="O328" s="31"/>
      <c r="P328" s="31"/>
      <c r="Q328" s="17"/>
      <c r="R328" s="38"/>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c r="IZ328" s="11"/>
    </row>
    <row r="329" spans="2:260" s="12" customFormat="1" ht="65.099999999999994" customHeight="1" x14ac:dyDescent="0.25">
      <c r="B329" s="11"/>
      <c r="C329" s="9"/>
      <c r="D329" s="16"/>
      <c r="E329" s="16"/>
      <c r="F329" s="15"/>
      <c r="G329" s="15"/>
      <c r="H329" s="15"/>
      <c r="I329" s="14"/>
      <c r="J329" s="15"/>
      <c r="K329" s="15"/>
      <c r="L329" s="15"/>
      <c r="M329" s="54"/>
      <c r="N329" s="15"/>
      <c r="O329" s="15"/>
      <c r="P329" s="15"/>
      <c r="Q329" s="16"/>
      <c r="R329" s="37"/>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c r="IZ329" s="11"/>
    </row>
    <row r="330" spans="2:260" s="12" customFormat="1" ht="65.099999999999994" customHeight="1" x14ac:dyDescent="0.25">
      <c r="B330" s="11"/>
      <c r="C330" s="19"/>
      <c r="D330" s="17"/>
      <c r="E330" s="17"/>
      <c r="F330" s="14"/>
      <c r="G330" s="14"/>
      <c r="H330" s="14"/>
      <c r="I330" s="14"/>
      <c r="J330" s="14"/>
      <c r="K330" s="14"/>
      <c r="L330" s="14"/>
      <c r="M330" s="54"/>
      <c r="N330" s="14"/>
      <c r="O330" s="31"/>
      <c r="P330" s="31"/>
      <c r="Q330" s="17"/>
      <c r="R330" s="38"/>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c r="IZ330" s="11"/>
    </row>
    <row r="331" spans="2:260" s="12" customFormat="1" ht="65.099999999999994" customHeight="1" x14ac:dyDescent="0.25">
      <c r="B331" s="11"/>
      <c r="C331" s="9"/>
      <c r="D331" s="16"/>
      <c r="E331" s="16"/>
      <c r="F331" s="15"/>
      <c r="G331" s="15"/>
      <c r="H331" s="15"/>
      <c r="I331" s="14"/>
      <c r="J331" s="15"/>
      <c r="K331" s="15"/>
      <c r="L331" s="15"/>
      <c r="M331" s="54"/>
      <c r="N331" s="15"/>
      <c r="O331" s="15"/>
      <c r="P331" s="15"/>
      <c r="Q331" s="16"/>
      <c r="R331" s="37"/>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c r="IZ331" s="11"/>
    </row>
    <row r="332" spans="2:260" s="12" customFormat="1" ht="65.099999999999994" customHeight="1" x14ac:dyDescent="0.25">
      <c r="B332" s="11"/>
      <c r="C332" s="19"/>
      <c r="D332" s="17"/>
      <c r="E332" s="17"/>
      <c r="F332" s="14"/>
      <c r="G332" s="14"/>
      <c r="H332" s="14"/>
      <c r="I332" s="14"/>
      <c r="J332" s="14"/>
      <c r="K332" s="14"/>
      <c r="L332" s="14"/>
      <c r="M332" s="54"/>
      <c r="N332" s="14"/>
      <c r="O332" s="31"/>
      <c r="P332" s="31"/>
      <c r="Q332" s="17"/>
      <c r="R332" s="38"/>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c r="IZ332" s="11"/>
    </row>
    <row r="333" spans="2:260" s="12" customFormat="1" ht="65.099999999999994" customHeight="1" x14ac:dyDescent="0.25">
      <c r="B333" s="11"/>
      <c r="C333" s="9"/>
      <c r="D333" s="16"/>
      <c r="E333" s="16"/>
      <c r="F333" s="15"/>
      <c r="G333" s="15"/>
      <c r="H333" s="15"/>
      <c r="I333" s="14"/>
      <c r="J333" s="15"/>
      <c r="K333" s="15"/>
      <c r="L333" s="15"/>
      <c r="M333" s="54"/>
      <c r="N333" s="15"/>
      <c r="O333" s="15"/>
      <c r="P333" s="15"/>
      <c r="Q333" s="16"/>
      <c r="R333" s="37"/>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c r="IZ333" s="11"/>
    </row>
    <row r="334" spans="2:260" s="12" customFormat="1" ht="65.099999999999994" customHeight="1" x14ac:dyDescent="0.25">
      <c r="B334" s="11"/>
      <c r="C334" s="19"/>
      <c r="D334" s="17"/>
      <c r="E334" s="17"/>
      <c r="F334" s="14"/>
      <c r="G334" s="14"/>
      <c r="H334" s="14"/>
      <c r="I334" s="14"/>
      <c r="J334" s="14"/>
      <c r="K334" s="14"/>
      <c r="L334" s="14"/>
      <c r="M334" s="54"/>
      <c r="N334" s="14"/>
      <c r="O334" s="31"/>
      <c r="P334" s="31"/>
      <c r="Q334" s="17"/>
      <c r="R334" s="38"/>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c r="IZ334" s="11"/>
    </row>
    <row r="335" spans="2:260" s="12" customFormat="1" ht="65.099999999999994" customHeight="1" x14ac:dyDescent="0.25">
      <c r="B335" s="11"/>
      <c r="C335" s="9"/>
      <c r="D335" s="16"/>
      <c r="E335" s="16"/>
      <c r="F335" s="15"/>
      <c r="G335" s="15"/>
      <c r="H335" s="15"/>
      <c r="I335" s="14"/>
      <c r="J335" s="15"/>
      <c r="K335" s="15"/>
      <c r="L335" s="15"/>
      <c r="M335" s="54"/>
      <c r="N335" s="15"/>
      <c r="O335" s="15"/>
      <c r="P335" s="15"/>
      <c r="Q335" s="16"/>
      <c r="R335" s="37"/>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c r="IZ335" s="11"/>
    </row>
    <row r="336" spans="2:260" s="12" customFormat="1" ht="65.099999999999994" customHeight="1" x14ac:dyDescent="0.25">
      <c r="B336" s="11"/>
      <c r="C336" s="19"/>
      <c r="D336" s="17"/>
      <c r="E336" s="17"/>
      <c r="F336" s="14"/>
      <c r="G336" s="14"/>
      <c r="H336" s="14"/>
      <c r="I336" s="14"/>
      <c r="J336" s="14"/>
      <c r="K336" s="14"/>
      <c r="L336" s="14"/>
      <c r="M336" s="54"/>
      <c r="N336" s="14"/>
      <c r="O336" s="31"/>
      <c r="P336" s="31"/>
      <c r="Q336" s="17"/>
      <c r="R336" s="38"/>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c r="IZ336" s="11"/>
    </row>
    <row r="337" spans="2:260" s="12" customFormat="1" ht="65.099999999999994" customHeight="1" x14ac:dyDescent="0.25">
      <c r="B337" s="11"/>
      <c r="C337" s="9"/>
      <c r="D337" s="16"/>
      <c r="E337" s="16"/>
      <c r="F337" s="15"/>
      <c r="G337" s="15"/>
      <c r="H337" s="15"/>
      <c r="I337" s="14"/>
      <c r="J337" s="15"/>
      <c r="K337" s="15"/>
      <c r="L337" s="15"/>
      <c r="M337" s="54"/>
      <c r="N337" s="15"/>
      <c r="O337" s="15"/>
      <c r="P337" s="15"/>
      <c r="Q337" s="16"/>
      <c r="R337" s="37"/>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c r="IZ337" s="11"/>
    </row>
    <row r="338" spans="2:260" s="12" customFormat="1" ht="65.099999999999994" customHeight="1" x14ac:dyDescent="0.25">
      <c r="B338" s="11"/>
      <c r="C338" s="19"/>
      <c r="D338" s="17"/>
      <c r="E338" s="17"/>
      <c r="F338" s="14"/>
      <c r="G338" s="14"/>
      <c r="H338" s="14"/>
      <c r="I338" s="14"/>
      <c r="J338" s="14"/>
      <c r="K338" s="14"/>
      <c r="L338" s="14"/>
      <c r="M338" s="54"/>
      <c r="N338" s="14"/>
      <c r="O338" s="31"/>
      <c r="P338" s="31"/>
      <c r="Q338" s="17"/>
      <c r="R338" s="38"/>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c r="IZ338" s="11"/>
    </row>
    <row r="339" spans="2:260" s="12" customFormat="1" ht="65.099999999999994" customHeight="1" x14ac:dyDescent="0.25">
      <c r="B339" s="11"/>
      <c r="C339" s="9"/>
      <c r="D339" s="16"/>
      <c r="E339" s="16"/>
      <c r="F339" s="15"/>
      <c r="G339" s="15"/>
      <c r="H339" s="15"/>
      <c r="I339" s="14"/>
      <c r="J339" s="15"/>
      <c r="K339" s="15"/>
      <c r="L339" s="15"/>
      <c r="M339" s="54"/>
      <c r="N339" s="15"/>
      <c r="O339" s="15"/>
      <c r="P339" s="15"/>
      <c r="Q339" s="16"/>
      <c r="R339" s="37"/>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c r="IZ339" s="11"/>
    </row>
    <row r="340" spans="2:260" s="12" customFormat="1" ht="65.099999999999994" customHeight="1" x14ac:dyDescent="0.25">
      <c r="B340" s="11"/>
      <c r="C340" s="19"/>
      <c r="D340" s="17"/>
      <c r="E340" s="17"/>
      <c r="F340" s="14"/>
      <c r="G340" s="14"/>
      <c r="H340" s="14"/>
      <c r="I340" s="14"/>
      <c r="J340" s="14"/>
      <c r="K340" s="14"/>
      <c r="L340" s="14"/>
      <c r="M340" s="54"/>
      <c r="N340" s="14"/>
      <c r="O340" s="31"/>
      <c r="P340" s="31"/>
      <c r="Q340" s="17"/>
      <c r="R340" s="38"/>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c r="IZ340" s="11"/>
    </row>
    <row r="341" spans="2:260" s="12" customFormat="1" ht="65.099999999999994" customHeight="1" x14ac:dyDescent="0.25">
      <c r="B341" s="11"/>
      <c r="C341" s="9"/>
      <c r="D341" s="16"/>
      <c r="E341" s="16"/>
      <c r="F341" s="15"/>
      <c r="G341" s="15"/>
      <c r="H341" s="15"/>
      <c r="I341" s="14"/>
      <c r="J341" s="15"/>
      <c r="K341" s="15"/>
      <c r="L341" s="15"/>
      <c r="M341" s="54"/>
      <c r="N341" s="15"/>
      <c r="O341" s="15"/>
      <c r="P341" s="15"/>
      <c r="Q341" s="16"/>
      <c r="R341" s="37"/>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c r="IZ341" s="11"/>
    </row>
    <row r="342" spans="2:260" s="12" customFormat="1" ht="65.099999999999994" customHeight="1" x14ac:dyDescent="0.25">
      <c r="B342" s="11"/>
      <c r="C342" s="19"/>
      <c r="D342" s="17"/>
      <c r="E342" s="17"/>
      <c r="F342" s="14"/>
      <c r="G342" s="14"/>
      <c r="H342" s="14"/>
      <c r="I342" s="14"/>
      <c r="J342" s="14"/>
      <c r="K342" s="14"/>
      <c r="L342" s="14"/>
      <c r="M342" s="54"/>
      <c r="N342" s="14"/>
      <c r="O342" s="31"/>
      <c r="P342" s="31"/>
      <c r="Q342" s="17"/>
      <c r="R342" s="38"/>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c r="IZ342" s="11"/>
    </row>
    <row r="343" spans="2:260" s="12" customFormat="1" ht="65.099999999999994" customHeight="1" x14ac:dyDescent="0.25">
      <c r="B343" s="11"/>
      <c r="C343" s="9"/>
      <c r="D343" s="16"/>
      <c r="E343" s="16"/>
      <c r="F343" s="15"/>
      <c r="G343" s="15"/>
      <c r="H343" s="15"/>
      <c r="I343" s="14"/>
      <c r="J343" s="15"/>
      <c r="K343" s="15"/>
      <c r="L343" s="15"/>
      <c r="M343" s="54"/>
      <c r="N343" s="15"/>
      <c r="O343" s="15"/>
      <c r="P343" s="15"/>
      <c r="Q343" s="16"/>
      <c r="R343" s="37"/>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c r="IZ343" s="11"/>
    </row>
    <row r="344" spans="2:260" s="12" customFormat="1" ht="65.099999999999994" customHeight="1" x14ac:dyDescent="0.25">
      <c r="B344" s="11"/>
      <c r="C344" s="19"/>
      <c r="D344" s="17"/>
      <c r="E344" s="17"/>
      <c r="F344" s="14"/>
      <c r="G344" s="14"/>
      <c r="H344" s="14"/>
      <c r="I344" s="14"/>
      <c r="J344" s="14"/>
      <c r="K344" s="14"/>
      <c r="L344" s="14"/>
      <c r="M344" s="54"/>
      <c r="N344" s="14"/>
      <c r="O344" s="31"/>
      <c r="P344" s="31"/>
      <c r="Q344" s="17"/>
      <c r="R344" s="38"/>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c r="IZ344" s="11"/>
    </row>
    <row r="345" spans="2:260" s="12" customFormat="1" ht="65.099999999999994" customHeight="1" x14ac:dyDescent="0.25">
      <c r="B345" s="11"/>
      <c r="C345" s="9"/>
      <c r="D345" s="16"/>
      <c r="E345" s="16"/>
      <c r="F345" s="15"/>
      <c r="G345" s="15"/>
      <c r="H345" s="15"/>
      <c r="I345" s="14"/>
      <c r="J345" s="15"/>
      <c r="K345" s="15"/>
      <c r="L345" s="15"/>
      <c r="M345" s="54"/>
      <c r="N345" s="15"/>
      <c r="O345" s="15"/>
      <c r="P345" s="15"/>
      <c r="Q345" s="16"/>
      <c r="R345" s="37"/>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c r="IZ345" s="11"/>
    </row>
    <row r="346" spans="2:260" s="12" customFormat="1" ht="65.099999999999994" customHeight="1" x14ac:dyDescent="0.25">
      <c r="B346" s="11"/>
      <c r="C346" s="19"/>
      <c r="D346" s="17"/>
      <c r="E346" s="17"/>
      <c r="F346" s="14"/>
      <c r="G346" s="14"/>
      <c r="H346" s="14"/>
      <c r="I346" s="14"/>
      <c r="J346" s="14"/>
      <c r="K346" s="14"/>
      <c r="L346" s="14"/>
      <c r="M346" s="54"/>
      <c r="N346" s="14"/>
      <c r="O346" s="31"/>
      <c r="P346" s="31"/>
      <c r="Q346" s="17"/>
      <c r="R346" s="38"/>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c r="IZ346" s="11"/>
    </row>
    <row r="347" spans="2:260" s="12" customFormat="1" ht="65.099999999999994" customHeight="1" x14ac:dyDescent="0.25">
      <c r="B347" s="11"/>
      <c r="C347" s="9"/>
      <c r="D347" s="16"/>
      <c r="E347" s="16"/>
      <c r="F347" s="15"/>
      <c r="G347" s="15"/>
      <c r="H347" s="15"/>
      <c r="I347" s="14"/>
      <c r="J347" s="15"/>
      <c r="K347" s="15"/>
      <c r="L347" s="15"/>
      <c r="M347" s="54"/>
      <c r="N347" s="15"/>
      <c r="O347" s="15"/>
      <c r="P347" s="15"/>
      <c r="Q347" s="16"/>
      <c r="R347" s="37"/>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c r="IZ347" s="11"/>
    </row>
    <row r="348" spans="2:260" s="12" customFormat="1" ht="65.099999999999994" customHeight="1" x14ac:dyDescent="0.25">
      <c r="B348" s="11"/>
      <c r="C348" s="19"/>
      <c r="D348" s="17"/>
      <c r="E348" s="17"/>
      <c r="F348" s="14"/>
      <c r="G348" s="14"/>
      <c r="H348" s="14"/>
      <c r="I348" s="14"/>
      <c r="J348" s="14"/>
      <c r="K348" s="14"/>
      <c r="L348" s="14"/>
      <c r="M348" s="54"/>
      <c r="N348" s="14"/>
      <c r="O348" s="31"/>
      <c r="P348" s="31"/>
      <c r="Q348" s="17"/>
      <c r="R348" s="38"/>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c r="IZ348" s="11"/>
    </row>
    <row r="349" spans="2:260" s="12" customFormat="1" ht="65.099999999999994" customHeight="1" x14ac:dyDescent="0.25">
      <c r="B349" s="11"/>
      <c r="C349" s="9"/>
      <c r="D349" s="16"/>
      <c r="E349" s="16"/>
      <c r="F349" s="15"/>
      <c r="G349" s="15"/>
      <c r="H349" s="15"/>
      <c r="I349" s="14"/>
      <c r="J349" s="15"/>
      <c r="K349" s="15"/>
      <c r="L349" s="15"/>
      <c r="M349" s="54"/>
      <c r="N349" s="15"/>
      <c r="O349" s="15"/>
      <c r="P349" s="15"/>
      <c r="Q349" s="16"/>
      <c r="R349" s="37"/>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c r="IZ349" s="11"/>
    </row>
    <row r="350" spans="2:260" s="12" customFormat="1" ht="65.099999999999994" customHeight="1" x14ac:dyDescent="0.25">
      <c r="B350" s="11"/>
      <c r="C350" s="19"/>
      <c r="D350" s="17"/>
      <c r="E350" s="17"/>
      <c r="F350" s="14"/>
      <c r="G350" s="14"/>
      <c r="H350" s="14"/>
      <c r="I350" s="14"/>
      <c r="J350" s="14"/>
      <c r="K350" s="14"/>
      <c r="L350" s="14"/>
      <c r="M350" s="54"/>
      <c r="N350" s="14"/>
      <c r="O350" s="31"/>
      <c r="P350" s="31"/>
      <c r="Q350" s="17"/>
      <c r="R350" s="38"/>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c r="IZ350" s="11"/>
    </row>
    <row r="351" spans="2:260" s="12" customFormat="1" ht="65.099999999999994" customHeight="1" x14ac:dyDescent="0.25">
      <c r="B351" s="11"/>
      <c r="C351" s="9"/>
      <c r="D351" s="16"/>
      <c r="E351" s="16"/>
      <c r="F351" s="15"/>
      <c r="G351" s="15"/>
      <c r="H351" s="15"/>
      <c r="I351" s="14"/>
      <c r="J351" s="15"/>
      <c r="K351" s="15"/>
      <c r="L351" s="15"/>
      <c r="M351" s="54"/>
      <c r="N351" s="15"/>
      <c r="O351" s="15"/>
      <c r="P351" s="15"/>
      <c r="Q351" s="16"/>
      <c r="R351" s="37"/>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c r="IZ351" s="11"/>
    </row>
    <row r="352" spans="2:260" s="12" customFormat="1" ht="65.099999999999994" customHeight="1" x14ac:dyDescent="0.25">
      <c r="B352" s="11"/>
      <c r="C352" s="19"/>
      <c r="D352" s="17"/>
      <c r="E352" s="17"/>
      <c r="F352" s="14"/>
      <c r="G352" s="14"/>
      <c r="H352" s="14"/>
      <c r="I352" s="14"/>
      <c r="J352" s="14"/>
      <c r="K352" s="14"/>
      <c r="L352" s="14"/>
      <c r="M352" s="54"/>
      <c r="N352" s="14"/>
      <c r="O352" s="31"/>
      <c r="P352" s="31"/>
      <c r="Q352" s="17"/>
      <c r="R352" s="38"/>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c r="IZ352" s="11"/>
    </row>
    <row r="353" spans="2:260" s="12" customFormat="1" x14ac:dyDescent="0.25">
      <c r="B353" s="11"/>
      <c r="C353" s="1"/>
      <c r="D353" s="1"/>
      <c r="E353" s="1"/>
      <c r="F353" s="1"/>
      <c r="G353" s="1"/>
      <c r="H353" s="1"/>
      <c r="I353" s="1"/>
      <c r="J353" s="1"/>
      <c r="K353" s="1"/>
      <c r="L353" s="1"/>
      <c r="M353" s="55"/>
      <c r="N353" s="1"/>
      <c r="O353" s="18"/>
      <c r="P353" s="18"/>
      <c r="Q353" s="1"/>
      <c r="R353" s="1"/>
      <c r="S353" s="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c r="IZ353" s="11"/>
    </row>
    <row r="354" spans="2:260" s="12" customFormat="1" x14ac:dyDescent="0.25">
      <c r="B354" s="11"/>
      <c r="C354" s="1"/>
      <c r="D354" s="1"/>
      <c r="E354" s="1"/>
      <c r="F354" s="1"/>
      <c r="G354" s="1"/>
      <c r="H354" s="1"/>
      <c r="I354" s="1"/>
      <c r="J354" s="1"/>
      <c r="K354" s="1"/>
      <c r="L354" s="1"/>
      <c r="M354" s="1"/>
      <c r="N354" s="1"/>
      <c r="O354" s="18"/>
      <c r="P354" s="18"/>
      <c r="Q354" s="1"/>
      <c r="R354" s="1"/>
      <c r="S354" s="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c r="IZ354" s="11"/>
    </row>
    <row r="355" spans="2:260" s="12" customFormat="1" x14ac:dyDescent="0.25">
      <c r="B355" s="11"/>
      <c r="C355" s="1"/>
      <c r="D355" s="1"/>
      <c r="E355" s="1"/>
      <c r="F355" s="1"/>
      <c r="G355" s="1"/>
      <c r="H355" s="1"/>
      <c r="I355" s="1"/>
      <c r="J355" s="1"/>
      <c r="K355" s="1"/>
      <c r="L355" s="1"/>
      <c r="M355" s="1"/>
      <c r="N355" s="1"/>
      <c r="O355" s="18"/>
      <c r="P355" s="18"/>
      <c r="Q355" s="1"/>
      <c r="R355" s="1"/>
      <c r="S355" s="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c r="IZ355" s="11"/>
    </row>
    <row r="356" spans="2:260" s="12" customFormat="1" x14ac:dyDescent="0.25">
      <c r="B356" s="11"/>
      <c r="C356" s="1"/>
      <c r="D356" s="1"/>
      <c r="E356" s="1"/>
      <c r="F356" s="1"/>
      <c r="G356" s="1"/>
      <c r="H356" s="1"/>
      <c r="I356" s="1"/>
      <c r="J356" s="1"/>
      <c r="K356" s="1"/>
      <c r="L356" s="1"/>
      <c r="M356" s="1"/>
      <c r="N356" s="1"/>
      <c r="O356" s="18"/>
      <c r="P356" s="18"/>
      <c r="Q356" s="1"/>
      <c r="R356" s="1"/>
      <c r="S356" s="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c r="IZ356" s="11"/>
    </row>
    <row r="357" spans="2:260" s="12" customFormat="1" x14ac:dyDescent="0.25">
      <c r="B357" s="11"/>
      <c r="C357" s="1"/>
      <c r="D357" s="1"/>
      <c r="E357" s="1"/>
      <c r="F357" s="1"/>
      <c r="G357" s="1"/>
      <c r="H357" s="1"/>
      <c r="I357" s="1"/>
      <c r="J357" s="1"/>
      <c r="K357" s="1"/>
      <c r="L357" s="1"/>
      <c r="M357" s="1"/>
      <c r="N357" s="1"/>
      <c r="O357" s="18"/>
      <c r="P357" s="18"/>
      <c r="Q357" s="1"/>
      <c r="R357" s="1"/>
      <c r="S357" s="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c r="IZ357" s="11"/>
    </row>
    <row r="358" spans="2:260" s="12" customFormat="1" x14ac:dyDescent="0.25">
      <c r="B358" s="11"/>
      <c r="C358" s="1"/>
      <c r="D358" s="1"/>
      <c r="E358" s="1"/>
      <c r="F358" s="1"/>
      <c r="G358" s="1"/>
      <c r="H358" s="1"/>
      <c r="I358" s="1"/>
      <c r="J358" s="1"/>
      <c r="K358" s="1"/>
      <c r="L358" s="1"/>
      <c r="M358" s="1"/>
      <c r="N358" s="1"/>
      <c r="O358" s="18"/>
      <c r="P358" s="18"/>
      <c r="Q358" s="1"/>
      <c r="R358" s="1"/>
      <c r="S358" s="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c r="IZ358" s="11"/>
    </row>
    <row r="359" spans="2:260" s="12" customFormat="1" x14ac:dyDescent="0.25">
      <c r="B359" s="11"/>
      <c r="C359" s="1"/>
      <c r="D359" s="1"/>
      <c r="E359" s="1"/>
      <c r="F359" s="1"/>
      <c r="G359" s="1"/>
      <c r="H359" s="1"/>
      <c r="I359" s="1"/>
      <c r="J359" s="1"/>
      <c r="K359" s="1"/>
      <c r="L359" s="1"/>
      <c r="M359" s="1"/>
      <c r="N359" s="1"/>
      <c r="O359" s="18"/>
      <c r="P359" s="18"/>
      <c r="Q359" s="1"/>
      <c r="R359" s="1"/>
      <c r="S359" s="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c r="IZ359" s="11"/>
    </row>
    <row r="360" spans="2:260" s="12" customFormat="1" x14ac:dyDescent="0.25">
      <c r="B360" s="11"/>
      <c r="C360" s="1"/>
      <c r="D360" s="1"/>
      <c r="E360" s="1"/>
      <c r="F360" s="1"/>
      <c r="G360" s="1"/>
      <c r="H360" s="1"/>
      <c r="I360" s="1"/>
      <c r="J360" s="1"/>
      <c r="K360" s="1"/>
      <c r="L360" s="1"/>
      <c r="M360" s="1"/>
      <c r="N360" s="1"/>
      <c r="O360" s="18"/>
      <c r="P360" s="18"/>
      <c r="Q360" s="1"/>
      <c r="R360" s="1"/>
      <c r="S360" s="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c r="IZ360" s="11"/>
    </row>
    <row r="361" spans="2:260" s="12" customFormat="1" ht="15" customHeight="1" x14ac:dyDescent="0.25">
      <c r="B361" s="11"/>
      <c r="C361" s="1"/>
      <c r="D361" s="1"/>
      <c r="E361" s="1"/>
      <c r="F361" s="1"/>
      <c r="G361" s="1"/>
      <c r="H361" s="1"/>
      <c r="I361" s="1"/>
      <c r="J361" s="1"/>
      <c r="K361" s="1"/>
      <c r="L361" s="1"/>
      <c r="M361" s="1"/>
      <c r="N361" s="1"/>
      <c r="O361" s="18"/>
      <c r="P361" s="18"/>
      <c r="Q361" s="1"/>
      <c r="R361" s="1"/>
      <c r="S361" s="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c r="IZ361" s="11"/>
    </row>
    <row r="362" spans="2:260" s="12" customFormat="1" ht="15" customHeight="1" x14ac:dyDescent="0.25">
      <c r="B362" s="11"/>
      <c r="C362" s="1"/>
      <c r="D362" s="1"/>
      <c r="E362" s="1"/>
      <c r="F362" s="1"/>
      <c r="G362" s="1"/>
      <c r="H362" s="1"/>
      <c r="I362" s="1"/>
      <c r="J362" s="1"/>
      <c r="K362" s="1"/>
      <c r="L362" s="1"/>
      <c r="M362" s="1"/>
      <c r="N362" s="1"/>
      <c r="O362" s="18"/>
      <c r="P362" s="18"/>
      <c r="Q362" s="1"/>
      <c r="R362" s="1"/>
      <c r="S362" s="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c r="IZ362" s="11"/>
    </row>
    <row r="363" spans="2:260" s="12" customFormat="1" ht="15" customHeight="1" x14ac:dyDescent="0.25">
      <c r="B363" s="11"/>
      <c r="C363" s="1"/>
      <c r="D363" s="1"/>
      <c r="E363" s="1"/>
      <c r="F363" s="1"/>
      <c r="G363" s="1"/>
      <c r="H363" s="1"/>
      <c r="I363" s="1"/>
      <c r="J363" s="1"/>
      <c r="K363" s="1"/>
      <c r="L363" s="1"/>
      <c r="M363" s="1"/>
      <c r="N363" s="1"/>
      <c r="O363" s="18"/>
      <c r="P363" s="18"/>
      <c r="Q363" s="1"/>
      <c r="R363" s="1"/>
      <c r="S363" s="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c r="IZ363" s="11"/>
    </row>
    <row r="364" spans="2:260" s="12" customFormat="1" ht="15" customHeight="1" x14ac:dyDescent="0.25">
      <c r="B364" s="11"/>
      <c r="C364" s="1"/>
      <c r="D364" s="1"/>
      <c r="E364" s="1"/>
      <c r="F364" s="1"/>
      <c r="G364" s="1"/>
      <c r="H364" s="1"/>
      <c r="I364" s="1"/>
      <c r="J364" s="1"/>
      <c r="K364" s="1"/>
      <c r="L364" s="1"/>
      <c r="M364" s="1"/>
      <c r="N364" s="1"/>
      <c r="O364" s="18"/>
      <c r="P364" s="18"/>
      <c r="Q364" s="1"/>
      <c r="R364" s="1"/>
      <c r="S364" s="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c r="IZ364" s="11"/>
    </row>
    <row r="365" spans="2:260" s="12" customFormat="1" ht="15" customHeight="1" x14ac:dyDescent="0.25">
      <c r="B365" s="11"/>
      <c r="C365" s="1"/>
      <c r="D365" s="1"/>
      <c r="E365" s="1"/>
      <c r="F365" s="1"/>
      <c r="G365" s="1"/>
      <c r="H365" s="1"/>
      <c r="I365" s="1"/>
      <c r="J365" s="1"/>
      <c r="K365" s="1"/>
      <c r="L365" s="1"/>
      <c r="M365" s="1"/>
      <c r="N365" s="1"/>
      <c r="O365" s="18"/>
      <c r="P365" s="18"/>
      <c r="Q365" s="1"/>
      <c r="R365" s="1"/>
      <c r="S365" s="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c r="IZ365" s="11"/>
    </row>
    <row r="366" spans="2:260" s="12" customFormat="1" ht="15" customHeight="1" x14ac:dyDescent="0.25">
      <c r="B366" s="11"/>
      <c r="C366" s="1"/>
      <c r="D366" s="1"/>
      <c r="E366" s="1"/>
      <c r="F366" s="1"/>
      <c r="G366" s="1"/>
      <c r="H366" s="1"/>
      <c r="I366" s="1"/>
      <c r="J366" s="1"/>
      <c r="K366" s="1"/>
      <c r="L366" s="1"/>
      <c r="M366" s="1"/>
      <c r="N366" s="1"/>
      <c r="O366" s="18"/>
      <c r="P366" s="18"/>
      <c r="Q366" s="1"/>
      <c r="R366" s="1"/>
      <c r="S366" s="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c r="IZ366" s="11"/>
    </row>
    <row r="367" spans="2:260" s="12" customFormat="1" ht="15" customHeight="1" x14ac:dyDescent="0.25">
      <c r="B367" s="11"/>
      <c r="C367" s="1"/>
      <c r="D367" s="1"/>
      <c r="E367" s="1"/>
      <c r="F367" s="1"/>
      <c r="G367" s="1"/>
      <c r="H367" s="1"/>
      <c r="I367" s="1"/>
      <c r="J367" s="1"/>
      <c r="K367" s="1"/>
      <c r="L367" s="1"/>
      <c r="M367" s="1"/>
      <c r="N367" s="1"/>
      <c r="O367" s="18"/>
      <c r="P367" s="18"/>
      <c r="Q367" s="1"/>
      <c r="R367" s="1"/>
      <c r="S367" s="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c r="IZ367" s="11"/>
    </row>
    <row r="368" spans="2:260" s="12" customFormat="1" ht="15" customHeight="1" x14ac:dyDescent="0.25">
      <c r="B368" s="11"/>
      <c r="C368" s="1"/>
      <c r="D368" s="1"/>
      <c r="E368" s="1"/>
      <c r="F368" s="1"/>
      <c r="G368" s="1"/>
      <c r="H368" s="1"/>
      <c r="I368" s="1"/>
      <c r="J368" s="1"/>
      <c r="K368" s="1"/>
      <c r="L368" s="1"/>
      <c r="M368" s="1"/>
      <c r="N368" s="1"/>
      <c r="O368" s="18"/>
      <c r="P368" s="18"/>
      <c r="Q368" s="1"/>
      <c r="R368" s="1"/>
      <c r="S368" s="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c r="IZ368" s="11"/>
    </row>
    <row r="369" spans="2:260" s="12" customFormat="1" ht="15" customHeight="1" x14ac:dyDescent="0.25">
      <c r="B369" s="11"/>
      <c r="C369" s="1"/>
      <c r="D369" s="1"/>
      <c r="E369" s="1"/>
      <c r="F369" s="1"/>
      <c r="G369" s="1"/>
      <c r="H369" s="1"/>
      <c r="I369" s="1"/>
      <c r="J369" s="1"/>
      <c r="K369" s="1"/>
      <c r="L369" s="1"/>
      <c r="M369" s="1"/>
      <c r="N369" s="1"/>
      <c r="O369" s="18"/>
      <c r="P369" s="18"/>
      <c r="Q369" s="1"/>
      <c r="R369" s="1"/>
      <c r="S369" s="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c r="IZ369" s="11"/>
    </row>
    <row r="370" spans="2:260" s="12" customFormat="1" ht="15" customHeight="1" x14ac:dyDescent="0.25">
      <c r="B370" s="11"/>
      <c r="C370" s="1"/>
      <c r="D370" s="1"/>
      <c r="E370" s="1"/>
      <c r="F370" s="1"/>
      <c r="G370" s="1"/>
      <c r="H370" s="1"/>
      <c r="I370" s="1"/>
      <c r="J370" s="1"/>
      <c r="K370" s="1"/>
      <c r="L370" s="1"/>
      <c r="M370" s="1"/>
      <c r="N370" s="1"/>
      <c r="O370" s="18"/>
      <c r="P370" s="18"/>
      <c r="Q370" s="1"/>
      <c r="R370" s="1"/>
      <c r="S370" s="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c r="IZ370" s="11"/>
    </row>
    <row r="371" spans="2:260" s="12" customFormat="1" ht="15" customHeight="1" x14ac:dyDescent="0.25">
      <c r="B371" s="11"/>
      <c r="C371" s="1"/>
      <c r="D371" s="1"/>
      <c r="E371" s="1"/>
      <c r="F371" s="1"/>
      <c r="G371" s="1"/>
      <c r="H371" s="1"/>
      <c r="I371" s="1"/>
      <c r="J371" s="1"/>
      <c r="K371" s="1"/>
      <c r="L371" s="1"/>
      <c r="M371" s="1"/>
      <c r="N371" s="1"/>
      <c r="O371" s="18"/>
      <c r="P371" s="18"/>
      <c r="Q371" s="1"/>
      <c r="R371" s="1"/>
      <c r="S371" s="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c r="IZ371" s="11"/>
    </row>
    <row r="372" spans="2:260" s="12" customFormat="1" ht="15" customHeight="1" x14ac:dyDescent="0.25">
      <c r="B372" s="11"/>
      <c r="C372" s="1"/>
      <c r="D372" s="1"/>
      <c r="E372" s="1"/>
      <c r="F372" s="1"/>
      <c r="G372" s="1"/>
      <c r="H372" s="1"/>
      <c r="I372" s="1"/>
      <c r="J372" s="1"/>
      <c r="K372" s="1"/>
      <c r="L372" s="1"/>
      <c r="M372" s="1"/>
      <c r="N372" s="1"/>
      <c r="O372" s="18"/>
      <c r="P372" s="18"/>
      <c r="Q372" s="1"/>
      <c r="R372" s="1"/>
      <c r="S372" s="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c r="IZ372" s="11"/>
    </row>
    <row r="373" spans="2:260" s="12" customFormat="1" ht="15" customHeight="1" x14ac:dyDescent="0.25">
      <c r="B373" s="11"/>
      <c r="C373" s="1"/>
      <c r="D373" s="1"/>
      <c r="E373" s="1"/>
      <c r="F373" s="1"/>
      <c r="G373" s="1"/>
      <c r="H373" s="1"/>
      <c r="I373" s="1"/>
      <c r="J373" s="1"/>
      <c r="K373" s="1"/>
      <c r="L373" s="1"/>
      <c r="M373" s="1"/>
      <c r="N373" s="1"/>
      <c r="O373" s="18"/>
      <c r="P373" s="18"/>
      <c r="Q373" s="1"/>
      <c r="R373" s="1"/>
      <c r="S373" s="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c r="IZ373" s="11"/>
    </row>
    <row r="374" spans="2:260" s="12" customFormat="1" ht="15" customHeight="1" x14ac:dyDescent="0.25">
      <c r="B374" s="11"/>
      <c r="C374" s="1"/>
      <c r="D374" s="1"/>
      <c r="E374" s="1"/>
      <c r="F374" s="1"/>
      <c r="G374" s="1"/>
      <c r="H374" s="1"/>
      <c r="I374" s="1"/>
      <c r="J374" s="1"/>
      <c r="K374" s="1"/>
      <c r="L374" s="1"/>
      <c r="M374" s="1"/>
      <c r="N374" s="1"/>
      <c r="O374" s="18"/>
      <c r="P374" s="18"/>
      <c r="Q374" s="1"/>
      <c r="R374" s="1"/>
      <c r="S374" s="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c r="IZ374" s="11"/>
    </row>
    <row r="375" spans="2:260" s="12" customFormat="1" ht="15" customHeight="1" x14ac:dyDescent="0.25">
      <c r="B375" s="11"/>
      <c r="C375" s="1"/>
      <c r="D375" s="1"/>
      <c r="E375" s="1"/>
      <c r="F375" s="1"/>
      <c r="G375" s="1"/>
      <c r="H375" s="1"/>
      <c r="I375" s="1"/>
      <c r="J375" s="1"/>
      <c r="K375" s="1"/>
      <c r="L375" s="1"/>
      <c r="M375" s="1"/>
      <c r="N375" s="1"/>
      <c r="O375" s="18"/>
      <c r="P375" s="18"/>
      <c r="Q375" s="1"/>
      <c r="R375" s="1"/>
      <c r="S375" s="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c r="IZ375" s="11"/>
    </row>
    <row r="376" spans="2:260" s="12" customFormat="1" ht="15" customHeight="1" x14ac:dyDescent="0.25">
      <c r="B376" s="11"/>
      <c r="C376" s="1"/>
      <c r="D376" s="1"/>
      <c r="E376" s="1"/>
      <c r="F376" s="1"/>
      <c r="G376" s="1"/>
      <c r="H376" s="1"/>
      <c r="I376" s="1"/>
      <c r="J376" s="1"/>
      <c r="K376" s="1"/>
      <c r="L376" s="1"/>
      <c r="M376" s="1"/>
      <c r="N376" s="1"/>
      <c r="O376" s="18"/>
      <c r="P376" s="18"/>
      <c r="Q376" s="1"/>
      <c r="R376" s="1"/>
      <c r="S376" s="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c r="IZ376" s="11"/>
    </row>
    <row r="377" spans="2:260" s="12" customFormat="1" ht="15" customHeight="1" x14ac:dyDescent="0.25">
      <c r="B377" s="11"/>
      <c r="C377" s="1"/>
      <c r="D377" s="1"/>
      <c r="E377" s="1"/>
      <c r="F377" s="1"/>
      <c r="G377" s="1"/>
      <c r="H377" s="1"/>
      <c r="I377" s="1"/>
      <c r="J377" s="1"/>
      <c r="K377" s="1"/>
      <c r="L377" s="1"/>
      <c r="M377" s="1"/>
      <c r="N377" s="1"/>
      <c r="O377" s="18"/>
      <c r="P377" s="18"/>
      <c r="Q377" s="1"/>
      <c r="R377" s="1"/>
      <c r="S377" s="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c r="IZ377" s="11"/>
    </row>
    <row r="378" spans="2:260" s="12" customFormat="1" ht="15" customHeight="1" x14ac:dyDescent="0.25">
      <c r="B378" s="11"/>
      <c r="C378" s="1"/>
      <c r="D378" s="1"/>
      <c r="E378" s="1"/>
      <c r="F378" s="1"/>
      <c r="G378" s="1"/>
      <c r="H378" s="1"/>
      <c r="I378" s="1"/>
      <c r="J378" s="1"/>
      <c r="K378" s="1"/>
      <c r="L378" s="1"/>
      <c r="M378" s="1"/>
      <c r="N378" s="1"/>
      <c r="O378" s="18"/>
      <c r="P378" s="18"/>
      <c r="Q378" s="1"/>
      <c r="R378" s="1"/>
      <c r="S378" s="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c r="IZ378" s="11"/>
    </row>
    <row r="379" spans="2:260" s="12" customFormat="1" ht="15" customHeight="1" x14ac:dyDescent="0.25">
      <c r="B379" s="11"/>
      <c r="C379" s="1"/>
      <c r="D379" s="1"/>
      <c r="E379" s="1"/>
      <c r="F379" s="1"/>
      <c r="G379" s="1"/>
      <c r="H379" s="1"/>
      <c r="I379" s="1"/>
      <c r="J379" s="1"/>
      <c r="K379" s="1"/>
      <c r="L379" s="1"/>
      <c r="M379" s="1"/>
      <c r="N379" s="1"/>
      <c r="O379" s="18"/>
      <c r="P379" s="18"/>
      <c r="Q379" s="1"/>
      <c r="R379" s="1"/>
      <c r="S379" s="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c r="IZ379" s="11"/>
    </row>
    <row r="380" spans="2:260" s="12" customFormat="1" ht="15" customHeight="1" x14ac:dyDescent="0.25">
      <c r="B380" s="11"/>
      <c r="C380" s="1"/>
      <c r="D380" s="1"/>
      <c r="E380" s="1"/>
      <c r="F380" s="1"/>
      <c r="G380" s="1"/>
      <c r="H380" s="1"/>
      <c r="I380" s="1"/>
      <c r="J380" s="1"/>
      <c r="K380" s="1"/>
      <c r="L380" s="1"/>
      <c r="M380" s="1"/>
      <c r="N380" s="1"/>
      <c r="O380" s="18"/>
      <c r="P380" s="18"/>
      <c r="Q380" s="1"/>
      <c r="R380" s="1"/>
      <c r="S380" s="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c r="IZ380" s="11"/>
    </row>
    <row r="381" spans="2:260" s="12" customFormat="1" ht="15" customHeight="1" x14ac:dyDescent="0.25">
      <c r="B381" s="11"/>
      <c r="C381" s="1"/>
      <c r="D381" s="1"/>
      <c r="E381" s="1"/>
      <c r="F381" s="1"/>
      <c r="G381" s="1"/>
      <c r="H381" s="1"/>
      <c r="I381" s="1"/>
      <c r="J381" s="1"/>
      <c r="K381" s="1"/>
      <c r="L381" s="1"/>
      <c r="M381" s="1"/>
      <c r="N381" s="1"/>
      <c r="O381" s="18"/>
      <c r="P381" s="18"/>
      <c r="Q381" s="1"/>
      <c r="R381" s="1"/>
      <c r="S381" s="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c r="IZ381" s="11"/>
    </row>
    <row r="382" spans="2:260" s="12" customFormat="1" ht="15" customHeight="1" x14ac:dyDescent="0.25">
      <c r="B382" s="11"/>
      <c r="C382" s="1"/>
      <c r="D382" s="1"/>
      <c r="E382" s="1"/>
      <c r="F382" s="1"/>
      <c r="G382" s="1"/>
      <c r="H382" s="1"/>
      <c r="I382" s="1"/>
      <c r="J382" s="1"/>
      <c r="K382" s="1"/>
      <c r="L382" s="1"/>
      <c r="M382" s="1"/>
      <c r="N382" s="1"/>
      <c r="O382" s="18"/>
      <c r="P382" s="18"/>
      <c r="Q382" s="1"/>
      <c r="R382" s="1"/>
      <c r="S382" s="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c r="IZ382" s="11"/>
    </row>
    <row r="383" spans="2:260" s="12" customFormat="1" ht="15" customHeight="1" x14ac:dyDescent="0.25">
      <c r="B383" s="11"/>
      <c r="C383" s="1"/>
      <c r="D383" s="1"/>
      <c r="E383" s="1"/>
      <c r="F383" s="1"/>
      <c r="G383" s="1"/>
      <c r="H383" s="1"/>
      <c r="I383" s="1"/>
      <c r="J383" s="1"/>
      <c r="K383" s="1"/>
      <c r="L383" s="1"/>
      <c r="M383" s="1"/>
      <c r="N383" s="1"/>
      <c r="O383" s="18"/>
      <c r="P383" s="18"/>
      <c r="Q383" s="1"/>
      <c r="R383" s="1"/>
      <c r="S383" s="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c r="IZ383" s="11"/>
    </row>
    <row r="384" spans="2:260" s="12" customFormat="1" ht="15" customHeight="1" x14ac:dyDescent="0.25">
      <c r="B384" s="11"/>
      <c r="C384" s="1"/>
      <c r="D384" s="1"/>
      <c r="E384" s="1"/>
      <c r="F384" s="1"/>
      <c r="G384" s="1"/>
      <c r="H384" s="1"/>
      <c r="I384" s="1"/>
      <c r="J384" s="1"/>
      <c r="K384" s="1"/>
      <c r="L384" s="1"/>
      <c r="M384" s="1"/>
      <c r="N384" s="1"/>
      <c r="O384" s="18"/>
      <c r="P384" s="18"/>
      <c r="Q384" s="1"/>
      <c r="R384" s="1"/>
      <c r="S384" s="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c r="IZ384" s="11"/>
    </row>
    <row r="385" spans="2:260" s="12" customFormat="1" ht="15" customHeight="1" x14ac:dyDescent="0.25">
      <c r="B385" s="11"/>
      <c r="C385" s="1"/>
      <c r="D385" s="1"/>
      <c r="E385" s="1"/>
      <c r="F385" s="1"/>
      <c r="G385" s="1"/>
      <c r="H385" s="1"/>
      <c r="I385" s="1"/>
      <c r="J385" s="1"/>
      <c r="K385" s="1"/>
      <c r="L385" s="1"/>
      <c r="M385" s="1"/>
      <c r="N385" s="1"/>
      <c r="O385" s="18"/>
      <c r="P385" s="18"/>
      <c r="Q385" s="1"/>
      <c r="R385" s="1"/>
      <c r="S385" s="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c r="IZ385" s="11"/>
    </row>
    <row r="386" spans="2:260" s="12" customFormat="1" ht="15" customHeight="1" x14ac:dyDescent="0.25">
      <c r="B386" s="11"/>
      <c r="C386" s="1"/>
      <c r="D386" s="1"/>
      <c r="E386" s="1"/>
      <c r="F386" s="1"/>
      <c r="G386" s="1"/>
      <c r="H386" s="1"/>
      <c r="I386" s="1"/>
      <c r="J386" s="1"/>
      <c r="K386" s="1"/>
      <c r="L386" s="1"/>
      <c r="M386" s="1"/>
      <c r="N386" s="1"/>
      <c r="O386" s="18"/>
      <c r="P386" s="18"/>
      <c r="Q386" s="1"/>
      <c r="R386" s="1"/>
      <c r="S386" s="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c r="IZ386" s="11"/>
    </row>
    <row r="387" spans="2:260" s="12" customFormat="1" ht="15" customHeight="1" x14ac:dyDescent="0.25">
      <c r="B387" s="11"/>
      <c r="C387" s="1"/>
      <c r="D387" s="1"/>
      <c r="E387" s="1"/>
      <c r="F387" s="1"/>
      <c r="G387" s="1"/>
      <c r="H387" s="1"/>
      <c r="I387" s="1"/>
      <c r="J387" s="1"/>
      <c r="K387" s="1"/>
      <c r="L387" s="1"/>
      <c r="M387" s="1"/>
      <c r="N387" s="1"/>
      <c r="O387" s="18"/>
      <c r="P387" s="18"/>
      <c r="Q387" s="1"/>
      <c r="R387" s="1"/>
      <c r="S387" s="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c r="IZ387" s="11"/>
    </row>
    <row r="388" spans="2:260" s="12" customFormat="1" ht="15" customHeight="1" x14ac:dyDescent="0.25">
      <c r="B388" s="11"/>
      <c r="C388" s="1"/>
      <c r="D388" s="1"/>
      <c r="E388" s="1"/>
      <c r="F388" s="1"/>
      <c r="G388" s="1"/>
      <c r="H388" s="1"/>
      <c r="I388" s="1"/>
      <c r="J388" s="1"/>
      <c r="K388" s="1"/>
      <c r="L388" s="1"/>
      <c r="M388" s="1"/>
      <c r="N388" s="1"/>
      <c r="O388" s="18"/>
      <c r="P388" s="18"/>
      <c r="Q388" s="1"/>
      <c r="R388" s="1"/>
      <c r="S388" s="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c r="IZ388" s="11"/>
    </row>
    <row r="389" spans="2:260" s="12" customFormat="1" ht="15" customHeight="1" x14ac:dyDescent="0.25">
      <c r="B389" s="11"/>
      <c r="C389" s="1"/>
      <c r="D389" s="1"/>
      <c r="E389" s="1"/>
      <c r="F389" s="1"/>
      <c r="G389" s="1"/>
      <c r="H389" s="1"/>
      <c r="I389" s="1"/>
      <c r="J389" s="1"/>
      <c r="K389" s="1"/>
      <c r="L389" s="1"/>
      <c r="M389" s="1"/>
      <c r="N389" s="1"/>
      <c r="O389" s="18"/>
      <c r="P389" s="18"/>
      <c r="Q389" s="1"/>
      <c r="R389" s="1"/>
      <c r="S389" s="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c r="IZ389" s="11"/>
    </row>
    <row r="390" spans="2:260" s="12" customFormat="1" ht="15" customHeight="1" x14ac:dyDescent="0.25">
      <c r="B390" s="11"/>
      <c r="C390" s="1"/>
      <c r="D390" s="1"/>
      <c r="E390" s="1"/>
      <c r="F390" s="1"/>
      <c r="G390" s="1"/>
      <c r="H390" s="1"/>
      <c r="I390" s="1"/>
      <c r="J390" s="1"/>
      <c r="K390" s="1"/>
      <c r="L390" s="1"/>
      <c r="M390" s="1"/>
      <c r="N390" s="1"/>
      <c r="O390" s="18"/>
      <c r="P390" s="18"/>
      <c r="Q390" s="1"/>
      <c r="R390" s="1"/>
      <c r="S390" s="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c r="IZ390" s="11"/>
    </row>
    <row r="391" spans="2:260" s="12" customFormat="1" ht="15" customHeight="1" x14ac:dyDescent="0.25">
      <c r="B391" s="11"/>
      <c r="C391" s="1"/>
      <c r="D391" s="1"/>
      <c r="E391" s="1"/>
      <c r="F391" s="1"/>
      <c r="G391" s="1"/>
      <c r="H391" s="1"/>
      <c r="I391" s="1"/>
      <c r="J391" s="1"/>
      <c r="K391" s="1"/>
      <c r="L391" s="1"/>
      <c r="M391" s="1"/>
      <c r="N391" s="1"/>
      <c r="O391" s="18"/>
      <c r="P391" s="18"/>
      <c r="Q391" s="1"/>
      <c r="R391" s="1"/>
      <c r="S391" s="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c r="IZ391" s="11"/>
    </row>
    <row r="392" spans="2:260" s="12" customFormat="1" ht="15" customHeight="1" x14ac:dyDescent="0.25">
      <c r="B392" s="11"/>
      <c r="C392" s="1"/>
      <c r="D392" s="1"/>
      <c r="E392" s="1"/>
      <c r="F392" s="1"/>
      <c r="G392" s="1"/>
      <c r="H392" s="1"/>
      <c r="I392" s="1"/>
      <c r="J392" s="1"/>
      <c r="K392" s="1"/>
      <c r="L392" s="1"/>
      <c r="M392" s="1"/>
      <c r="N392" s="1"/>
      <c r="O392" s="18"/>
      <c r="P392" s="18"/>
      <c r="Q392" s="1"/>
      <c r="R392" s="1"/>
      <c r="S392" s="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c r="IZ392" s="11"/>
    </row>
    <row r="393" spans="2:260" s="12" customFormat="1" ht="15" customHeight="1" x14ac:dyDescent="0.25">
      <c r="B393" s="11"/>
      <c r="C393" s="1"/>
      <c r="D393" s="1"/>
      <c r="E393" s="1"/>
      <c r="F393" s="1"/>
      <c r="G393" s="1"/>
      <c r="H393" s="1"/>
      <c r="I393" s="1"/>
      <c r="J393" s="1"/>
      <c r="K393" s="1"/>
      <c r="L393" s="1"/>
      <c r="M393" s="1"/>
      <c r="N393" s="1"/>
      <c r="O393" s="18"/>
      <c r="P393" s="18"/>
      <c r="Q393" s="1"/>
      <c r="R393" s="1"/>
      <c r="S393" s="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c r="IZ393" s="11"/>
    </row>
    <row r="394" spans="2:260" s="12" customFormat="1" ht="15" customHeight="1" x14ac:dyDescent="0.25">
      <c r="B394" s="11"/>
      <c r="C394" s="1"/>
      <c r="D394" s="1"/>
      <c r="E394" s="1"/>
      <c r="F394" s="1"/>
      <c r="G394" s="1"/>
      <c r="H394" s="1"/>
      <c r="I394" s="1"/>
      <c r="J394" s="1"/>
      <c r="K394" s="1"/>
      <c r="L394" s="1"/>
      <c r="M394" s="1"/>
      <c r="N394" s="1"/>
      <c r="O394" s="18"/>
      <c r="P394" s="18"/>
      <c r="Q394" s="1"/>
      <c r="R394" s="1"/>
      <c r="S394" s="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c r="IZ394" s="11"/>
    </row>
    <row r="395" spans="2:260" s="12" customFormat="1" ht="15" customHeight="1" x14ac:dyDescent="0.25">
      <c r="B395" s="11"/>
      <c r="C395" s="1"/>
      <c r="D395" s="1"/>
      <c r="E395" s="1"/>
      <c r="F395" s="1"/>
      <c r="G395" s="1"/>
      <c r="H395" s="1"/>
      <c r="I395" s="1"/>
      <c r="J395" s="1"/>
      <c r="K395" s="1"/>
      <c r="L395" s="1"/>
      <c r="M395" s="1"/>
      <c r="N395" s="1"/>
      <c r="O395" s="18"/>
      <c r="P395" s="18"/>
      <c r="Q395" s="1"/>
      <c r="R395" s="1"/>
      <c r="S395" s="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c r="BM395" s="11"/>
      <c r="BN395" s="11"/>
      <c r="BO395" s="11"/>
      <c r="BP395" s="11"/>
      <c r="BQ395" s="11"/>
      <c r="BR395" s="11"/>
      <c r="BS395" s="11"/>
      <c r="BT395" s="11"/>
      <c r="BU395" s="11"/>
      <c r="BV395" s="11"/>
      <c r="BW395" s="11"/>
      <c r="BX395" s="11"/>
      <c r="BY395" s="11"/>
      <c r="BZ395" s="11"/>
      <c r="CA395" s="11"/>
      <c r="CB395" s="11"/>
      <c r="CC395" s="11"/>
      <c r="CD395" s="11"/>
      <c r="CE395" s="11"/>
      <c r="CF395" s="11"/>
      <c r="CG395" s="11"/>
      <c r="CH395" s="11"/>
      <c r="CI395" s="11"/>
      <c r="CJ395" s="11"/>
      <c r="CK395" s="11"/>
      <c r="CL395" s="11"/>
      <c r="CM395" s="11"/>
      <c r="CN395" s="11"/>
      <c r="CO395" s="11"/>
      <c r="CP395" s="11"/>
      <c r="CQ395" s="11"/>
      <c r="CR395" s="11"/>
      <c r="CS395" s="11"/>
      <c r="CT395" s="11"/>
      <c r="CU395" s="11"/>
      <c r="CV395" s="11"/>
      <c r="CW395" s="11"/>
      <c r="CX395" s="11"/>
      <c r="CY395" s="11"/>
      <c r="CZ395" s="11"/>
      <c r="DA395" s="11"/>
      <c r="DB395" s="11"/>
      <c r="DC395" s="11"/>
      <c r="DD395" s="11"/>
      <c r="DE395" s="11"/>
      <c r="DF395" s="11"/>
      <c r="DG395" s="11"/>
      <c r="DH395" s="11"/>
      <c r="DI395" s="11"/>
      <c r="DJ395" s="11"/>
      <c r="DK395" s="11"/>
      <c r="DL395" s="11"/>
      <c r="DM395" s="11"/>
      <c r="DN395" s="11"/>
      <c r="DO395" s="11"/>
      <c r="DP395" s="11"/>
      <c r="DQ395" s="11"/>
      <c r="DR395" s="11"/>
      <c r="DS395" s="11"/>
      <c r="DT395" s="11"/>
      <c r="DU395" s="11"/>
      <c r="DV395" s="11"/>
      <c r="DW395" s="11"/>
      <c r="DX395" s="11"/>
      <c r="DY395" s="11"/>
      <c r="DZ395" s="11"/>
      <c r="EA395" s="11"/>
      <c r="EB395" s="11"/>
      <c r="EC395" s="11"/>
      <c r="ED395" s="11"/>
      <c r="EE395" s="11"/>
      <c r="EF395" s="11"/>
      <c r="EG395" s="11"/>
      <c r="EH395" s="11"/>
      <c r="EI395" s="11"/>
      <c r="EJ395" s="11"/>
      <c r="EK395" s="11"/>
      <c r="EL395" s="11"/>
      <c r="EM395" s="11"/>
      <c r="EN395" s="11"/>
      <c r="EO395" s="11"/>
      <c r="EP395" s="11"/>
      <c r="EQ395" s="11"/>
      <c r="ER395" s="11"/>
      <c r="ES395" s="11"/>
      <c r="ET395" s="11"/>
      <c r="EU395" s="11"/>
      <c r="EV395" s="11"/>
      <c r="EW395" s="11"/>
      <c r="EX395" s="11"/>
      <c r="EY395" s="11"/>
      <c r="EZ395" s="11"/>
      <c r="FA395" s="11"/>
      <c r="FB395" s="11"/>
      <c r="FC395" s="11"/>
      <c r="FD395" s="11"/>
      <c r="FE395" s="11"/>
      <c r="FF395" s="11"/>
      <c r="FG395" s="11"/>
      <c r="FH395" s="11"/>
      <c r="FI395" s="11"/>
      <c r="FJ395" s="11"/>
      <c r="FK395" s="11"/>
      <c r="FL395" s="11"/>
      <c r="FM395" s="11"/>
      <c r="FN395" s="11"/>
      <c r="FO395" s="11"/>
      <c r="FP395" s="11"/>
      <c r="FQ395" s="11"/>
      <c r="FR395" s="11"/>
      <c r="FS395" s="11"/>
      <c r="FT395" s="11"/>
      <c r="FU395" s="11"/>
      <c r="FV395" s="11"/>
      <c r="FW395" s="11"/>
      <c r="FX395" s="11"/>
      <c r="FY395" s="11"/>
      <c r="FZ395" s="11"/>
      <c r="GA395" s="11"/>
      <c r="GB395" s="11"/>
      <c r="GC395" s="11"/>
      <c r="GD395" s="11"/>
      <c r="GE395" s="11"/>
      <c r="GF395" s="11"/>
      <c r="GG395" s="11"/>
      <c r="GH395" s="11"/>
      <c r="GI395" s="11"/>
      <c r="GJ395" s="11"/>
      <c r="GK395" s="11"/>
      <c r="GL395" s="11"/>
      <c r="GM395" s="11"/>
      <c r="GN395" s="11"/>
      <c r="GO395" s="11"/>
      <c r="GP395" s="11"/>
      <c r="GQ395" s="11"/>
      <c r="GR395" s="11"/>
      <c r="GS395" s="11"/>
      <c r="GT395" s="11"/>
      <c r="GU395" s="11"/>
      <c r="GV395" s="11"/>
      <c r="GW395" s="11"/>
      <c r="GX395" s="11"/>
      <c r="GY395" s="11"/>
      <c r="GZ395" s="11"/>
      <c r="HA395" s="11"/>
      <c r="HB395" s="11"/>
      <c r="HC395" s="11"/>
      <c r="HD395" s="11"/>
      <c r="HE395" s="11"/>
      <c r="HF395" s="11"/>
      <c r="HG395" s="11"/>
      <c r="HH395" s="11"/>
      <c r="HI395" s="11"/>
      <c r="HJ395" s="11"/>
      <c r="HK395" s="11"/>
      <c r="HL395" s="11"/>
      <c r="HM395" s="11"/>
      <c r="HN395" s="11"/>
      <c r="HO395" s="11"/>
      <c r="HP395" s="11"/>
      <c r="HQ395" s="11"/>
      <c r="HR395" s="11"/>
      <c r="HS395" s="11"/>
      <c r="HT395" s="11"/>
      <c r="HU395" s="11"/>
      <c r="HV395" s="11"/>
      <c r="HW395" s="11"/>
      <c r="HX395" s="11"/>
      <c r="HY395" s="11"/>
      <c r="HZ395" s="11"/>
      <c r="IA395" s="11"/>
      <c r="IB395" s="11"/>
      <c r="IC395" s="11"/>
      <c r="ID395" s="11"/>
      <c r="IE395" s="11"/>
      <c r="IF395" s="11"/>
      <c r="IG395" s="11"/>
      <c r="IH395" s="11"/>
      <c r="II395" s="11"/>
      <c r="IJ395" s="11"/>
      <c r="IK395" s="11"/>
      <c r="IL395" s="11"/>
      <c r="IM395" s="11"/>
      <c r="IN395" s="11"/>
      <c r="IO395" s="11"/>
      <c r="IP395" s="11"/>
      <c r="IQ395" s="11"/>
      <c r="IR395" s="11"/>
      <c r="IS395" s="11"/>
      <c r="IT395" s="11"/>
      <c r="IU395" s="11"/>
      <c r="IV395" s="11"/>
      <c r="IW395" s="11"/>
      <c r="IX395" s="11"/>
      <c r="IY395" s="11"/>
      <c r="IZ395" s="11"/>
    </row>
    <row r="396" spans="2:260" s="12" customFormat="1" ht="15" customHeight="1" x14ac:dyDescent="0.25">
      <c r="B396" s="11"/>
      <c r="C396" s="1"/>
      <c r="D396" s="1"/>
      <c r="E396" s="1"/>
      <c r="F396" s="1"/>
      <c r="G396" s="1"/>
      <c r="H396" s="1"/>
      <c r="I396" s="1"/>
      <c r="J396" s="1"/>
      <c r="K396" s="1"/>
      <c r="L396" s="1"/>
      <c r="M396" s="1"/>
      <c r="N396" s="1"/>
      <c r="O396" s="18"/>
      <c r="P396" s="18"/>
      <c r="Q396" s="1"/>
      <c r="R396" s="1"/>
      <c r="S396" s="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c r="BM396" s="11"/>
      <c r="BN396" s="11"/>
      <c r="BO396" s="11"/>
      <c r="BP396" s="11"/>
      <c r="BQ396" s="11"/>
      <c r="BR396" s="11"/>
      <c r="BS396" s="11"/>
      <c r="BT396" s="11"/>
      <c r="BU396" s="11"/>
      <c r="BV396" s="11"/>
      <c r="BW396" s="11"/>
      <c r="BX396" s="11"/>
      <c r="BY396" s="11"/>
      <c r="BZ396" s="11"/>
      <c r="CA396" s="11"/>
      <c r="CB396" s="11"/>
      <c r="CC396" s="11"/>
      <c r="CD396" s="11"/>
      <c r="CE396" s="11"/>
      <c r="CF396" s="11"/>
      <c r="CG396" s="11"/>
      <c r="CH396" s="11"/>
      <c r="CI396" s="11"/>
      <c r="CJ396" s="11"/>
      <c r="CK396" s="11"/>
      <c r="CL396" s="11"/>
      <c r="CM396" s="11"/>
      <c r="CN396" s="11"/>
      <c r="CO396" s="11"/>
      <c r="CP396" s="11"/>
      <c r="CQ396" s="11"/>
      <c r="CR396" s="11"/>
      <c r="CS396" s="11"/>
      <c r="CT396" s="11"/>
      <c r="CU396" s="11"/>
      <c r="CV396" s="11"/>
      <c r="CW396" s="11"/>
      <c r="CX396" s="11"/>
      <c r="CY396" s="11"/>
      <c r="CZ396" s="11"/>
      <c r="DA396" s="11"/>
      <c r="DB396" s="11"/>
      <c r="DC396" s="11"/>
      <c r="DD396" s="11"/>
      <c r="DE396" s="11"/>
      <c r="DF396" s="11"/>
      <c r="DG396" s="11"/>
      <c r="DH396" s="11"/>
      <c r="DI396" s="11"/>
      <c r="DJ396" s="11"/>
      <c r="DK396" s="11"/>
      <c r="DL396" s="11"/>
      <c r="DM396" s="11"/>
      <c r="DN396" s="11"/>
      <c r="DO396" s="11"/>
      <c r="DP396" s="11"/>
      <c r="DQ396" s="11"/>
      <c r="DR396" s="11"/>
      <c r="DS396" s="11"/>
      <c r="DT396" s="11"/>
      <c r="DU396" s="11"/>
      <c r="DV396" s="11"/>
      <c r="DW396" s="11"/>
      <c r="DX396" s="11"/>
      <c r="DY396" s="11"/>
      <c r="DZ396" s="11"/>
      <c r="EA396" s="11"/>
      <c r="EB396" s="11"/>
      <c r="EC396" s="11"/>
      <c r="ED396" s="11"/>
      <c r="EE396" s="11"/>
      <c r="EF396" s="11"/>
      <c r="EG396" s="11"/>
      <c r="EH396" s="11"/>
      <c r="EI396" s="11"/>
      <c r="EJ396" s="11"/>
      <c r="EK396" s="11"/>
      <c r="EL396" s="11"/>
      <c r="EM396" s="11"/>
      <c r="EN396" s="11"/>
      <c r="EO396" s="11"/>
      <c r="EP396" s="11"/>
      <c r="EQ396" s="11"/>
      <c r="ER396" s="11"/>
      <c r="ES396" s="11"/>
      <c r="ET396" s="11"/>
      <c r="EU396" s="11"/>
      <c r="EV396" s="11"/>
      <c r="EW396" s="11"/>
      <c r="EX396" s="11"/>
      <c r="EY396" s="11"/>
      <c r="EZ396" s="11"/>
      <c r="FA396" s="11"/>
      <c r="FB396" s="11"/>
      <c r="FC396" s="11"/>
      <c r="FD396" s="11"/>
      <c r="FE396" s="11"/>
      <c r="FF396" s="11"/>
      <c r="FG396" s="11"/>
      <c r="FH396" s="11"/>
      <c r="FI396" s="11"/>
      <c r="FJ396" s="11"/>
      <c r="FK396" s="11"/>
      <c r="FL396" s="11"/>
      <c r="FM396" s="11"/>
      <c r="FN396" s="11"/>
      <c r="FO396" s="11"/>
      <c r="FP396" s="11"/>
      <c r="FQ396" s="11"/>
      <c r="FR396" s="11"/>
      <c r="FS396" s="11"/>
      <c r="FT396" s="11"/>
      <c r="FU396" s="11"/>
      <c r="FV396" s="11"/>
      <c r="FW396" s="11"/>
      <c r="FX396" s="11"/>
      <c r="FY396" s="11"/>
      <c r="FZ396" s="11"/>
      <c r="GA396" s="11"/>
      <c r="GB396" s="11"/>
      <c r="GC396" s="11"/>
      <c r="GD396" s="11"/>
      <c r="GE396" s="11"/>
      <c r="GF396" s="11"/>
      <c r="GG396" s="11"/>
      <c r="GH396" s="11"/>
      <c r="GI396" s="11"/>
      <c r="GJ396" s="11"/>
      <c r="GK396" s="11"/>
      <c r="GL396" s="11"/>
      <c r="GM396" s="11"/>
      <c r="GN396" s="11"/>
      <c r="GO396" s="11"/>
      <c r="GP396" s="11"/>
      <c r="GQ396" s="11"/>
      <c r="GR396" s="11"/>
      <c r="GS396" s="11"/>
      <c r="GT396" s="11"/>
      <c r="GU396" s="11"/>
      <c r="GV396" s="11"/>
      <c r="GW396" s="11"/>
      <c r="GX396" s="11"/>
      <c r="GY396" s="11"/>
      <c r="GZ396" s="11"/>
      <c r="HA396" s="11"/>
      <c r="HB396" s="11"/>
      <c r="HC396" s="11"/>
      <c r="HD396" s="11"/>
      <c r="HE396" s="11"/>
      <c r="HF396" s="11"/>
      <c r="HG396" s="11"/>
      <c r="HH396" s="11"/>
      <c r="HI396" s="11"/>
      <c r="HJ396" s="11"/>
      <c r="HK396" s="11"/>
      <c r="HL396" s="11"/>
      <c r="HM396" s="11"/>
      <c r="HN396" s="11"/>
      <c r="HO396" s="11"/>
      <c r="HP396" s="11"/>
      <c r="HQ396" s="11"/>
      <c r="HR396" s="11"/>
      <c r="HS396" s="11"/>
      <c r="HT396" s="11"/>
      <c r="HU396" s="11"/>
      <c r="HV396" s="11"/>
      <c r="HW396" s="11"/>
      <c r="HX396" s="11"/>
      <c r="HY396" s="11"/>
      <c r="HZ396" s="11"/>
      <c r="IA396" s="11"/>
      <c r="IB396" s="11"/>
      <c r="IC396" s="11"/>
      <c r="ID396" s="11"/>
      <c r="IE396" s="11"/>
      <c r="IF396" s="11"/>
      <c r="IG396" s="11"/>
      <c r="IH396" s="11"/>
      <c r="II396" s="11"/>
      <c r="IJ396" s="11"/>
      <c r="IK396" s="11"/>
      <c r="IL396" s="11"/>
      <c r="IM396" s="11"/>
      <c r="IN396" s="11"/>
      <c r="IO396" s="11"/>
      <c r="IP396" s="11"/>
      <c r="IQ396" s="11"/>
      <c r="IR396" s="11"/>
      <c r="IS396" s="11"/>
      <c r="IT396" s="11"/>
      <c r="IU396" s="11"/>
      <c r="IV396" s="11"/>
      <c r="IW396" s="11"/>
      <c r="IX396" s="11"/>
      <c r="IY396" s="11"/>
      <c r="IZ396" s="11"/>
    </row>
  </sheetData>
  <sheetProtection selectLockedCells="1" selectUnlockedCells="1"/>
  <sortState xmlns:xlrd2="http://schemas.microsoft.com/office/spreadsheetml/2017/richdata2" ref="C17:R290">
    <sortCondition ref="C17:C290"/>
  </sortState>
  <mergeCells count="5">
    <mergeCell ref="F16:H16"/>
    <mergeCell ref="J16:L16"/>
    <mergeCell ref="C16:D16"/>
    <mergeCell ref="C11:R11"/>
    <mergeCell ref="C12:R12"/>
  </mergeCells>
  <phoneticPr fontId="8" type="noConversion"/>
  <hyperlinks>
    <hyperlink ref="D15" r:id="rId1" xr:uid="{00000000-0004-0000-0000-000000000000}"/>
  </hyperlinks>
  <printOptions horizontalCentered="1" verticalCentered="1"/>
  <pageMargins left="0.51181102362204722" right="0.51181102362204722" top="1.3385826771653544" bottom="0.78740157480314965" header="0.39370078740157483" footer="0.31496062992125984"/>
  <pageSetup paperSize="9" scale="56" fitToHeight="0" orientation="portrait" horizontalDpi="4294967293"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761BD-A7F3-42AC-A5BD-73CBDBE897E1}">
  <dimension ref="D5:F7"/>
  <sheetViews>
    <sheetView zoomScale="175" zoomScaleNormal="175" workbookViewId="0">
      <selection activeCell="F7" sqref="F7"/>
    </sheetView>
  </sheetViews>
  <sheetFormatPr defaultRowHeight="15" x14ac:dyDescent="0.25"/>
  <cols>
    <col min="5" max="5" width="62.42578125" customWidth="1"/>
  </cols>
  <sheetData>
    <row r="5" spans="4:6" x14ac:dyDescent="0.25">
      <c r="D5" s="59" t="s">
        <v>388</v>
      </c>
      <c r="E5" s="59" t="s">
        <v>397</v>
      </c>
    </row>
    <row r="6" spans="4:6" x14ac:dyDescent="0.25">
      <c r="F6" t="s">
        <v>375</v>
      </c>
    </row>
    <row r="7" spans="4:6" ht="123.75" customHeight="1" x14ac:dyDescent="0.25">
      <c r="D7" s="56" t="s">
        <v>389</v>
      </c>
      <c r="E7" s="58" t="str">
        <f>_xlfn.XLOOKUP($E5,Tendencias!$D$17:$D$352,Tendencias!$R$17:$R$352)</f>
        <v>KLBN4 está em tendência de alta pelas médias de 21 e 200 dias e vai mantendo sinal de força altista. Acima dos 3,53 pode buscar projeções nos 3,65 ou 3,85. Teria sinal de realização na perda dos 3,47 mirando os 3,33 ou 3,26.</v>
      </c>
      <c r="F7" s="57">
        <f>_xlfn.XLOOKUP($E5,Tendencias!$D$17:$D$352,Tendencias!$E$17:$E$352)</f>
        <v>8</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Tendencias</vt:lpstr>
      <vt:lpstr>Consulta</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2026-07-19T23:31:30Z</cp:lastPrinted>
  <dcterms:created xsi:type="dcterms:W3CDTF">2020-05-21T15:06:06Z</dcterms:created>
  <dcterms:modified xsi:type="dcterms:W3CDTF">2026-07-20T22:30:40Z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1465151611</vt:lpwstr>
  </property>
  <property fmtid="{D5CDD505-2E9C-101B-9397-08002B2CF9AE}" pid="3" name="EcoUpdateMessage">
    <vt:lpwstr>2026/06/05-18:33:31</vt:lpwstr>
  </property>
  <property fmtid="{D5CDD505-2E9C-101B-9397-08002B2CF9AE}" pid="4" name="EcoUpdateStatus">
    <vt:lpwstr>2026-06-03=BRA:St,ME,TP;GBR:St,ME|2026-06-04=BRA:Fd;USA:St;ARG:St,ME,Fd,TP;MEX:St,ME,Fd,TP;CHL:St,ME,Fd;COL:St,ME;PER:St,ME,Fd;SAU:St|2026-06-05=USA:ME|2022-10-17=USA:TP|2021-11-17=CHL:TP|2014-02-26=VEN:St|2002-11-08=JPN:St|2016-08-18=NNN:St|2026-04-07=COL:Fd|2026-04-15=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