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8"/>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3" documentId="8_{57EA5082-9707-4AA9-9342-BFE0575FF61E}" xr6:coauthVersionLast="47" xr6:coauthVersionMax="47" xr10:uidLastSave="{8B9C6A49-353B-411C-8ABA-53013C369D7E}"/>
  <bookViews>
    <workbookView xWindow="3045" yWindow="705" windowWidth="25770" windowHeight="15195" xr2:uid="{00000000-000D-0000-FFFF-FFFF00000000}"/>
  </bookViews>
  <sheets>
    <sheet name="Tendencias" sheetId="1" r:id="rId1"/>
    <sheet name="Consulta" sheetId="2" r:id="rId2"/>
  </sheets>
  <definedNames>
    <definedName name="_xlnm.Print_Area" localSheetId="0">Tendencias!$C$11:$R$422</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2" l="1"/>
  <c r="E7" i="2"/>
  <c r="W16" i="1" l="1"/>
  <c r="X18" i="1"/>
  <c r="W18" i="1" s="1"/>
  <c r="W10" i="1"/>
  <c r="U9" i="1"/>
  <c r="X7" i="1"/>
  <c r="W7" i="1"/>
  <c r="W3" i="1" l="1"/>
  <c r="U10" i="1"/>
  <c r="Y4" i="1" s="1"/>
  <c r="X10" i="1"/>
  <c r="X3" i="1" s="1"/>
  <c r="W9" i="1"/>
  <c r="Z7" i="1"/>
  <c r="W8" i="1" s="1"/>
  <c r="Y3" i="1" l="1"/>
  <c r="X8" i="1"/>
</calcChain>
</file>

<file path=xl/sharedStrings.xml><?xml version="1.0" encoding="utf-8"?>
<sst xmlns="http://schemas.openxmlformats.org/spreadsheetml/2006/main" count="1392" uniqueCount="803">
  <si>
    <t>Ativos</t>
  </si>
  <si>
    <t>Suportes</t>
  </si>
  <si>
    <t>Suportes e Resistências</t>
  </si>
  <si>
    <t>Atualizado em 08junho2020</t>
  </si>
  <si>
    <t>Resistências</t>
  </si>
  <si>
    <t>IFR</t>
  </si>
  <si>
    <t>Vol$m</t>
  </si>
  <si>
    <t xml:space="preserve">Disclaimer: </t>
  </si>
  <si>
    <t>Análise do Ativo</t>
  </si>
  <si>
    <t>Altas</t>
  </si>
  <si>
    <t>Baixas</t>
  </si>
  <si>
    <t>3tentos</t>
  </si>
  <si>
    <t>TTEN3</t>
  </si>
  <si>
    <t>Baixa</t>
  </si>
  <si>
    <t>Abc Brasil</t>
  </si>
  <si>
    <t>ABCB4</t>
  </si>
  <si>
    <t>Alta</t>
  </si>
  <si>
    <t>A1MD34</t>
  </si>
  <si>
    <t>Allos</t>
  </si>
  <si>
    <t>ALOS3</t>
  </si>
  <si>
    <t>Alpargatas</t>
  </si>
  <si>
    <t>ALPA4</t>
  </si>
  <si>
    <t>GOGL34</t>
  </si>
  <si>
    <t>Alupar</t>
  </si>
  <si>
    <t>ALUP11</t>
  </si>
  <si>
    <t>Amazon.Com, Inc</t>
  </si>
  <si>
    <t>AMZO34</t>
  </si>
  <si>
    <t>Ambev S/A</t>
  </si>
  <si>
    <t>ABEV3</t>
  </si>
  <si>
    <t/>
  </si>
  <si>
    <t>Restrita</t>
  </si>
  <si>
    <t>Americanas</t>
  </si>
  <si>
    <t>AMER3</t>
  </si>
  <si>
    <t>Anima</t>
  </si>
  <si>
    <t>ANIM3</t>
  </si>
  <si>
    <t>Apple Inc</t>
  </si>
  <si>
    <t>AAPL34</t>
  </si>
  <si>
    <t>Assai</t>
  </si>
  <si>
    <t>ASAI3</t>
  </si>
  <si>
    <t>Aura 360</t>
  </si>
  <si>
    <t>AURA33</t>
  </si>
  <si>
    <t>Auren</t>
  </si>
  <si>
    <t>AURE3</t>
  </si>
  <si>
    <t>Axia Energia</t>
  </si>
  <si>
    <t>AXIA3</t>
  </si>
  <si>
    <t>AXIA7</t>
  </si>
  <si>
    <t>Azzas 2154</t>
  </si>
  <si>
    <t>AZZA3</t>
  </si>
  <si>
    <t>B3</t>
  </si>
  <si>
    <t>B3SA3</t>
  </si>
  <si>
    <t>Banco BMG</t>
  </si>
  <si>
    <t>BMGB4</t>
  </si>
  <si>
    <t>Banrisul</t>
  </si>
  <si>
    <t>BRSR6</t>
  </si>
  <si>
    <t>BBSeguridade</t>
  </si>
  <si>
    <t>BBSE3</t>
  </si>
  <si>
    <t>Bemobi Tech</t>
  </si>
  <si>
    <t>BMOB3</t>
  </si>
  <si>
    <t>Boa Safra</t>
  </si>
  <si>
    <t>SOJA3</t>
  </si>
  <si>
    <t>BR Partners</t>
  </si>
  <si>
    <t>BRBI11</t>
  </si>
  <si>
    <t>Bradesco</t>
  </si>
  <si>
    <t>BBDC3</t>
  </si>
  <si>
    <t>BBDC4</t>
  </si>
  <si>
    <t>Bradespar</t>
  </si>
  <si>
    <t>BRAP4</t>
  </si>
  <si>
    <t>Brasil</t>
  </si>
  <si>
    <t>BBAS3</t>
  </si>
  <si>
    <t>Braskem</t>
  </si>
  <si>
    <t>BRKM5</t>
  </si>
  <si>
    <t>Brava</t>
  </si>
  <si>
    <t>BRAV3</t>
  </si>
  <si>
    <t>Btgp Banco</t>
  </si>
  <si>
    <t>BPAC11</t>
  </si>
  <si>
    <t>Caixa Seguri</t>
  </si>
  <si>
    <t>CXSE3</t>
  </si>
  <si>
    <t>Camil</t>
  </si>
  <si>
    <t>CAML3</t>
  </si>
  <si>
    <t>Casas Bahia</t>
  </si>
  <si>
    <t>BHIA3</t>
  </si>
  <si>
    <t>Cba</t>
  </si>
  <si>
    <t>CBAV3</t>
  </si>
  <si>
    <t>Cea Modas</t>
  </si>
  <si>
    <t>CEAB3</t>
  </si>
  <si>
    <t>Cemig</t>
  </si>
  <si>
    <t>CMIG4</t>
  </si>
  <si>
    <t>Cogna ON</t>
  </si>
  <si>
    <t>COGN3</t>
  </si>
  <si>
    <t>Copasa</t>
  </si>
  <si>
    <t>CSMG3</t>
  </si>
  <si>
    <t>Copel</t>
  </si>
  <si>
    <t>CPLE3</t>
  </si>
  <si>
    <t>Cosan</t>
  </si>
  <si>
    <t>CSAN3</t>
  </si>
  <si>
    <t>CPFL Energia</t>
  </si>
  <si>
    <t>CPFE3</t>
  </si>
  <si>
    <t>Csn Mineracao</t>
  </si>
  <si>
    <t>CMIN3</t>
  </si>
  <si>
    <t>Cury S/A</t>
  </si>
  <si>
    <t>CURY3</t>
  </si>
  <si>
    <t>Cvc Brasil</t>
  </si>
  <si>
    <t>CVCB3</t>
  </si>
  <si>
    <t>Cyrela Realt</t>
  </si>
  <si>
    <t>CYRE3</t>
  </si>
  <si>
    <t>CYRE4</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</si>
  <si>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</si>
  <si>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</si>
  <si>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</si>
  <si>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</si>
  <si>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</si>
  <si>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</si>
  <si>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</si>
  <si>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</si>
  <si>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</si>
  <si>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</si>
  <si>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</si>
  <si>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</si>
  <si>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</si>
  <si>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</si>
  <si>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</si>
  <si>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</si>
  <si>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</si>
  <si>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</si>
  <si>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</si>
  <si>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</si>
  <si>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</si>
  <si>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</si>
  <si>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</si>
  <si>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</si>
  <si>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</si>
  <si>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</si>
  <si>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</si>
  <si>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</si>
  <si>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</si>
  <si>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</si>
  <si>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</si>
  <si>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</si>
  <si>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</si>
  <si>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</si>
  <si>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</si>
  <si>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</si>
  <si>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</si>
  <si>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</si>
  <si>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</si>
  <si>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</si>
  <si>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</si>
  <si>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</si>
  <si>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</si>
  <si>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</si>
  <si>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</si>
  <si>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</si>
  <si>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</si>
  <si>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</si>
  <si>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</si>
  <si>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</si>
  <si>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</si>
  <si>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</si>
  <si>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</si>
  <si>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</si>
  <si>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</si>
  <si>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</si>
  <si>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</si>
  <si>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</si>
  <si>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</si>
  <si>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</si>
  <si>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</si>
  <si>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</si>
  <si>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</si>
  <si>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</si>
  <si>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</si>
  <si>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</si>
  <si>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</si>
  <si>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</si>
  <si>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</si>
  <si>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JALL3</t>
  </si>
  <si>
    <t>JBS Nv</t>
  </si>
  <si>
    <t>JBSS32</t>
  </si>
  <si>
    <t>JHSF Part</t>
  </si>
  <si>
    <t>JHSF3</t>
  </si>
  <si>
    <t>JPMC34</t>
  </si>
  <si>
    <t>JSL</t>
  </si>
  <si>
    <t>JSLG3</t>
  </si>
  <si>
    <t>Kepler Weber</t>
  </si>
  <si>
    <t>KEPL3</t>
  </si>
  <si>
    <t>Klabin S/A</t>
  </si>
  <si>
    <t>KLBN3</t>
  </si>
  <si>
    <t>KLBN4</t>
  </si>
  <si>
    <t>KLBN11</t>
  </si>
  <si>
    <t>Lavvi</t>
  </si>
  <si>
    <t>LAVV3</t>
  </si>
  <si>
    <t>Light S/A</t>
  </si>
  <si>
    <t>LIGT3</t>
  </si>
  <si>
    <t>Localiza</t>
  </si>
  <si>
    <t>RENT3</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</si>
  <si>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</si>
  <si>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</si>
  <si>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</si>
  <si>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</si>
  <si>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</si>
  <si>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</si>
  <si>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</si>
  <si>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</si>
  <si>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</si>
  <si>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</si>
  <si>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</si>
  <si>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</si>
  <si>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</si>
  <si>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</si>
  <si>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</si>
  <si>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</si>
  <si>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</si>
  <si>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Mercado Libre</t>
  </si>
  <si>
    <t>MELI34</t>
  </si>
  <si>
    <t>Meta Platforms, Inc</t>
  </si>
  <si>
    <t>M1TA34</t>
  </si>
  <si>
    <t>Metal Leve</t>
  </si>
  <si>
    <t>LEVE3</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</si>
  <si>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</si>
  <si>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</si>
  <si>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</si>
  <si>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</si>
  <si>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</si>
  <si>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</si>
  <si>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</si>
  <si>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</si>
  <si>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</si>
  <si>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</si>
  <si>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</si>
  <si>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</si>
  <si>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</si>
  <si>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</si>
  <si>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</si>
  <si>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</si>
  <si>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</si>
  <si>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</si>
  <si>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</si>
  <si>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Nu Holdings Ltd.</t>
  </si>
  <si>
    <t>ROXO34</t>
  </si>
  <si>
    <t>Nvidia Corp</t>
  </si>
  <si>
    <t>NVDC34</t>
  </si>
  <si>
    <t>Oceanpact</t>
  </si>
  <si>
    <t>OPCT3</t>
  </si>
  <si>
    <t>Oncoclinicas</t>
  </si>
  <si>
    <t>ONCO3</t>
  </si>
  <si>
    <t>Orizon</t>
  </si>
  <si>
    <t>ORVR3</t>
  </si>
  <si>
    <t>P.Acucar-Cbd</t>
  </si>
  <si>
    <t>PCAR3</t>
  </si>
  <si>
    <t>Pague Menos</t>
  </si>
  <si>
    <t>PGMN3</t>
  </si>
  <si>
    <t>Petrobras</t>
  </si>
  <si>
    <t>PETR3</t>
  </si>
  <si>
    <t>Paypal</t>
  </si>
  <si>
    <t>PETR4</t>
  </si>
  <si>
    <t>Petrorecsa</t>
  </si>
  <si>
    <t>RECV3</t>
  </si>
  <si>
    <t>PRIO3</t>
  </si>
  <si>
    <t>AUAU3</t>
  </si>
  <si>
    <t>PINE4</t>
  </si>
  <si>
    <t>PLPL3</t>
  </si>
  <si>
    <t>PSSA3</t>
  </si>
  <si>
    <t>POSI3</t>
  </si>
  <si>
    <t>PRNR3</t>
  </si>
  <si>
    <t>QUAL3</t>
  </si>
  <si>
    <t>LJQQ3</t>
  </si>
  <si>
    <t>RADL3</t>
  </si>
  <si>
    <t>RAIZ4</t>
  </si>
  <si>
    <t>RAPT4</t>
  </si>
  <si>
    <t>RDOR3</t>
  </si>
  <si>
    <t>RIAA3</t>
  </si>
  <si>
    <t>RAIL3</t>
  </si>
  <si>
    <t>Sabesp</t>
  </si>
  <si>
    <t>SBSP3</t>
  </si>
  <si>
    <t>Sanepar</t>
  </si>
  <si>
    <t>SAPR4</t>
  </si>
  <si>
    <t>SAPR11</t>
  </si>
  <si>
    <t>Santander BR</t>
  </si>
  <si>
    <t>SANB11</t>
  </si>
  <si>
    <t>Sao Martinho</t>
  </si>
  <si>
    <t>SMTO3</t>
  </si>
  <si>
    <t>Ser Educa</t>
  </si>
  <si>
    <t>SEER3</t>
  </si>
  <si>
    <t>Sid Nacional</t>
  </si>
  <si>
    <t>CSNA3</t>
  </si>
  <si>
    <t>Simpar</t>
  </si>
  <si>
    <t>SIMH3</t>
  </si>
  <si>
    <t>SLCE3</t>
  </si>
  <si>
    <t>Smart Fit</t>
  </si>
  <si>
    <t>SMFT3</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</si>
  <si>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</si>
  <si>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</si>
  <si>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</si>
  <si>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</si>
  <si>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</si>
  <si>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</si>
  <si>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</si>
  <si>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</si>
  <si>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</si>
  <si>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</si>
  <si>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</si>
  <si>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</si>
  <si>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</si>
  <si>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</si>
  <si>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</si>
  <si>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</si>
  <si>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</si>
  <si>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</si>
  <si>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</si>
  <si>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</si>
  <si>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</si>
  <si>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</si>
  <si>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</si>
  <si>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</si>
  <si>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</si>
  <si>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</si>
  <si>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</si>
  <si>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</si>
  <si>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</si>
  <si>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</si>
  <si>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</si>
  <si>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</si>
  <si>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</si>
  <si>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</si>
  <si>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</si>
  <si>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</si>
  <si>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</si>
  <si>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</si>
  <si>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</si>
  <si>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</si>
  <si>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</si>
  <si>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</si>
  <si>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</si>
  <si>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</si>
  <si>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</si>
  <si>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</si>
  <si>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</si>
  <si>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</si>
  <si>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</si>
  <si>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</si>
  <si>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</si>
  <si>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</si>
  <si>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</si>
  <si>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</si>
  <si>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Petrorio</t>
  </si>
  <si>
    <t>USIM3</t>
  </si>
  <si>
    <t>Riachuelo</t>
  </si>
  <si>
    <t>Positivo Tec</t>
  </si>
  <si>
    <t>Nota media</t>
  </si>
  <si>
    <t>Bradsaude</t>
  </si>
  <si>
    <t>SAUD3</t>
  </si>
  <si>
    <t>Pine</t>
  </si>
  <si>
    <t>Advanced Micro Devices Inc</t>
  </si>
  <si>
    <t>Alphabet Inc</t>
  </si>
  <si>
    <t>Hapvida</t>
  </si>
  <si>
    <t>HAPV3</t>
  </si>
  <si>
    <t>Jallesmachad</t>
  </si>
  <si>
    <t>Jpmorgan Chase &amp; Co</t>
  </si>
  <si>
    <t>Micron Technology, Inc</t>
  </si>
  <si>
    <t>Strategy Inc</t>
  </si>
  <si>
    <t>Petzcobasi</t>
  </si>
  <si>
    <t>NotaBDR</t>
  </si>
  <si>
    <t>Porto Seguro</t>
  </si>
  <si>
    <t>Qualicorp</t>
  </si>
  <si>
    <t>Planoeplano</t>
  </si>
  <si>
    <t>Compass Gas</t>
  </si>
  <si>
    <t>PASS3</t>
  </si>
  <si>
    <t>Azul</t>
  </si>
  <si>
    <t>AZUL3</t>
  </si>
  <si>
    <t>Mercantil</t>
  </si>
  <si>
    <t>BMEB4</t>
  </si>
  <si>
    <t>ativo</t>
  </si>
  <si>
    <t>SANB4</t>
  </si>
  <si>
    <t>BDRs</t>
  </si>
  <si>
    <t>MM21</t>
  </si>
  <si>
    <t>MM200</t>
  </si>
  <si>
    <t>Nota</t>
  </si>
  <si>
    <t>Allied</t>
  </si>
  <si>
    <t>ALLD3</t>
  </si>
  <si>
    <t>Asml Holding Nv</t>
  </si>
  <si>
    <t>ASML34</t>
  </si>
  <si>
    <t>Berkshire Hathaway Inc</t>
  </si>
  <si>
    <t>BERK34</t>
  </si>
  <si>
    <t>Oracle Corp</t>
  </si>
  <si>
    <t>ORCL34</t>
  </si>
  <si>
    <t>Palantir Technologies Inc</t>
  </si>
  <si>
    <t>P2LT34</t>
  </si>
  <si>
    <t>SLC Agricola</t>
  </si>
  <si>
    <t>STOC34</t>
  </si>
  <si>
    <t>ATIVO</t>
  </si>
  <si>
    <t>Análise</t>
  </si>
  <si>
    <r>
      <t xml:space="preserve">Este relatório é atualizado diariamente e apresenta a tendência dos ativos no fechamento do dia anterior.  </t>
    </r>
    <r>
      <rPr>
        <b/>
        <sz val="10"/>
        <color rgb="FF595959"/>
        <rFont val="Arial"/>
        <family val="2"/>
      </rPr>
      <t xml:space="preserve">A tendência destacada no texto é a da média de 21 dias para o sinal de curto prazo (CP), já para o </t>
    </r>
    <r>
      <rPr>
        <sz val="10"/>
        <color rgb="FF595959"/>
        <rFont val="Arial"/>
        <family val="2"/>
      </rPr>
      <t>longo prazo (LP), usamos a média de 200 dias.</t>
    </r>
    <r>
      <rPr>
        <b/>
        <sz val="10"/>
        <color rgb="FF595959"/>
        <rFont val="Arial"/>
        <family val="2"/>
      </rPr>
      <t xml:space="preserve"> Para consulta dos ativos, pode-se usar a função CTRL + F ou CRTL + L dependendo de seu sistema operacional.
</t>
    </r>
    <r>
      <rPr>
        <sz val="10"/>
        <color rgb="FF595959"/>
        <rFont val="Arial"/>
        <family val="2"/>
      </rPr>
      <t>A</t>
    </r>
    <r>
      <rPr>
        <sz val="10"/>
        <color indexed="13"/>
        <rFont val="Arial"/>
        <family val="2"/>
      </rPr>
      <t xml:space="preserve">nálise Técnica com uso também de Fibonacci, IFR9 e volume médio mensal. A  </t>
    </r>
    <r>
      <rPr>
        <b/>
        <sz val="10"/>
        <color rgb="FF595959"/>
        <rFont val="Arial"/>
        <family val="2"/>
      </rPr>
      <t xml:space="preserve">Nota tecnica é uma escala de 0 a 10 aonde são adicionados pontos para sinais altistas, como médias móveis de 200 e 21 dias, assim como para padrões de IFR e volume. </t>
    </r>
  </si>
  <si>
    <t>Gafisa</t>
  </si>
  <si>
    <t>GFSA3</t>
  </si>
  <si>
    <t>Schulz</t>
  </si>
  <si>
    <t>SHUL4</t>
  </si>
  <si>
    <t xml:space="preserve">Gilberto Pereira Coelho Jr. (CNPI-T 5854) </t>
  </si>
  <si>
    <t>Analista Técnico</t>
  </si>
  <si>
    <t>klbn4</t>
  </si>
  <si>
    <t>RaiaDrogasil</t>
  </si>
  <si>
    <t>Blau</t>
  </si>
  <si>
    <t>BLAU3</t>
  </si>
  <si>
    <t>Helbor</t>
  </si>
  <si>
    <t>HBOR3</t>
  </si>
  <si>
    <t>Multilaser</t>
  </si>
  <si>
    <t>MLAS3</t>
  </si>
  <si>
    <t>Randon Part</t>
  </si>
  <si>
    <t>Armac</t>
  </si>
  <si>
    <t>ARML3</t>
  </si>
  <si>
    <t>Eucatex</t>
  </si>
  <si>
    <t>EUCA4</t>
  </si>
  <si>
    <t>Alibaba Group Holding Ltd</t>
  </si>
  <si>
    <t>BABA34</t>
  </si>
  <si>
    <t>Applied Materials Inc</t>
  </si>
  <si>
    <t>A1MT34</t>
  </si>
  <si>
    <t>Azevedo</t>
  </si>
  <si>
    <t>AZEV4</t>
  </si>
  <si>
    <t>Brasilagro</t>
  </si>
  <si>
    <t>AGRO3</t>
  </si>
  <si>
    <t>Broadcom Inc</t>
  </si>
  <si>
    <t>AVGO34</t>
  </si>
  <si>
    <t>Eli Lilly And Company</t>
  </si>
  <si>
    <t>LILY34</t>
  </si>
  <si>
    <t>Mitre Realty</t>
  </si>
  <si>
    <t>MTRE3</t>
  </si>
  <si>
    <t>Netflix, Inc</t>
  </si>
  <si>
    <t>NFLX34</t>
  </si>
  <si>
    <t>Seagate Technology Holdings Plc</t>
  </si>
  <si>
    <t>S1TX34</t>
  </si>
  <si>
    <t>Stoneco Ltd.</t>
  </si>
  <si>
    <t>The Goldman Sachs Group, Inc</t>
  </si>
  <si>
    <t>GSGI34</t>
  </si>
  <si>
    <t>Trisul</t>
  </si>
  <si>
    <t>TRIS3</t>
  </si>
  <si>
    <t>Western Digital Corp</t>
  </si>
  <si>
    <t>W1DC34</t>
  </si>
  <si>
    <t>BB Etf Ibov</t>
  </si>
  <si>
    <t>BBOV11</t>
  </si>
  <si>
    <t>Etf BV Coin</t>
  </si>
  <si>
    <t>COIN11</t>
  </si>
  <si>
    <t>Hashdex Btcn</t>
  </si>
  <si>
    <t>BITH11</t>
  </si>
  <si>
    <t>Hashdex Eth</t>
  </si>
  <si>
    <t>ETHE11</t>
  </si>
  <si>
    <t>Hashdex Nci</t>
  </si>
  <si>
    <t>HASH11</t>
  </si>
  <si>
    <t>Investo Chip</t>
  </si>
  <si>
    <t>CHIP11</t>
  </si>
  <si>
    <t>Investo Wrld</t>
  </si>
  <si>
    <t>WRLD11</t>
  </si>
  <si>
    <t>Investoutil</t>
  </si>
  <si>
    <t>UTLL11</t>
  </si>
  <si>
    <t>Ishares Bova Ci</t>
  </si>
  <si>
    <t>BOVA11</t>
  </si>
  <si>
    <t>Ishares S&amp;P 500</t>
  </si>
  <si>
    <t>IVVB11</t>
  </si>
  <si>
    <t>iShares Silver Trust</t>
  </si>
  <si>
    <t>BSLV39</t>
  </si>
  <si>
    <t>Ishares Smal Ci</t>
  </si>
  <si>
    <t>SMAL11</t>
  </si>
  <si>
    <t>It Now Ibov</t>
  </si>
  <si>
    <t>BOVV11</t>
  </si>
  <si>
    <t>It Now Idiv</t>
  </si>
  <si>
    <t>DIVO11</t>
  </si>
  <si>
    <t>It Now Ifnc Fundo de Indice</t>
  </si>
  <si>
    <t>FIND11</t>
  </si>
  <si>
    <t>It Now SP BR</t>
  </si>
  <si>
    <t>SPXR11</t>
  </si>
  <si>
    <t>It Now Spxi</t>
  </si>
  <si>
    <t>SPXI11</t>
  </si>
  <si>
    <t>It Now Teck</t>
  </si>
  <si>
    <t>TECK11</t>
  </si>
  <si>
    <t>Trd Spx Usd Ci</t>
  </si>
  <si>
    <t>SPXU11</t>
  </si>
  <si>
    <t>Trend Europa</t>
  </si>
  <si>
    <t>EURP11</t>
  </si>
  <si>
    <t>Trend Ibovx</t>
  </si>
  <si>
    <t>BOVX11</t>
  </si>
  <si>
    <t>Trend Nasdaq</t>
  </si>
  <si>
    <t>NASD11</t>
  </si>
  <si>
    <t>Trend Ouro</t>
  </si>
  <si>
    <t>GOLD11</t>
  </si>
  <si>
    <t>Dell Inc</t>
  </si>
  <si>
    <t>D1EL34</t>
  </si>
  <si>
    <t>RENT4</t>
  </si>
  <si>
    <t>Rumo S.A.</t>
  </si>
  <si>
    <t>Coca Cola Co</t>
  </si>
  <si>
    <t>COCA34</t>
  </si>
  <si>
    <t>Coinbase Global, Inc</t>
  </si>
  <si>
    <t>C2OI34</t>
  </si>
  <si>
    <t>Marvell Technology Group Ltd</t>
  </si>
  <si>
    <t>M2RV34</t>
  </si>
  <si>
    <t>Rede D Or</t>
  </si>
  <si>
    <t>SANB3</t>
  </si>
  <si>
    <t>Fundo Buena Vista II Fundo de Índice</t>
  </si>
  <si>
    <t>QQQI11</t>
  </si>
  <si>
    <t>iShares MSCI Acwi (All Country World Index)</t>
  </si>
  <si>
    <t>BACW39</t>
  </si>
  <si>
    <t>iShares MSCI South Korea Capped ETF</t>
  </si>
  <si>
    <t>BEWY39</t>
  </si>
  <si>
    <t>Qr Bitcoin</t>
  </si>
  <si>
    <t>QBTC11</t>
  </si>
  <si>
    <t>Cruzeiro Edu</t>
  </si>
  <si>
    <t>CSED3</t>
  </si>
  <si>
    <t>Priner</t>
  </si>
  <si>
    <t>Space Exploration Technologies Corp</t>
  </si>
  <si>
    <t>SPCX34</t>
  </si>
  <si>
    <t>Oranjebtc</t>
  </si>
  <si>
    <t>OBTC3</t>
  </si>
  <si>
    <t>Qualcomm Inc</t>
  </si>
  <si>
    <t>QCOM34</t>
  </si>
  <si>
    <t>Quero-Quero</t>
  </si>
  <si>
    <t>iShares Edge MSCI Minimum Volatility USA ETF</t>
  </si>
  <si>
    <t>BUSM39</t>
  </si>
  <si>
    <t>Nuibovhighbt</t>
  </si>
  <si>
    <t>HIGH11</t>
  </si>
  <si>
    <t>TTEN3 está em tendência de baixa pela média de 200 dias, a parece ter completado movimento de repique de alta de curto prazo e pode estar retomando o movimento baixista. Abaixo dos 15,13 pode seguir em queda na direção dos suportes 13,75 ou 13,11. Teria sinal de repique altista fechando acima dos 15,8 mirando resistências em 17,06 ou 19,11.</t>
  </si>
  <si>
    <t>ABCB4 está em tendência de alta pelas médias de 21 e 200 dias, mas começa a dar sinal de possível realização. Abaixo dos 23,8 poderia realizar na direção dos suportes 22,53 ou 21,75. Caso supere os 24,25 retomaria sinal de alta com projeções nos 25,05 ou 26,6.</t>
  </si>
  <si>
    <t>A1MD34 apesar de estar em tendência de alta no longo prazo pela média de 200 dias, no curto prazo está em realização. Abaixo dos 321,57 pode seguir em baixa no curto prazo mirando suportes em 304,21 ou 286,86. Teria sinal de retomada altista fechando acima dos 355,33 mirando resistências em 377,73 ou 412,43.</t>
  </si>
  <si>
    <t>BABA34 apesar de estar em tendência de baixa no longo prazo pela média de 200 dias, no curto prazo está com sinal de recuperação favorecendo repiques de alta. Acima dos 21,94 pode seguir repique altista na direção resistências nos 24,99 ou 29,94. Caso perca os 21,11 teria sinal de baixa projetando de 16,99 a 15,46. O padrão de volume favorece a alta. O IFR sobrecomprado alerta realizações se perder 21,11.</t>
  </si>
  <si>
    <t>ALLD3 está em clara tendência de baixa pelas médias de 21 e 200 dias e segue em movimento de baixa. Abaixo dos 4,51 pode buscar suportes 4,3 ou 4,09. Teria sinal de repique altista fechando acima dos 4,62 mirando resistências em 5,18 ou 5,59. O IFR sobrevendido alerta para recuperações se superar 4,62</t>
  </si>
  <si>
    <t>ALOS3 está em tendência de alta pelas médias de 21 e 200 dias, mas começa a dar sinal de possível realização. Abaixo dos 28,01 poderia realizar na direção dos suportes 26,01 ou 25,14. Caso supere os 28,82 retomaria sinal de alta com projeções nos 30,55 ou 33,36.</t>
  </si>
  <si>
    <t>ALPA4 apesar de estar em tendência de alta no longo prazo pela média de 200 dias, no curto prazo está em realização. Abaixo dos 12,01 pode seguir em baixa no curto prazo mirando suportes em 11,29 ou 10,62. Teria sinal de retomada altista fechando acima dos 12,3 mirando resistências em 13,45 ou 14,78.</t>
  </si>
  <si>
    <t>GOGL34 está em tendência de alta pelas médias de 21 e 200 dias e vai mantendo sinal de força altista. Acima dos 159,86 pode buscar projeções nos 169,55 ou 185,23. Teria sinal de realização na perda dos 151,3 mirando os 144,18 ou 139,33.</t>
  </si>
  <si>
    <t>ALUP11 está em tendência de alta pelas médias de 21 e 200 dias, mas começa a dar sinal de possível realização. Abaixo dos 33,71 poderia realizar na direção dos suportes 30,95 ou 29,92. Caso supere os 34,27 retomaria sinal de alta com projeções nos 36,32 ou 39,64.</t>
  </si>
  <si>
    <t>AMZO34 está em tendência de alta pelas médias de 21 e 200 dias e vai mantendo sinal de força altista. Acima dos 65,09 pode buscar projeções nos 69,16 ou 75,76. Teria sinal de realização na perda dos 62,9 mirando os 58,49 ou 56,45. O padrão de volume favorece a alta.</t>
  </si>
  <si>
    <t>ABEV3 apesar de estar em tendência de alta no longo prazo pela média de 200 dias, no curto prazo está em realização. Abaixo dos 15,35 pode seguir em baixa no curto prazo mirando suportes em 14,88 ou 14,42. Teria sinal de retomada altista fechando acima dos 15,73 mirando resistências em 16,85 ou 17,77.</t>
  </si>
  <si>
    <t>AMER3 está em clara tendência de baixa pelas médias de 21 e 200 dias e segue em movimento de baixa. Abaixo dos 3,37 pode buscar suportes 2,98 ou 2,59. Teria sinal de repique altista fechando acima dos 3,8 mirando resistências em 4,62 ou 5,39.</t>
  </si>
  <si>
    <t>ANIM3 está em clara tendência de baixa pelas médias de 21 e 200 dias e segue em movimento de baixa. Abaixo dos 1,92 pode buscar suportes 1,54 ou 1,17. Teria sinal de repique altista fechando acima dos 2,1 mirando resistências em 3,12 ou 3,86. O IFR sobrevendido alerta para recuperações se superar 2,1</t>
  </si>
  <si>
    <t>AAPL34 está em tendência de alta pelas médias de 21 e 200 dias e vai mantendo sinal de força altista. Acima dos 83,48 pode buscar projeções nos 91,27 ou 103,88. Teria sinal de realização na perda dos 80,01 mirando os 70,87 ou 66,97.</t>
  </si>
  <si>
    <t>A1MT34 apesar de estar em tendência de alta no longo prazo pela média de 200 dias, no curto prazo está em realização. Abaixo dos 271,57 pode seguir em baixa no curto prazo mirando suportes em 237,24 ou 202,91. Teria sinal de retomada altista fechando acima dos 310,01 mirando resistências em 382,67 ou 451,32.</t>
  </si>
  <si>
    <t>ARML3 está em tendência de baixa pela média de 200 dias, a parece ter completado movimento de repique de alta de curto prazo e pode estar retomando o movimento baixista. Abaixo dos 3,31 pode seguir em queda na direção dos suportes 2,71 ou 2,44. Teria sinal de repique altista fechando acima dos 3,56 mirando resistências em 4,08 ou 4,93.</t>
  </si>
  <si>
    <t>ASML34 está em tendência de alta no longo prazo, teve uma correção no curto prazo, mas pode estar retomando sinal de altas. Acima dos 169,99 pode buscar 190,5 ou 208,85. Abaixo dos 160,8 retomaria sinal de realização mirando suportes em 151,62 ou 142,44.</t>
  </si>
  <si>
    <t>ASAI3 está em tendência de alta pelas médias de 21 e 200 dias, mas começa a dar sinal de possível realização. Abaixo dos 8,56 poderia realizar na direção dos suportes 7,59 ou 7,12. Caso supere os 9,08 retomaria sinal de alta com projeções nos 10 ou 11,49.</t>
  </si>
  <si>
    <t>AURA33 está em clara tendência de baixa pelas médias de 21 e 200 dias e segue em movimento de baixa. Abaixo dos 90,57 pode buscar suportes 81,53 ou 72,49. Teria sinal de repique altista fechando acima dos 97,74 mirando resistências em 119,81 ou 137,88.</t>
  </si>
  <si>
    <t>AURE3 está em tendência de alta pelas médias de 21 e 200 dias, mas começa a dar sinal de possível realização. Abaixo dos 11,8 poderia realizar na direção dos suportes 11,16 ou 10,58. Caso supere os 12,3 retomaria sinal de alta com projeções nos 13,03 ou 14,18.</t>
  </si>
  <si>
    <t>AXIA3 está em clara tendência de baixa pelas médias de 21 e 200 dias e segue em movimento de baixa. Abaixo dos 49,93 pode buscar suportes 48,07 ou 46,21. Teria sinal de repique altista fechando acima dos 52,75 mirando resistências em 55,94 ou 59,65.</t>
  </si>
  <si>
    <t>AXIA7 está em clara tendência de baixa pelas médias de 21 e 200 dias e segue em movimento de baixa. Abaixo dos 48,65 pode buscar suportes 46,78 ou 44,92. Teria sinal de repique altista fechando acima dos 51,41 mirando resistências em 54,68 ou 58,4.</t>
  </si>
  <si>
    <t>AZEV4 está em clara tendência de baixa pelas médias de 21 e 200 dias e segue em movimento de baixa. Abaixo dos 1,17 pode buscar suportes 0,79 ou 0,42. Teria sinal de repique altista fechando acima dos 1,31 mirando resistências em 2,37 ou 3,11. O IFR sobrevendido alerta para recuperações se superar 1,31</t>
  </si>
  <si>
    <t>AZUL3 está em clara tendência de baixa pelas médias de 21 e 200 dias e segue em movimento de baixa. Abaixo dos 21 pode buscar suportes 19,53 ou 18,06. Teria sinal de repique altista fechando acima dos 22,6 mirando resistências em 25,75 ou 28,68.</t>
  </si>
  <si>
    <t>AZZA3 está em tendência de baixa pela média de 200 dias, a parece ter completado movimento de repique de alta de curto prazo e pode estar retomando o movimento baixista. Abaixo dos 18,54 pode seguir em queda na direção dos suportes 16,1 ou 14,82. Teria sinal de repique altista fechando acima dos 18,91 mirando resistências em 20,23 ou 22,78.</t>
  </si>
  <si>
    <t>B3SA3 está em tendência de alta pelas médias de 21 e 200 dias e vai mantendo sinal de força altista. Acima dos 15,85 pode buscar projeções nos 16,99 ou 18,84. Teria sinal de realização na perda dos 15,42 mirando os 14 ou 13,42.</t>
  </si>
  <si>
    <t>BMGB4 está em tendência de alta pelas médias de 21 e 200 dias e vai mantendo sinal de força altista. Acima dos 5,38 pode buscar projeções nos 5,52 ou 5,74. Teria sinal de realização na perda dos 5,15 mirando os 5,03 ou 4,92. O padrão de volume favorece a alta.</t>
  </si>
  <si>
    <t>BRSR6 está em tendência de baixa pela média de 200 dias, a parece ter completado movimento de repique de alta de curto prazo e pode estar retomando o movimento baixista. Abaixo dos 14,26 pode seguir em queda na direção dos suportes 13,15 ou 12,65. Teria sinal de repique altista fechando acima dos 14,74 mirando resistências em 15,72 ou 17,31.</t>
  </si>
  <si>
    <t>BBSE3 está em tendência de alta pelas médias de 21 e 200 dias e vai mantendo sinal de força altista. Acima dos 40,73 pode buscar projeções nos 42,83 ou 46,23. Teria sinal de realização na perda dos 40,16 mirando os 37,33 ou 36,27. O IFR sobrecomprado alerta realizações se perder 40,16.</t>
  </si>
  <si>
    <t>BMOB3 está em tendência de alta pelas médias de 21 e 200 dias e vai mantendo sinal de força altista. Acima dos 24,47 pode buscar projeções nos 25,61 ou 27,46. Teria sinal de realização na perda dos 22,62 mirando os 22,04 ou 21,47.</t>
  </si>
  <si>
    <t>BERK34 está em clara tendência de baixa pelas médias de 21 e 200 dias e segue em movimento de baixa. Abaixo dos 123,66 pode buscar suportes 121,03 ou 118,41. Teria sinal de repique altista fechando acima dos 125,09 mirando resistências em 132,14 ou 137,38.</t>
  </si>
  <si>
    <t>BLAU3 está em clara tendência de baixa pelas médias de 21 e 200 dias e segue em movimento de baixa. Abaixo dos 9,42 pode buscar suportes 9,04 ou 8,67. Teria sinal de repique altista fechando acima dos 9,97 mirando resistências em 10,63 ou 11,37.</t>
  </si>
  <si>
    <t>SOJA3 está em tendência de baixa pela média de 200 dias, a parece ter completado movimento de repique de alta de curto prazo e pode estar retomando o movimento baixista. Abaixo dos 6 pode seguir em queda na direção dos suportes 5,73 ou 5,56. Teria sinal de repique altista fechando acima dos 6,25 mirando resistências em 6,57 ou 7,09.</t>
  </si>
  <si>
    <t>BRBI11 está em tendência de baixa pela média de 200 dias, a parece ter completado movimento de repique de alta de curto prazo e pode estar retomando o movimento baixista. Abaixo dos 15,04 pode seguir em queda na direção dos suportes 14,1 ou 13,64. Teria sinal de repique altista fechando acima dos 15,2 mirando resistências em 15,57 ou 16,47.</t>
  </si>
  <si>
    <t>BBDC3 está em tendência de alta pelas médias de 21 e 200 dias e vai mantendo sinal de força altista. Acima dos 16,33 pode buscar projeções nos 16,64 ou 17,75. Teria sinal de realização na perda dos 16,18 mirando os 14,84 ou 14,28. O IFR sobrecomprado alerta realizações se perder 16,18.</t>
  </si>
  <si>
    <t>BBDC4 está em tendência de alta pelas médias de 21 e 200 dias, mas começa a dar sinal de possível realização. Abaixo dos 18,48 poderia realizar na direção dos suportes 17,04 ou 16,43. Caso supere os 19 retomaria sinal de alta com projeções nos 20,21 ou 22,17.</t>
  </si>
  <si>
    <t>BRAP4 está em tendência de alta no longo prazo, teve uma correção no curto prazo, mas pode estar retomando sinal de altas. Acima dos 21,98 pode buscar 23,24 ou 24,76. Abaixo dos 21,5 retomaria sinal de realização mirando suportes em 20,77 ou 20.</t>
  </si>
  <si>
    <t>SAUD3 está em tendência de alta pelas médias de 21 e 200 dias, mas começa a dar sinal de possível realização. Abaixo dos 15,11 poderia realizar na direção dos suportes 12,59 ou 11,66. Caso supere os 15,58 retomaria sinal de alta com projeções nos 17,42 ou 20,41. O IFR sobrecomprado alerta realizações se perder 15,11.</t>
  </si>
  <si>
    <t>BBAS3 está em tendência de baixa pela média de 200 dias, a parece ter completado movimento de repique de alta de curto prazo e pode estar retomando o movimento baixista. Abaixo dos 20,43 pode seguir em queda na direção dos suportes 19,3 ou 18,85. Teria sinal de repique altista fechando acima dos 20,73 mirando resistências em 21,61 ou 23,04.</t>
  </si>
  <si>
    <t>AGRO3 está em tendência de baixa pela média de 200 dias, a parece ter completado movimento de repique de alta de curto prazo e pode estar retomando o movimento baixista. Abaixo dos 18,92 pode seguir em queda na direção dos suportes 17,86 ou 17,44. Teria sinal de repique altista fechando acima dos 19,2 mirando resistências em 20,02 ou 21,36.</t>
  </si>
  <si>
    <t>BRKM5 está em clara tendência de baixa pelas médias de 21 e 200 dias e segue em movimento de baixa. Abaixo dos 6,36 pode buscar suportes 5,83 ou 4,85. Teria sinal de repique altista fechando acima dos 6,91 mirando resistências em 9 ou 10,95.</t>
  </si>
  <si>
    <t>BRAV3 está em tendência de alta pelas médias de 21 e 200 dias e vai mantendo sinal de força altista. Acima dos 20,64 pode buscar projeções nos 22,61 ou 25,8. Teria sinal de realização na perda dos 19,6 mirando os 17,45 ou 16,46. O padrão de volume favorece a alta.</t>
  </si>
  <si>
    <t>AVGO34 está em tendência de alta pelas médias de 21 e 200 dias e vai mantendo sinal de força altista. Acima dos 28,88 pode buscar projeções nos 32,23 ou 35,76. Teria sinal de realização na perda dos 28,1 mirando os 26,51 ou 24,74.</t>
  </si>
  <si>
    <t>BPAC11 está em tendência de alta pelas médias de 21 e 200 dias, mas começa a dar sinal de possível realização. Abaixo dos 56,91 poderia realizar na direção dos suportes 50,2 ou 47,44. Caso supere os 59,1 retomaria sinal de alta com projeções nos 64,6 ou 73,5.</t>
  </si>
  <si>
    <t>CXSE3 está em tendência de alta pelas médias de 21 e 200 dias e vai mantendo sinal de força altista. Acima dos 22,28 pode buscar projeções nos 24,49 ou 28,08. Teria sinal de realização na perda dos 21,84 mirando os 18,69 ou 17,58. O IFR sobrecomprado alerta realizações se perder 21,84.</t>
  </si>
  <si>
    <t>CAML3 está em clara tendência de baixa pelas médias de 21 e 200 dias e segue em movimento de baixa. Abaixo dos 4,41 pode buscar suportes 4,07 ou 3,74. Teria sinal de repique altista fechando acima dos 5,48 mirando resistências em 6,14 ou 7,21. O IFR sobrevendido alerta para recuperações se superar 5,32</t>
  </si>
  <si>
    <t>BHIA3 está em clara tendência de baixa pelas médias de 21 e 200 dias e segue em movimento de baixa. Abaixo dos 1,05 pode buscar suportes 0,99 ou 0,9. Teria sinal de repique altista fechando acima dos 1,11 mirando resistências em 1,25 ou 1,41.</t>
  </si>
  <si>
    <t>CBAV3 está em tendência de alta pelas médias de 21 e 200 dias e vai mantendo sinal de força altista. Acima dos 10,87 pode buscar projeções nos 10,98 ou 11,16. Teria sinal de realização na perda dos 10,8 mirando os 10,69 ou 10,63. O IFR sobrecomprado alerta realizações se perder 10,8.</t>
  </si>
  <si>
    <t>CEAB3 está em clara tendência de baixa pelas médias de 21 e 200 dias e segue em movimento de baixa. Abaixo dos 10,18 pode buscar suportes 9,54 ou 9,01. Teria sinal de repique altista fechando acima dos 10,49 mirando resistências em 11,24 ou 12,29.</t>
  </si>
  <si>
    <t>CMIG4 está em tendência de alta pelas médias de 21 e 200 dias, mas começa a dar sinal de possível realização. Abaixo dos 11,05 poderia realizar na direção dos suportes 10,37 ou 10,05. Caso supere os 11,2 retomaria sinal de alta com projeções nos 11,39 ou 12,02.</t>
  </si>
  <si>
    <t>COCA34 apesar de estar em tendência de alta no longo prazo pela média de 200 dias, no curto prazo está em realização. Abaixo dos 69,5 pode seguir em baixa no curto prazo mirando suportes em 66,71 ou 64,64. Teria sinal de retomada altista fechando acima dos 70,48 mirando resistências em 73,4 ou 77,53.</t>
  </si>
  <si>
    <t>COGN3 está em clara tendência de baixa pelas médias de 21 e 200 dias e segue em movimento de baixa. Abaixo dos 2,24 pode buscar suportes 2,14 ou 2,04. Teria sinal de repique altista fechando acima dos 2,34 mirando resistências em 2,44 ou 2,62.</t>
  </si>
  <si>
    <t>C2OI34 apesar de estar em tendência de baixa no longo prazo pela média de 200 dias, no curto prazo está com sinal de recuperação favorecendo repiques de alta. Acima dos 34,14 pode seguir repique altista na direção resistências nos 36,35 ou 40,98. Caso perca os 32,51 teria sinal de baixa projetando de 28,85 a 26,53.</t>
  </si>
  <si>
    <t>CSMG3 está em tendência de alta pelas médias de 21 e 200 dias, mas começa a dar sinal de possível realização. Abaixo dos 65,08 poderia realizar na direção dos suportes 55,41 ou 51,57. Caso supere os 66,14 retomaria sinal de alta com projeções nos 67,82 ou 75,48.</t>
  </si>
  <si>
    <t>CPLE3 está em tendência de alta pelas médias de 21 e 200 dias, mas começa a dar sinal de possível realização. Abaixo dos 14,99 poderia realizar na direção dos suportes 14,25 ou 13,85. Caso supere os 15,25 retomaria sinal de alta com projeções nos 15,53 ou 16,32.</t>
  </si>
  <si>
    <t>CSAN3 apesar de estar em tendência de baixa no longo prazo pela média de 200 dias, no curto prazo está com sinal de recuperação favorecendo repiques de alta. Acima dos 4,1 pode seguir repique altista na direção resistências nos 4,54 ou 5,26. Caso perca os 3,83 teria sinal de baixa projetando de 3,38 a 3,15.</t>
  </si>
  <si>
    <t>CPFE3 está em tendência de alta pelas médias de 21 e 200 dias, mas começa a dar sinal de possível realização. Abaixo dos 46,71 poderia realizar na direção dos suportes 43,19 ou 41,74. Caso supere os 47,88 retomaria sinal de alta com projeções nos 50,77 ou 55,46.</t>
  </si>
  <si>
    <t>CSED3 está em tendência de baixa pela média de 200 dias, a parece ter completado movimento de repique de alta de curto prazo e pode estar retomando o movimento baixista. Abaixo dos 3,92 pode seguir em queda na direção dos suportes 3,46 ou 3,2. Teria sinal de repique altista fechando acima dos 4,3 mirando resistências em 4,81 ou 5,65.</t>
  </si>
  <si>
    <t>CMIN3 está em tendência de alta pelas médias de 21 e 200 dias e vai mantendo sinal de força altista. Acima dos 5,26 pode buscar projeções nos 5,56 ou 6,47. Teria sinal de realização na perda dos 4,99 mirando os 4,08 ou 3,62. O IFR sobrecomprado alerta realizações se perder 4,99.</t>
  </si>
  <si>
    <t>CURY3 está em clara tendência de baixa pelas médias de 21 e 200 dias e segue em movimento de baixa. Abaixo dos 32,7 pode buscar suportes 30,8 ou 29,21. Teria sinal de repique altista fechando acima dos 33,67 mirando resistências em 35,92 ou 39,08.</t>
  </si>
  <si>
    <t>CVCB3 está em tendência de baixa pela média de 200 dias, a parece ter completado movimento de repique de alta de curto prazo e pode estar retomando o movimento baixista. Abaixo dos 1,33 pode seguir em queda na direção dos suportes 1,2 ou 1,11. Teria sinal de repique altista fechando acima dos 1,39 mirando resistências em 1,47 ou 1,63.</t>
  </si>
  <si>
    <t>CYRE3 está em tendência de baixa pela média de 200 dias, a parece ter completado movimento de repique de alta de curto prazo e pode estar retomando o movimento baixista. Abaixo dos 22,38 pode seguir em queda na direção dos suportes 20,66 ou 19,72. Teria sinal de repique altista fechando acima dos 23,7 mirando resistências em 25,57 ou 28,61.</t>
  </si>
  <si>
    <t>CYRE4 está em tendência de baixa pela média de 200 dias, a parece ter completado movimento de repique de alta de curto prazo e pode estar retomando o movimento baixista. Abaixo dos 20,95 pode seguir em queda na direção dos suportes 19 ou 18,06. Teria sinal de repique altista fechando acima dos 22,02 mirando resistências em 23,88 ou 26,9.</t>
  </si>
  <si>
    <t>D1EL34 apesar de estar em tendência de alta no longo prazo pela média de 200 dias, no curto prazo está em realização. Abaixo dos 1966,02 pode seguir em baixa no curto prazo mirando suportes em 1846,72 ou 1727,42. Teria sinal de retomada altista fechando acima dos 2352,09 mirando resistências em 2590,68 ou 2976,75.</t>
  </si>
  <si>
    <t>DESK3 está em tendência de alta pelas médias de 21 e 200 dias e vai mantendo sinal de força altista. Acima dos 18,07 pode buscar projeções nos 18,63 ou 19,55. Teria sinal de realização na perda dos 17,63 mirando os 17,15 ou 16,86.</t>
  </si>
  <si>
    <t>DXCO3 está em tendência de alta pelas médias de 21 e 200 dias e vai mantendo sinal de força altista. Acima dos 5,23 pode buscar projeções nos 5,55 ou 6,07. Teria sinal de realização na perda dos 5,06 mirando os 4,71 ou 4,54. O padrão de volume favorece a alta. O IFR sobrecomprado alerta realizações se perder 5,06.</t>
  </si>
  <si>
    <t>PNVL3 está em tendência de baixa pela média de 200 dias, a parece ter completado movimento de repique de alta de curto prazo e pode estar retomando o movimento baixista. Abaixo dos 10,96 pode seguir em queda na direção dos suportes 10,43 ou 10,08. Teria sinal de repique altista fechando acima dos 11,55 mirando resistências em 12,24 ou 13,36.</t>
  </si>
  <si>
    <t>DIRR3 está em clara tendência de baixa pelas médias de 21 e 200 dias e segue em movimento de baixa. Abaixo dos 12,32 pode buscar suportes 11,67 ou 11,02. Teria sinal de repique altista fechando acima dos 12,97 mirando resistências em 14,42 ou 15,71.</t>
  </si>
  <si>
    <t>ECOR3 está em tendência de baixa pela média de 200 dias, a parece ter completado movimento de repique de alta de curto prazo e pode estar retomando o movimento baixista. Abaixo dos 7,56 pode seguir em queda na direção dos suportes 6,65 ou 6,27. Teria sinal de repique altista fechando acima dos 7,86 mirando resistências em 8,6 ou 9,81.</t>
  </si>
  <si>
    <t>LILY34 apesar de estar em tendência de alta no longo prazo pela média de 200 dias, no curto prazo está em realização. Abaixo dos 186,22 pode seguir em baixa no curto prazo mirando suportes em 177,49 ou 168,76. Teria sinal de retomada altista fechando acima dos 196,52 mirando resistências em 214,47 ou 231,92.</t>
  </si>
  <si>
    <t>EMBJ3 está em tendência de baixa pela média de 200 dias, a parece ter completado movimento de repique de alta de curto prazo e pode estar retomando o movimento baixista. Abaixo dos 80,95 pode seguir em queda na direção dos suportes 75,81 ou 72,41. Teria sinal de repique altista fechando acima dos 82,84 mirando resistências em 86,8 ou 93,59.</t>
  </si>
  <si>
    <t>ENGI11 está em tendência de alta pelas médias de 21 e 200 dias, mas começa a dar sinal de possível realização. Abaixo dos 50,69 poderia realizar na direção dos suportes 45,24 ou 43,05. Caso supere os 52,3 retomaria sinal de alta com projeções nos 56,66 ou 63,72.</t>
  </si>
  <si>
    <t>ENEV3 está em tendência de alta pelas médias de 21 e 200 dias, mas começa a dar sinal de possível realização. Abaixo dos 26,75 poderia realizar na direção dos suportes 23,85 ou 22,58. Caso supere os 27,95 retomaria sinal de alta com projeções nos 30,48 ou 34,58.</t>
  </si>
  <si>
    <t>EGIE3 está em clara tendência de baixa pelas médias de 21 e 200 dias e segue em movimento de baixa. Abaixo dos 30,45 pode buscar suportes 29,08 ou 27,71. Teria sinal de repique altista fechando acima dos 31,62 mirando resistências em 34,88 ou 37,61. O IFR sobrevendido alerta para recuperações se superar 31,62</t>
  </si>
  <si>
    <t>EQTL3 está em tendência de alta pelas médias de 21 e 200 dias, mas começa a dar sinal de possível realização. Abaixo dos 40,25 poderia realizar na direção dos suportes 36,39 ou 34,93. Caso supere os 41,09 retomaria sinal de alta com projeções nos 43,99 ou 48,69.</t>
  </si>
  <si>
    <t>EUCA4 está em tendência de alta no longo prazo, teve uma correção no curto prazo, mas pode estar retomando sinal de altas. Acima dos 23,7 pode buscar 26,29 ou 28,57. Abaixo dos 22,6 retomaria sinal de realização mirando suportes em 21,45 ou 20,31.</t>
  </si>
  <si>
    <t>EVEN3 está em clara tendência de baixa pelas médias de 21 e 200 dias e segue em movimento de baixa. Abaixo dos 5,24 pode buscar suportes 5,01 ou 4,78. Teria sinal de repique altista fechando acima dos 5,66 mirando resistências em 5,98 ou 6,43.</t>
  </si>
  <si>
    <t>EZTC3 está em clara tendência de baixa pelas médias de 21 e 200 dias e segue em movimento de baixa. Abaixo dos 12,17 pode buscar suportes 11,68 ou 11,19. Teria sinal de repique altista fechando acima dos 12,74 mirando resistências em 13,75 ou 14,72.</t>
  </si>
  <si>
    <t>FESA4 está em clara tendência de baixa pelas médias de 21 e 200 dias e segue em movimento de baixa. Abaixo dos 5,91 pode buscar suportes 5,69 ou 5,49. Teria sinal de repique altista fechando acima dos 6 mirando resistências em 6,32 ou 6,7.</t>
  </si>
  <si>
    <t>FLRY3 está em tendência de alta pelas médias de 21 e 200 dias e vai mantendo sinal de força altista. Acima dos 16,65 pode buscar projeções nos 17,86 ou 19,82. Teria sinal de realização na perda dos 16,32 mirando os 14,69 ou 14,08. O padrão de volume favorece a alta. O IFR sobrecomprado alerta realizações se perder 16,32.</t>
  </si>
  <si>
    <t>FRAS3 está em tendência de baixa pela média de 200 dias, a parece ter completado movimento de repique de alta de curto prazo e pode estar retomando o movimento baixista. Abaixo dos 20,82 pode seguir em queda na direção dos suportes 19,11 ou 18,12. Teria sinal de repique altista fechando acima dos 21,4 mirando resistências em 22,3 ou 24,27.</t>
  </si>
  <si>
    <t>GFSA3 está em clara tendência de baixa pelas médias de 21 e 200 dias e segue em movimento de baixa. Abaixo dos 0,49 pode buscar suportes 0,17 ou -0,14. Teria sinal de repique altista fechando acima dos 0,56 mirando resistências em 1,52 ou 2,15. O IFR sobrevendido alerta para recuperações se superar 0,56</t>
  </si>
  <si>
    <t>GGBR4 está em tendência de alta pelas médias de 21 e 200 dias e vai mantendo sinal de força altista. Acima dos 24,42 pode buscar projeções nos 26,84 ou 30,77. Teria sinal de realização na perda dos 23,09 mirando os 20,49 ou 19,27. O padrão de volume favorece a alta. O IFR sobrecomprado alerta realizações se perder 23,09.</t>
  </si>
  <si>
    <t>GOAU4 está em tendência de alta pelas médias de 21 e 200 dias e vai mantendo sinal de força altista. Acima dos 10,57 pode buscar projeções nos 11,51 ou 13,04. Teria sinal de realização na perda dos 10,18 mirando os 9,04 ou 8,56. O padrão de volume favorece a alta. O IFR sobrecomprado alerta realizações se perder 10,18.</t>
  </si>
  <si>
    <t>GGPS3 está em tendência de baixa pela média de 200 dias, a parece ter completado movimento de repique de alta de curto prazo e pode estar retomando o movimento baixista. Abaixo dos 12,8 pode seguir em queda na direção dos suportes 11,12 ou 10,45. Teria sinal de repique altista fechando acima dos 13,28 mirando resistências em 14,61 ou 16,77.</t>
  </si>
  <si>
    <t>GRND3 está em tendência de baixa pela média de 200 dias, a parece ter completado movimento de repique de alta de curto prazo e pode estar retomando o movimento baixista. Abaixo dos 3,86 pode seguir em queda na direção dos suportes 3,68 ou 3,58. Teria sinal de repique altista fechando acima dos 3,99 mirando resistências em 4,18 ou 4,49.</t>
  </si>
  <si>
    <t>GMAT3 apesar de estar em tendência de baixa no longo prazo pela média de 200 dias, no curto prazo está com sinal de recuperação favorecendo repiques de alta. Acima dos 4,07 pode seguir repique altista na direção resistências nos 4,46 ou 5,1. Caso perca os 3,93 teria sinal de baixa projetando de 3,43 a 3,23.</t>
  </si>
  <si>
    <t>SBFG3 está em clara tendência de baixa pelas médias de 21 e 200 dias e segue em movimento de baixa. Abaixo dos 9,97 pode buscar suportes 9,45 ou 9,01. Teria sinal de repique altista fechando acima dos 10,32 mirando resistências em 10,87 ou 11,74.</t>
  </si>
  <si>
    <t>Hbr Realty</t>
  </si>
  <si>
    <t>HBRE3</t>
  </si>
  <si>
    <t>HBRE3 está em clara tendência de baixa pelas médias de 21 e 200 dias e segue em movimento de baixa. Abaixo dos 2,24 pode buscar suportes 1,96 ou 1,68. Teria sinal de repique altista fechando acima dos 2,35 mirando resistências em 2,84 ou 3,38.</t>
  </si>
  <si>
    <t>HBOR3 está em clara tendência de baixa pelas médias de 21 e 200 dias e segue em movimento de baixa. Abaixo dos 2,04 pode buscar suportes 1,65 ou 1,41. Teria sinal de repique altista fechando acima dos 2,15 mirando resistências em 2,41 ou 2,87.</t>
  </si>
  <si>
    <t>HBSA3 está em clara tendência de baixa pelas médias de 21 e 200 dias e segue em movimento de baixa. Abaixo dos 3,4 pode buscar suportes 3,23 ou 3,07. Teria sinal de repique altista fechando acima dos 3,48 mirando resistências em 3,72 ou 4,02.</t>
  </si>
  <si>
    <t>HYPE3 está em tendência de baixa pela média de 200 dias, a parece ter completado movimento de repique de alta de curto prazo e pode estar retomando o movimento baixista. Abaixo dos 20,65 pode seguir em queda na direção dos suportes 19,63 ou 19,02. Teria sinal de repique altista fechando acima dos 21,03 mirando resistências em 21,6 ou 22,81.</t>
  </si>
  <si>
    <t>IGTI11 está em tendência de alta pelas médias de 21 e 200 dias e vai mantendo sinal de força altista. Acima dos 26,8 pode buscar projeções nos 28,93 ou 32,38. Teria sinal de realização na perda dos 26,09 mirando os 23,35 ou 22,28. O padrão de volume favorece a alta.</t>
  </si>
  <si>
    <t>ITLC34 apesar de estar em tendência de alta no longo prazo pela média de 200 dias, no curto prazo está em realização. Abaixo dos 84,11 pode seguir em baixa no curto prazo mirando suportes em 72,21 ou 60,31. Teria sinal de retomada altista fechando acima dos 93,12 mirando resistências em 122,62 ou 146,41.</t>
  </si>
  <si>
    <t>INTB3 está em tendência de alta pelas médias de 21 e 200 dias e vai mantendo sinal de força altista. Acima dos 13,31 pode buscar projeções nos 14,16 ou 15,27. Teria sinal de realização na perda dos 12,91 mirando os 12,36 ou 11,8.</t>
  </si>
  <si>
    <t>INBR32 está em tendência de baixa pela média de 200 dias, a parece ter completado movimento de repique de alta de curto prazo e pode estar retomando o movimento baixista. Abaixo dos 28,35 pode seguir em queda na direção dos suportes 26,76 ou 25,69. Teria sinal de repique altista fechando acima dos 28,94 mirando resistências em 30,22 ou 32,35.</t>
  </si>
  <si>
    <t>MYPK3 está em tendência de baixa pela média de 200 dias, a parece ter completado movimento de repique de alta de curto prazo e pode estar retomando o movimento baixista. Abaixo dos 9,18 pode seguir em queda na direção dos suportes 8,76 ou 8,54. Teria sinal de repique altista fechando acima dos 9,46 mirando resistências em 9,89 ou 10,59.</t>
  </si>
  <si>
    <t>RANI3 está em tendência de baixa pela média de 200 dias, a parece ter completado movimento de repique de alta de curto prazo e pode estar retomando o movimento baixista. Abaixo dos 7,98 pode seguir em queda na direção dos suportes 7,55 ou 7,38. Teria sinal de repique altista fechando acima dos 8,08 mirando resistências em 8,4 ou 8,93.</t>
  </si>
  <si>
    <t>IRBR3 está em tendência de alta pelas médias de 21 e 200 dias e vai mantendo sinal de força altista. Acima dos 57,73 pode buscar projeções nos 62,06 ou 69,08. Teria sinal de realização na perda dos 55,49 mirando os 50,71 ou 48,54. O padrão de volume favorece a alta. O IFR sobrecomprado alerta realizações se perder 55,49.</t>
  </si>
  <si>
    <t>ISAE4 apesar de estar em tendência de alta no longo prazo pela média de 200 dias, no curto prazo está em realização. Abaixo dos 27,02 pode seguir em baixa no curto prazo mirando suportes em 26 ou 24,99. Teria sinal de retomada altista fechando acima dos 29,09 mirando resistências em 30,29 ou 32,31.</t>
  </si>
  <si>
    <t>ITSA3</t>
  </si>
  <si>
    <t>ITSA3 está em tendência de alta pelas médias de 21 e 200 dias e vai mantendo sinal de força altista. Acima dos 14,24 pode buscar projeções nos 15,16 ou 16,65. Teria sinal de realização na perda dos 13,87 mirando os 12,75 ou 12,28.</t>
  </si>
  <si>
    <t>ITSA4 está em tendência de alta pelas médias de 21 e 200 dias e vai mantendo sinal de força altista. Acima dos 14,22 pode buscar projeções nos 15,15 ou 16,67. Teria sinal de realização na perda dos 13,83 mirando os 12,7 ou 12,23.</t>
  </si>
  <si>
    <t>ITUB3 está em tendência de alta pelas médias de 21 e 200 dias, mas começa a dar sinal de possível realização. Abaixo dos 45,35 poderia realizar na direção dos suportes 41,79 ou 40,22. Caso supere os 45,8 retomaria sinal de alta com projeções nos 46,84 ou 49,96.</t>
  </si>
  <si>
    <t>ITUB4 está em tendência de alta pelas médias de 21 e 200 dias, mas começa a dar sinal de possível realização. Abaixo dos 43,05 poderia realizar na direção dos suportes 39,74 ou 38,22. Caso supere os 43,62 retomaria sinal de alta com projeções nos 44,64 ou 47,66.</t>
  </si>
  <si>
    <t>JALL3 está em clara tendência de baixa pelas médias de 21 e 200 dias e segue em movimento de baixa. Abaixo dos 1,96 pode buscar suportes 1,83 ou 1,7. Teria sinal de repique altista fechando acima dos 2,17 mirando resistências em 2,38 ou 2,63.</t>
  </si>
  <si>
    <t>JBSS32 está em tendência de baixa pelas médias de 21 e 200 dias, mas começa a dar sinais de repiques de alta. Acima dos 61,74 teria sinal de repique altista mirando resistências nos 64,41 ou 67,59. Já uma perda dos 59,26 traria de volta o sinal de baixa projetando de 57,66 a 56,07.</t>
  </si>
  <si>
    <t>JHSF3 está em tendência de alta no longo prazo, teve uma correção no curto prazo, mas pode estar retomando sinal de altas. Acima dos 10,79 pode buscar 11,41 ou 12,14. Abaixo dos 10,59 retomaria sinal de realização mirando suportes em 10,22 ou 9,85.</t>
  </si>
  <si>
    <t>JPMC34 está em tendência de alta pelas médias de 21 e 200 dias e vai mantendo sinal de força altista. Acima dos 178 pode buscar projeções nos 185,73 ou 198,24. Teria sinal de realização na perda dos 173 mirando os 165,49 ou 161,62.</t>
  </si>
  <si>
    <t>JSLG3 está em tendência de baixa pela média de 200 dias, a parece ter completado movimento de repique de alta de curto prazo e pode estar retomando o movimento baixista. Abaixo dos 5,58 pode seguir em queda na direção dos suportes 5,3 ou 5,09. Teria sinal de repique altista fechando acima dos 5,73 mirando resistências em 5,97 ou 6,38.</t>
  </si>
  <si>
    <t>KEPL3 está em clara tendência de baixa pelas médias de 21 e 200 dias e segue em movimento de baixa. Abaixo dos 6,46 pode buscar suportes 6,27 ou 6,12. Teria sinal de repique altista fechando acima dos 6,75 mirando resistências em 7,04 ou 7,52.</t>
  </si>
  <si>
    <t>KLBN3 está em tendência de baixa pela média de 200 dias, a parece ter completado movimento de repique de alta de curto prazo e pode estar retomando o movimento baixista. Abaixo dos 3,47 pode seguir em queda na direção dos suportes 3,32 ou 3,24. Teria sinal de repique altista fechando acima dos 3,55 mirando resistências em 3,69 ou 3,92.</t>
  </si>
  <si>
    <t>KLBN4 está em tendência de baixa pela média de 200 dias, a parece ter completado movimento de repique de alta de curto prazo e pode estar retomando o movimento baixista. Abaixo dos 3,45 pode seguir em queda na direção dos suportes 3,33 ou 3,26. Teria sinal de repique altista fechando acima dos 3,53 mirando resistências em 3,65 ou 3,85.</t>
  </si>
  <si>
    <t>KLBN11 apesar de estar em tendência de baixa no longo prazo pela média de 200 dias, no curto prazo está com sinal de recuperação favorecendo repiques de alta. Acima dos 17,7 pode seguir repique altista na direção resistências nos 18,37 ou 19,47. Caso perca os 17,2 teria sinal de baixa projetando de 16,6 a 16,26.</t>
  </si>
  <si>
    <t>LAVV3 está em clara tendência de baixa pelas médias de 21 e 200 dias e segue em movimento de baixa. Abaixo dos 10,92 pode buscar suportes 10,35 ou 9,85. Teria sinal de repique altista fechando acima dos 11,31 mirando resistências em 11,94 ou 12,92.</t>
  </si>
  <si>
    <t>LIGT3 apesar de estar em tendência de baixa no longo prazo pela média de 200 dias, no curto prazo está com sinal de recuperação favorecendo repiques de alta. Acima dos 3,48 pode seguir repique altista na direção resistências nos 4,1 ou 5,11. Caso perca os 3,03 teria sinal de baixa projetando de 2,47 a 2,15. O padrão de volume favorece a alta.</t>
  </si>
  <si>
    <t>RENT3 está em clara tendência de baixa pelas médias de 21 e 200 dias e segue em movimento de baixa. Abaixo dos 40,25 pode buscar suportes 37,71 ou 36,09. Teria sinal de repique altista fechando acima dos 40,66 mirando resistências em 42,95 ou 46,18.</t>
  </si>
  <si>
    <t>RENT4 está em clara tendência de baixa pelas médias de 21 e 200 dias e segue em movimento de baixa. Abaixo dos 38,6 pode buscar suportes 36,63 ou 35,19. Teria sinal de repique altista fechando acima dos 39,32 mirando resistências em 41,29 ou 44,16.</t>
  </si>
  <si>
    <t>LOGG3 está em tendência de alta no longo prazo, teve uma correção no curto prazo, mas pode estar retomando sinal de altas. Acima dos 26,2 pode buscar 28,7 ou 30,46. Abaixo dos 25,84 retomaria sinal de realização mirando suportes em 24,95 ou 24,07.</t>
  </si>
  <si>
    <t>LREN3 está em clara tendência de baixa pelas médias de 21 e 200 dias e segue em movimento de baixa. Abaixo dos 13,99 pode buscar suportes 13,45 ou 12,9. Teria sinal de repique altista fechando acima dos 14,31 mirando resistências em 15,22 ou 16,31.</t>
  </si>
  <si>
    <t>LWSA3 está em tendência de alta pelas médias de 21 e 200 dias, mas começa a dar sinal de possível realização. Abaixo dos 3,94 poderia realizar na direção dos suportes 3,61 ou 3,42. Caso supere os 4,03 retomaria sinal de alta com projeções nos 4,21 ou 4,58.</t>
  </si>
  <si>
    <t>MDIA3 está em tendência de baixa pela média de 200 dias, a parece ter completado movimento de repique de alta de curto prazo e pode estar retomando o movimento baixista. Abaixo dos 17,73 pode seguir em queda na direção dos suportes 17,04 ou 16,65. Teria sinal de repique altista fechando acima dos 18,28 mirando resistências em 19,04 ou 20,28.</t>
  </si>
  <si>
    <t>MGLU3 está em tendência de baixa pela média de 200 dias, a parece ter completado movimento de repique de alta de curto prazo e pode estar retomando o movimento baixista. Abaixo dos 4,78 pode seguir em queda na direção dos suportes 4,03 ou 3,63. Teria sinal de repique altista fechando acima dos 5,3 mirando resistências em 6,08 ou 7,35.</t>
  </si>
  <si>
    <t>POMO3 está em clara tendência de baixa pelas médias de 21 e 200 dias e segue em movimento de baixa. Abaixo dos 5 pode buscar suportes 4,72 ou 4,45. Teria sinal de repique altista fechando acima dos 5,24 mirando resistências em 5,88 ou 6,42. O IFR sobrevendido alerta para recuperações se superar 5,24</t>
  </si>
  <si>
    <t>POMO4 está em clara tendência de baixa pelas médias de 21 e 200 dias e segue em movimento de baixa. Abaixo dos 5,4 pode buscar suportes 5,18 ou 4,96. Teria sinal de repique altista fechando acima dos 5,64 mirando resistências em 6,1 ou 6,53.</t>
  </si>
  <si>
    <t>MBRF3 está em clara tendência de baixa pelas médias de 21 e 200 dias e segue em movimento de baixa. Abaixo dos 15,04 pode buscar suportes 14 ou 12,96. Teria sinal de repique altista fechando acima dos 16,13 mirando resistências em 18,4 ou 20,47.</t>
  </si>
  <si>
    <t>M2RV34 apesar de estar em tendência de alta no longo prazo pela média de 200 dias, no curto prazo está em realização. Abaixo dos 102,39 pode seguir em baixa no curto prazo mirando suportes em 81,15 ou 59,92. Teria sinal de retomada altista fechando acima dos 113,69 mirando resistências em 171,11 ou 213,57.</t>
  </si>
  <si>
    <t>CASH3 está em tendência de alta pelas médias de 21 e 200 dias, mas começa a dar sinal de possível realização. Abaixo dos 4,5 poderia realizar na direção dos suportes 3,85 ou 3,51. Caso supere os 4,95 retomaria sinal de alta com projeções nos 5,62 ou 6,72.</t>
  </si>
  <si>
    <t>Melnick</t>
  </si>
  <si>
    <t>MELK3</t>
  </si>
  <si>
    <t>MELK3 está em clara tendência de baixa pelas médias de 21 e 200 dias e segue em movimento de baixa. Abaixo dos 2,98 pode buscar suportes 2,86 ou 2,75. Teria sinal de repique altista fechando acima dos 3,16 mirando resistências em 3,34 ou 3,56.</t>
  </si>
  <si>
    <t>MELI34 está em tendência de baixa pela média de 200 dias, a parece ter completado movimento de repique de alta de curto prazo e pode estar retomando o movimento baixista. Abaixo dos 77,05 pode seguir em queda na direção dos suportes 67,62 ou 63,51. Teria sinal de repique altista fechando acima dos 80,92 mirando resistências em 89,13 ou 102,43.</t>
  </si>
  <si>
    <t>BMEB4 está em clara tendência de baixa pelas médias de 21 e 200 dias e segue em movimento de baixa. Abaixo dos 60,4 pode buscar suportes 55,44 ou 49,85. Teria sinal de repique altista fechando acima dos 64,18 mirando resistências em 73,5 ou 84,66.</t>
  </si>
  <si>
    <t>M1TA34 está em tendência de alta pelas médias de 21 e 200 dias e vai mantendo sinal de força altista. Acima dos 124,5 pode buscar projeções nos 139,67 ou 164,22. Teria sinal de realização na perda dos 119,01 mirando os 99,95 ou 92,36.</t>
  </si>
  <si>
    <t>LEVE3 apesar de estar em tendência de alta no longo prazo pela média de 200 dias, no curto prazo está em realização. Abaixo dos 31,38 pode seguir em baixa no curto prazo mirando suportes em 30,69 ou 30. Teria sinal de retomada altista fechando acima dos 32,08 mirando resistências em 33,6 ou 34,97.</t>
  </si>
  <si>
    <t>MUTC34 apesar de estar em tendência de alta no longo prazo pela média de 200 dias, no curto prazo está em realização. Abaixo dos 743,97 pode seguir em baixa no curto prazo mirando suportes em 639,22 ou 534,47. Teria sinal de retomada altista fechando acima dos 827,92 mirando resistências em 1082,96 ou 1292,45.</t>
  </si>
  <si>
    <t>MSFT34 apesar de estar em tendência de baixa no longo prazo pela média de 200 dias, no curto prazo está com sinal de recuperação favorecendo repiques de alta. Acima dos 85,5 pode seguir repique altista na direção resistências nos 91,74 ou 101,84. Caso perca os 81,43 teria sinal de baixa projetando de 75,4 a 72,27.</t>
  </si>
  <si>
    <t>MILS3 está em tendência de alta pelas médias de 21 e 200 dias e vai mantendo sinal de força altista. Acima dos 15,65 pode buscar projeções nos 15,94 ou 16,42. Teria sinal de realização na perda dos 15,4 mirando os 15,17 ou 15,02. O padrão de volume favorece a alta.</t>
  </si>
  <si>
    <t>BEEF3 está em tendência de baixa pela média de 200 dias, a parece ter completado movimento de repique de alta de curto prazo e pode estar retomando o movimento baixista. Abaixo dos 3,66 pode seguir em queda na direção dos suportes 3,41 ou 3,27. Teria sinal de repique altista fechando acima dos 3,84 mirando resistências em 4,1 ou 4,53.</t>
  </si>
  <si>
    <t>MTRE3 está em clara tendência de baixa pelas médias de 21 e 200 dias e segue em movimento de baixa. Abaixo dos 3,09 pode buscar suportes 2,98 ou 2,88. Teria sinal de repique altista fechando acima dos 3,16 mirando resistências em 3,42 ou 3,62.</t>
  </si>
  <si>
    <t>MOTV3 está em tendência de baixa pela média de 200 dias, a parece ter completado movimento de repique de alta de curto prazo e pode estar retomando o movimento baixista. Abaixo dos 14,93 pode seguir em queda na direção dos suportes 13,54 ou 13,02. Teria sinal de repique altista fechando acima dos 15,21 mirando resistências em 16,24 ou 17,91.</t>
  </si>
  <si>
    <t>MDNE3 está em clara tendência de baixa pelas médias de 21 e 200 dias e segue em movimento de baixa. Abaixo dos 26,6 pode buscar suportes 24,96 ou 23,09. Teria sinal de repique altista fechando acima dos 27,16 mirando resistências em 30,98 ou 34,7.</t>
  </si>
  <si>
    <t>MOVI3 está em clara tendência de baixa pelas médias de 21 e 200 dias e segue em movimento de baixa. Abaixo dos 8,47 pode buscar suportes 7,95 ou 7,43. Teria sinal de repique altista fechando acima dos 8,85 mirando resistências em 10,14 ou 11,17.</t>
  </si>
  <si>
    <t>MRVE3 está em tendência de baixa pelas médias de 21 e 200 dias, mas começa a dar sinais de repiques de alta. Acima dos 5,02 teria sinal de repique altista mirando resistências nos 5,5 ou 6,03. Já uma perda dos 4,63 traria de volta o sinal de baixa projetando de 4,36 a 4,09.</t>
  </si>
  <si>
    <t>MLAS3 está em tendência de alta pelas médias de 21 e 200 dias, mas começa a dar sinal de possível realização. Abaixo dos 1,66 poderia realizar na direção dos suportes 1,55 ou 1,47. Caso supere os 1,78 retomaria sinal de alta com projeções nos 1,92 ou 2,15.</t>
  </si>
  <si>
    <t>MULT3 está em tendência de alta pelas médias de 21 e 200 dias e vai mantendo sinal de força altista. Acima dos 29,89 pode buscar projeções nos 30,5 ou 32,26. Teria sinal de realização na perda dos 29,29 mirando os 27,64 ou 26,75. O padrão de volume favorece a alta.</t>
  </si>
  <si>
    <t>NATU3 apesar de estar em tendência de baixa no longo prazo pela média de 200 dias, no curto prazo está com sinal de recuperação favorecendo repiques de alta. Acima dos 8,97 pode seguir repique altista na direção resistências nos 9,96 ou 11,57. Caso perca os 8,41 teria sinal de baixa projetando de 7,36 a 6,86. O padrão de volume favorece a alta.</t>
  </si>
  <si>
    <t>NFLX34 está em clara tendência de baixa pelas médias de 21 e 200 dias e segue em movimento de baixa. Abaixo dos 7,34 pode buscar suportes 7,08 ou 6,82. Teria sinal de repique altista fechando acima dos 7,61 mirando resistências em 8,18 ou 8,69.</t>
  </si>
  <si>
    <t>ROXO34 está em tendência de baixa pela média de 200 dias, a parece ter completado movimento de repique de alta de curto prazo e pode estar retomando o movimento baixista. Abaixo dos 11,6 pode seguir em queda na direção dos suportes 10,63 ou 10,11. Teria sinal de repique altista fechando acima dos 12,29 mirando resistências em 13,31 ou 14,97.</t>
  </si>
  <si>
    <t>NVDC34 está em tendência de alta pelas médias de 21 e 200 dias e vai mantendo sinal de força altista. Acima dos 22,92 pode buscar projeções nos 24,42 ou 26,85. Teria sinal de realização na perda dos 21,8 mirando os 20,49 ou 19,73. O padrão de volume favorece a alta.</t>
  </si>
  <si>
    <t>OPCT3 está em tendência de alta pelas médias de 21 e 200 dias e vai mantendo sinal de força altista. Acima dos 11,46 pode buscar projeções nos 12,51 ou 14,21. Teria sinal de realização na perda dos 11,15 mirando os 9,76 ou 9,23. O padrão de volume favorece a alta. O IFR sobrecomprado alerta realizações se perder 11,15.</t>
  </si>
  <si>
    <t>ONCO3 está em clara tendência de baixa pelas médias de 21 e 200 dias e segue em movimento de baixa. Abaixo dos 0,88 pode buscar suportes 0,63 ou 0,35. Teria sinal de repique altista fechando acima dos 1,05 mirando resistências em 1,52 ou 2,07.</t>
  </si>
  <si>
    <t>ORCL34 está em tendência de baixa pelas médias de 21 e 200 dias, mas começa a dar sinais de repiques de alta. Acima dos 113,37 teria sinal de repique altista mirando resistências nos 161,75 ou 194,9. Já uma perda dos 108,1 traria de volta o sinal de baixa projetando de 91,52 a 74,94. O IFR sobrevendido alerta para recuperações se superar 113,37</t>
  </si>
  <si>
    <t>OBTC3 está em clara tendência de baixa pelas médias de 21 e 200 dias e segue em movimento de baixa. Abaixo dos 5,85 pode buscar suportes 5,68 ou 5,52. Teria sinal de repique altista fechando acima dos 6,37 mirando resistências em 6,69 ou 7,21.</t>
  </si>
  <si>
    <t>ORVR3 apesar de estar em tendência de alta no longo prazo pela média de 200 dias, no curto prazo está em realização. Abaixo dos 74,4 pode seguir em baixa no curto prazo mirando suportes em 72,37 ou 70,35. Teria sinal de retomada altista fechando acima dos 76,29 mirando resistências em 80,95 ou 84,99.</t>
  </si>
  <si>
    <t>PCAR3 apesar de estar em tendência de baixa no longo prazo pela média de 200 dias, no curto prazo está com sinal de recuperação favorecendo repiques de alta. Acima dos 2,84 pode seguir repique altista na direção resistências nos 3,56 ou 4,73. Caso perca os 2,29 teria sinal de baixa projetando de 1,67 a 1,3. O padrão de volume favorece a alta.</t>
  </si>
  <si>
    <t>PGMN3 está em clara tendência de baixa pelas médias de 21 e 200 dias e segue em movimento de baixa. Abaixo dos 3,5 pode buscar suportes 3,31 ou 3,13. Teria sinal de repique altista fechando acima dos 3,62 mirando resistências em 4,09 ou 4,45.</t>
  </si>
  <si>
    <t>P2LT34 está em tendência de baixa pela média de 200 dias, a parece ter completado movimento de repique de alta de curto prazo e pode estar retomando o movimento baixista. Abaixo dos 222,21 pode seguir em queda na direção dos suportes 184 ou 167,31. Teria sinal de repique altista fechando acima dos 238 mirando resistências em 271,37 ou 325,37.</t>
  </si>
  <si>
    <t>Paranapanema</t>
  </si>
  <si>
    <t>PMAM3</t>
  </si>
  <si>
    <t>PMAM3 apesar de estar em tendência de baixa no longo prazo pela média de 200 dias, no curto prazo está com sinal de recuperação favorecendo repiques de alta. Acima dos 0,4 pode seguir repique altista na direção resistências nos 0,51 ou 0,7. Caso perca os 0,26 teria sinal de baixa projetando de 0,21 a 0,15. O padrão de volume favorece a alta. O IFR sobrecomprado alerta realizações se perder 0,26.</t>
  </si>
  <si>
    <t>PETR3 está em tendência de alta pelas médias de 21 e 200 dias e vai mantendo sinal de força altista. Acima dos 46,36 pode buscar projeções nos 49,47 ou 54,51. Teria sinal de realização na perda dos 44,96 mirando os 41,32 ou 39,76.</t>
  </si>
  <si>
    <t>PETR4 está em tendência de alta pelas médias de 21 e 200 dias, mas começa a dar sinal de possível realização. Abaixo dos 40,23 poderia realizar na direção dos suportes 37,4 ou 36,19. Caso supere os 41,31 retomaria sinal de alta com projeções nos 43,72 ou 47,63.</t>
  </si>
  <si>
    <t>RECV3 está em tendência de baixa pela média de 200 dias, a parece ter completado movimento de repique de alta de curto prazo e pode estar retomando o movimento baixista. Abaixo dos 10,27 pode seguir em queda na direção dos suportes 9,39 ou 9,04. Teria sinal de repique altista fechando acima dos 10,5 mirando resistências em 11,18 ou 12,29.</t>
  </si>
  <si>
    <t>PRIO3 está em tendência de alta pelas médias de 21 e 200 dias, mas começa a dar sinal de possível realização. Abaixo dos 57,01 poderia realizar na direção dos suportes 51,36 ou 49,32. Caso supere os 57,94 retomaria sinal de alta com projeções nos 62 ou 68,58.</t>
  </si>
  <si>
    <t>AUAU3 está em tendência de baixa pela média de 200 dias, a parece ter completado movimento de repique de alta de curto prazo e pode estar retomando o movimento baixista. Abaixo dos 3,2 pode seguir em queda na direção dos suportes 3,09 ou 3,02. Teria sinal de repique altista fechando acima dos 3,31 mirando resistências em 3,44 ou 3,66.</t>
  </si>
  <si>
    <t>PINE4 está em clara tendência de baixa pelas médias de 21 e 200 dias e segue em movimento de baixa. Abaixo dos 11,8 pode buscar suportes 11,25 ou 10,49. Teria sinal de repique altista fechando acima dos 12,25 mirando resistências em 13,68 ou 15,18.</t>
  </si>
  <si>
    <t>PLPL3 está em tendência de baixa pela média de 200 dias, a parece ter completado movimento de repique de alta de curto prazo e pode estar retomando o movimento baixista. Abaixo dos 8,21 pode seguir em queda na direção dos suportes 7,52 ou 7,1. Teria sinal de repique altista fechando acima dos 8,85 mirando resistências em 9,67 ou 11.</t>
  </si>
  <si>
    <t>PSSA3 está em tendência de alta pelas médias de 21 e 200 dias e vai mantendo sinal de força altista. Acima dos 55,43 pode buscar projeções nos 59,08 ou 64,99. Teria sinal de realização na perda dos 54,06 mirando os 49,52 ou 47,69.</t>
  </si>
  <si>
    <t>POSI3 está em tendência de baixa pela média de 200 dias, a parece ter completado movimento de repique de alta de curto prazo e pode estar retomando o movimento baixista. Abaixo dos 3,88 pode seguir em queda na direção dos suportes 3,67 ou 3,5. Teria sinal de repique altista fechando acima dos 4,02 mirando resistências em 4,22 ou 4,55.</t>
  </si>
  <si>
    <t>PRNR3 está em tendência de alta pelas médias de 21 e 200 dias, mas começa a dar sinal de possível realização. Abaixo dos 18,68 poderia realizar na direção dos suportes 17,12 ou 16,41. Caso supere os 19,4 retomaria sinal de alta com projeções nos 20,8 ou 23,08.</t>
  </si>
  <si>
    <t>QCOM34 está em tendência de alta no longo prazo, teve uma correção no curto prazo, mas pode estar retomando sinal de altas. Acima dos 76,15 pode buscar 103,49 ou 121,63. Abaixo dos 74,13 retomaria sinal de realização mirando suportes em 65,05 ou 55,98.</t>
  </si>
  <si>
    <t>QUAL3 está em tendência de baixa pelas médias de 21 e 200 dias, mas começa a dar sinais de repiques de alta. Acima dos 1,7 teria sinal de repique altista mirando resistências nos 1,93 ou 2,17. Já uma perda dos 1,64 traria de volta o sinal de baixa projetando de 1,54 a 1,41.</t>
  </si>
  <si>
    <t>LJQQ3 está em clara tendência de baixa pelas médias de 21 e 200 dias e segue em movimento de baixa. Abaixo dos 1,16 pode buscar suportes 1,07 ou 0,98. Teria sinal de repique altista fechando acima dos 1,22 mirando resistências em 1,44 ou 1,61.</t>
  </si>
  <si>
    <t>RADL3 apesar de estar em tendência de baixa no longo prazo pela média de 200 dias, no curto prazo está com sinal de recuperação favorecendo repiques de alta. Acima dos 19 pode seguir repique altista na direção resistências nos 20,79 ou 23,69. Caso perca os 18,39 teria sinal de baixa projetando de 16,1 a 15,2.</t>
  </si>
  <si>
    <t>Raizen</t>
  </si>
  <si>
    <t>RAIZ4 está em clara tendência de baixa pelas médias de 21 e 200 dias e segue em movimento de baixa. Abaixo dos 0,29 pode buscar suportes 0,23 ou 0,18. Teria sinal de repique altista fechando acima dos 0,32 mirando resistências em 0,46 ou 0,56. O IFR sobrevendido alerta para recuperações se superar 0,32</t>
  </si>
  <si>
    <t>RAPT4 está em tendência de baixa pela média de 200 dias, a parece ter completado movimento de repique de alta de curto prazo e pode estar retomando o movimento baixista. Abaixo dos 4,75 pode seguir em queda na direção dos suportes 4,18 ou 3,93. Teria sinal de repique altista fechando acima dos 4,98 mirando resistências em 5,47 ou 6,27.</t>
  </si>
  <si>
    <t>RCSL4</t>
  </si>
  <si>
    <t>RCSL4 está em tendência de baixa pelas médias de 21 e 200 dias, mas começa a dar sinais de repiques de alta. Acima dos 0,44 teria sinal de repique altista mirando resistências nos 0,71 ou 0,89. Já uma perda dos 0,41 traria de volta o sinal de baixa projetando de 0,31 a 0,22.</t>
  </si>
  <si>
    <t>RDOR3 está em tendência de baixa pela média de 200 dias, a parece ter completado movimento de repique de alta de curto prazo e pode estar retomando o movimento baixista. Abaixo dos 35,73 pode seguir em queda na direção dos suportes 32,48 ou 31,23. Teria sinal de repique altista fechando acima dos 36,5 mirando resistências em 38,98 ou 43.</t>
  </si>
  <si>
    <t>RIAA3 apesar de estar em tendência de alta no longo prazo pela média de 200 dias, no curto prazo está em realização. Abaixo dos 8,27 pode seguir em baixa no curto prazo mirando suportes em 7,92 ou 7,58. Teria sinal de retomada altista fechando acima dos 8,93 mirando resistências em 9,38 ou 10,06.</t>
  </si>
  <si>
    <t>RAIL3 está em tendência de baixa pela média de 200 dias, a parece ter completado movimento de repique de alta de curto prazo e pode estar retomando o movimento baixista. Abaixo dos 13,96 pode seguir em queda na direção dos suportes 12,16 ou 11,46. Teria sinal de repique altista fechando acima dos 14,42 mirando resistências em 15,81 ou 18,07.</t>
  </si>
  <si>
    <t>SBSP3 está em tendência de alta pelas médias de 21 e 200 dias, mas começa a dar sinal de possível realização. Abaixo dos 29,91 poderia realizar na direção dos suportes 26,81 ou 25,45. Caso supere os 30,35 retomaria sinal de alta com projeções nos 31,18 ou 33,88.</t>
  </si>
  <si>
    <t>SAPR4 apesar de estar em tendência de baixa no longo prazo pela média de 200 dias, no curto prazo está com sinal de recuperação favorecendo repiques de alta. Acima dos 7,29 pode seguir repique altista na direção resistências nos 7,47 ou 7,79. Caso perca os 7,17 teria sinal de baixa projetando de 6,95 a 6,78.</t>
  </si>
  <si>
    <t>SAPR11 está em clara tendência de baixa pelas médias de 21 e 200 dias e segue em movimento de baixa. Abaixo dos 36,95 pode buscar suportes 35,77 ou 34,74. Teria sinal de repique altista fechando acima dos 37,68 mirando resistências em 39,08 ou 41,12.</t>
  </si>
  <si>
    <t>SANB3 está em tendência de baixa pela média de 200 dias, a parece ter completado movimento de repique de alta de curto prazo e pode estar retomando o movimento baixista. Abaixo dos 13,15 pode seguir em queda na direção dos suportes 12,24 ou 11,85. Teria sinal de repique altista fechando acima dos 13,5 mirando resistências em 14,27 ou 15,53.</t>
  </si>
  <si>
    <t>SANB4 está em clara tendência de baixa pelas médias de 21 e 200 dias e segue em movimento de baixa. Abaixo dos 13,81 pode buscar suportes 13,26 ou 12,9. Teria sinal de repique altista fechando acima dos 14,4 mirando resistências em 15,1 ou 16,24.</t>
  </si>
  <si>
    <t>SANB11 está em tendência de baixa pela média de 200 dias, a parece ter completado movimento de repique de alta de curto prazo e pode estar retomando o movimento baixista. Abaixo dos 26,9 pode seguir em queda na direção dos suportes 25,47 ou 24,72. Teria sinal de repique altista fechando acima dos 27,88 mirando resistências em 29,36 ou 31,77.</t>
  </si>
  <si>
    <t>SMTO3 está em tendência de baixa pela média de 200 dias, a parece ter completado movimento de repique de alta de curto prazo e pode estar retomando o movimento baixista. Abaixo dos 15,41 pode seguir em queda na direção dos suportes 14,2 ou 13,38. Teria sinal de repique altista fechando acima dos 16,18 mirando resistências em 16,85 ou 18,48.</t>
  </si>
  <si>
    <t>SHUL4 está em clara tendência de baixa pelas médias de 21 e 200 dias e segue em movimento de baixa. Abaixo dos 4,43 pode buscar suportes 4,3 ou 4,18. Teria sinal de repique altista fechando acima dos 4,62 mirando resistências em 4,83 ou 5,07.</t>
  </si>
  <si>
    <t>S1TX34 apesar de estar em tendência de alta no longo prazo pela média de 200 dias, no curto prazo está em realização. Abaixo dos 4060 pode seguir em baixa no curto prazo mirando suportes em 3489,9 ou 2919,8. Teria sinal de retomada altista fechando acima dos 4539,33 mirando resistências em 5904,98 ou 7045,17.</t>
  </si>
  <si>
    <t>SEER3 está em tendência de alta pelas médias de 21 e 200 dias e vai mantendo sinal de força altista. Acima dos 12,45 pode buscar projeções nos 13,58 ou 15,42. Teria sinal de realização na perda dos 11,96 mirando os 10,61 ou 10,04. O padrão de volume favorece a alta.</t>
  </si>
  <si>
    <t>CSNA3 apesar de estar em tendência de baixa no longo prazo pela média de 200 dias, no curto prazo está com sinal de recuperação favorecendo repiques de alta. Acima dos 5,25 pode seguir repique altista na direção resistências nos 6,09 ou 7,07. Caso perca os 5,07 teria sinal de baixa projetando de 4,49 a 3,99.</t>
  </si>
  <si>
    <t>SIMH3 está em clara tendência de baixa pelas médias de 21 e 200 dias e segue em movimento de baixa. Abaixo dos 7,7 pode buscar suportes 7,3 ou 6,95. Teria sinal de repique altista fechando acima dos 8,42 mirando resistências em 9,11 ou 10,23.</t>
  </si>
  <si>
    <t>SLCE3 está em tendência de baixa pela média de 200 dias, a parece ter completado movimento de repique de alta de curto prazo e pode estar retomando o movimento baixista. Abaixo dos 13,41 pode seguir em queda na direção dos suportes 12,58 ou 12,06. Teria sinal de repique altista fechando acima dos 14,25 mirando resistências em 15,28 ou 16,95.</t>
  </si>
  <si>
    <t>SMFT3 está em tendência de baixa pela média de 200 dias, a parece ter completado movimento de repique de alta de curto prazo e pode estar retomando o movimento baixista. Abaixo dos 20,79 pode seguir em queda na direção dos suportes 18,5 ou 17,58. Teria sinal de repique altista fechando acima dos 21,45 mirando resistências em 23,27 ou 26,22.</t>
  </si>
  <si>
    <t>SPCX34 está em clara tendência de baixa pelas médias de 21 e 200 dias e segue em movimento de baixa. Abaixo dos 44,83 pode buscar suportes 36,4 ou 27,97. Teria sinal de repique altista fechando acima dos 47,09 mirando resistências em 72,1 ou 88,95.</t>
  </si>
  <si>
    <t>STOC34 está em tendência de baixa pela média de 200 dias, a parece ter completado movimento de repique de alta de curto prazo e pode estar retomando o movimento baixista. Abaixo dos 55,42 pode seguir em queda na direção dos suportes 52,44 ou 50,47. Teria sinal de repique altista fechando acima dos 58,8 mirando resistências em 62,73 ou 69,09.</t>
  </si>
  <si>
    <t>M2ST34 está em tendência de baixa pelas médias de 21 e 200 dias, mas começa a dar sinais de repiques de alta. Acima dos 7,38 teria sinal de repique altista mirando resistências nos 9,06 ou 10,91. Já uma perda dos 7 traria de volta o sinal de baixa projetando de 6,06 a 5,13.</t>
  </si>
  <si>
    <t>SUZB3 apesar de estar em tendência de baixa no longo prazo pela média de 200 dias, no curto prazo está com sinal de recuperação favorecendo repiques de alta. Acima dos 41,93 pode seguir repique altista na direção resistências nos 44,37 ou 47,58. Caso perca os 40,77 teria sinal de baixa projetando de 39,17 a 37,56.</t>
  </si>
  <si>
    <t>TAEE4 está em tendência de alta pelas médias de 21 e 200 dias, mas começa a dar sinal de possível realização. Abaixo dos 13,67 poderia realizar na direção dos suportes 12,99 ou 12,65. Caso supere os 14,08 retomaria sinal de alta com projeções nos 14,75 ou 15,84.</t>
  </si>
  <si>
    <t>TAEE11 está em tendência de alta pelas médias de 21 e 200 dias, mas começa a dar sinal de possível realização. Abaixo dos 40,73 poderia realizar na direção dos suportes 38,77 ou 37,74. Caso supere os 42,09 retomaria sinal de alta com projeções nos 44,14 ou 47,46.</t>
  </si>
  <si>
    <t>TSMC34 apesar de estar em tendência de alta no longo prazo pela média de 200 dias, no curto prazo está em realização. Abaixo dos 261,27 pode seguir em baixa no curto prazo mirando suportes em 246,82 ou 232,37. Teria sinal de retomada altista fechando acima dos 271,96 mirando resistências em 308,03 ou 336,92.</t>
  </si>
  <si>
    <t>TGMA3 está em tendência de baixa pela média de 200 dias, a parece ter completado movimento de repique de alta de curto prazo e pode estar retomando o movimento baixista. Abaixo dos 29,45 pode seguir em queda na direção dos suportes 28,63 ou 27,81. Teria sinal de repique altista fechando acima dos 30,81 mirando resistências em 32,1 ou 33,73.</t>
  </si>
  <si>
    <t>VIVT3 está em tendência de alta pelas médias de 21 e 200 dias, mas começa a dar sinal de possível realização. Abaixo dos 35,07 poderia realizar na direção dos suportes 32,13 ou 30,94. Caso supere os 35,95 retomaria sinal de alta com projeções nos 38,31 ou 42,13.</t>
  </si>
  <si>
    <t>TEND3 apesar de estar em tendência de alta no longo prazo pela média de 200 dias, no curto prazo está em realização. Abaixo dos 32,57 pode seguir em baixa no curto prazo mirando suportes em 30,91 ou 29,25. Teria sinal de retomada altista fechando acima dos 34,96 mirando resistências em 37,94 ou 41,25.</t>
  </si>
  <si>
    <t>TSLA34 está em clara tendência de baixa pelas médias de 21 e 200 dias e segue em movimento de baixa. Abaixo dos 59,58 pode buscar suportes 56,22 ou 52,87. Teria sinal de repique altista fechando acima dos 64,41 mirando resistências em 70,43 ou 77,13.</t>
  </si>
  <si>
    <t>GSGI34 está em tendência de alta pelas médias de 21 e 200 dias e vai mantendo sinal de força altista. Acima dos 196,06 pode buscar projeções nos 209,66 ou 231,67. Teria sinal de realização na perda dos 189,58 mirando os 174,05 ou 167,24. O padrão de volume favorece a alta.</t>
  </si>
  <si>
    <t>TIMS3 está em tendência de baixa pela média de 200 dias, a parece ter completado movimento de repique de alta de curto prazo e pode estar retomando o movimento baixista. Abaixo dos 22,57 pode seguir em queda na direção dos suportes 20,91 ou 20,21. Teria sinal de repique altista fechando acima dos 23,17 mirando resistências em 24,56 ou 26,82.</t>
  </si>
  <si>
    <t>TOTS3 apesar de estar em tendência de baixa no longo prazo pela média de 200 dias, no curto prazo está com sinal de recuperação favorecendo repiques de alta. Acima dos 30,49 pode seguir repique altista na direção resistências nos 32,77 ou 36,46. Caso perca os 28,54 teria sinal de baixa projetando de 26,8 a 25,65. O padrão de volume favorece a alta.</t>
  </si>
  <si>
    <t>TFCO4 está em clara tendência de baixa pelas médias de 21 e 200 dias e segue em movimento de baixa. Abaixo dos 14,81 pode buscar suportes 14,31 ou 13,89. Teria sinal de repique altista fechando acima dos 15,13 mirando resistências em 15,66 ou 16,49.</t>
  </si>
  <si>
    <t>TRIS3 está em clara tendência de baixa pelas médias de 21 e 200 dias e segue em movimento de baixa. Abaixo dos 3,9 pode buscar suportes 3,68 ou 3,46. Teria sinal de repique altista fechando acima dos 4,23 mirando resistências em 4,6 ou 5,03.</t>
  </si>
  <si>
    <t>TUPY3 está em tendência de alta pelas médias de 21 e 200 dias, mas começa a dar sinal de possível realização. Abaixo dos 15,77 poderia realizar na direção dos suportes 13,3 ou 12,41. Caso supere os 16,18 retomaria sinal de alta com projeções nos 17,95 ou 20,83.</t>
  </si>
  <si>
    <t>UGPA3 está em tendência de alta pelas médias de 21 e 200 dias e vai mantendo sinal de força altista. Acima dos 31,22 pode buscar projeções nos 35,65 ou 42,82. Teria sinal de realização na perda dos 29,9 mirando os 24,05 ou 21,83. O padrão de volume favorece a alta. O IFR sobrecomprado alerta realizações se perder 29,9.</t>
  </si>
  <si>
    <t>FIQE3 apesar de estar em tendência de alta no longo prazo pela média de 200 dias, no curto prazo está em realização. Abaixo dos 5,52 pode seguir em baixa no curto prazo mirando suportes em 5,35 ou 5,18. Teria sinal de retomada altista fechando acima dos 6,07 mirando resistências em 6,4 ou 6,95.</t>
  </si>
  <si>
    <t>UNIP6 está em tendência de alta pelas médias de 21 e 200 dias, mas começa a dar sinal de possível realização. Abaixo dos 61,37 poderia realizar na direção dos suportes 59,11 ou 57,9. Caso supere os 63 retomaria sinal de alta com projeções nos 65,4 ou 69,29.</t>
  </si>
  <si>
    <t>USIM3 apesar de estar em tendência de alta no longo prazo pela média de 200 dias, no curto prazo está em realização. Abaixo dos 7,25 pode seguir em baixa no curto prazo mirando suportes em 6,63 ou 6,01. Teria sinal de retomada altista fechando acima dos 7,57 mirando resistências em 9,25 ou 10,48. O IFR sobrevendido alerta para recuperações se superar 7,57</t>
  </si>
  <si>
    <t>USIM5 apesar de estar em tendência de alta no longo prazo pela média de 200 dias, no curto prazo está em realização. Abaixo dos 8,02 pode seguir em baixa no curto prazo mirando suportes em 7,3 ou 6,59. Teria sinal de retomada altista fechando acima dos 8,4 mirando resistências em 10,32 ou 11,74. O IFR sobrevendido alerta para recuperações se superar 8,4</t>
  </si>
  <si>
    <t>VALE3 está em tendência de baixa pelas médias de 21 e 200 dias, mas começa a dar sinais de repiques de alta. Acima dos 75 teria sinal de repique altista mirando resistências nos 81,58 ou 87,54. Já uma perda dos 73,8 traria de volta o sinal de baixa projetando de 71,93 a 68,94.</t>
  </si>
  <si>
    <t>VLID3 está em tendência de baixa pela média de 200 dias, a parece ter completado movimento de repique de alta de curto prazo e pode estar retomando o movimento baixista. Abaixo dos 17,95 pode seguir em queda na direção dos suportes 17 ou 16,58. Teria sinal de repique altista fechando acima dos 18,35 mirando resistências em 19,18 ou 20,53.</t>
  </si>
  <si>
    <t>VAMO3 está em tendência de baixa pela média de 200 dias, a parece ter completado movimento de repique de alta de curto prazo e pode estar retomando o movimento baixista. Abaixo dos 3,06 pode seguir em queda na direção dos suportes 2,68 ou 2,52. Teria sinal de repique altista fechando acima dos 3,18 mirando resistências em 3,48 ou 3,98.</t>
  </si>
  <si>
    <t>VBBR3 está em tendência de alta pelas médias de 21 e 200 dias e vai mantendo sinal de força altista. Acima dos 33,75 pode buscar projeções nos 37,55 ou 43,71. Teria sinal de realização na perda dos 33,15 mirando os 27,59 ou 25,68. O padrão de volume favorece a alta. O IFR sobrecomprado alerta realizações se perder 33,15.</t>
  </si>
  <si>
    <t>Visa Inc</t>
  </si>
  <si>
    <t>VISA34</t>
  </si>
  <si>
    <t>VISA34 está em tendência de alta pelas médias de 21 e 200 dias, mas começa a dar sinal de possível realização. Abaixo dos 88,98 poderia realizar na direção dos suportes 83,06 ou 79,57. Caso supere os 91,4 retomaria sinal de alta com projeções nos 94,34 ou 101,31.</t>
  </si>
  <si>
    <t>VTRU3 está em clara tendência de baixa pelas médias de 21 e 200 dias e segue em movimento de baixa. Abaixo dos 12,56 pode buscar suportes 12,16 ou 11,77. Teria sinal de repique altista fechando acima dos 13,31 mirando resistências em 13,83 ou 14,61.</t>
  </si>
  <si>
    <t>VIVA3 apesar de estar em tendência de baixa no longo prazo pela média de 200 dias, no curto prazo está com sinal de recuperação favorecendo repiques de alta. Acima dos 23,82 pode seguir repique altista na direção resistências nos 25,83 ou 29,09. Caso perca os 23,16 teria sinal de baixa projetando de 20,56 a 19,55. O padrão de volume favorece a alta.</t>
  </si>
  <si>
    <t>VULC3 está em tendência de baixa pela média de 200 dias, a parece ter completado movimento de repique de alta de curto prazo e pode estar retomando o movimento baixista. Abaixo dos 14,16 pode seguir em queda na direção dos suportes 13,54 ou 13,11. Teria sinal de repique altista fechando acima dos 14,38 mirando resistências em 14,9 ou 15,74.</t>
  </si>
  <si>
    <t>WEGE3 está em tendência de baixa pelas médias de 21 e 200 dias, mas começa a dar sinais de repiques de alta. Acima dos 44,37 teria sinal de repique altista mirando resistências nos 47,37 ou 50,37. Já uma perda dos 42,5 traria de volta o sinal de baixa projetando de 40,99 a 39,49.</t>
  </si>
  <si>
    <t>W1DC34 apesar de estar em tendência de alta no longo prazo pela média de 200 dias, no curto prazo está em realização. Abaixo dos 2525,6 pode seguir em baixa no curto prazo mirando suportes em 2032,93 ou 1540,26. Teria sinal de retomada altista fechando acima dos 2860 mirando resistências em 4120 ou 5105,33.</t>
  </si>
  <si>
    <t>WIZC3 está em tendência de alta pelas médias de 21 e 200 dias, mas começa a dar sinal de possível realização. Abaixo dos 8,38 poderia realizar na direção dos suportes 7,4 ou 7,03. Caso supere os 8,59 retomaria sinal de alta com projeções nos 9,32 ou 10,51.</t>
  </si>
  <si>
    <t>YDUQ3 está em tendência de baixa pela média de 200 dias, a parece ter completado movimento de repique de alta de curto prazo e pode estar retomando o movimento baixista. Abaixo dos 8,69 pode seguir em queda na direção dos suportes 7,85 ou 7,43. Teria sinal de repique altista fechando acima dos 9,19 mirando resistências em 10,01 ou 11,35.</t>
  </si>
  <si>
    <t>BBOV11 está em tendência de alta pelas médias de 21 e 200 dias, mas começa a dar sinal de possível realização. Abaixo dos 92,1 poderia realizar na direção dos suportes 88 ou 86,3. Caso supere os 93,5 retomaria sinal de alta com projeções nos 96,89 ou 102,39.</t>
  </si>
  <si>
    <t>COIN11 apesar de estar em tendência de baixa no longo prazo pela média de 200 dias, no curto prazo está com sinal de recuperação favorecendo repiques de alta. Acima dos 39,43 pode seguir repique altista na direção resistências nos 40,2 ou 42,6. Caso perca os 39,19 teria sinal de baixa projetando de 36,31 a 35,1.</t>
  </si>
  <si>
    <t>QQQI11 apesar de estar em tendência de alta no longo prazo pela média de 200 dias, no curto prazo está em realização. Abaixo dos 96,01 pode seguir em baixa no curto prazo mirando suportes em 94,46 ou 92,92. Teria sinal de retomada altista fechando acima dos 98,15 mirando resistências em 101,01 ou 104,1.</t>
  </si>
  <si>
    <t>Global X Copper Miners</t>
  </si>
  <si>
    <t>BCPX39</t>
  </si>
  <si>
    <t>BCPX39 está em clara tendência de baixa pelas médias de 21 e 200 dias e segue em movimento de baixa. Abaixo dos 38,7 pode buscar suportes 36,63 ou 33,81. Teria sinal de repique altista fechando acima dos 40,16 mirando resistências em 45,73 ou 51,35.</t>
  </si>
  <si>
    <t>BITH11 apesar de estar em tendência de baixa no longo prazo pela média de 200 dias, no curto prazo está com sinal de recuperação favorecendo repiques de alta. Acima dos 75,98 pode seguir repique altista na direção resistências nos 81 ou 89,13. Caso perca os 74 teria sinal de baixa projetando de 67,85 a 65,33.</t>
  </si>
  <si>
    <t>ETHE11 apesar de estar em tendência de baixa no longo prazo pela média de 200 dias, no curto prazo está com sinal de recuperação favorecendo repiques de alta. Acima dos 28,5 pode seguir repique altista na direção resistências nos 32,01 ou 37,69. Caso perca os 28 teria sinal de baixa projetando de 22,82 a 21,06. O padrão de volume favorece a alta.</t>
  </si>
  <si>
    <t>HASH11 apesar de estar em tendência de baixa no longo prazo pela média de 200 dias, no curto prazo está com sinal de recuperação favorecendo repiques de alta. Acima dos 43,58 pode seguir repique altista na direção resistências nos 46,53 ou 51,31. Caso perca os 42,76 teria sinal de baixa projetando de 38,8 a 37,32.</t>
  </si>
  <si>
    <t>CHIP11 apesar de estar em tendência de alta no longo prazo pela média de 200 dias, no curto prazo está em realização. Abaixo dos 35,86 pode seguir em baixa no curto prazo mirando suportes em 33,44 ou 31,03. Teria sinal de retomada altista fechando acima dos 37,83 mirando resistências em 43,67 ou 48,49.</t>
  </si>
  <si>
    <t>Investo Hodl</t>
  </si>
  <si>
    <t>HODL11</t>
  </si>
  <si>
    <t>HODL11 apesar de estar em tendência de baixa no longo prazo pela média de 200 dias, no curto prazo está com sinal de recuperação favorecendo repiques de alta. Acima dos 56,78 pode seguir repique altista na direção resistências nos 60,54 ou 66,64. Caso perca os 52,3 teria sinal de baixa projetando de 50,68 a 48,79. O padrão de volume favorece a alta.</t>
  </si>
  <si>
    <t>WRLD11 está em tendência de alta no longo prazo, teve uma correção no curto prazo, mas pode estar retomando sinal de altas. Acima dos 144,76 pode buscar 148,78 ou 152,04. Abaixo dos 143,5 retomaria sinal de realização mirando suportes em 141,86 ou 140,23.</t>
  </si>
  <si>
    <t>UTLL11 está em tendência de alta pelas médias de 21 e 200 dias, mas começa a dar sinal de possível realização. Abaixo dos 124,98 poderia realizar na direção dos suportes 117,74 ou 113,75. Caso supere os 127,52 retomaria sinal de alta com projeções nos 130,64 ou 138,61.</t>
  </si>
  <si>
    <t>BOVA11 está em tendência de alta pelas médias de 21 e 200 dias, mas começa a dar sinal de possível realização. Abaixo dos 172,29 poderia realizar na direção dos suportes 164,61 ou 161,35. Caso supere os 175,13 retomaria sinal de alta com projeções nos 181,63 ou 192,15.</t>
  </si>
  <si>
    <t>BUSM39 está em tendência de alta pelas médias de 21 e 200 dias e vai mantendo sinal de força altista. Acima dos 61,62 pode buscar projeções nos 63,24 ou 65,25. Teria sinal de realização na perda dos 61,62 mirando os 59,98 ou 58,97. O padrão de volume favorece a alta.</t>
  </si>
  <si>
    <t>BACW39 está em tendência de alta no longo prazo, teve uma correção no curto prazo, mas pode estar retomando sinal de altas. Acima dos 80,63 pode buscar 86,79 ou 91,36. Abaixo dos 79,38 retomaria sinal de realização mirando suportes em 77,09 ou 74,8.</t>
  </si>
  <si>
    <t>BEWY39 apesar de estar em tendência de alta no longo prazo pela média de 200 dias, no curto prazo está em realização. Abaixo dos 105,5 pode seguir em baixa no curto prazo mirando suportes em 93,15 ou 80,81. Teria sinal de retomada altista fechando acima dos 112,5 mirando resistências em 145,44 ou 170,12.</t>
  </si>
  <si>
    <t>IVVB11 está em tendência de alta no longo prazo, teve uma correção no curto prazo, mas pode estar retomando sinal de altas. Acima dos 433,72 pode buscar 442,34 ou 452,47. Abaixo dos 431,5 retomaria sinal de realização mirando suportes em 425,94 ou 420,87.</t>
  </si>
  <si>
    <t>iShares Semiconductor ETF</t>
  </si>
  <si>
    <t>BSOX39</t>
  </si>
  <si>
    <t>BSOX39 apesar de estar em tendência de alta no longo prazo pela média de 200 dias, no curto prazo está em realização. Abaixo dos 68,55 pode seguir em baixa no curto prazo mirando suportes em 63 ou 57,45. Teria sinal de retomada altista fechando acima dos 73,99 mirando resistências em 86,51 ou 97,6.</t>
  </si>
  <si>
    <t>iShares Short Treasury</t>
  </si>
  <si>
    <t>BSHV39</t>
  </si>
  <si>
    <t>BSHV39 está em tendência de baixa pelas médias de 21 e 200 dias, mas começa a dar sinais de repiques de alta. Acima dos 56,36 teria sinal de repique altista mirando resistências nos 58,3 ou 59,96. Já uma perda dos 55,6 traria de volta o sinal de baixa projetando de 54,76 a 53,93.</t>
  </si>
  <si>
    <t>BSLV39 está em clara tendência de baixa pelas médias de 21 e 200 dias e segue em movimento de baixa. Abaixo dos 86,88 pode buscar suportes 80,08 ou 73,29. Teria sinal de repique altista fechando acima dos 89,86 mirando resistências em 108,87 ou 122,45.</t>
  </si>
  <si>
    <t>SMAL11 está em tendência de baixa pela média de 200 dias, a parece ter completado movimento de repique de alta de curto prazo e pode estar retomando o movimento baixista. Abaixo dos 109,18 pode seguir em queda na direção dos suportes 103,74 ou 101,22. Teria sinal de repique altista fechando acima dos 111,89 mirando resistências em 116,92 ou 125,07.</t>
  </si>
  <si>
    <t>It Now Divd</t>
  </si>
  <si>
    <t>DIVD11</t>
  </si>
  <si>
    <t>DIVD11 está em tendência de alta pelas médias de 21 e 200 dias, mas começa a dar sinal de possível realização. Abaixo dos 62,8 poderia realizar na direção dos suportes 59,55 ou 58,17. Caso supere os 63,99 retomaria sinal de alta com projeções nos 66,73 ou 71,17.</t>
  </si>
  <si>
    <t>BOVV11 está em tendência de alta pelas médias de 21 e 200 dias, mas começa a dar sinal de possível realização. Abaixo dos 180,9 poderia realizar na direção dos suportes 172,94 ou 169,59. Caso supere os 183,78 retomaria sinal de alta com projeções nos 190,47 ou 201,31.</t>
  </si>
  <si>
    <t>DIVO11 está em tendência de alta pelas médias de 21 e 200 dias, mas começa a dar sinal de possível realização. Abaixo dos 127,99 poderia realizar na direção dos suportes 121,3 ou 118,39. Caso supere os 130,7 retomaria sinal de alta com projeções nos 136,5 ou 145,9.</t>
  </si>
  <si>
    <t>FIND11 está em tendência de alta pelas médias de 21 e 200 dias, mas começa a dar sinal de possível realização. Abaixo dos 181,99 poderia realizar na direção dos suportes 165,8 ou 160,07. Caso supere os 184,32 retomaria sinal de alta com projeções nos 195,76 ou 214,28.</t>
  </si>
  <si>
    <t>SPXR11 está em tendência de alta pelas médias de 21 e 200 dias e vai mantendo sinal de força altista. Acima dos 73,88 pode buscar projeções nos 76,06 ou 79,59. Teria sinal de realização na perda dos 72,83 mirando os 70,35 ou 69,25. O padrão de volume favorece a alta.</t>
  </si>
  <si>
    <t>SPXI11 está em tendência de alta pelas médias de 21 e 200 dias e vai mantendo sinal de força altista. Acima dos 52,79 pode buscar projeções nos 53,86 ou 55,22. Teria sinal de realização na perda dos 52,42 mirando os 51,65 ou 50,96.</t>
  </si>
  <si>
    <t>TECK11 está em tendência de alta pelas médias de 21 e 200 dias e vai mantendo sinal de força altista. Acima dos 119,11 pode buscar projeções nos 126,09 ou 137,4. Teria sinal de realização na perda dos 115,52 mirando os 107,8 ou 104,3.</t>
  </si>
  <si>
    <t>HIGH11 está em tendência de baixa pela média de 200 dias, a parece ter completado movimento de repique de alta de curto prazo e pode estar retomando o movimento baixista. Abaixo dos 82,8 pode seguir em queda na direção dos suportes 77,5 ou 75,18. Teria sinal de repique altista fechando acima dos 85 mirando resistências em 89,63 ou 97,13.</t>
  </si>
  <si>
    <t>QBTC11 apesar de estar em tendência de baixa no longo prazo pela média de 200 dias, no curto prazo está com sinal de recuperação favorecendo repiques de alta. Acima dos 20,4 pode seguir repique altista na direção resistências nos 21,71 ou 23,83. Caso perca os 19,94 teria sinal de baixa projetando de 18,28 a 17,62.</t>
  </si>
  <si>
    <t>SPXU11 apesar de estar em tendência de alta no longo prazo pela média de 200 dias, no curto prazo está em realização. Abaixo dos 16,2 pode seguir em baixa no curto prazo mirando suportes em 15,98 ou 15,76. Teria sinal de retomada altista fechando acima dos 16,46 mirando resistências em 16,9 ou 17,33.</t>
  </si>
  <si>
    <t>Trend Dolar</t>
  </si>
  <si>
    <t>DOLX11</t>
  </si>
  <si>
    <t>DOLX11 está em clara tendência de baixa pelas médias de 21 e 200 dias e segue em movimento de baixa. Abaixo dos 46,66 pode buscar suportes 46 ou 45,19. Teria sinal de repique altista fechando acima dos 47,03 mirando resistências em 48,6 ou 50,2.</t>
  </si>
  <si>
    <t>BOVX11 está em tendência de alta pelas médias de 21 e 200 dias, mas começa a dar sinal de possível realização. Abaixo dos 18 poderia realizar na direção dos suportes 17,19 ou 16,83. Caso supere os 18,1 retomaria sinal de alta com projeções nos 18,33 ou 19,03.</t>
  </si>
  <si>
    <t>NASD11 apesar de estar em tendência de alta no longo prazo pela média de 200 dias, no curto prazo está em realização. Abaixo dos 20,67 pode seguir em baixa no curto prazo mirando suportes em 20,24 ou 19,82. Teria sinal de retomada altista fechando acima dos 20,99 mirando resistências em 22,04 ou 22,88.</t>
  </si>
  <si>
    <t>GOLD11 está em clara tendência de baixa pelas médias de 21 e 200 dias e segue em movimento de baixa. Abaixo dos 21,25 pode buscar suportes 20,7 ou 20,15. Teria sinal de repique altista fechando acima dos 21,52 mirando resistências em 23,02 ou 24,11.</t>
  </si>
  <si>
    <t>Trend SP Brl</t>
  </si>
  <si>
    <t>SPXH11</t>
  </si>
  <si>
    <t>SPXH11 apesar de estar em tendência de baixa no longo prazo pela média de 200 dias, no curto prazo está com sinal de recuperação favorecendo repiques de alta. Acima dos 57,86 pode seguir repique altista na direção resistências nos 59,54 ou 62,27. Caso perca os 57,12 teria sinal de baixa projetando de 55,13 a 54,28. O padrão de volume favorece a alta.</t>
  </si>
  <si>
    <t>Vaneck Gold Miners ETF</t>
  </si>
  <si>
    <t>GDXB39</t>
  </si>
  <si>
    <t>GDXB39 está em clara tendência de baixa pelas médias de 21 e 200 dias e segue em movimento de baixa. Abaixo dos 123,14 pode buscar suportes 114,37 ou 105,61. Teria sinal de repique altista fechando acima dos 126,9 mirando resistências em 151,49 ou 169,01.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</si>
</sst>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quot;R$&quot;#,##0.00_);[Red]\(&quot;R$&quot;#,##0.00\)"/>
    <numFmt numFmtId="165" formatCode="_(* #,##0.00_);_(* \(#,##0.00\);_(* &quot;-&quot;??_);_(@_)"/>
    <numFmt numFmtId="166" formatCode="_(* #,##0_);_(* \(#,##0\);_(* &quot;-&quot;??_);_(@_)"/>
    <numFmt numFmtId="167" formatCode="0.0%"/>
  </numFmts>
  <fonts count="17"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
      <sz val="8"/>
      <color indexed="13"/>
      <name val="Arial"/>
      <family val="2"/>
    </font>
    <font>
      <sz val="10"/>
      <color rgb="FF595959"/>
      <name val="Arial"/>
      <family val="2"/>
    </font>
    <font>
      <sz val="11"/>
      <color theme="5" tint="0.59999389629810485"/>
      <name val="Calibri"/>
      <family val="2"/>
    </font>
  </fonts>
  <fills count="10">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s>
  <borders count="24">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right/>
      <top style="thin">
        <color auto="1"/>
      </top>
      <bottom style="thin">
        <color auto="1"/>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67">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0" fillId="2" borderId="12" xfId="0" applyNumberFormat="1" applyFill="1" applyBorder="1"/>
    <xf numFmtId="0" fontId="3" fillId="2" borderId="13" xfId="0" applyNumberFormat="1" applyFont="1" applyFill="1" applyBorder="1" applyAlignment="1">
      <alignment horizontal="left" vertical="center" wrapText="1"/>
    </xf>
    <xf numFmtId="0" fontId="3" fillId="2" borderId="13" xfId="0" applyNumberFormat="1" applyFont="1" applyFill="1" applyBorder="1" applyAlignment="1">
      <alignment horizontal="center" vertical="center" wrapText="1"/>
    </xf>
    <xf numFmtId="14" fontId="6" fillId="2" borderId="14" xfId="0" applyNumberFormat="1" applyFont="1" applyFill="1" applyBorder="1" applyAlignment="1">
      <alignment horizontal="right" wrapText="1"/>
    </xf>
    <xf numFmtId="0" fontId="0" fillId="2" borderId="5" xfId="0" applyFill="1" applyBorder="1"/>
    <xf numFmtId="0" fontId="0" fillId="6" borderId="15" xfId="0" applyNumberFormat="1" applyFill="1" applyBorder="1"/>
    <xf numFmtId="0" fontId="0" fillId="6" borderId="16" xfId="0" applyNumberFormat="1" applyFill="1" applyBorder="1"/>
    <xf numFmtId="0" fontId="0" fillId="6" borderId="16" xfId="0" applyNumberFormat="1" applyFill="1" applyBorder="1" applyAlignment="1">
      <alignment horizontal="center"/>
    </xf>
    <xf numFmtId="0" fontId="0" fillId="6" borderId="17" xfId="0" applyNumberFormat="1" applyFill="1" applyBorder="1"/>
    <xf numFmtId="49" fontId="10" fillId="2" borderId="13"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0" fillId="0" borderId="0" xfId="0" applyNumberFormat="1" applyProtection="1">
      <protection locked="0"/>
    </xf>
    <xf numFmtId="49" fontId="14" fillId="5" borderId="9" xfId="0" applyNumberFormat="1" applyFont="1" applyFill="1" applyBorder="1" applyAlignment="1" applyProtection="1">
      <alignment vertical="center" wrapText="1"/>
      <protection locked="0"/>
    </xf>
    <xf numFmtId="49" fontId="14" fillId="2" borderId="9" xfId="0" applyNumberFormat="1" applyFont="1" applyFill="1" applyBorder="1" applyAlignment="1" applyProtection="1">
      <alignment vertical="center" wrapText="1"/>
      <protection locked="0"/>
    </xf>
    <xf numFmtId="0" fontId="2" fillId="2" borderId="18"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2" fillId="2" borderId="3" xfId="0" applyNumberFormat="1" applyFont="1" applyFill="1" applyBorder="1" applyAlignment="1">
      <alignment vertical="center" wrapText="1"/>
    </xf>
    <xf numFmtId="0" fontId="5" fillId="2" borderId="19" xfId="0" applyNumberFormat="1" applyFont="1" applyFill="1" applyBorder="1" applyAlignment="1">
      <alignment horizontal="center"/>
    </xf>
    <xf numFmtId="0" fontId="0" fillId="8" borderId="0" xfId="0" applyNumberFormat="1" applyFill="1" applyAlignment="1">
      <alignment horizontal="center"/>
    </xf>
    <xf numFmtId="0" fontId="5" fillId="8" borderId="0" xfId="0" applyNumberFormat="1" applyFont="1" applyFill="1" applyAlignment="1">
      <alignment horizontal="center"/>
    </xf>
    <xf numFmtId="165" fontId="5" fillId="8" borderId="0" xfId="1" quotePrefix="1" applyFont="1" applyFill="1" applyAlignment="1">
      <alignment horizontal="center"/>
    </xf>
    <xf numFmtId="9" fontId="0" fillId="8" borderId="0" xfId="3" applyFont="1" applyFill="1" applyAlignment="1">
      <alignment horizontal="center"/>
    </xf>
    <xf numFmtId="166" fontId="5" fillId="8" borderId="0" xfId="1" quotePrefix="1" applyNumberFormat="1" applyFont="1" applyFill="1" applyAlignment="1">
      <alignment horizontal="center"/>
    </xf>
    <xf numFmtId="166" fontId="0" fillId="8" borderId="0" xfId="0" applyNumberFormat="1" applyFill="1" applyAlignment="1">
      <alignment horizontal="center"/>
    </xf>
    <xf numFmtId="0" fontId="12" fillId="8" borderId="0" xfId="0" applyNumberFormat="1" applyFont="1" applyFill="1" applyAlignment="1">
      <alignment horizontal="center"/>
    </xf>
    <xf numFmtId="166" fontId="0" fillId="0" borderId="0" xfId="0" applyNumberFormat="1"/>
    <xf numFmtId="167" fontId="0" fillId="0" borderId="0" xfId="3" applyNumberFormat="1" applyFont="1"/>
    <xf numFmtId="9" fontId="0" fillId="0" borderId="0" xfId="0" applyNumberFormat="1"/>
    <xf numFmtId="0" fontId="0" fillId="6" borderId="20" xfId="0" applyNumberFormat="1" applyFill="1" applyBorder="1" applyAlignment="1">
      <alignment horizontal="center"/>
    </xf>
    <xf numFmtId="2" fontId="2" fillId="9" borderId="9" xfId="0" applyNumberFormat="1" applyFont="1" applyFill="1" applyBorder="1" applyAlignment="1" applyProtection="1">
      <alignment horizontal="center" vertical="center"/>
      <protection locked="0"/>
    </xf>
    <xf numFmtId="0" fontId="0" fillId="9" borderId="0" xfId="0" applyNumberFormat="1" applyFill="1"/>
    <xf numFmtId="0" fontId="0" fillId="0" borderId="0" xfId="0" applyAlignment="1">
      <alignment vertical="center"/>
    </xf>
    <xf numFmtId="0" fontId="0" fillId="0" borderId="0" xfId="0" applyAlignment="1">
      <alignment horizontal="center" vertical="center" wrapText="1"/>
    </xf>
    <xf numFmtId="0" fontId="0" fillId="0" borderId="0" xfId="0" applyAlignment="1">
      <alignment vertical="top" wrapText="1"/>
    </xf>
    <xf numFmtId="0" fontId="16" fillId="6" borderId="0" xfId="0" applyFont="1" applyFill="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xf numFmtId="0" fontId="2" fillId="2" borderId="22" xfId="0" applyNumberFormat="1" applyFont="1" applyFill="1" applyBorder="1" applyAlignment="1">
      <alignment vertical="center" wrapText="1"/>
    </xf>
    <xf numFmtId="0" fontId="2" fillId="2" borderId="21" xfId="0" applyNumberFormat="1" applyFont="1" applyFill="1" applyBorder="1" applyAlignment="1">
      <alignment vertical="center" wrapText="1"/>
    </xf>
    <xf numFmtId="0" fontId="2" fillId="2" borderId="23" xfId="0" applyNumberFormat="1" applyFont="1" applyFill="1" applyBorder="1" applyAlignment="1">
      <alignment vertical="center" wrapText="1"/>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10</xdr:col>
      <xdr:colOff>85725</xdr:colOff>
      <xdr:row>14</xdr:row>
      <xdr:rowOff>85725</xdr:rowOff>
    </xdr:from>
    <xdr:to>
      <xdr:col>14</xdr:col>
      <xdr:colOff>276225</xdr:colOff>
      <xdr:row>14</xdr:row>
      <xdr:rowOff>419101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5095875" y="7591425"/>
          <a:ext cx="1819275" cy="333376"/>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17</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17</xdr:col>
      <xdr:colOff>1647825</xdr:colOff>
      <xdr:row>0</xdr:row>
      <xdr:rowOff>66675</xdr:rowOff>
    </xdr:from>
    <xdr:to>
      <xdr:col>17</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17</xdr:col>
      <xdr:colOff>1666876</xdr:colOff>
      <xdr:row>0</xdr:row>
      <xdr:rowOff>76200</xdr:rowOff>
    </xdr:from>
    <xdr:to>
      <xdr:col>17</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23</xdr:col>
      <xdr:colOff>0</xdr:colOff>
      <xdr:row>10</xdr:row>
      <xdr:rowOff>0</xdr:rowOff>
    </xdr:from>
    <xdr:to>
      <xdr:col>24</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17</xdr:col>
      <xdr:colOff>1524000</xdr:colOff>
      <xdr:row>6</xdr:row>
      <xdr:rowOff>95250</xdr:rowOff>
    </xdr:from>
    <xdr:to>
      <xdr:col>17</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355</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Z396"/>
  <sheetViews>
    <sheetView showGridLines="0" tabSelected="1" topLeftCell="A12" zoomScaleNormal="100" workbookViewId="0">
      <selection activeCell="C17" sqref="C17:R281"/>
    </sheetView>
  </sheetViews>
  <sheetFormatPr defaultColWidth="8.85546875" defaultRowHeight="15" customHeight="1" x14ac:dyDescent="0.25"/>
  <cols>
    <col min="2" max="2" width="1.42578125" style="1" customWidth="1"/>
    <col min="3" max="3" width="13.85546875" style="1" customWidth="1"/>
    <col min="4" max="4" width="11" style="1" customWidth="1"/>
    <col min="5" max="5" width="6.42578125" style="1" customWidth="1"/>
    <col min="6" max="6" width="6.28515625" style="1" customWidth="1"/>
    <col min="7" max="8" width="6.5703125" style="1" bestFit="1" customWidth="1"/>
    <col min="9" max="9" width="1.5703125" style="1" customWidth="1"/>
    <col min="10" max="10" width="6.7109375" style="1" customWidth="1"/>
    <col min="11" max="11" width="7.5703125" style="1" bestFit="1" customWidth="1"/>
    <col min="12" max="12" width="7.5703125" style="1" customWidth="1"/>
    <col min="13" max="13" width="1.140625" style="1" customWidth="1"/>
    <col min="14" max="14" width="6.7109375" style="1" customWidth="1"/>
    <col min="15" max="15" width="11.42578125" style="18" bestFit="1" customWidth="1"/>
    <col min="16" max="16" width="8.140625" style="18" bestFit="1" customWidth="1"/>
    <col min="17" max="17" width="7.42578125" style="1" customWidth="1"/>
    <col min="18" max="18" width="53.5703125" style="1" customWidth="1"/>
    <col min="19" max="19" width="2.28515625" style="1" customWidth="1"/>
    <col min="20" max="260" width="8.85546875" style="1" customWidth="1"/>
  </cols>
  <sheetData>
    <row r="1" spans="2:28" ht="15" customHeight="1" x14ac:dyDescent="0.25">
      <c r="B1" s="2"/>
      <c r="C1" s="26"/>
      <c r="D1" s="27"/>
      <c r="E1" s="27"/>
      <c r="F1" s="27"/>
      <c r="G1" s="27"/>
      <c r="H1" s="27"/>
      <c r="I1" s="27"/>
      <c r="J1" s="27"/>
      <c r="K1" s="27"/>
      <c r="L1" s="27"/>
      <c r="M1" s="27"/>
      <c r="N1" s="27"/>
      <c r="O1" s="28"/>
      <c r="P1" s="53"/>
      <c r="Q1" s="27"/>
      <c r="R1" s="29"/>
      <c r="S1" s="25"/>
    </row>
    <row r="2" spans="2:28" ht="15" customHeight="1" x14ac:dyDescent="0.25">
      <c r="B2" s="3"/>
      <c r="C2" s="26"/>
      <c r="D2" s="27"/>
      <c r="E2" s="27"/>
      <c r="F2" s="27"/>
      <c r="G2" s="27"/>
      <c r="H2" s="27"/>
      <c r="I2" s="27"/>
      <c r="J2" s="27"/>
      <c r="K2" s="27"/>
      <c r="L2" s="27"/>
      <c r="M2" s="27"/>
      <c r="N2" s="27"/>
      <c r="O2" s="28"/>
      <c r="P2" s="53"/>
      <c r="Q2" s="27"/>
      <c r="R2" s="29"/>
      <c r="S2" s="20"/>
    </row>
    <row r="3" spans="2:28" ht="15" customHeight="1" x14ac:dyDescent="0.25">
      <c r="B3" s="3"/>
      <c r="C3" s="26"/>
      <c r="D3" s="27"/>
      <c r="E3" s="27"/>
      <c r="F3" s="27"/>
      <c r="G3" s="27"/>
      <c r="H3" s="27"/>
      <c r="I3" s="27"/>
      <c r="J3" s="27"/>
      <c r="K3" s="27"/>
      <c r="L3" s="27"/>
      <c r="M3" s="27"/>
      <c r="N3" s="27"/>
      <c r="O3" s="28"/>
      <c r="P3" s="53"/>
      <c r="Q3" s="27"/>
      <c r="R3" s="29"/>
      <c r="S3" s="20"/>
      <c r="W3" s="50">
        <f>W7-W10</f>
        <v>139</v>
      </c>
      <c r="X3" s="50">
        <f>X7-X10</f>
        <v>87</v>
      </c>
      <c r="Y3" s="51">
        <f>W3/(X3+W3)</f>
        <v>0.61504424778761058</v>
      </c>
      <c r="Z3" s="35" t="s">
        <v>67</v>
      </c>
    </row>
    <row r="4" spans="2:28" ht="15" customHeight="1" x14ac:dyDescent="0.25">
      <c r="B4" s="3"/>
      <c r="C4" s="26"/>
      <c r="D4" s="27"/>
      <c r="E4" s="27"/>
      <c r="F4" s="27"/>
      <c r="G4" s="27"/>
      <c r="H4" s="27"/>
      <c r="I4" s="27"/>
      <c r="J4" s="27"/>
      <c r="K4" s="27"/>
      <c r="L4" s="27"/>
      <c r="M4" s="27"/>
      <c r="N4" s="27"/>
      <c r="O4" s="28"/>
      <c r="P4" s="53"/>
      <c r="Q4" s="27"/>
      <c r="R4" s="29"/>
      <c r="S4" s="20"/>
      <c r="Y4" s="52">
        <f>U10</f>
        <v>0.45714285714285713</v>
      </c>
      <c r="Z4" s="35" t="s">
        <v>373</v>
      </c>
    </row>
    <row r="5" spans="2:28" ht="15" customHeight="1" x14ac:dyDescent="0.25">
      <c r="B5" s="3"/>
      <c r="C5" s="26"/>
      <c r="D5" s="27"/>
      <c r="E5" s="27"/>
      <c r="F5" s="27"/>
      <c r="G5" s="27"/>
      <c r="H5" s="27"/>
      <c r="I5" s="27"/>
      <c r="J5" s="27"/>
      <c r="K5" s="27"/>
      <c r="L5" s="27"/>
      <c r="M5" s="27"/>
      <c r="N5" s="27"/>
      <c r="O5" s="28"/>
      <c r="P5" s="53"/>
      <c r="Q5" s="27"/>
      <c r="R5" s="29"/>
      <c r="S5" s="20"/>
    </row>
    <row r="6" spans="2:28" ht="15" customHeight="1" x14ac:dyDescent="0.25">
      <c r="B6" s="3"/>
      <c r="C6" s="26"/>
      <c r="D6" s="27"/>
      <c r="E6" s="27"/>
      <c r="F6" s="27"/>
      <c r="G6" s="27"/>
      <c r="H6" s="27"/>
      <c r="I6" s="27"/>
      <c r="J6" s="27"/>
      <c r="K6" s="27"/>
      <c r="L6" s="27"/>
      <c r="M6" s="27"/>
      <c r="N6" s="27"/>
      <c r="O6" s="28"/>
      <c r="P6" s="53"/>
      <c r="Q6" s="27"/>
      <c r="R6" s="29"/>
      <c r="S6" s="20"/>
      <c r="U6" s="35"/>
      <c r="W6" s="33" t="s">
        <v>9</v>
      </c>
      <c r="X6" s="33" t="s">
        <v>10</v>
      </c>
      <c r="Y6" s="33"/>
      <c r="Z6" s="33" t="s">
        <v>0</v>
      </c>
      <c r="AB6" s="18"/>
    </row>
    <row r="7" spans="2:28" ht="15" customHeight="1" x14ac:dyDescent="0.25">
      <c r="B7" s="3"/>
      <c r="C7" s="26"/>
      <c r="D7" s="27"/>
      <c r="E7" s="27"/>
      <c r="F7" s="27"/>
      <c r="G7" s="27"/>
      <c r="H7" s="27"/>
      <c r="I7" s="27"/>
      <c r="J7" s="27"/>
      <c r="K7" s="27"/>
      <c r="L7" s="27"/>
      <c r="M7" s="27"/>
      <c r="N7" s="27"/>
      <c r="O7" s="28"/>
      <c r="P7" s="53"/>
      <c r="Q7" s="27"/>
      <c r="R7" s="29"/>
      <c r="S7" s="20"/>
      <c r="V7" s="32"/>
      <c r="W7" s="33">
        <f>COUNTIF($Q$17:$Q$352,"ALTA")</f>
        <v>155</v>
      </c>
      <c r="X7" s="33">
        <f>COUNTIF($Q$17:$Q$352,"Baixa")</f>
        <v>106</v>
      </c>
      <c r="Y7" s="33"/>
      <c r="Z7" s="33">
        <f>W7+X7</f>
        <v>261</v>
      </c>
    </row>
    <row r="8" spans="2:28" ht="15" customHeight="1" x14ac:dyDescent="0.25">
      <c r="B8" s="3"/>
      <c r="C8" s="26"/>
      <c r="D8" s="27"/>
      <c r="E8" s="27"/>
      <c r="F8" s="27"/>
      <c r="G8" s="27"/>
      <c r="H8" s="27"/>
      <c r="I8" s="27"/>
      <c r="J8" s="27"/>
      <c r="K8" s="27"/>
      <c r="L8" s="27"/>
      <c r="M8" s="27"/>
      <c r="N8" s="27"/>
      <c r="O8" s="28"/>
      <c r="P8" s="53"/>
      <c r="Q8" s="27"/>
      <c r="R8" s="29"/>
      <c r="S8" s="20"/>
      <c r="W8" s="34">
        <f>W7/Z7</f>
        <v>0.5938697318007663</v>
      </c>
      <c r="X8" s="34">
        <f>X7/Z7</f>
        <v>0.4061302681992337</v>
      </c>
      <c r="Y8" s="33"/>
      <c r="Z8" s="33"/>
    </row>
    <row r="9" spans="2:28" ht="15" customHeight="1" x14ac:dyDescent="0.25">
      <c r="B9" s="3"/>
      <c r="C9" s="26"/>
      <c r="D9" s="27"/>
      <c r="E9" s="27"/>
      <c r="F9" s="27"/>
      <c r="G9" s="27"/>
      <c r="H9" s="27"/>
      <c r="I9" s="27"/>
      <c r="J9" s="27"/>
      <c r="K9" s="27"/>
      <c r="L9" s="27"/>
      <c r="M9" s="27"/>
      <c r="N9" s="27"/>
      <c r="O9" s="28"/>
      <c r="P9" s="53"/>
      <c r="Q9" s="27"/>
      <c r="R9" s="29"/>
      <c r="S9" s="20"/>
      <c r="U9" s="43">
        <f>COUNTIF(D17:D352,"*34*")</f>
        <v>35</v>
      </c>
      <c r="V9" s="49" t="s">
        <v>361</v>
      </c>
      <c r="W9" s="45">
        <f>SUMIF(D17:D352,"=*34*",E17:E352)/U9</f>
        <v>4.628571428571429</v>
      </c>
      <c r="X9" s="43"/>
      <c r="Y9" s="18"/>
      <c r="Z9" s="18"/>
    </row>
    <row r="10" spans="2:28" ht="15" customHeight="1" x14ac:dyDescent="0.25">
      <c r="B10" s="3"/>
      <c r="C10" s="26"/>
      <c r="D10" s="27"/>
      <c r="E10" s="27"/>
      <c r="F10" s="27"/>
      <c r="G10" s="27"/>
      <c r="H10" s="27"/>
      <c r="I10" s="27"/>
      <c r="J10" s="27"/>
      <c r="K10" s="27"/>
      <c r="L10" s="27"/>
      <c r="M10" s="27"/>
      <c r="N10" s="27"/>
      <c r="O10" s="28"/>
      <c r="P10" s="53"/>
      <c r="Q10" s="27"/>
      <c r="R10" s="29"/>
      <c r="S10" s="20"/>
      <c r="U10" s="46">
        <f>W10/U9</f>
        <v>0.45714285714285713</v>
      </c>
      <c r="V10" s="44" t="s">
        <v>9</v>
      </c>
      <c r="W10" s="47">
        <f>COUNTIFS(D17:D352,"=*34*",Q17:Q352,"Alta")</f>
        <v>16</v>
      </c>
      <c r="X10" s="48">
        <f>U9-W10</f>
        <v>19</v>
      </c>
    </row>
    <row r="11" spans="2:28" ht="31.5" customHeight="1" x14ac:dyDescent="0.25">
      <c r="B11" s="3"/>
      <c r="C11" s="62" t="s">
        <v>2</v>
      </c>
      <c r="D11" s="62"/>
      <c r="E11" s="62"/>
      <c r="F11" s="62"/>
      <c r="G11" s="62"/>
      <c r="H11" s="62"/>
      <c r="I11" s="62"/>
      <c r="J11" s="62"/>
      <c r="K11" s="62"/>
      <c r="L11" s="62"/>
      <c r="M11" s="62"/>
      <c r="N11" s="62"/>
      <c r="O11" s="62"/>
      <c r="P11" s="62"/>
      <c r="Q11" s="62"/>
      <c r="R11" s="63"/>
      <c r="S11" s="4"/>
    </row>
    <row r="12" spans="2:28" ht="136.5" customHeight="1" x14ac:dyDescent="0.25">
      <c r="B12" s="3"/>
      <c r="C12" s="64" t="s">
        <v>391</v>
      </c>
      <c r="D12" s="65"/>
      <c r="E12" s="65"/>
      <c r="F12" s="65"/>
      <c r="G12" s="65"/>
      <c r="H12" s="65"/>
      <c r="I12" s="65"/>
      <c r="J12" s="65"/>
      <c r="K12" s="65"/>
      <c r="L12" s="65"/>
      <c r="M12" s="65"/>
      <c r="N12" s="65"/>
      <c r="O12" s="65"/>
      <c r="P12" s="65"/>
      <c r="Q12" s="65"/>
      <c r="R12" s="66"/>
      <c r="S12" s="20"/>
    </row>
    <row r="13" spans="2:28" ht="15" customHeight="1" x14ac:dyDescent="0.25">
      <c r="B13" s="3"/>
      <c r="C13" s="39"/>
      <c r="D13" s="40"/>
      <c r="E13" s="40"/>
      <c r="F13" s="40"/>
      <c r="G13" s="40"/>
      <c r="H13" s="40"/>
      <c r="I13" s="40"/>
      <c r="J13" s="40"/>
      <c r="K13" s="40"/>
      <c r="L13" s="40"/>
      <c r="M13" s="40"/>
      <c r="N13" s="40"/>
      <c r="O13" s="40"/>
      <c r="P13" s="40"/>
      <c r="Q13" s="41"/>
      <c r="R13" s="42" t="s">
        <v>397</v>
      </c>
      <c r="S13" s="20"/>
    </row>
    <row r="14" spans="2:28" ht="15" customHeight="1" x14ac:dyDescent="0.25">
      <c r="B14" s="3"/>
      <c r="C14" s="39"/>
      <c r="D14" s="40"/>
      <c r="E14" s="40"/>
      <c r="F14" s="40"/>
      <c r="G14" s="40"/>
      <c r="H14" s="40"/>
      <c r="I14" s="40"/>
      <c r="J14" s="40"/>
      <c r="K14" s="40"/>
      <c r="L14" s="40"/>
      <c r="M14" s="40"/>
      <c r="N14" s="40"/>
      <c r="O14" s="40"/>
      <c r="P14" s="40"/>
      <c r="Q14" s="41"/>
      <c r="R14" s="42" t="s">
        <v>396</v>
      </c>
      <c r="S14" s="20"/>
    </row>
    <row r="15" spans="2:28" ht="38.450000000000003" customHeight="1" x14ac:dyDescent="0.25">
      <c r="B15" s="3"/>
      <c r="C15" s="21"/>
      <c r="D15" s="30" t="s">
        <v>7</v>
      </c>
      <c r="E15" s="22"/>
      <c r="F15" s="22"/>
      <c r="G15" s="22"/>
      <c r="H15" s="22"/>
      <c r="I15" s="22"/>
      <c r="J15" s="22" t="s">
        <v>3</v>
      </c>
      <c r="K15" s="22"/>
      <c r="L15" s="22"/>
      <c r="M15" s="22"/>
      <c r="N15" s="22"/>
      <c r="O15" s="23"/>
      <c r="P15" s="23"/>
      <c r="Q15" s="22"/>
      <c r="R15" s="24">
        <v>46219</v>
      </c>
      <c r="S15" s="20"/>
      <c r="V15" s="1" t="s">
        <v>371</v>
      </c>
    </row>
    <row r="16" spans="2:28" ht="25.15" customHeight="1" x14ac:dyDescent="0.25">
      <c r="B16" s="3"/>
      <c r="C16" s="60" t="s">
        <v>0</v>
      </c>
      <c r="D16" s="60"/>
      <c r="E16" s="6" t="s">
        <v>376</v>
      </c>
      <c r="F16" s="60" t="s">
        <v>1</v>
      </c>
      <c r="G16" s="60"/>
      <c r="H16" s="60"/>
      <c r="I16" s="6"/>
      <c r="J16" s="61" t="s">
        <v>4</v>
      </c>
      <c r="K16" s="61"/>
      <c r="L16" s="61"/>
      <c r="M16" s="7"/>
      <c r="N16" s="7" t="s">
        <v>5</v>
      </c>
      <c r="O16" s="6" t="s">
        <v>6</v>
      </c>
      <c r="P16" s="6" t="s">
        <v>375</v>
      </c>
      <c r="Q16" s="5" t="s">
        <v>374</v>
      </c>
      <c r="R16" s="8" t="s">
        <v>8</v>
      </c>
      <c r="S16" s="4"/>
      <c r="V16" s="1" t="s">
        <v>209</v>
      </c>
      <c r="W16" s="1" t="str">
        <f>_xlfn.XLOOKUP(V16,D17:D352,R17:R352)</f>
        <v>MBRF3 está em clara tendência de baixa pelas médias de 21 e 200 dias e segue em movimento de baixa. Abaixo dos 15,04 pode buscar suportes 14 ou 12,96. Teria sinal de repique altista fechando acima dos 16,13 mirando resistências em 18,4 ou 20,47.</v>
      </c>
    </row>
    <row r="17" spans="2:260" s="12" customFormat="1" ht="65.099999999999994" customHeight="1" x14ac:dyDescent="0.25">
      <c r="B17" s="3"/>
      <c r="C17" s="9" t="s">
        <v>11</v>
      </c>
      <c r="D17" s="16" t="s">
        <v>12</v>
      </c>
      <c r="E17" s="16">
        <v>4</v>
      </c>
      <c r="F17" s="15">
        <v>15.13</v>
      </c>
      <c r="G17" s="15">
        <v>13.98</v>
      </c>
      <c r="H17" s="15">
        <v>12.84</v>
      </c>
      <c r="I17" s="14"/>
      <c r="J17" s="15">
        <v>17.45</v>
      </c>
      <c r="K17" s="15">
        <v>19.73</v>
      </c>
      <c r="L17" s="15">
        <v>23.43</v>
      </c>
      <c r="M17" s="54"/>
      <c r="N17" s="15">
        <v>51.075365439000002</v>
      </c>
      <c r="O17" s="15">
        <v>13.838461272</v>
      </c>
      <c r="P17" s="15" t="s">
        <v>13</v>
      </c>
      <c r="Q17" s="16" t="s">
        <v>16</v>
      </c>
      <c r="R17" s="37" t="s">
        <v>516</v>
      </c>
      <c r="S17" s="10"/>
      <c r="T17" s="11"/>
      <c r="U17" s="11"/>
      <c r="V17" s="11"/>
      <c r="W17" s="11" t="s">
        <v>348</v>
      </c>
      <c r="X17" s="11" t="s">
        <v>0</v>
      </c>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c r="IZ17" s="11"/>
    </row>
    <row r="18" spans="2:260" s="12" customFormat="1" ht="65.099999999999994" customHeight="1" x14ac:dyDescent="0.25">
      <c r="B18" s="3"/>
      <c r="C18" s="19" t="s">
        <v>14</v>
      </c>
      <c r="D18" s="17" t="s">
        <v>15</v>
      </c>
      <c r="E18" s="17">
        <v>7</v>
      </c>
      <c r="F18" s="14">
        <v>23.8</v>
      </c>
      <c r="G18" s="14">
        <v>22.51</v>
      </c>
      <c r="H18" s="14">
        <v>21.23</v>
      </c>
      <c r="I18" s="14"/>
      <c r="J18" s="14">
        <v>26.25</v>
      </c>
      <c r="K18" s="14">
        <v>28.81</v>
      </c>
      <c r="L18" s="14">
        <v>32.96</v>
      </c>
      <c r="M18" s="54"/>
      <c r="N18" s="14">
        <v>48.980588416000003</v>
      </c>
      <c r="O18" s="31">
        <v>15.000216590000001</v>
      </c>
      <c r="P18" s="31" t="s">
        <v>16</v>
      </c>
      <c r="Q18" s="17" t="s">
        <v>16</v>
      </c>
      <c r="R18" s="38" t="s">
        <v>517</v>
      </c>
      <c r="S18" s="10"/>
      <c r="T18" s="11"/>
      <c r="U18" s="11"/>
      <c r="V18" s="11"/>
      <c r="W18" s="36">
        <f>SUM(E17:E352)/X18</f>
        <v>4.5207547169811324</v>
      </c>
      <c r="X18" s="11">
        <f>COUNT(E17:E352)</f>
        <v>265</v>
      </c>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c r="IZ18" s="11"/>
    </row>
    <row r="19" spans="2:260" s="12" customFormat="1" ht="65.099999999999994" customHeight="1" x14ac:dyDescent="0.25">
      <c r="B19" s="3"/>
      <c r="C19" s="9" t="s">
        <v>352</v>
      </c>
      <c r="D19" s="16" t="s">
        <v>17</v>
      </c>
      <c r="E19" s="16">
        <v>4</v>
      </c>
      <c r="F19" s="15">
        <v>324.54000000000002</v>
      </c>
      <c r="G19" s="15">
        <v>247</v>
      </c>
      <c r="H19" s="15">
        <v>169.46</v>
      </c>
      <c r="I19" s="14"/>
      <c r="J19" s="15">
        <v>355.33</v>
      </c>
      <c r="K19" s="15">
        <v>510.4</v>
      </c>
      <c r="L19" s="15">
        <v>761.33</v>
      </c>
      <c r="M19" s="54"/>
      <c r="N19" s="15">
        <v>47.046255449</v>
      </c>
      <c r="O19" s="15">
        <v>27.749462966999999</v>
      </c>
      <c r="P19" s="15" t="s">
        <v>16</v>
      </c>
      <c r="Q19" s="16" t="s">
        <v>13</v>
      </c>
      <c r="R19" s="37" t="s">
        <v>518</v>
      </c>
      <c r="S19" s="10"/>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c r="IZ19" s="11"/>
    </row>
    <row r="20" spans="2:260" s="12" customFormat="1" ht="65.099999999999994" customHeight="1" x14ac:dyDescent="0.25">
      <c r="B20" s="3"/>
      <c r="C20" s="19" t="s">
        <v>411</v>
      </c>
      <c r="D20" s="17" t="s">
        <v>412</v>
      </c>
      <c r="E20" s="17">
        <v>7</v>
      </c>
      <c r="F20" s="14">
        <v>21.11</v>
      </c>
      <c r="G20" s="14">
        <v>18.3</v>
      </c>
      <c r="H20" s="14">
        <v>15.49</v>
      </c>
      <c r="I20" s="14"/>
      <c r="J20" s="14">
        <v>26.08</v>
      </c>
      <c r="K20" s="14">
        <v>31.69</v>
      </c>
      <c r="L20" s="14">
        <v>40.78</v>
      </c>
      <c r="M20" s="54"/>
      <c r="N20" s="14">
        <v>72.071142491000003</v>
      </c>
      <c r="O20" s="31">
        <v>4.9032929149999998</v>
      </c>
      <c r="P20" s="31" t="s">
        <v>13</v>
      </c>
      <c r="Q20" s="17" t="s">
        <v>16</v>
      </c>
      <c r="R20" s="38" t="s">
        <v>519</v>
      </c>
      <c r="S20" s="10"/>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c r="IZ20" s="11"/>
    </row>
    <row r="21" spans="2:260" s="12" customFormat="1" ht="65.099999999999994" customHeight="1" x14ac:dyDescent="0.25">
      <c r="B21" s="3"/>
      <c r="C21" s="9" t="s">
        <v>377</v>
      </c>
      <c r="D21" s="16" t="s">
        <v>378</v>
      </c>
      <c r="E21" s="16">
        <v>0</v>
      </c>
      <c r="F21" s="15">
        <v>4.51</v>
      </c>
      <c r="G21" s="15">
        <v>3.51</v>
      </c>
      <c r="H21" s="15">
        <v>2.5099999999999998</v>
      </c>
      <c r="I21" s="14"/>
      <c r="J21" s="15">
        <v>4.62</v>
      </c>
      <c r="K21" s="15">
        <v>6.61</v>
      </c>
      <c r="L21" s="15">
        <v>9.84</v>
      </c>
      <c r="M21" s="54"/>
      <c r="N21" s="15">
        <v>25.375301382</v>
      </c>
      <c r="O21" s="15">
        <v>2.0103819090999999</v>
      </c>
      <c r="P21" s="15" t="s">
        <v>13</v>
      </c>
      <c r="Q21" s="16" t="s">
        <v>13</v>
      </c>
      <c r="R21" s="37" t="s">
        <v>520</v>
      </c>
      <c r="S21" s="10"/>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c r="IZ21" s="11"/>
    </row>
    <row r="22" spans="2:260" s="12" customFormat="1" ht="65.099999999999994" customHeight="1" x14ac:dyDescent="0.25">
      <c r="B22" s="3"/>
      <c r="C22" s="19" t="s">
        <v>18</v>
      </c>
      <c r="D22" s="17" t="s">
        <v>19</v>
      </c>
      <c r="E22" s="17">
        <v>8</v>
      </c>
      <c r="F22" s="14">
        <v>28.01</v>
      </c>
      <c r="G22" s="14">
        <v>25.76</v>
      </c>
      <c r="H22" s="14">
        <v>23.52</v>
      </c>
      <c r="I22" s="14"/>
      <c r="J22" s="14">
        <v>33.15</v>
      </c>
      <c r="K22" s="14">
        <v>37.630000000000003</v>
      </c>
      <c r="L22" s="14">
        <v>44.9</v>
      </c>
      <c r="M22" s="54"/>
      <c r="N22" s="14">
        <v>58.313667152999997</v>
      </c>
      <c r="O22" s="31">
        <v>126.65431303999999</v>
      </c>
      <c r="P22" s="31" t="s">
        <v>16</v>
      </c>
      <c r="Q22" s="17" t="s">
        <v>16</v>
      </c>
      <c r="R22" s="38" t="s">
        <v>521</v>
      </c>
      <c r="S22" s="10"/>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c r="IZ22" s="11"/>
    </row>
    <row r="23" spans="2:260" s="12" customFormat="1" ht="65.099999999999994" customHeight="1" x14ac:dyDescent="0.25">
      <c r="B23" s="3"/>
      <c r="C23" s="9" t="s">
        <v>20</v>
      </c>
      <c r="D23" s="16" t="s">
        <v>21</v>
      </c>
      <c r="E23" s="16">
        <v>4</v>
      </c>
      <c r="F23" s="15">
        <v>12.01</v>
      </c>
      <c r="G23" s="15">
        <v>11.14</v>
      </c>
      <c r="H23" s="15">
        <v>10.28</v>
      </c>
      <c r="I23" s="14"/>
      <c r="J23" s="15">
        <v>12.3</v>
      </c>
      <c r="K23" s="15">
        <v>14.02</v>
      </c>
      <c r="L23" s="15">
        <v>16.809999999999999</v>
      </c>
      <c r="M23" s="54"/>
      <c r="N23" s="15">
        <v>46.384416111999997</v>
      </c>
      <c r="O23" s="15">
        <v>14.19342559</v>
      </c>
      <c r="P23" s="15" t="s">
        <v>16</v>
      </c>
      <c r="Q23" s="16" t="s">
        <v>13</v>
      </c>
      <c r="R23" s="37" t="s">
        <v>522</v>
      </c>
      <c r="S23" s="10"/>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c r="IZ23" s="11"/>
    </row>
    <row r="24" spans="2:260" s="12" customFormat="1" ht="65.099999999999994" customHeight="1" x14ac:dyDescent="0.25">
      <c r="B24" s="3"/>
      <c r="C24" s="19" t="s">
        <v>353</v>
      </c>
      <c r="D24" s="17" t="s">
        <v>22</v>
      </c>
      <c r="E24" s="17">
        <v>8</v>
      </c>
      <c r="F24" s="14">
        <v>151.30000000000001</v>
      </c>
      <c r="G24" s="14">
        <v>135.4</v>
      </c>
      <c r="H24" s="14">
        <v>119.51</v>
      </c>
      <c r="I24" s="14"/>
      <c r="J24" s="14">
        <v>170.57</v>
      </c>
      <c r="K24" s="14">
        <v>202.35</v>
      </c>
      <c r="L24" s="14">
        <v>253.79</v>
      </c>
      <c r="M24" s="54"/>
      <c r="N24" s="14">
        <v>58.964817101999998</v>
      </c>
      <c r="O24" s="31">
        <v>33.695307068000005</v>
      </c>
      <c r="P24" s="31" t="s">
        <v>16</v>
      </c>
      <c r="Q24" s="17" t="s">
        <v>16</v>
      </c>
      <c r="R24" s="38" t="s">
        <v>523</v>
      </c>
      <c r="S24" s="10"/>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c r="IZ24" s="11"/>
    </row>
    <row r="25" spans="2:260" s="12" customFormat="1" ht="65.099999999999994" customHeight="1" x14ac:dyDescent="0.25">
      <c r="B25" s="3"/>
      <c r="C25" s="9" t="s">
        <v>23</v>
      </c>
      <c r="D25" s="16" t="s">
        <v>24</v>
      </c>
      <c r="E25" s="16">
        <v>7</v>
      </c>
      <c r="F25" s="15">
        <v>33.71</v>
      </c>
      <c r="G25" s="15">
        <v>31.88</v>
      </c>
      <c r="H25" s="15">
        <v>30.05</v>
      </c>
      <c r="I25" s="14"/>
      <c r="J25" s="15">
        <v>36.869999999999997</v>
      </c>
      <c r="K25" s="15">
        <v>40.520000000000003</v>
      </c>
      <c r="L25" s="15">
        <v>46.44</v>
      </c>
      <c r="M25" s="54"/>
      <c r="N25" s="15">
        <v>61.488373215999999</v>
      </c>
      <c r="O25" s="15">
        <v>24.194557726999999</v>
      </c>
      <c r="P25" s="15" t="s">
        <v>16</v>
      </c>
      <c r="Q25" s="16" t="s">
        <v>16</v>
      </c>
      <c r="R25" s="37" t="s">
        <v>524</v>
      </c>
      <c r="S25" s="10"/>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c r="IZ25" s="11"/>
    </row>
    <row r="26" spans="2:260" s="12" customFormat="1" ht="65.099999999999994" customHeight="1" x14ac:dyDescent="0.25">
      <c r="B26" s="3"/>
      <c r="C26" s="19" t="s">
        <v>25</v>
      </c>
      <c r="D26" s="17" t="s">
        <v>26</v>
      </c>
      <c r="E26" s="17">
        <v>9</v>
      </c>
      <c r="F26" s="14">
        <v>62.9</v>
      </c>
      <c r="G26" s="14">
        <v>57.57</v>
      </c>
      <c r="H26" s="14">
        <v>52.25</v>
      </c>
      <c r="I26" s="14"/>
      <c r="J26" s="14">
        <v>69.37</v>
      </c>
      <c r="K26" s="14">
        <v>80.010000000000005</v>
      </c>
      <c r="L26" s="14">
        <v>97.24</v>
      </c>
      <c r="M26" s="54"/>
      <c r="N26" s="14">
        <v>62.829448300999999</v>
      </c>
      <c r="O26" s="31">
        <v>55.297652005000003</v>
      </c>
      <c r="P26" s="31" t="s">
        <v>16</v>
      </c>
      <c r="Q26" s="17" t="s">
        <v>16</v>
      </c>
      <c r="R26" s="38" t="s">
        <v>525</v>
      </c>
      <c r="S26" s="10"/>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c r="IZ26" s="11"/>
    </row>
    <row r="27" spans="2:260" s="12" customFormat="1" ht="65.099999999999994" customHeight="1" x14ac:dyDescent="0.25">
      <c r="B27" s="3"/>
      <c r="C27" s="9" t="s">
        <v>27</v>
      </c>
      <c r="D27" s="16" t="s">
        <v>28</v>
      </c>
      <c r="E27" s="16">
        <v>3</v>
      </c>
      <c r="F27" s="15">
        <v>15.35</v>
      </c>
      <c r="G27" s="15">
        <v>14.51</v>
      </c>
      <c r="H27" s="15">
        <v>13.67</v>
      </c>
      <c r="I27" s="14"/>
      <c r="J27" s="15">
        <v>15.73</v>
      </c>
      <c r="K27" s="15">
        <v>17.399999999999999</v>
      </c>
      <c r="L27" s="15">
        <v>20.11</v>
      </c>
      <c r="M27" s="54"/>
      <c r="N27" s="15">
        <v>31.543482714</v>
      </c>
      <c r="O27" s="15">
        <v>395.79312635999997</v>
      </c>
      <c r="P27" s="15" t="s">
        <v>16</v>
      </c>
      <c r="Q27" s="16" t="s">
        <v>13</v>
      </c>
      <c r="R27" s="37" t="s">
        <v>526</v>
      </c>
      <c r="S27" s="10"/>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c r="IZ27" s="11"/>
    </row>
    <row r="28" spans="2:260" s="12" customFormat="1" ht="65.099999999999994" customHeight="1" x14ac:dyDescent="0.25">
      <c r="B28" s="3"/>
      <c r="C28" s="19" t="s">
        <v>31</v>
      </c>
      <c r="D28" s="17" t="s">
        <v>32</v>
      </c>
      <c r="E28" s="17">
        <v>0</v>
      </c>
      <c r="F28" s="14">
        <v>3.66</v>
      </c>
      <c r="G28" s="14">
        <v>2.2599999999999998</v>
      </c>
      <c r="H28" s="14">
        <v>0.86</v>
      </c>
      <c r="I28" s="14"/>
      <c r="J28" s="14">
        <v>3.8</v>
      </c>
      <c r="K28" s="14">
        <v>6.59</v>
      </c>
      <c r="L28" s="14">
        <v>11.11</v>
      </c>
      <c r="M28" s="54"/>
      <c r="N28" s="14">
        <v>38.870001821999999</v>
      </c>
      <c r="O28" s="31">
        <v>7.6190478635999996</v>
      </c>
      <c r="P28" s="31" t="s">
        <v>13</v>
      </c>
      <c r="Q28" s="17" t="s">
        <v>13</v>
      </c>
      <c r="R28" s="38" t="s">
        <v>527</v>
      </c>
      <c r="S28" s="10"/>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c r="IZ28" s="11"/>
    </row>
    <row r="29" spans="2:260" s="12" customFormat="1" ht="65.099999999999994" customHeight="1" x14ac:dyDescent="0.25">
      <c r="B29" s="3"/>
      <c r="C29" s="9" t="s">
        <v>33</v>
      </c>
      <c r="D29" s="16" t="s">
        <v>34</v>
      </c>
      <c r="E29" s="16">
        <v>1</v>
      </c>
      <c r="F29" s="15">
        <v>1.92</v>
      </c>
      <c r="G29" s="15">
        <v>1.05</v>
      </c>
      <c r="H29" s="15">
        <v>0.19</v>
      </c>
      <c r="I29" s="14"/>
      <c r="J29" s="15">
        <v>2.1</v>
      </c>
      <c r="K29" s="15">
        <v>3.82</v>
      </c>
      <c r="L29" s="15">
        <v>6.61</v>
      </c>
      <c r="M29" s="54"/>
      <c r="N29" s="15">
        <v>22.775368513</v>
      </c>
      <c r="O29" s="15">
        <v>24.195764226999998</v>
      </c>
      <c r="P29" s="15" t="s">
        <v>13</v>
      </c>
      <c r="Q29" s="16" t="s">
        <v>13</v>
      </c>
      <c r="R29" s="37" t="s">
        <v>528</v>
      </c>
      <c r="S29" s="10"/>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c r="IZ29" s="11"/>
    </row>
    <row r="30" spans="2:260" s="12" customFormat="1" ht="65.099999999999994" customHeight="1" x14ac:dyDescent="0.25">
      <c r="B30" s="3"/>
      <c r="C30" s="19" t="s">
        <v>35</v>
      </c>
      <c r="D30" s="17" t="s">
        <v>36</v>
      </c>
      <c r="E30" s="17">
        <v>9</v>
      </c>
      <c r="F30" s="14">
        <v>80.010000000000005</v>
      </c>
      <c r="G30" s="14">
        <v>73.790000000000006</v>
      </c>
      <c r="H30" s="14">
        <v>67.58</v>
      </c>
      <c r="I30" s="14"/>
      <c r="J30" s="14">
        <v>83.48</v>
      </c>
      <c r="K30" s="14">
        <v>95.9</v>
      </c>
      <c r="L30" s="14">
        <v>116</v>
      </c>
      <c r="M30" s="54"/>
      <c r="N30" s="14">
        <v>67.585661384999995</v>
      </c>
      <c r="O30" s="31">
        <v>21.313950057</v>
      </c>
      <c r="P30" s="31" t="s">
        <v>16</v>
      </c>
      <c r="Q30" s="17" t="s">
        <v>16</v>
      </c>
      <c r="R30" s="38" t="s">
        <v>529</v>
      </c>
      <c r="S30" s="10"/>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c r="IZ30" s="11"/>
    </row>
    <row r="31" spans="2:260" s="12" customFormat="1" ht="65.099999999999994" customHeight="1" x14ac:dyDescent="0.25">
      <c r="B31" s="3"/>
      <c r="C31" s="9" t="s">
        <v>413</v>
      </c>
      <c r="D31" s="16" t="s">
        <v>414</v>
      </c>
      <c r="E31" s="16">
        <v>3</v>
      </c>
      <c r="F31" s="15">
        <v>283.55</v>
      </c>
      <c r="G31" s="15">
        <v>217.34</v>
      </c>
      <c r="H31" s="15">
        <v>151.13999999999999</v>
      </c>
      <c r="I31" s="14"/>
      <c r="J31" s="15">
        <v>310.01</v>
      </c>
      <c r="K31" s="15">
        <v>442.41</v>
      </c>
      <c r="L31" s="15">
        <v>656.65</v>
      </c>
      <c r="M31" s="54"/>
      <c r="N31" s="15">
        <v>42.612113727999997</v>
      </c>
      <c r="O31" s="15">
        <v>3.2902071245000002</v>
      </c>
      <c r="P31" s="15" t="s">
        <v>16</v>
      </c>
      <c r="Q31" s="16" t="s">
        <v>13</v>
      </c>
      <c r="R31" s="37" t="s">
        <v>530</v>
      </c>
      <c r="S31" s="10"/>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c r="IZ31" s="11"/>
    </row>
    <row r="32" spans="2:260" s="12" customFormat="1" ht="65.099999999999994" customHeight="1" x14ac:dyDescent="0.25">
      <c r="B32" s="3"/>
      <c r="C32" s="19" t="s">
        <v>407</v>
      </c>
      <c r="D32" s="17" t="s">
        <v>408</v>
      </c>
      <c r="E32" s="17">
        <v>4</v>
      </c>
      <c r="F32" s="14">
        <v>3.31</v>
      </c>
      <c r="G32" s="14">
        <v>2.2999999999999998</v>
      </c>
      <c r="H32" s="14">
        <v>1.29</v>
      </c>
      <c r="I32" s="14"/>
      <c r="J32" s="14">
        <v>5.97</v>
      </c>
      <c r="K32" s="14">
        <v>7.98</v>
      </c>
      <c r="L32" s="14">
        <v>11.24</v>
      </c>
      <c r="M32" s="54"/>
      <c r="N32" s="14">
        <v>62.719746432000001</v>
      </c>
      <c r="O32" s="31">
        <v>2.7605365000000002</v>
      </c>
      <c r="P32" s="31" t="s">
        <v>13</v>
      </c>
      <c r="Q32" s="17" t="s">
        <v>16</v>
      </c>
      <c r="R32" s="38" t="s">
        <v>531</v>
      </c>
      <c r="S32" s="10"/>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c r="IZ32" s="11"/>
    </row>
    <row r="33" spans="2:260" s="12" customFormat="1" ht="65.099999999999994" customHeight="1" x14ac:dyDescent="0.25">
      <c r="B33" s="3"/>
      <c r="C33" s="9" t="s">
        <v>379</v>
      </c>
      <c r="D33" s="16" t="s">
        <v>380</v>
      </c>
      <c r="E33" s="16">
        <v>5</v>
      </c>
      <c r="F33" s="15">
        <v>160.88</v>
      </c>
      <c r="G33" s="15">
        <v>138.84</v>
      </c>
      <c r="H33" s="15">
        <v>116.81</v>
      </c>
      <c r="I33" s="14"/>
      <c r="J33" s="15">
        <v>169.99</v>
      </c>
      <c r="K33" s="15">
        <v>214.05</v>
      </c>
      <c r="L33" s="15">
        <v>285.35000000000002</v>
      </c>
      <c r="M33" s="54"/>
      <c r="N33" s="15">
        <v>48.620318611999998</v>
      </c>
      <c r="O33" s="15">
        <v>5.9043162549999995</v>
      </c>
      <c r="P33" s="15" t="s">
        <v>16</v>
      </c>
      <c r="Q33" s="16" t="s">
        <v>13</v>
      </c>
      <c r="R33" s="37" t="s">
        <v>532</v>
      </c>
      <c r="S33" s="10"/>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c r="IZ33" s="11"/>
    </row>
    <row r="34" spans="2:260" s="12" customFormat="1" ht="65.099999999999994" customHeight="1" x14ac:dyDescent="0.25">
      <c r="B34" s="3"/>
      <c r="C34" s="19" t="s">
        <v>37</v>
      </c>
      <c r="D34" s="17" t="s">
        <v>38</v>
      </c>
      <c r="E34" s="17">
        <v>8</v>
      </c>
      <c r="F34" s="14">
        <v>8.56</v>
      </c>
      <c r="G34" s="14">
        <v>7.68</v>
      </c>
      <c r="H34" s="14">
        <v>6.8</v>
      </c>
      <c r="I34" s="14"/>
      <c r="J34" s="14">
        <v>10.199999999999999</v>
      </c>
      <c r="K34" s="14">
        <v>11.95</v>
      </c>
      <c r="L34" s="14">
        <v>14.79</v>
      </c>
      <c r="M34" s="54"/>
      <c r="N34" s="14">
        <v>53.884581494000003</v>
      </c>
      <c r="O34" s="31">
        <v>78.077780226999991</v>
      </c>
      <c r="P34" s="31" t="s">
        <v>16</v>
      </c>
      <c r="Q34" s="17" t="s">
        <v>16</v>
      </c>
      <c r="R34" s="38" t="s">
        <v>533</v>
      </c>
      <c r="S34" s="10"/>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c r="IZ34" s="11"/>
    </row>
    <row r="35" spans="2:260" s="12" customFormat="1" ht="65.099999999999994" customHeight="1" x14ac:dyDescent="0.25">
      <c r="B35" s="3"/>
      <c r="C35" s="9" t="s">
        <v>39</v>
      </c>
      <c r="D35" s="16" t="s">
        <v>40</v>
      </c>
      <c r="E35" s="16">
        <v>0</v>
      </c>
      <c r="F35" s="15">
        <v>91.6</v>
      </c>
      <c r="G35" s="15">
        <v>63.65</v>
      </c>
      <c r="H35" s="15">
        <v>35.71</v>
      </c>
      <c r="I35" s="14"/>
      <c r="J35" s="15">
        <v>97.74</v>
      </c>
      <c r="K35" s="15">
        <v>153.62</v>
      </c>
      <c r="L35" s="15">
        <v>244.04</v>
      </c>
      <c r="M35" s="54"/>
      <c r="N35" s="15">
        <v>36.448306082000002</v>
      </c>
      <c r="O35" s="15">
        <v>90.855730785999995</v>
      </c>
      <c r="P35" s="15" t="s">
        <v>13</v>
      </c>
      <c r="Q35" s="16" t="s">
        <v>13</v>
      </c>
      <c r="R35" s="37" t="s">
        <v>534</v>
      </c>
      <c r="S35" s="10"/>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c r="IZ35" s="11"/>
    </row>
    <row r="36" spans="2:260" s="12" customFormat="1" ht="65.099999999999994" customHeight="1" x14ac:dyDescent="0.25">
      <c r="B36" s="3"/>
      <c r="C36" s="19" t="s">
        <v>41</v>
      </c>
      <c r="D36" s="17" t="s">
        <v>42</v>
      </c>
      <c r="E36" s="17">
        <v>7</v>
      </c>
      <c r="F36" s="14">
        <v>11.8</v>
      </c>
      <c r="G36" s="14">
        <v>10.71</v>
      </c>
      <c r="H36" s="14">
        <v>9.6300000000000008</v>
      </c>
      <c r="I36" s="14"/>
      <c r="J36" s="14">
        <v>14.66</v>
      </c>
      <c r="K36" s="14">
        <v>16.82</v>
      </c>
      <c r="L36" s="14">
        <v>20.32</v>
      </c>
      <c r="M36" s="54"/>
      <c r="N36" s="14">
        <v>49.859884557000001</v>
      </c>
      <c r="O36" s="31">
        <v>30.239033772999999</v>
      </c>
      <c r="P36" s="31" t="s">
        <v>16</v>
      </c>
      <c r="Q36" s="17" t="s">
        <v>16</v>
      </c>
      <c r="R36" s="38" t="s">
        <v>535</v>
      </c>
      <c r="S36" s="10"/>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c r="IZ36" s="11"/>
    </row>
    <row r="37" spans="2:260" s="12" customFormat="1" ht="65.099999999999994" customHeight="1" x14ac:dyDescent="0.25">
      <c r="B37" s="3"/>
      <c r="C37" s="9" t="s">
        <v>43</v>
      </c>
      <c r="D37" s="16" t="s">
        <v>44</v>
      </c>
      <c r="E37" s="16">
        <v>0</v>
      </c>
      <c r="F37" s="15">
        <v>49.93</v>
      </c>
      <c r="G37" s="15">
        <v>44.34</v>
      </c>
      <c r="H37" s="15">
        <v>38.75</v>
      </c>
      <c r="I37" s="14"/>
      <c r="J37" s="15">
        <v>52.75</v>
      </c>
      <c r="K37" s="15">
        <v>63.92</v>
      </c>
      <c r="L37" s="15">
        <v>82</v>
      </c>
      <c r="M37" s="54"/>
      <c r="N37" s="15">
        <v>33.756011536999999</v>
      </c>
      <c r="O37" s="15">
        <v>556.75429264000002</v>
      </c>
      <c r="P37" s="15" t="s">
        <v>13</v>
      </c>
      <c r="Q37" s="16" t="s">
        <v>13</v>
      </c>
      <c r="R37" s="37" t="s">
        <v>536</v>
      </c>
      <c r="S37" s="10"/>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c r="IZ37" s="11"/>
    </row>
    <row r="38" spans="2:260" s="12" customFormat="1" ht="65.099999999999994" customHeight="1" x14ac:dyDescent="0.25">
      <c r="B38" s="3"/>
      <c r="C38" s="19" t="s">
        <v>43</v>
      </c>
      <c r="D38" s="17" t="s">
        <v>45</v>
      </c>
      <c r="E38" s="17">
        <v>0</v>
      </c>
      <c r="F38" s="14">
        <v>48.65</v>
      </c>
      <c r="G38" s="14">
        <v>43.32</v>
      </c>
      <c r="H38" s="14">
        <v>37.99</v>
      </c>
      <c r="I38" s="14"/>
      <c r="J38" s="14">
        <v>51.41</v>
      </c>
      <c r="K38" s="14">
        <v>62.06</v>
      </c>
      <c r="L38" s="14">
        <v>79.3</v>
      </c>
      <c r="M38" s="54"/>
      <c r="N38" s="14">
        <v>33.336051904000001</v>
      </c>
      <c r="O38" s="31">
        <v>76.010520726999999</v>
      </c>
      <c r="P38" s="31" t="s">
        <v>13</v>
      </c>
      <c r="Q38" s="17" t="s">
        <v>13</v>
      </c>
      <c r="R38" s="38" t="s">
        <v>537</v>
      </c>
      <c r="S38" s="10"/>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c r="IZ38" s="11"/>
    </row>
    <row r="39" spans="2:260" s="12" customFormat="1" ht="65.099999999999994" customHeight="1" x14ac:dyDescent="0.25">
      <c r="B39" s="3"/>
      <c r="C39" s="9" t="s">
        <v>415</v>
      </c>
      <c r="D39" s="16" t="s">
        <v>416</v>
      </c>
      <c r="E39" s="16">
        <v>0</v>
      </c>
      <c r="F39" s="15">
        <v>1.2</v>
      </c>
      <c r="G39" s="15">
        <v>0.2</v>
      </c>
      <c r="H39" s="15">
        <v>-0.79</v>
      </c>
      <c r="I39" s="14"/>
      <c r="J39" s="15">
        <v>1.31</v>
      </c>
      <c r="K39" s="15">
        <v>3.3</v>
      </c>
      <c r="L39" s="15">
        <v>6.53</v>
      </c>
      <c r="M39" s="54"/>
      <c r="N39" s="15">
        <v>27.939851867000002</v>
      </c>
      <c r="O39" s="15">
        <v>1.6862910909</v>
      </c>
      <c r="P39" s="15" t="s">
        <v>13</v>
      </c>
      <c r="Q39" s="16" t="s">
        <v>13</v>
      </c>
      <c r="R39" s="37" t="s">
        <v>538</v>
      </c>
      <c r="S39" s="10"/>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c r="IZ39" s="11"/>
    </row>
    <row r="40" spans="2:260" s="12" customFormat="1" ht="65.099999999999994" customHeight="1" x14ac:dyDescent="0.25">
      <c r="B40" s="3"/>
      <c r="C40" s="19" t="s">
        <v>367</v>
      </c>
      <c r="D40" s="17" t="s">
        <v>368</v>
      </c>
      <c r="E40" s="17">
        <v>0</v>
      </c>
      <c r="F40" s="14">
        <v>21.9</v>
      </c>
      <c r="G40" s="14">
        <v>10.51</v>
      </c>
      <c r="H40" s="14">
        <v>-0.86</v>
      </c>
      <c r="I40" s="14"/>
      <c r="J40" s="14">
        <v>22.6</v>
      </c>
      <c r="K40" s="14">
        <v>45.36</v>
      </c>
      <c r="L40" s="14">
        <v>82.19</v>
      </c>
      <c r="M40" s="54"/>
      <c r="N40" s="14">
        <v>36.726719572999997</v>
      </c>
      <c r="O40" s="31">
        <v>2.6284361818000002</v>
      </c>
      <c r="P40" s="31" t="s">
        <v>13</v>
      </c>
      <c r="Q40" s="17" t="s">
        <v>13</v>
      </c>
      <c r="R40" s="38" t="s">
        <v>539</v>
      </c>
      <c r="S40" s="10"/>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c r="IZ40" s="11"/>
    </row>
    <row r="41" spans="2:260" s="12" customFormat="1" ht="65.099999999999994" customHeight="1" x14ac:dyDescent="0.25">
      <c r="B41" s="3"/>
      <c r="C41" s="9" t="s">
        <v>46</v>
      </c>
      <c r="D41" s="16" t="s">
        <v>47</v>
      </c>
      <c r="E41" s="16">
        <v>4</v>
      </c>
      <c r="F41" s="15">
        <v>18.54</v>
      </c>
      <c r="G41" s="15">
        <v>14.59</v>
      </c>
      <c r="H41" s="15">
        <v>10.65</v>
      </c>
      <c r="I41" s="14"/>
      <c r="J41" s="15">
        <v>28.86</v>
      </c>
      <c r="K41" s="15">
        <v>36.74</v>
      </c>
      <c r="L41" s="15">
        <v>49.5</v>
      </c>
      <c r="M41" s="54"/>
      <c r="N41" s="15">
        <v>54.250969193000003</v>
      </c>
      <c r="O41" s="15">
        <v>48.899073682000001</v>
      </c>
      <c r="P41" s="15" t="s">
        <v>13</v>
      </c>
      <c r="Q41" s="16" t="s">
        <v>16</v>
      </c>
      <c r="R41" s="37" t="s">
        <v>540</v>
      </c>
      <c r="S41" s="10"/>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c r="IZ41" s="11"/>
    </row>
    <row r="42" spans="2:260" s="12" customFormat="1" ht="65.099999999999994" customHeight="1" x14ac:dyDescent="0.25">
      <c r="B42" s="3"/>
      <c r="C42" s="19" t="s">
        <v>48</v>
      </c>
      <c r="D42" s="17" t="s">
        <v>49</v>
      </c>
      <c r="E42" s="17">
        <v>9</v>
      </c>
      <c r="F42" s="14">
        <v>15.42</v>
      </c>
      <c r="G42" s="14">
        <v>13.55</v>
      </c>
      <c r="H42" s="14">
        <v>11.69</v>
      </c>
      <c r="I42" s="14"/>
      <c r="J42" s="14">
        <v>20.02</v>
      </c>
      <c r="K42" s="14">
        <v>23.74</v>
      </c>
      <c r="L42" s="14">
        <v>29.77</v>
      </c>
      <c r="M42" s="54"/>
      <c r="N42" s="14">
        <v>66.203063682999996</v>
      </c>
      <c r="O42" s="31">
        <v>588.51255318000005</v>
      </c>
      <c r="P42" s="31" t="s">
        <v>16</v>
      </c>
      <c r="Q42" s="17" t="s">
        <v>16</v>
      </c>
      <c r="R42" s="38" t="s">
        <v>541</v>
      </c>
      <c r="S42" s="10"/>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c r="IZ42" s="11"/>
    </row>
    <row r="43" spans="2:260" s="12" customFormat="1" ht="65.099999999999994" customHeight="1" x14ac:dyDescent="0.25">
      <c r="B43" s="3"/>
      <c r="C43" s="9" t="s">
        <v>50</v>
      </c>
      <c r="D43" s="16" t="s">
        <v>51</v>
      </c>
      <c r="E43" s="16">
        <v>10</v>
      </c>
      <c r="F43" s="15">
        <v>5.24</v>
      </c>
      <c r="G43" s="15">
        <v>4.8600000000000003</v>
      </c>
      <c r="H43" s="15">
        <v>4.49</v>
      </c>
      <c r="I43" s="14"/>
      <c r="J43" s="15">
        <v>5.82</v>
      </c>
      <c r="K43" s="15">
        <v>6.56</v>
      </c>
      <c r="L43" s="15">
        <v>7.75</v>
      </c>
      <c r="M43" s="54"/>
      <c r="N43" s="15">
        <v>58.494156603999997</v>
      </c>
      <c r="O43" s="15">
        <v>6.6240011818000006</v>
      </c>
      <c r="P43" s="15" t="s">
        <v>16</v>
      </c>
      <c r="Q43" s="16" t="s">
        <v>16</v>
      </c>
      <c r="R43" s="37" t="s">
        <v>542</v>
      </c>
      <c r="S43" s="10"/>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c r="IZ43" s="11"/>
    </row>
    <row r="44" spans="2:260" s="12" customFormat="1" ht="65.099999999999994" customHeight="1" x14ac:dyDescent="0.25">
      <c r="B44" s="3"/>
      <c r="C44" s="19" t="s">
        <v>52</v>
      </c>
      <c r="D44" s="17" t="s">
        <v>53</v>
      </c>
      <c r="E44" s="17">
        <v>4</v>
      </c>
      <c r="F44" s="14">
        <v>14.26</v>
      </c>
      <c r="G44" s="14">
        <v>12.56</v>
      </c>
      <c r="H44" s="14">
        <v>10.87</v>
      </c>
      <c r="I44" s="14"/>
      <c r="J44" s="14">
        <v>18.62</v>
      </c>
      <c r="K44" s="14">
        <v>22</v>
      </c>
      <c r="L44" s="14">
        <v>27.47</v>
      </c>
      <c r="M44" s="54"/>
      <c r="N44" s="14">
        <v>58.394425708</v>
      </c>
      <c r="O44" s="31">
        <v>21.947410409</v>
      </c>
      <c r="P44" s="31" t="s">
        <v>13</v>
      </c>
      <c r="Q44" s="17" t="s">
        <v>16</v>
      </c>
      <c r="R44" s="38" t="s">
        <v>543</v>
      </c>
      <c r="S44" s="10"/>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c r="IZ44" s="11"/>
    </row>
    <row r="45" spans="2:260" s="12" customFormat="1" ht="65.099999999999994" customHeight="1" x14ac:dyDescent="0.25">
      <c r="B45" s="3"/>
      <c r="C45" s="9" t="s">
        <v>54</v>
      </c>
      <c r="D45" s="16" t="s">
        <v>55</v>
      </c>
      <c r="E45" s="16">
        <v>9</v>
      </c>
      <c r="F45" s="15">
        <v>40.159999999999997</v>
      </c>
      <c r="G45" s="15">
        <v>37.94</v>
      </c>
      <c r="H45" s="15">
        <v>35.729999999999997</v>
      </c>
      <c r="I45" s="14"/>
      <c r="J45" s="15">
        <v>40.729999999999997</v>
      </c>
      <c r="K45" s="15">
        <v>45.15</v>
      </c>
      <c r="L45" s="15">
        <v>52.31</v>
      </c>
      <c r="M45" s="54"/>
      <c r="N45" s="15">
        <v>77.280770646999997</v>
      </c>
      <c r="O45" s="15">
        <v>241.64079482</v>
      </c>
      <c r="P45" s="15" t="s">
        <v>16</v>
      </c>
      <c r="Q45" s="16" t="s">
        <v>16</v>
      </c>
      <c r="R45" s="37" t="s">
        <v>544</v>
      </c>
      <c r="S45" s="10"/>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c r="IZ45" s="11"/>
    </row>
    <row r="46" spans="2:260" s="12" customFormat="1" ht="65.099999999999994" customHeight="1" x14ac:dyDescent="0.25">
      <c r="B46" s="3"/>
      <c r="C46" s="19" t="s">
        <v>56</v>
      </c>
      <c r="D46" s="17" t="s">
        <v>57</v>
      </c>
      <c r="E46" s="17">
        <v>9</v>
      </c>
      <c r="F46" s="14">
        <v>23.23</v>
      </c>
      <c r="G46" s="14">
        <v>21.13</v>
      </c>
      <c r="H46" s="14">
        <v>19.03</v>
      </c>
      <c r="I46" s="14"/>
      <c r="J46" s="14">
        <v>28.41</v>
      </c>
      <c r="K46" s="14">
        <v>32.6</v>
      </c>
      <c r="L46" s="14">
        <v>39.39</v>
      </c>
      <c r="M46" s="54"/>
      <c r="N46" s="14">
        <v>57.290002610000002</v>
      </c>
      <c r="O46" s="31">
        <v>6.9633979091000002</v>
      </c>
      <c r="P46" s="31" t="s">
        <v>16</v>
      </c>
      <c r="Q46" s="17" t="s">
        <v>16</v>
      </c>
      <c r="R46" s="38" t="s">
        <v>545</v>
      </c>
      <c r="S46" s="10"/>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c r="IZ46" s="11"/>
    </row>
    <row r="47" spans="2:260" s="12" customFormat="1" ht="65.099999999999994" customHeight="1" x14ac:dyDescent="0.25">
      <c r="B47" s="3"/>
      <c r="C47" s="9" t="s">
        <v>381</v>
      </c>
      <c r="D47" s="16" t="s">
        <v>382</v>
      </c>
      <c r="E47" s="16">
        <v>0</v>
      </c>
      <c r="F47" s="15">
        <v>123.66</v>
      </c>
      <c r="G47" s="15">
        <v>118.1</v>
      </c>
      <c r="H47" s="15">
        <v>112.54</v>
      </c>
      <c r="I47" s="14"/>
      <c r="J47" s="15">
        <v>125.09</v>
      </c>
      <c r="K47" s="15">
        <v>136.19999999999999</v>
      </c>
      <c r="L47" s="15">
        <v>154.19</v>
      </c>
      <c r="M47" s="54"/>
      <c r="N47" s="15">
        <v>35.773211476</v>
      </c>
      <c r="O47" s="15">
        <v>3.0627766813999999</v>
      </c>
      <c r="P47" s="15" t="s">
        <v>13</v>
      </c>
      <c r="Q47" s="16" t="s">
        <v>13</v>
      </c>
      <c r="R47" s="37" t="s">
        <v>546</v>
      </c>
      <c r="S47" s="10"/>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c r="IZ47" s="11"/>
    </row>
    <row r="48" spans="2:260" s="12" customFormat="1" ht="65.099999999999994" customHeight="1" x14ac:dyDescent="0.25">
      <c r="B48" s="3"/>
      <c r="C48" s="19" t="s">
        <v>400</v>
      </c>
      <c r="D48" s="17" t="s">
        <v>401</v>
      </c>
      <c r="E48" s="17">
        <v>1</v>
      </c>
      <c r="F48" s="14">
        <v>9.6</v>
      </c>
      <c r="G48" s="14">
        <v>8.81</v>
      </c>
      <c r="H48" s="14">
        <v>8.02</v>
      </c>
      <c r="I48" s="14"/>
      <c r="J48" s="14">
        <v>9.9700000000000006</v>
      </c>
      <c r="K48" s="14">
        <v>11.54</v>
      </c>
      <c r="L48" s="14">
        <v>14.08</v>
      </c>
      <c r="M48" s="54"/>
      <c r="N48" s="14">
        <v>37.295690471999997</v>
      </c>
      <c r="O48" s="31">
        <v>1.7597922726999999</v>
      </c>
      <c r="P48" s="31" t="s">
        <v>13</v>
      </c>
      <c r="Q48" s="17" t="s">
        <v>13</v>
      </c>
      <c r="R48" s="38" t="s">
        <v>547</v>
      </c>
      <c r="S48" s="10"/>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c r="IZ48" s="11"/>
    </row>
    <row r="49" spans="2:260" s="12" customFormat="1" ht="65.099999999999994" customHeight="1" x14ac:dyDescent="0.25">
      <c r="B49" s="3"/>
      <c r="C49" s="9" t="s">
        <v>58</v>
      </c>
      <c r="D49" s="16" t="s">
        <v>59</v>
      </c>
      <c r="E49" s="16">
        <v>4</v>
      </c>
      <c r="F49" s="15">
        <v>6</v>
      </c>
      <c r="G49" s="15">
        <v>5.21</v>
      </c>
      <c r="H49" s="15">
        <v>4.43</v>
      </c>
      <c r="I49" s="14"/>
      <c r="J49" s="15">
        <v>8.26</v>
      </c>
      <c r="K49" s="15">
        <v>9.82</v>
      </c>
      <c r="L49" s="15">
        <v>12.35</v>
      </c>
      <c r="M49" s="54"/>
      <c r="N49" s="15">
        <v>47.677818688000002</v>
      </c>
      <c r="O49" s="15">
        <v>3.4211595455000001</v>
      </c>
      <c r="P49" s="15" t="s">
        <v>13</v>
      </c>
      <c r="Q49" s="16" t="s">
        <v>16</v>
      </c>
      <c r="R49" s="37" t="s">
        <v>548</v>
      </c>
      <c r="S49" s="10"/>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c r="IZ49" s="11"/>
    </row>
    <row r="50" spans="2:260" s="12" customFormat="1" ht="65.099999999999994" customHeight="1" x14ac:dyDescent="0.25">
      <c r="B50" s="3"/>
      <c r="C50" s="19" t="s">
        <v>60</v>
      </c>
      <c r="D50" s="17" t="s">
        <v>61</v>
      </c>
      <c r="E50" s="17">
        <v>4</v>
      </c>
      <c r="F50" s="14">
        <v>15.04</v>
      </c>
      <c r="G50" s="14">
        <v>13.02</v>
      </c>
      <c r="H50" s="14">
        <v>11</v>
      </c>
      <c r="I50" s="14"/>
      <c r="J50" s="14">
        <v>20.63</v>
      </c>
      <c r="K50" s="14">
        <v>24.66</v>
      </c>
      <c r="L50" s="14">
        <v>31.2</v>
      </c>
      <c r="M50" s="54"/>
      <c r="N50" s="14">
        <v>56.160456275000001</v>
      </c>
      <c r="O50" s="31">
        <v>3.8684107726999999</v>
      </c>
      <c r="P50" s="31" t="s">
        <v>13</v>
      </c>
      <c r="Q50" s="17" t="s">
        <v>16</v>
      </c>
      <c r="R50" s="38" t="s">
        <v>549</v>
      </c>
      <c r="S50" s="10"/>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c r="IZ50" s="11"/>
    </row>
    <row r="51" spans="2:260" s="12" customFormat="1" ht="65.099999999999994" customHeight="1" x14ac:dyDescent="0.25">
      <c r="B51" s="3"/>
      <c r="C51" s="9" t="s">
        <v>62</v>
      </c>
      <c r="D51" s="16" t="s">
        <v>63</v>
      </c>
      <c r="E51" s="16">
        <v>9</v>
      </c>
      <c r="F51" s="15">
        <v>16.18</v>
      </c>
      <c r="G51" s="15">
        <v>15.09</v>
      </c>
      <c r="H51" s="15">
        <v>14</v>
      </c>
      <c r="I51" s="14"/>
      <c r="J51" s="15">
        <v>18.170000000000002</v>
      </c>
      <c r="K51" s="15">
        <v>20.34</v>
      </c>
      <c r="L51" s="15">
        <v>23.85</v>
      </c>
      <c r="M51" s="54"/>
      <c r="N51" s="15">
        <v>75.385839008000005</v>
      </c>
      <c r="O51" s="15">
        <v>133.96769795</v>
      </c>
      <c r="P51" s="15" t="s">
        <v>16</v>
      </c>
      <c r="Q51" s="16" t="s">
        <v>16</v>
      </c>
      <c r="R51" s="37" t="s">
        <v>550</v>
      </c>
      <c r="S51" s="10"/>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c r="IZ51" s="11"/>
    </row>
    <row r="52" spans="2:260" s="12" customFormat="1" ht="65.099999999999994" customHeight="1" x14ac:dyDescent="0.25">
      <c r="B52" s="3"/>
      <c r="C52" s="19" t="s">
        <v>62</v>
      </c>
      <c r="D52" s="17" t="s">
        <v>64</v>
      </c>
      <c r="E52" s="17">
        <v>7</v>
      </c>
      <c r="F52" s="14">
        <v>18.48</v>
      </c>
      <c r="G52" s="14">
        <v>17.149999999999999</v>
      </c>
      <c r="H52" s="14">
        <v>15.82</v>
      </c>
      <c r="I52" s="14"/>
      <c r="J52" s="14">
        <v>21.11</v>
      </c>
      <c r="K52" s="14">
        <v>23.76</v>
      </c>
      <c r="L52" s="14">
        <v>28.06</v>
      </c>
      <c r="M52" s="54"/>
      <c r="N52" s="14">
        <v>69.408976979000002</v>
      </c>
      <c r="O52" s="31">
        <v>587.07502949999991</v>
      </c>
      <c r="P52" s="31" t="s">
        <v>16</v>
      </c>
      <c r="Q52" s="17" t="s">
        <v>16</v>
      </c>
      <c r="R52" s="38" t="s">
        <v>551</v>
      </c>
      <c r="S52" s="10"/>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c r="IZ52" s="11"/>
    </row>
    <row r="53" spans="2:260" s="12" customFormat="1" ht="65.099999999999994" customHeight="1" x14ac:dyDescent="0.25">
      <c r="B53" s="3"/>
      <c r="C53" s="9" t="s">
        <v>65</v>
      </c>
      <c r="D53" s="16" t="s">
        <v>66</v>
      </c>
      <c r="E53" s="16">
        <v>6</v>
      </c>
      <c r="F53" s="15">
        <v>21.5</v>
      </c>
      <c r="G53" s="15">
        <v>19.989999999999998</v>
      </c>
      <c r="H53" s="15">
        <v>18.489999999999998</v>
      </c>
      <c r="I53" s="14"/>
      <c r="J53" s="15">
        <v>21.98</v>
      </c>
      <c r="K53" s="15">
        <v>24.98</v>
      </c>
      <c r="L53" s="15">
        <v>29.84</v>
      </c>
      <c r="M53" s="54"/>
      <c r="N53" s="15">
        <v>47.515821584000001</v>
      </c>
      <c r="O53" s="15">
        <v>37.984695681999995</v>
      </c>
      <c r="P53" s="15" t="s">
        <v>16</v>
      </c>
      <c r="Q53" s="16" t="s">
        <v>13</v>
      </c>
      <c r="R53" s="37" t="s">
        <v>552</v>
      </c>
      <c r="S53" s="10"/>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c r="IZ53" s="11"/>
    </row>
    <row r="54" spans="2:260" s="12" customFormat="1" ht="65.099999999999994" customHeight="1" x14ac:dyDescent="0.25">
      <c r="B54" s="3"/>
      <c r="C54" s="19" t="s">
        <v>349</v>
      </c>
      <c r="D54" s="17" t="s">
        <v>350</v>
      </c>
      <c r="E54" s="17">
        <v>8</v>
      </c>
      <c r="F54" s="14">
        <v>15.11</v>
      </c>
      <c r="G54" s="14">
        <v>13.89</v>
      </c>
      <c r="H54" s="14">
        <v>12.68</v>
      </c>
      <c r="I54" s="14"/>
      <c r="J54" s="14">
        <v>16.100000000000001</v>
      </c>
      <c r="K54" s="14">
        <v>18.52</v>
      </c>
      <c r="L54" s="14">
        <v>22.44</v>
      </c>
      <c r="M54" s="54"/>
      <c r="N54" s="14">
        <v>78.129949814</v>
      </c>
      <c r="O54" s="31">
        <v>64.347063000000006</v>
      </c>
      <c r="P54" s="31" t="s">
        <v>16</v>
      </c>
      <c r="Q54" s="17" t="s">
        <v>16</v>
      </c>
      <c r="R54" s="38" t="s">
        <v>553</v>
      </c>
      <c r="S54" s="10"/>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c r="IZ54" s="11"/>
    </row>
    <row r="55" spans="2:260" s="12" customFormat="1" ht="65.099999999999994" customHeight="1" x14ac:dyDescent="0.25">
      <c r="B55" s="3"/>
      <c r="C55" s="9" t="s">
        <v>67</v>
      </c>
      <c r="D55" s="16" t="s">
        <v>68</v>
      </c>
      <c r="E55" s="16">
        <v>4</v>
      </c>
      <c r="F55" s="15">
        <v>20.43</v>
      </c>
      <c r="G55" s="15">
        <v>18.43</v>
      </c>
      <c r="H55" s="15">
        <v>16.440000000000001</v>
      </c>
      <c r="I55" s="14"/>
      <c r="J55" s="15">
        <v>25.31</v>
      </c>
      <c r="K55" s="15">
        <v>29.29</v>
      </c>
      <c r="L55" s="15">
        <v>35.729999999999997</v>
      </c>
      <c r="M55" s="54"/>
      <c r="N55" s="15">
        <v>62.204106989000003</v>
      </c>
      <c r="O55" s="15">
        <v>365.49671481999997</v>
      </c>
      <c r="P55" s="15" t="s">
        <v>13</v>
      </c>
      <c r="Q55" s="16" t="s">
        <v>16</v>
      </c>
      <c r="R55" s="37" t="s">
        <v>554</v>
      </c>
      <c r="S55" s="10"/>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c r="IZ55" s="11"/>
    </row>
    <row r="56" spans="2:260" s="12" customFormat="1" ht="65.099999999999994" customHeight="1" x14ac:dyDescent="0.25">
      <c r="B56" s="3"/>
      <c r="C56" s="19" t="s">
        <v>417</v>
      </c>
      <c r="D56" s="17" t="s">
        <v>418</v>
      </c>
      <c r="E56" s="17">
        <v>4</v>
      </c>
      <c r="F56" s="14">
        <v>18.920000000000002</v>
      </c>
      <c r="G56" s="14">
        <v>17.399999999999999</v>
      </c>
      <c r="H56" s="14">
        <v>15.89</v>
      </c>
      <c r="I56" s="14"/>
      <c r="J56" s="14">
        <v>22.75</v>
      </c>
      <c r="K56" s="14">
        <v>25.77</v>
      </c>
      <c r="L56" s="14">
        <v>30.66</v>
      </c>
      <c r="M56" s="54"/>
      <c r="N56" s="14">
        <v>67.877754996999997</v>
      </c>
      <c r="O56" s="31">
        <v>2.0273748181999998</v>
      </c>
      <c r="P56" s="31" t="s">
        <v>13</v>
      </c>
      <c r="Q56" s="17" t="s">
        <v>16</v>
      </c>
      <c r="R56" s="38" t="s">
        <v>555</v>
      </c>
      <c r="S56" s="10"/>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c r="IZ56" s="11"/>
    </row>
    <row r="57" spans="2:260" s="12" customFormat="1" ht="65.099999999999994" customHeight="1" x14ac:dyDescent="0.25">
      <c r="B57" s="3"/>
      <c r="C57" s="9" t="s">
        <v>69</v>
      </c>
      <c r="D57" s="16" t="s">
        <v>70</v>
      </c>
      <c r="E57" s="16">
        <v>0</v>
      </c>
      <c r="F57" s="15">
        <v>6.36</v>
      </c>
      <c r="G57" s="15">
        <v>4.0199999999999996</v>
      </c>
      <c r="H57" s="15">
        <v>1.69</v>
      </c>
      <c r="I57" s="14"/>
      <c r="J57" s="15">
        <v>6.91</v>
      </c>
      <c r="K57" s="15">
        <v>11.57</v>
      </c>
      <c r="L57" s="15">
        <v>19.12</v>
      </c>
      <c r="M57" s="54"/>
      <c r="N57" s="15">
        <v>39.082463564999998</v>
      </c>
      <c r="O57" s="15">
        <v>63.300656364000005</v>
      </c>
      <c r="P57" s="15" t="s">
        <v>13</v>
      </c>
      <c r="Q57" s="16" t="s">
        <v>13</v>
      </c>
      <c r="R57" s="37" t="s">
        <v>556</v>
      </c>
      <c r="S57" s="10"/>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c r="IZ57" s="11"/>
    </row>
    <row r="58" spans="2:260" s="12" customFormat="1" ht="65.099999999999994" customHeight="1" x14ac:dyDescent="0.25">
      <c r="B58" s="3"/>
      <c r="C58" s="19" t="s">
        <v>71</v>
      </c>
      <c r="D58" s="17" t="s">
        <v>72</v>
      </c>
      <c r="E58" s="17">
        <v>10</v>
      </c>
      <c r="F58" s="14">
        <v>19.600000000000001</v>
      </c>
      <c r="G58" s="14">
        <v>17.78</v>
      </c>
      <c r="H58" s="14">
        <v>15.97</v>
      </c>
      <c r="I58" s="14"/>
      <c r="J58" s="14">
        <v>22.14</v>
      </c>
      <c r="K58" s="14">
        <v>25.76</v>
      </c>
      <c r="L58" s="14">
        <v>31.62</v>
      </c>
      <c r="M58" s="54"/>
      <c r="N58" s="14">
        <v>68.031342640999995</v>
      </c>
      <c r="O58" s="31">
        <v>92.273074317999999</v>
      </c>
      <c r="P58" s="31" t="s">
        <v>16</v>
      </c>
      <c r="Q58" s="17" t="s">
        <v>16</v>
      </c>
      <c r="R58" s="38" t="s">
        <v>557</v>
      </c>
      <c r="S58" s="10"/>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c r="IZ58" s="11"/>
    </row>
    <row r="59" spans="2:260" s="12" customFormat="1" ht="65.099999999999994" customHeight="1" x14ac:dyDescent="0.25">
      <c r="B59" s="3"/>
      <c r="C59" s="9" t="s">
        <v>419</v>
      </c>
      <c r="D59" s="16" t="s">
        <v>420</v>
      </c>
      <c r="E59" s="16">
        <v>9</v>
      </c>
      <c r="F59" s="15">
        <v>28.1</v>
      </c>
      <c r="G59" s="15">
        <v>23.78</v>
      </c>
      <c r="H59" s="15">
        <v>19.46</v>
      </c>
      <c r="I59" s="14"/>
      <c r="J59" s="15">
        <v>35.72</v>
      </c>
      <c r="K59" s="15">
        <v>44.35</v>
      </c>
      <c r="L59" s="15">
        <v>58.31</v>
      </c>
      <c r="M59" s="54"/>
      <c r="N59" s="15">
        <v>53.088414137000001</v>
      </c>
      <c r="O59" s="15">
        <v>5.8199438259000003</v>
      </c>
      <c r="P59" s="15" t="s">
        <v>16</v>
      </c>
      <c r="Q59" s="16" t="s">
        <v>16</v>
      </c>
      <c r="R59" s="37" t="s">
        <v>558</v>
      </c>
      <c r="S59" s="10"/>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c r="IZ59" s="11"/>
    </row>
    <row r="60" spans="2:260" s="12" customFormat="1" ht="65.099999999999994" customHeight="1" x14ac:dyDescent="0.25">
      <c r="B60" s="3"/>
      <c r="C60" s="19" t="s">
        <v>73</v>
      </c>
      <c r="D60" s="17" t="s">
        <v>74</v>
      </c>
      <c r="E60" s="17">
        <v>7</v>
      </c>
      <c r="F60" s="14">
        <v>56.91</v>
      </c>
      <c r="G60" s="14">
        <v>51.72</v>
      </c>
      <c r="H60" s="14">
        <v>46.54</v>
      </c>
      <c r="I60" s="14"/>
      <c r="J60" s="14">
        <v>65.5</v>
      </c>
      <c r="K60" s="14">
        <v>75.86</v>
      </c>
      <c r="L60" s="14">
        <v>92.63</v>
      </c>
      <c r="M60" s="54"/>
      <c r="N60" s="14">
        <v>60.770856772999998</v>
      </c>
      <c r="O60" s="31">
        <v>576.59632736000003</v>
      </c>
      <c r="P60" s="31" t="s">
        <v>16</v>
      </c>
      <c r="Q60" s="17" t="s">
        <v>16</v>
      </c>
      <c r="R60" s="38" t="s">
        <v>559</v>
      </c>
      <c r="S60" s="10"/>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c r="IZ60" s="11"/>
    </row>
    <row r="61" spans="2:260" s="12" customFormat="1" ht="65.099999999999994" customHeight="1" x14ac:dyDescent="0.25">
      <c r="B61" s="3"/>
      <c r="C61" s="9" t="s">
        <v>75</v>
      </c>
      <c r="D61" s="16" t="s">
        <v>76</v>
      </c>
      <c r="E61" s="16">
        <v>9</v>
      </c>
      <c r="F61" s="15">
        <v>21.84</v>
      </c>
      <c r="G61" s="15">
        <v>20.190000000000001</v>
      </c>
      <c r="H61" s="15">
        <v>18.55</v>
      </c>
      <c r="I61" s="14"/>
      <c r="J61" s="15">
        <v>22.28</v>
      </c>
      <c r="K61" s="15">
        <v>25.56</v>
      </c>
      <c r="L61" s="15">
        <v>30.88</v>
      </c>
      <c r="M61" s="54"/>
      <c r="N61" s="15">
        <v>86.243263197999994</v>
      </c>
      <c r="O61" s="15">
        <v>123.3514555</v>
      </c>
      <c r="P61" s="15" t="s">
        <v>16</v>
      </c>
      <c r="Q61" s="16" t="s">
        <v>16</v>
      </c>
      <c r="R61" s="37" t="s">
        <v>560</v>
      </c>
      <c r="S61" s="10"/>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c r="IZ61" s="11"/>
    </row>
    <row r="62" spans="2:260" s="12" customFormat="1" ht="65.099999999999994" customHeight="1" x14ac:dyDescent="0.25">
      <c r="B62" s="3"/>
      <c r="C62" s="19" t="s">
        <v>77</v>
      </c>
      <c r="D62" s="17" t="s">
        <v>78</v>
      </c>
      <c r="E62" s="17">
        <v>1</v>
      </c>
      <c r="F62" s="14">
        <v>4.41</v>
      </c>
      <c r="G62" s="14">
        <v>3.51</v>
      </c>
      <c r="H62" s="14">
        <v>2.62</v>
      </c>
      <c r="I62" s="14"/>
      <c r="J62" s="14">
        <v>5.32</v>
      </c>
      <c r="K62" s="14">
        <v>7.1</v>
      </c>
      <c r="L62" s="14">
        <v>10</v>
      </c>
      <c r="M62" s="54"/>
      <c r="N62" s="14">
        <v>29.760550074000001</v>
      </c>
      <c r="O62" s="31">
        <v>5.2781458635999998</v>
      </c>
      <c r="P62" s="31" t="s">
        <v>13</v>
      </c>
      <c r="Q62" s="17" t="s">
        <v>13</v>
      </c>
      <c r="R62" s="38" t="s">
        <v>561</v>
      </c>
      <c r="S62" s="10"/>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c r="IZ62" s="11"/>
    </row>
    <row r="63" spans="2:260" s="12" customFormat="1" ht="65.099999999999994" customHeight="1" x14ac:dyDescent="0.25">
      <c r="B63" s="3"/>
      <c r="C63" s="9" t="s">
        <v>79</v>
      </c>
      <c r="D63" s="16" t="s">
        <v>80</v>
      </c>
      <c r="E63" s="16">
        <v>0</v>
      </c>
      <c r="F63" s="15">
        <v>1.05</v>
      </c>
      <c r="G63" s="15">
        <v>0.36</v>
      </c>
      <c r="H63" s="15">
        <v>-0.32</v>
      </c>
      <c r="I63" s="14"/>
      <c r="J63" s="15">
        <v>1.1100000000000001</v>
      </c>
      <c r="K63" s="15">
        <v>2.48</v>
      </c>
      <c r="L63" s="15">
        <v>4.7</v>
      </c>
      <c r="M63" s="54"/>
      <c r="N63" s="15">
        <v>44.084497923000001</v>
      </c>
      <c r="O63" s="15">
        <v>3.9098180909</v>
      </c>
      <c r="P63" s="15" t="s">
        <v>13</v>
      </c>
      <c r="Q63" s="16" t="s">
        <v>13</v>
      </c>
      <c r="R63" s="37" t="s">
        <v>562</v>
      </c>
      <c r="S63" s="10"/>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c r="IZ63" s="11"/>
    </row>
    <row r="64" spans="2:260" s="12" customFormat="1" ht="65.099999999999994" customHeight="1" x14ac:dyDescent="0.25">
      <c r="B64" s="3"/>
      <c r="C64" s="19" t="s">
        <v>81</v>
      </c>
      <c r="D64" s="17" t="s">
        <v>82</v>
      </c>
      <c r="E64" s="17">
        <v>9</v>
      </c>
      <c r="F64" s="14">
        <v>10.8</v>
      </c>
      <c r="G64" s="14">
        <v>10.57</v>
      </c>
      <c r="H64" s="14">
        <v>10.35</v>
      </c>
      <c r="I64" s="14"/>
      <c r="J64" s="14">
        <v>10.87</v>
      </c>
      <c r="K64" s="14">
        <v>11.31</v>
      </c>
      <c r="L64" s="14">
        <v>12.03</v>
      </c>
      <c r="M64" s="54"/>
      <c r="N64" s="14">
        <v>70.048100040999998</v>
      </c>
      <c r="O64" s="31">
        <v>19.983506726999998</v>
      </c>
      <c r="P64" s="31" t="s">
        <v>16</v>
      </c>
      <c r="Q64" s="17" t="s">
        <v>16</v>
      </c>
      <c r="R64" s="38" t="s">
        <v>563</v>
      </c>
      <c r="S64" s="10"/>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c r="IZ64" s="11"/>
    </row>
    <row r="65" spans="2:260" s="12" customFormat="1" ht="65.099999999999994" customHeight="1" x14ac:dyDescent="0.25">
      <c r="B65" s="3"/>
      <c r="C65" s="9" t="s">
        <v>83</v>
      </c>
      <c r="D65" s="16" t="s">
        <v>84</v>
      </c>
      <c r="E65" s="16">
        <v>0</v>
      </c>
      <c r="F65" s="15">
        <v>10.18</v>
      </c>
      <c r="G65" s="15">
        <v>8.85</v>
      </c>
      <c r="H65" s="15">
        <v>7.52</v>
      </c>
      <c r="I65" s="14"/>
      <c r="J65" s="15">
        <v>10.49</v>
      </c>
      <c r="K65" s="15">
        <v>13.14</v>
      </c>
      <c r="L65" s="15">
        <v>17.43</v>
      </c>
      <c r="M65" s="54"/>
      <c r="N65" s="15">
        <v>45.413269853999999</v>
      </c>
      <c r="O65" s="15">
        <v>68.952487136000002</v>
      </c>
      <c r="P65" s="15" t="s">
        <v>13</v>
      </c>
      <c r="Q65" s="16" t="s">
        <v>13</v>
      </c>
      <c r="R65" s="37" t="s">
        <v>564</v>
      </c>
      <c r="S65" s="10"/>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c r="IZ65" s="11"/>
    </row>
    <row r="66" spans="2:260" s="12" customFormat="1" ht="65.099999999999994" customHeight="1" x14ac:dyDescent="0.25">
      <c r="B66" s="3"/>
      <c r="C66" s="19" t="s">
        <v>85</v>
      </c>
      <c r="D66" s="17" t="s">
        <v>86</v>
      </c>
      <c r="E66" s="17">
        <v>7</v>
      </c>
      <c r="F66" s="14">
        <v>11.05</v>
      </c>
      <c r="G66" s="14">
        <v>10.130000000000001</v>
      </c>
      <c r="H66" s="14">
        <v>9.2200000000000006</v>
      </c>
      <c r="I66" s="14"/>
      <c r="J66" s="14">
        <v>13.33</v>
      </c>
      <c r="K66" s="14">
        <v>15.15</v>
      </c>
      <c r="L66" s="14">
        <v>18.11</v>
      </c>
      <c r="M66" s="54"/>
      <c r="N66" s="14">
        <v>57.653537626999999</v>
      </c>
      <c r="O66" s="31">
        <v>161.74884255000001</v>
      </c>
      <c r="P66" s="31" t="s">
        <v>16</v>
      </c>
      <c r="Q66" s="17" t="s">
        <v>16</v>
      </c>
      <c r="R66" s="38" t="s">
        <v>565</v>
      </c>
      <c r="S66" s="10"/>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c r="IZ66" s="11"/>
    </row>
    <row r="67" spans="2:260" s="12" customFormat="1" ht="65.099999999999994" customHeight="1" x14ac:dyDescent="0.25">
      <c r="B67" s="3"/>
      <c r="C67" s="9" t="s">
        <v>486</v>
      </c>
      <c r="D67" s="16" t="s">
        <v>487</v>
      </c>
      <c r="E67" s="16">
        <v>3</v>
      </c>
      <c r="F67" s="15">
        <v>69.5</v>
      </c>
      <c r="G67" s="15">
        <v>65.790000000000006</v>
      </c>
      <c r="H67" s="15">
        <v>62.09</v>
      </c>
      <c r="I67" s="14"/>
      <c r="J67" s="15">
        <v>70.48</v>
      </c>
      <c r="K67" s="15">
        <v>77.88</v>
      </c>
      <c r="L67" s="15">
        <v>89.86</v>
      </c>
      <c r="M67" s="54"/>
      <c r="N67" s="15">
        <v>47.135101222000003</v>
      </c>
      <c r="O67" s="15">
        <v>1.3215741322999999</v>
      </c>
      <c r="P67" s="15" t="s">
        <v>16</v>
      </c>
      <c r="Q67" s="16" t="s">
        <v>13</v>
      </c>
      <c r="R67" s="37" t="s">
        <v>566</v>
      </c>
      <c r="S67" s="10"/>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c r="IZ67" s="11"/>
    </row>
    <row r="68" spans="2:260" s="12" customFormat="1" ht="65.099999999999994" customHeight="1" x14ac:dyDescent="0.25">
      <c r="B68" s="3"/>
      <c r="C68" s="19" t="s">
        <v>87</v>
      </c>
      <c r="D68" s="17" t="s">
        <v>88</v>
      </c>
      <c r="E68" s="17">
        <v>1</v>
      </c>
      <c r="F68" s="14">
        <v>2.2400000000000002</v>
      </c>
      <c r="G68" s="14">
        <v>1.85</v>
      </c>
      <c r="H68" s="14">
        <v>1.47</v>
      </c>
      <c r="I68" s="14"/>
      <c r="J68" s="14">
        <v>2.34</v>
      </c>
      <c r="K68" s="14">
        <v>3.1</v>
      </c>
      <c r="L68" s="14">
        <v>4.3499999999999996</v>
      </c>
      <c r="M68" s="54"/>
      <c r="N68" s="14">
        <v>43.670942357000001</v>
      </c>
      <c r="O68" s="31">
        <v>55.363024227000004</v>
      </c>
      <c r="P68" s="31" t="s">
        <v>13</v>
      </c>
      <c r="Q68" s="17" t="s">
        <v>13</v>
      </c>
      <c r="R68" s="38" t="s">
        <v>567</v>
      </c>
      <c r="S68" s="10"/>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c r="IZ68" s="11"/>
    </row>
    <row r="69" spans="2:260" s="12" customFormat="1" ht="65.099999999999994" customHeight="1" x14ac:dyDescent="0.25">
      <c r="B69" s="3"/>
      <c r="C69" s="9" t="s">
        <v>488</v>
      </c>
      <c r="D69" s="16" t="s">
        <v>489</v>
      </c>
      <c r="E69" s="16">
        <v>5</v>
      </c>
      <c r="F69" s="15">
        <v>32.51</v>
      </c>
      <c r="G69" s="15">
        <v>27.73</v>
      </c>
      <c r="H69" s="15">
        <v>22.96</v>
      </c>
      <c r="I69" s="14"/>
      <c r="J69" s="15">
        <v>44.3</v>
      </c>
      <c r="K69" s="15">
        <v>53.84</v>
      </c>
      <c r="L69" s="15">
        <v>69.290000000000006</v>
      </c>
      <c r="M69" s="54"/>
      <c r="N69" s="15">
        <v>56.218623166</v>
      </c>
      <c r="O69" s="15">
        <v>1.46599463</v>
      </c>
      <c r="P69" s="15" t="s">
        <v>13</v>
      </c>
      <c r="Q69" s="16" t="s">
        <v>16</v>
      </c>
      <c r="R69" s="37" t="s">
        <v>568</v>
      </c>
      <c r="S69" s="10"/>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c r="IZ69" s="11"/>
    </row>
    <row r="70" spans="2:260" s="12" customFormat="1" ht="65.099999999999994" customHeight="1" x14ac:dyDescent="0.25">
      <c r="B70" s="3"/>
      <c r="C70" s="19" t="s">
        <v>365</v>
      </c>
      <c r="D70" s="17" t="s">
        <v>366</v>
      </c>
      <c r="E70" s="17">
        <v>4</v>
      </c>
      <c r="F70" s="14" t="s">
        <v>29</v>
      </c>
      <c r="G70" s="14" t="s">
        <v>29</v>
      </c>
      <c r="H70" s="14" t="s">
        <v>29</v>
      </c>
      <c r="I70" s="14"/>
      <c r="J70" s="14" t="s">
        <v>29</v>
      </c>
      <c r="K70" s="14" t="s">
        <v>29</v>
      </c>
      <c r="L70" s="14" t="s">
        <v>29</v>
      </c>
      <c r="M70" s="54"/>
      <c r="N70" s="14" t="s">
        <v>29</v>
      </c>
      <c r="O70" s="31" t="s">
        <v>29</v>
      </c>
      <c r="P70" s="31" t="s">
        <v>29</v>
      </c>
      <c r="Q70" s="17" t="s">
        <v>29</v>
      </c>
      <c r="R70" s="38" t="s">
        <v>30</v>
      </c>
      <c r="S70" s="10"/>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c r="IZ70" s="11"/>
    </row>
    <row r="71" spans="2:260" s="12" customFormat="1" ht="65.099999999999994" customHeight="1" x14ac:dyDescent="0.25">
      <c r="B71" s="3"/>
      <c r="C71" s="9" t="s">
        <v>89</v>
      </c>
      <c r="D71" s="16" t="s">
        <v>90</v>
      </c>
      <c r="E71" s="16">
        <v>7</v>
      </c>
      <c r="F71" s="15">
        <v>65.08</v>
      </c>
      <c r="G71" s="15">
        <v>59.27</v>
      </c>
      <c r="H71" s="15">
        <v>53.47</v>
      </c>
      <c r="I71" s="14"/>
      <c r="J71" s="15">
        <v>67.819999999999993</v>
      </c>
      <c r="K71" s="15">
        <v>79.42</v>
      </c>
      <c r="L71" s="15">
        <v>98.19</v>
      </c>
      <c r="M71" s="54"/>
      <c r="N71" s="15">
        <v>67.601313795999999</v>
      </c>
      <c r="O71" s="15">
        <v>307.37822755000002</v>
      </c>
      <c r="P71" s="15" t="s">
        <v>16</v>
      </c>
      <c r="Q71" s="16" t="s">
        <v>16</v>
      </c>
      <c r="R71" s="37" t="s">
        <v>569</v>
      </c>
      <c r="S71" s="10"/>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c r="IZ71" s="11"/>
    </row>
    <row r="72" spans="2:260" s="12" customFormat="1" ht="65.099999999999994" customHeight="1" x14ac:dyDescent="0.25">
      <c r="B72" s="3"/>
      <c r="C72" s="19" t="s">
        <v>91</v>
      </c>
      <c r="D72" s="17" t="s">
        <v>92</v>
      </c>
      <c r="E72" s="17">
        <v>7</v>
      </c>
      <c r="F72" s="14">
        <v>14.99</v>
      </c>
      <c r="G72" s="14">
        <v>14.04</v>
      </c>
      <c r="H72" s="14">
        <v>13.09</v>
      </c>
      <c r="I72" s="14"/>
      <c r="J72" s="14">
        <v>16.87</v>
      </c>
      <c r="K72" s="14">
        <v>18.760000000000002</v>
      </c>
      <c r="L72" s="14">
        <v>21.82</v>
      </c>
      <c r="M72" s="54"/>
      <c r="N72" s="14">
        <v>49.820196834999997</v>
      </c>
      <c r="O72" s="31">
        <v>267.27921568000005</v>
      </c>
      <c r="P72" s="31" t="s">
        <v>16</v>
      </c>
      <c r="Q72" s="17" t="s">
        <v>16</v>
      </c>
      <c r="R72" s="38" t="s">
        <v>570</v>
      </c>
      <c r="S72" s="10"/>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c r="IZ72" s="11"/>
    </row>
    <row r="73" spans="2:260" s="12" customFormat="1" ht="65.099999999999994" customHeight="1" x14ac:dyDescent="0.25">
      <c r="B73" s="3"/>
      <c r="C73" s="9" t="s">
        <v>93</v>
      </c>
      <c r="D73" s="16" t="s">
        <v>94</v>
      </c>
      <c r="E73" s="16">
        <v>6</v>
      </c>
      <c r="F73" s="15">
        <v>3.83</v>
      </c>
      <c r="G73" s="15">
        <v>2.98</v>
      </c>
      <c r="H73" s="15">
        <v>2.13</v>
      </c>
      <c r="I73" s="14"/>
      <c r="J73" s="15">
        <v>5.94</v>
      </c>
      <c r="K73" s="15">
        <v>7.63</v>
      </c>
      <c r="L73" s="15">
        <v>10.37</v>
      </c>
      <c r="M73" s="54"/>
      <c r="N73" s="15">
        <v>59.570106608000003</v>
      </c>
      <c r="O73" s="15">
        <v>103.17316404</v>
      </c>
      <c r="P73" s="15" t="s">
        <v>13</v>
      </c>
      <c r="Q73" s="16" t="s">
        <v>16</v>
      </c>
      <c r="R73" s="37" t="s">
        <v>571</v>
      </c>
      <c r="S73" s="10"/>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c r="IZ73" s="11"/>
    </row>
    <row r="74" spans="2:260" s="12" customFormat="1" ht="65.099999999999994" customHeight="1" x14ac:dyDescent="0.25">
      <c r="B74" s="3"/>
      <c r="C74" s="19" t="s">
        <v>95</v>
      </c>
      <c r="D74" s="17" t="s">
        <v>96</v>
      </c>
      <c r="E74" s="17">
        <v>7</v>
      </c>
      <c r="F74" s="14">
        <v>46.71</v>
      </c>
      <c r="G74" s="14">
        <v>43.36</v>
      </c>
      <c r="H74" s="14">
        <v>40.01</v>
      </c>
      <c r="I74" s="14"/>
      <c r="J74" s="14">
        <v>52.99</v>
      </c>
      <c r="K74" s="14">
        <v>59.68</v>
      </c>
      <c r="L74" s="14">
        <v>70.5</v>
      </c>
      <c r="M74" s="54"/>
      <c r="N74" s="14">
        <v>60.636545048000002</v>
      </c>
      <c r="O74" s="31">
        <v>53.324829317999999</v>
      </c>
      <c r="P74" s="31" t="s">
        <v>16</v>
      </c>
      <c r="Q74" s="17" t="s">
        <v>16</v>
      </c>
      <c r="R74" s="38" t="s">
        <v>572</v>
      </c>
      <c r="S74" s="10"/>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c r="IZ74" s="11"/>
    </row>
    <row r="75" spans="2:260" s="12" customFormat="1" ht="65.099999999999994" customHeight="1" x14ac:dyDescent="0.25">
      <c r="B75" s="3"/>
      <c r="C75" s="9" t="s">
        <v>502</v>
      </c>
      <c r="D75" s="16" t="s">
        <v>503</v>
      </c>
      <c r="E75" s="16">
        <v>4</v>
      </c>
      <c r="F75" s="15">
        <v>3.92</v>
      </c>
      <c r="G75" s="15">
        <v>3.09</v>
      </c>
      <c r="H75" s="15">
        <v>2.2599999999999998</v>
      </c>
      <c r="I75" s="14"/>
      <c r="J75" s="15">
        <v>6.06</v>
      </c>
      <c r="K75" s="15">
        <v>7.71</v>
      </c>
      <c r="L75" s="15">
        <v>10.38</v>
      </c>
      <c r="M75" s="54"/>
      <c r="N75" s="15">
        <v>51.064724368999997</v>
      </c>
      <c r="O75" s="15">
        <v>1.1996766364</v>
      </c>
      <c r="P75" s="15" t="s">
        <v>13</v>
      </c>
      <c r="Q75" s="16" t="s">
        <v>16</v>
      </c>
      <c r="R75" s="37" t="s">
        <v>573</v>
      </c>
      <c r="S75" s="10"/>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c r="IZ75" s="11"/>
    </row>
    <row r="76" spans="2:260" s="12" customFormat="1" ht="65.099999999999994" customHeight="1" x14ac:dyDescent="0.25">
      <c r="B76" s="3"/>
      <c r="C76" s="19" t="s">
        <v>97</v>
      </c>
      <c r="D76" s="17" t="s">
        <v>98</v>
      </c>
      <c r="E76" s="17">
        <v>9</v>
      </c>
      <c r="F76" s="14">
        <v>4.99</v>
      </c>
      <c r="G76" s="14">
        <v>4.53</v>
      </c>
      <c r="H76" s="14">
        <v>4.07</v>
      </c>
      <c r="I76" s="14"/>
      <c r="J76" s="14">
        <v>5.56</v>
      </c>
      <c r="K76" s="14">
        <v>6.47</v>
      </c>
      <c r="L76" s="14">
        <v>7.95</v>
      </c>
      <c r="M76" s="54"/>
      <c r="N76" s="14">
        <v>70.524338400999994</v>
      </c>
      <c r="O76" s="31">
        <v>46.272394545000004</v>
      </c>
      <c r="P76" s="31" t="s">
        <v>16</v>
      </c>
      <c r="Q76" s="17" t="s">
        <v>16</v>
      </c>
      <c r="R76" s="38" t="s">
        <v>574</v>
      </c>
      <c r="S76" s="10"/>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c r="IZ76" s="11"/>
    </row>
    <row r="77" spans="2:260" s="12" customFormat="1" ht="65.099999999999994" customHeight="1" x14ac:dyDescent="0.25">
      <c r="B77" s="3"/>
      <c r="C77" s="9" t="s">
        <v>99</v>
      </c>
      <c r="D77" s="16" t="s">
        <v>100</v>
      </c>
      <c r="E77" s="16">
        <v>1</v>
      </c>
      <c r="F77" s="15">
        <v>32.700000000000003</v>
      </c>
      <c r="G77" s="15">
        <v>29.98</v>
      </c>
      <c r="H77" s="15">
        <v>27.26</v>
      </c>
      <c r="I77" s="14"/>
      <c r="J77" s="15">
        <v>33.67</v>
      </c>
      <c r="K77" s="15">
        <v>39.1</v>
      </c>
      <c r="L77" s="15">
        <v>47.88</v>
      </c>
      <c r="M77" s="54"/>
      <c r="N77" s="15">
        <v>44.819732584</v>
      </c>
      <c r="O77" s="15">
        <v>124.25511040000001</v>
      </c>
      <c r="P77" s="15" t="s">
        <v>13</v>
      </c>
      <c r="Q77" s="16" t="s">
        <v>13</v>
      </c>
      <c r="R77" s="37" t="s">
        <v>575</v>
      </c>
      <c r="S77" s="10"/>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c r="IZ77" s="11"/>
    </row>
    <row r="78" spans="2:260" s="12" customFormat="1" ht="65.099999999999994" customHeight="1" x14ac:dyDescent="0.25">
      <c r="B78" s="3"/>
      <c r="C78" s="19" t="s">
        <v>101</v>
      </c>
      <c r="D78" s="17" t="s">
        <v>102</v>
      </c>
      <c r="E78" s="17">
        <v>4</v>
      </c>
      <c r="F78" s="14">
        <v>1.33</v>
      </c>
      <c r="G78" s="14">
        <v>0.9</v>
      </c>
      <c r="H78" s="14">
        <v>0.48</v>
      </c>
      <c r="I78" s="14"/>
      <c r="J78" s="14">
        <v>2.57</v>
      </c>
      <c r="K78" s="14">
        <v>3.41</v>
      </c>
      <c r="L78" s="14">
        <v>4.78</v>
      </c>
      <c r="M78" s="54"/>
      <c r="N78" s="14">
        <v>52.614533293999997</v>
      </c>
      <c r="O78" s="31">
        <v>10.669224227000001</v>
      </c>
      <c r="P78" s="31" t="s">
        <v>13</v>
      </c>
      <c r="Q78" s="17" t="s">
        <v>16</v>
      </c>
      <c r="R78" s="38" t="s">
        <v>576</v>
      </c>
      <c r="S78" s="10"/>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c r="IZ78" s="11"/>
    </row>
    <row r="79" spans="2:260" s="12" customFormat="1" ht="65.099999999999994" customHeight="1" x14ac:dyDescent="0.25">
      <c r="B79" s="3"/>
      <c r="C79" s="9" t="s">
        <v>103</v>
      </c>
      <c r="D79" s="16" t="s">
        <v>104</v>
      </c>
      <c r="E79" s="16">
        <v>4</v>
      </c>
      <c r="F79" s="15">
        <v>22.38</v>
      </c>
      <c r="G79" s="15">
        <v>19.61</v>
      </c>
      <c r="H79" s="15">
        <v>16.84</v>
      </c>
      <c r="I79" s="14"/>
      <c r="J79" s="15">
        <v>28.72</v>
      </c>
      <c r="K79" s="15">
        <v>34.25</v>
      </c>
      <c r="L79" s="15">
        <v>43.21</v>
      </c>
      <c r="M79" s="54"/>
      <c r="N79" s="15">
        <v>50.556227171000003</v>
      </c>
      <c r="O79" s="15">
        <v>136.76998485999999</v>
      </c>
      <c r="P79" s="15" t="s">
        <v>13</v>
      </c>
      <c r="Q79" s="16" t="s">
        <v>16</v>
      </c>
      <c r="R79" s="37" t="s">
        <v>577</v>
      </c>
      <c r="S79" s="10"/>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c r="IZ79" s="11"/>
    </row>
    <row r="80" spans="2:260" s="12" customFormat="1" ht="65.099999999999994" customHeight="1" x14ac:dyDescent="0.25">
      <c r="B80" s="3"/>
      <c r="C80" s="19" t="s">
        <v>103</v>
      </c>
      <c r="D80" s="17" t="s">
        <v>105</v>
      </c>
      <c r="E80" s="17">
        <v>4</v>
      </c>
      <c r="F80" s="14">
        <v>20.95</v>
      </c>
      <c r="G80" s="14">
        <v>18.260000000000002</v>
      </c>
      <c r="H80" s="14">
        <v>15.58</v>
      </c>
      <c r="I80" s="14"/>
      <c r="J80" s="14">
        <v>26.82</v>
      </c>
      <c r="K80" s="14">
        <v>32.18</v>
      </c>
      <c r="L80" s="14">
        <v>40.86</v>
      </c>
      <c r="M80" s="54"/>
      <c r="N80" s="14">
        <v>52.512390119999999</v>
      </c>
      <c r="O80" s="31">
        <v>9.0248818635999992</v>
      </c>
      <c r="P80" s="31" t="s">
        <v>13</v>
      </c>
      <c r="Q80" s="17" t="s">
        <v>16</v>
      </c>
      <c r="R80" s="38" t="s">
        <v>578</v>
      </c>
      <c r="S80" s="10"/>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c r="IZ80" s="11"/>
    </row>
    <row r="81" spans="2:260" s="12" customFormat="1" ht="65.099999999999994" customHeight="1" x14ac:dyDescent="0.25">
      <c r="B81" s="3"/>
      <c r="C81" s="9" t="s">
        <v>482</v>
      </c>
      <c r="D81" s="16" t="s">
        <v>483</v>
      </c>
      <c r="E81" s="16">
        <v>4</v>
      </c>
      <c r="F81" s="15">
        <v>1990.67</v>
      </c>
      <c r="G81" s="15">
        <v>1485.57</v>
      </c>
      <c r="H81" s="15">
        <v>980.48</v>
      </c>
      <c r="I81" s="14"/>
      <c r="J81" s="15">
        <v>2343.98</v>
      </c>
      <c r="K81" s="15">
        <v>3354.16</v>
      </c>
      <c r="L81" s="15">
        <v>4988.75</v>
      </c>
      <c r="M81" s="54"/>
      <c r="N81" s="15">
        <v>45.319296113999997</v>
      </c>
      <c r="O81" s="15">
        <v>2.6372047326999999</v>
      </c>
      <c r="P81" s="15" t="s">
        <v>16</v>
      </c>
      <c r="Q81" s="16" t="s">
        <v>13</v>
      </c>
      <c r="R81" s="37" t="s">
        <v>579</v>
      </c>
      <c r="S81" s="10"/>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c r="IZ81" s="11"/>
    </row>
    <row r="82" spans="2:260" s="12" customFormat="1" ht="65.099999999999994" customHeight="1" x14ac:dyDescent="0.25">
      <c r="B82" s="3"/>
      <c r="C82" s="19" t="s">
        <v>106</v>
      </c>
      <c r="D82" s="17" t="s">
        <v>107</v>
      </c>
      <c r="E82" s="17">
        <v>9</v>
      </c>
      <c r="F82" s="14">
        <v>17.63</v>
      </c>
      <c r="G82" s="14">
        <v>15.99</v>
      </c>
      <c r="H82" s="14">
        <v>14.35</v>
      </c>
      <c r="I82" s="14"/>
      <c r="J82" s="14">
        <v>18.71</v>
      </c>
      <c r="K82" s="14">
        <v>21.98</v>
      </c>
      <c r="L82" s="14">
        <v>27.28</v>
      </c>
      <c r="M82" s="54"/>
      <c r="N82" s="14">
        <v>53.045593883999999</v>
      </c>
      <c r="O82" s="31">
        <v>6.8275139545000005</v>
      </c>
      <c r="P82" s="31" t="s">
        <v>16</v>
      </c>
      <c r="Q82" s="17" t="s">
        <v>16</v>
      </c>
      <c r="R82" s="38" t="s">
        <v>580</v>
      </c>
      <c r="S82" s="10"/>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c r="IZ82" s="11"/>
    </row>
    <row r="83" spans="2:260" s="12" customFormat="1" ht="65.099999999999994" customHeight="1" x14ac:dyDescent="0.25">
      <c r="B83" s="3"/>
      <c r="C83" s="9" t="s">
        <v>108</v>
      </c>
      <c r="D83" s="16" t="s">
        <v>109</v>
      </c>
      <c r="E83" s="16">
        <v>10</v>
      </c>
      <c r="F83" s="15">
        <v>5.0599999999999996</v>
      </c>
      <c r="G83" s="15">
        <v>4.58</v>
      </c>
      <c r="H83" s="15">
        <v>4.1100000000000003</v>
      </c>
      <c r="I83" s="14"/>
      <c r="J83" s="15">
        <v>5.98</v>
      </c>
      <c r="K83" s="15">
        <v>6.92</v>
      </c>
      <c r="L83" s="15">
        <v>8.4499999999999993</v>
      </c>
      <c r="M83" s="54"/>
      <c r="N83" s="15">
        <v>71.656079191000003</v>
      </c>
      <c r="O83" s="15">
        <v>9.027054227299999</v>
      </c>
      <c r="P83" s="15" t="s">
        <v>16</v>
      </c>
      <c r="Q83" s="16" t="s">
        <v>16</v>
      </c>
      <c r="R83" s="37" t="s">
        <v>581</v>
      </c>
      <c r="S83" s="10"/>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c r="IZ83" s="11"/>
    </row>
    <row r="84" spans="2:260" s="12" customFormat="1" ht="65.099999999999994" customHeight="1" x14ac:dyDescent="0.25">
      <c r="B84" s="3"/>
      <c r="C84" s="19" t="s">
        <v>110</v>
      </c>
      <c r="D84" s="17" t="s">
        <v>111</v>
      </c>
      <c r="E84" s="17">
        <v>4</v>
      </c>
      <c r="F84" s="14">
        <v>10.96</v>
      </c>
      <c r="G84" s="14">
        <v>9.3699999999999992</v>
      </c>
      <c r="H84" s="14">
        <v>7.79</v>
      </c>
      <c r="I84" s="14"/>
      <c r="J84" s="14">
        <v>15.41</v>
      </c>
      <c r="K84" s="14">
        <v>18.57</v>
      </c>
      <c r="L84" s="14">
        <v>23.68</v>
      </c>
      <c r="M84" s="54"/>
      <c r="N84" s="14">
        <v>53.548170077000002</v>
      </c>
      <c r="O84" s="31">
        <v>7.5002461818000006</v>
      </c>
      <c r="P84" s="31" t="s">
        <v>13</v>
      </c>
      <c r="Q84" s="17" t="s">
        <v>16</v>
      </c>
      <c r="R84" s="38" t="s">
        <v>582</v>
      </c>
      <c r="S84" s="10"/>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c r="IZ84" s="11"/>
    </row>
    <row r="85" spans="2:260" s="12" customFormat="1" ht="65.099999999999994" customHeight="1" x14ac:dyDescent="0.25">
      <c r="B85" s="3"/>
      <c r="C85" s="9" t="s">
        <v>112</v>
      </c>
      <c r="D85" s="16" t="s">
        <v>113</v>
      </c>
      <c r="E85" s="16">
        <v>0</v>
      </c>
      <c r="F85" s="15">
        <v>12.62</v>
      </c>
      <c r="G85" s="15">
        <v>11.7</v>
      </c>
      <c r="H85" s="15">
        <v>10.78</v>
      </c>
      <c r="I85" s="14"/>
      <c r="J85" s="15">
        <v>12.97</v>
      </c>
      <c r="K85" s="15">
        <v>14.8</v>
      </c>
      <c r="L85" s="15">
        <v>17.77</v>
      </c>
      <c r="M85" s="54"/>
      <c r="N85" s="15">
        <v>37.722998760999999</v>
      </c>
      <c r="O85" s="15">
        <v>101.77197177000001</v>
      </c>
      <c r="P85" s="15" t="s">
        <v>13</v>
      </c>
      <c r="Q85" s="16" t="s">
        <v>13</v>
      </c>
      <c r="R85" s="37" t="s">
        <v>583</v>
      </c>
      <c r="S85" s="10"/>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c r="IZ85" s="11"/>
    </row>
    <row r="86" spans="2:260" s="12" customFormat="1" ht="65.099999999999994" customHeight="1" x14ac:dyDescent="0.25">
      <c r="B86" s="3"/>
      <c r="C86" s="19" t="s">
        <v>114</v>
      </c>
      <c r="D86" s="17" t="s">
        <v>115</v>
      </c>
      <c r="E86" s="17">
        <v>4</v>
      </c>
      <c r="F86" s="14">
        <v>7.56</v>
      </c>
      <c r="G86" s="14">
        <v>6.5</v>
      </c>
      <c r="H86" s="14">
        <v>5.44</v>
      </c>
      <c r="I86" s="14"/>
      <c r="J86" s="14">
        <v>10.07</v>
      </c>
      <c r="K86" s="14">
        <v>12.18</v>
      </c>
      <c r="L86" s="14">
        <v>15.6</v>
      </c>
      <c r="M86" s="54"/>
      <c r="N86" s="14">
        <v>53.927537899000001</v>
      </c>
      <c r="O86" s="31">
        <v>28.543779817999997</v>
      </c>
      <c r="P86" s="31" t="s">
        <v>13</v>
      </c>
      <c r="Q86" s="17" t="s">
        <v>16</v>
      </c>
      <c r="R86" s="38" t="s">
        <v>584</v>
      </c>
      <c r="S86" s="10"/>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c r="IZ86" s="11"/>
    </row>
    <row r="87" spans="2:260" s="12" customFormat="1" ht="65.099999999999994" customHeight="1" x14ac:dyDescent="0.25">
      <c r="B87" s="3"/>
      <c r="C87" s="9" t="s">
        <v>421</v>
      </c>
      <c r="D87" s="16" t="s">
        <v>422</v>
      </c>
      <c r="E87" s="16">
        <v>3</v>
      </c>
      <c r="F87" s="15">
        <v>192</v>
      </c>
      <c r="G87" s="15">
        <v>169.55</v>
      </c>
      <c r="H87" s="15">
        <v>147.11000000000001</v>
      </c>
      <c r="I87" s="14"/>
      <c r="J87" s="15">
        <v>196.52</v>
      </c>
      <c r="K87" s="15">
        <v>241.4</v>
      </c>
      <c r="L87" s="15">
        <v>314.02999999999997</v>
      </c>
      <c r="M87" s="54"/>
      <c r="N87" s="15">
        <v>38.963864000000001</v>
      </c>
      <c r="O87" s="15">
        <v>4.4058399449999994</v>
      </c>
      <c r="P87" s="15" t="s">
        <v>16</v>
      </c>
      <c r="Q87" s="16" t="s">
        <v>13</v>
      </c>
      <c r="R87" s="37" t="s">
        <v>585</v>
      </c>
      <c r="S87" s="10"/>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c r="IZ87" s="11"/>
    </row>
    <row r="88" spans="2:260" s="12" customFormat="1" ht="65.099999999999994" customHeight="1" x14ac:dyDescent="0.25">
      <c r="B88" s="3"/>
      <c r="C88" s="19" t="s">
        <v>116</v>
      </c>
      <c r="D88" s="17" t="s">
        <v>117</v>
      </c>
      <c r="E88" s="17">
        <v>4</v>
      </c>
      <c r="F88" s="14">
        <v>150</v>
      </c>
      <c r="G88" s="14" t="s">
        <v>29</v>
      </c>
      <c r="H88" s="14" t="s">
        <v>29</v>
      </c>
      <c r="I88" s="14"/>
      <c r="J88" s="14" t="s">
        <v>29</v>
      </c>
      <c r="K88" s="14" t="s">
        <v>29</v>
      </c>
      <c r="L88" s="14" t="s">
        <v>29</v>
      </c>
      <c r="M88" s="54"/>
      <c r="N88" s="14">
        <v>94.064508982000007</v>
      </c>
      <c r="O88" s="31">
        <v>1.0764285713999999</v>
      </c>
      <c r="P88" s="31" t="s">
        <v>13</v>
      </c>
      <c r="Q88" s="17" t="s">
        <v>16</v>
      </c>
      <c r="R88" s="38" t="s">
        <v>29</v>
      </c>
      <c r="S88" s="10"/>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c r="IZ88" s="11"/>
    </row>
    <row r="89" spans="2:260" s="12" customFormat="1" ht="65.099999999999994" customHeight="1" x14ac:dyDescent="0.25">
      <c r="B89" s="3"/>
      <c r="C89" s="9" t="s">
        <v>118</v>
      </c>
      <c r="D89" s="16" t="s">
        <v>119</v>
      </c>
      <c r="E89" s="16">
        <v>4</v>
      </c>
      <c r="F89" s="15">
        <v>80.95</v>
      </c>
      <c r="G89" s="15">
        <v>74.459999999999994</v>
      </c>
      <c r="H89" s="15">
        <v>67.98</v>
      </c>
      <c r="I89" s="14"/>
      <c r="J89" s="15">
        <v>88.81</v>
      </c>
      <c r="K89" s="15">
        <v>101.77</v>
      </c>
      <c r="L89" s="15">
        <v>122.75</v>
      </c>
      <c r="M89" s="54"/>
      <c r="N89" s="15">
        <v>52.124893714000002</v>
      </c>
      <c r="O89" s="15">
        <v>354.92576782000003</v>
      </c>
      <c r="P89" s="15" t="s">
        <v>13</v>
      </c>
      <c r="Q89" s="16" t="s">
        <v>16</v>
      </c>
      <c r="R89" s="37" t="s">
        <v>586</v>
      </c>
      <c r="S89" s="10"/>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c r="IZ89" s="11"/>
    </row>
    <row r="90" spans="2:260" s="12" customFormat="1" ht="65.099999999999994" customHeight="1" x14ac:dyDescent="0.25">
      <c r="B90" s="3"/>
      <c r="C90" s="19" t="s">
        <v>120</v>
      </c>
      <c r="D90" s="17" t="s">
        <v>121</v>
      </c>
      <c r="E90" s="17">
        <v>7</v>
      </c>
      <c r="F90" s="14">
        <v>50.69</v>
      </c>
      <c r="G90" s="14">
        <v>46.36</v>
      </c>
      <c r="H90" s="14">
        <v>42.03</v>
      </c>
      <c r="I90" s="14"/>
      <c r="J90" s="14">
        <v>59.25</v>
      </c>
      <c r="K90" s="14">
        <v>67.900000000000006</v>
      </c>
      <c r="L90" s="14">
        <v>81.91</v>
      </c>
      <c r="M90" s="54"/>
      <c r="N90" s="14">
        <v>63.377497435999999</v>
      </c>
      <c r="O90" s="31">
        <v>122.4409264</v>
      </c>
      <c r="P90" s="31" t="s">
        <v>16</v>
      </c>
      <c r="Q90" s="17" t="s">
        <v>16</v>
      </c>
      <c r="R90" s="38" t="s">
        <v>587</v>
      </c>
      <c r="S90" s="10"/>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c r="IZ90" s="11"/>
    </row>
    <row r="91" spans="2:260" s="12" customFormat="1" ht="65.099999999999994" customHeight="1" x14ac:dyDescent="0.25">
      <c r="B91" s="3"/>
      <c r="C91" s="9" t="s">
        <v>122</v>
      </c>
      <c r="D91" s="16" t="s">
        <v>123</v>
      </c>
      <c r="E91" s="16">
        <v>7</v>
      </c>
      <c r="F91" s="15">
        <v>26.75</v>
      </c>
      <c r="G91" s="15">
        <v>24.23</v>
      </c>
      <c r="H91" s="15">
        <v>21.71</v>
      </c>
      <c r="I91" s="14"/>
      <c r="J91" s="15">
        <v>28.12</v>
      </c>
      <c r="K91" s="15">
        <v>33.15</v>
      </c>
      <c r="L91" s="15">
        <v>41.3</v>
      </c>
      <c r="M91" s="54"/>
      <c r="N91" s="15">
        <v>58.854665132999997</v>
      </c>
      <c r="O91" s="15">
        <v>201.60066</v>
      </c>
      <c r="P91" s="15" t="s">
        <v>16</v>
      </c>
      <c r="Q91" s="16" t="s">
        <v>16</v>
      </c>
      <c r="R91" s="37" t="s">
        <v>588</v>
      </c>
      <c r="S91" s="10"/>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c r="IZ91" s="11"/>
    </row>
    <row r="92" spans="2:260" s="12" customFormat="1" ht="65.099999999999994" customHeight="1" x14ac:dyDescent="0.25">
      <c r="B92" s="3"/>
      <c r="C92" s="19" t="s">
        <v>124</v>
      </c>
      <c r="D92" s="17" t="s">
        <v>125</v>
      </c>
      <c r="E92" s="17">
        <v>0</v>
      </c>
      <c r="F92" s="14">
        <v>30.45</v>
      </c>
      <c r="G92" s="14">
        <v>27.86</v>
      </c>
      <c r="H92" s="14">
        <v>25.28</v>
      </c>
      <c r="I92" s="14"/>
      <c r="J92" s="14">
        <v>31.62</v>
      </c>
      <c r="K92" s="14">
        <v>36.78</v>
      </c>
      <c r="L92" s="14">
        <v>45.15</v>
      </c>
      <c r="M92" s="54"/>
      <c r="N92" s="14">
        <v>29.492044181000001</v>
      </c>
      <c r="O92" s="31">
        <v>80.258264636000007</v>
      </c>
      <c r="P92" s="31" t="s">
        <v>13</v>
      </c>
      <c r="Q92" s="17" t="s">
        <v>13</v>
      </c>
      <c r="R92" s="38" t="s">
        <v>589</v>
      </c>
      <c r="S92" s="10"/>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c r="IZ92" s="11"/>
    </row>
    <row r="93" spans="2:260" s="12" customFormat="1" ht="65.099999999999994" customHeight="1" x14ac:dyDescent="0.25">
      <c r="B93" s="3"/>
      <c r="C93" s="9" t="s">
        <v>126</v>
      </c>
      <c r="D93" s="16" t="s">
        <v>127</v>
      </c>
      <c r="E93" s="16">
        <v>7</v>
      </c>
      <c r="F93" s="15">
        <v>40.25</v>
      </c>
      <c r="G93" s="15">
        <v>37.18</v>
      </c>
      <c r="H93" s="15">
        <v>34.11</v>
      </c>
      <c r="I93" s="14"/>
      <c r="J93" s="15">
        <v>46.32</v>
      </c>
      <c r="K93" s="15">
        <v>52.45</v>
      </c>
      <c r="L93" s="15">
        <v>62.38</v>
      </c>
      <c r="M93" s="54"/>
      <c r="N93" s="15">
        <v>58.449053366000001</v>
      </c>
      <c r="O93" s="15">
        <v>292.22066240999999</v>
      </c>
      <c r="P93" s="15" t="s">
        <v>16</v>
      </c>
      <c r="Q93" s="16" t="s">
        <v>16</v>
      </c>
      <c r="R93" s="37" t="s">
        <v>590</v>
      </c>
      <c r="S93" s="10"/>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c r="IZ93" s="11"/>
    </row>
    <row r="94" spans="2:260" s="12" customFormat="1" ht="65.099999999999994" customHeight="1" x14ac:dyDescent="0.25">
      <c r="B94" s="3"/>
      <c r="C94" s="19" t="s">
        <v>409</v>
      </c>
      <c r="D94" s="17" t="s">
        <v>410</v>
      </c>
      <c r="E94" s="17">
        <v>6</v>
      </c>
      <c r="F94" s="14">
        <v>23.01</v>
      </c>
      <c r="G94" s="14">
        <v>20.37</v>
      </c>
      <c r="H94" s="14">
        <v>17.73</v>
      </c>
      <c r="I94" s="14"/>
      <c r="J94" s="14">
        <v>23.7</v>
      </c>
      <c r="K94" s="14">
        <v>28.97</v>
      </c>
      <c r="L94" s="14">
        <v>37.5</v>
      </c>
      <c r="M94" s="54"/>
      <c r="N94" s="14">
        <v>48.915667384000002</v>
      </c>
      <c r="O94" s="31">
        <v>1.7563559545</v>
      </c>
      <c r="P94" s="31" t="s">
        <v>16</v>
      </c>
      <c r="Q94" s="17" t="s">
        <v>13</v>
      </c>
      <c r="R94" s="38" t="s">
        <v>591</v>
      </c>
      <c r="S94" s="10"/>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c r="IZ94" s="11"/>
    </row>
    <row r="95" spans="2:260" s="12" customFormat="1" ht="65.099999999999994" customHeight="1" x14ac:dyDescent="0.25">
      <c r="B95" s="3"/>
      <c r="C95" s="9" t="s">
        <v>128</v>
      </c>
      <c r="D95" s="16" t="s">
        <v>129</v>
      </c>
      <c r="E95" s="16">
        <v>1</v>
      </c>
      <c r="F95" s="15">
        <v>5.37</v>
      </c>
      <c r="G95" s="15">
        <v>4.72</v>
      </c>
      <c r="H95" s="15">
        <v>4.08</v>
      </c>
      <c r="I95" s="14"/>
      <c r="J95" s="15">
        <v>5.66</v>
      </c>
      <c r="K95" s="15">
        <v>6.94</v>
      </c>
      <c r="L95" s="15">
        <v>9.0299999999999994</v>
      </c>
      <c r="M95" s="54"/>
      <c r="N95" s="15">
        <v>42.705873077</v>
      </c>
      <c r="O95" s="15">
        <v>4.9173917726999994</v>
      </c>
      <c r="P95" s="15" t="s">
        <v>13</v>
      </c>
      <c r="Q95" s="16" t="s">
        <v>13</v>
      </c>
      <c r="R95" s="37" t="s">
        <v>592</v>
      </c>
      <c r="S95" s="10"/>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c r="IZ95" s="11"/>
    </row>
    <row r="96" spans="2:260" s="12" customFormat="1" ht="65.099999999999994" customHeight="1" x14ac:dyDescent="0.25">
      <c r="B96" s="3"/>
      <c r="C96" s="19" t="s">
        <v>130</v>
      </c>
      <c r="D96" s="17" t="s">
        <v>131</v>
      </c>
      <c r="E96" s="17">
        <v>0</v>
      </c>
      <c r="F96" s="14">
        <v>12.17</v>
      </c>
      <c r="G96" s="14">
        <v>10.92</v>
      </c>
      <c r="H96" s="14">
        <v>9.67</v>
      </c>
      <c r="I96" s="14"/>
      <c r="J96" s="14">
        <v>12.74</v>
      </c>
      <c r="K96" s="14">
        <v>15.23</v>
      </c>
      <c r="L96" s="14">
        <v>19.28</v>
      </c>
      <c r="M96" s="54"/>
      <c r="N96" s="14">
        <v>35.763622423000001</v>
      </c>
      <c r="O96" s="31">
        <v>19.950434409</v>
      </c>
      <c r="P96" s="31" t="s">
        <v>13</v>
      </c>
      <c r="Q96" s="17" t="s">
        <v>13</v>
      </c>
      <c r="R96" s="38" t="s">
        <v>593</v>
      </c>
      <c r="S96" s="10"/>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c r="IZ96" s="11"/>
    </row>
    <row r="97" spans="2:260" s="12" customFormat="1" ht="65.099999999999994" customHeight="1" x14ac:dyDescent="0.25">
      <c r="B97" s="3"/>
      <c r="C97" s="9" t="s">
        <v>132</v>
      </c>
      <c r="D97" s="16" t="s">
        <v>133</v>
      </c>
      <c r="E97" s="16">
        <v>1</v>
      </c>
      <c r="F97" s="15">
        <v>5.91</v>
      </c>
      <c r="G97" s="15">
        <v>4.9800000000000004</v>
      </c>
      <c r="H97" s="15">
        <v>4.0599999999999996</v>
      </c>
      <c r="I97" s="14"/>
      <c r="J97" s="15">
        <v>6</v>
      </c>
      <c r="K97" s="15">
        <v>7.84</v>
      </c>
      <c r="L97" s="15">
        <v>10.83</v>
      </c>
      <c r="M97" s="54"/>
      <c r="N97" s="15">
        <v>47.726361673</v>
      </c>
      <c r="O97" s="15">
        <v>4.2050374545000002</v>
      </c>
      <c r="P97" s="15" t="s">
        <v>13</v>
      </c>
      <c r="Q97" s="16" t="s">
        <v>13</v>
      </c>
      <c r="R97" s="37" t="s">
        <v>594</v>
      </c>
      <c r="S97" s="10"/>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c r="IZ97" s="11"/>
    </row>
    <row r="98" spans="2:260" s="12" customFormat="1" ht="65.099999999999994" customHeight="1" x14ac:dyDescent="0.25">
      <c r="B98" s="3"/>
      <c r="C98" s="19" t="s">
        <v>134</v>
      </c>
      <c r="D98" s="17" t="s">
        <v>135</v>
      </c>
      <c r="E98" s="17">
        <v>10</v>
      </c>
      <c r="F98" s="14">
        <v>16.32</v>
      </c>
      <c r="G98" s="14">
        <v>15.26</v>
      </c>
      <c r="H98" s="14">
        <v>14.21</v>
      </c>
      <c r="I98" s="14"/>
      <c r="J98" s="14">
        <v>17.72</v>
      </c>
      <c r="K98" s="14">
        <v>19.82</v>
      </c>
      <c r="L98" s="14">
        <v>23.23</v>
      </c>
      <c r="M98" s="54"/>
      <c r="N98" s="14">
        <v>70.554318300000006</v>
      </c>
      <c r="O98" s="31">
        <v>32.099077727000001</v>
      </c>
      <c r="P98" s="31" t="s">
        <v>16</v>
      </c>
      <c r="Q98" s="17" t="s">
        <v>16</v>
      </c>
      <c r="R98" s="38" t="s">
        <v>595</v>
      </c>
      <c r="S98" s="10"/>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c r="IZ98" s="11"/>
    </row>
    <row r="99" spans="2:260" s="12" customFormat="1" ht="65.099999999999994" customHeight="1" x14ac:dyDescent="0.25">
      <c r="B99" s="3"/>
      <c r="C99" s="9" t="s">
        <v>136</v>
      </c>
      <c r="D99" s="16" t="s">
        <v>137</v>
      </c>
      <c r="E99" s="16">
        <v>4</v>
      </c>
      <c r="F99" s="15">
        <v>20.82</v>
      </c>
      <c r="G99" s="15">
        <v>19.420000000000002</v>
      </c>
      <c r="H99" s="15">
        <v>18.02</v>
      </c>
      <c r="I99" s="14"/>
      <c r="J99" s="15">
        <v>23.64</v>
      </c>
      <c r="K99" s="15">
        <v>26.43</v>
      </c>
      <c r="L99" s="15">
        <v>30.96</v>
      </c>
      <c r="M99" s="54"/>
      <c r="N99" s="15">
        <v>53.279498664999998</v>
      </c>
      <c r="O99" s="15">
        <v>6.2299745455000002</v>
      </c>
      <c r="P99" s="15" t="s">
        <v>13</v>
      </c>
      <c r="Q99" s="16" t="s">
        <v>16</v>
      </c>
      <c r="R99" s="37" t="s">
        <v>596</v>
      </c>
      <c r="S99" s="10"/>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c r="IZ99" s="11"/>
    </row>
    <row r="100" spans="2:260" s="12" customFormat="1" ht="65.099999999999994" customHeight="1" x14ac:dyDescent="0.25">
      <c r="B100" s="3"/>
      <c r="C100" s="19" t="s">
        <v>392</v>
      </c>
      <c r="D100" s="17" t="s">
        <v>393</v>
      </c>
      <c r="E100" s="17">
        <v>0</v>
      </c>
      <c r="F100" s="14">
        <v>0.49</v>
      </c>
      <c r="G100" s="14">
        <v>-0.01</v>
      </c>
      <c r="H100" s="14">
        <v>-0.52</v>
      </c>
      <c r="I100" s="14"/>
      <c r="J100" s="14">
        <v>0.56000000000000005</v>
      </c>
      <c r="K100" s="14">
        <v>1.57</v>
      </c>
      <c r="L100" s="14">
        <v>3.2</v>
      </c>
      <c r="M100" s="54"/>
      <c r="N100" s="14">
        <v>13.577995659999999</v>
      </c>
      <c r="O100" s="31">
        <v>3.0113843635999999</v>
      </c>
      <c r="P100" s="31" t="s">
        <v>13</v>
      </c>
      <c r="Q100" s="17" t="s">
        <v>13</v>
      </c>
      <c r="R100" s="38" t="s">
        <v>597</v>
      </c>
      <c r="S100" s="10"/>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c r="IZ100" s="11"/>
    </row>
    <row r="101" spans="2:260" s="12" customFormat="1" ht="65.099999999999994" customHeight="1" x14ac:dyDescent="0.25">
      <c r="B101" s="3"/>
      <c r="C101" s="9" t="s">
        <v>138</v>
      </c>
      <c r="D101" s="16" t="s">
        <v>139</v>
      </c>
      <c r="E101" s="16">
        <v>10</v>
      </c>
      <c r="F101" s="15">
        <v>23.09</v>
      </c>
      <c r="G101" s="15">
        <v>20.62</v>
      </c>
      <c r="H101" s="15">
        <v>18.149999999999999</v>
      </c>
      <c r="I101" s="14"/>
      <c r="J101" s="15">
        <v>24.65</v>
      </c>
      <c r="K101" s="15">
        <v>29.58</v>
      </c>
      <c r="L101" s="15">
        <v>37.57</v>
      </c>
      <c r="M101" s="54"/>
      <c r="N101" s="15">
        <v>78.662444511999993</v>
      </c>
      <c r="O101" s="15">
        <v>216.28532877000001</v>
      </c>
      <c r="P101" s="15" t="s">
        <v>16</v>
      </c>
      <c r="Q101" s="16" t="s">
        <v>16</v>
      </c>
      <c r="R101" s="37" t="s">
        <v>598</v>
      </c>
      <c r="S101" s="10"/>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c r="IZ101" s="11"/>
    </row>
    <row r="102" spans="2:260" s="12" customFormat="1" ht="65.099999999999994" customHeight="1" x14ac:dyDescent="0.25">
      <c r="B102" s="3"/>
      <c r="C102" s="19" t="s">
        <v>140</v>
      </c>
      <c r="D102" s="17" t="s">
        <v>141</v>
      </c>
      <c r="E102" s="17">
        <v>10</v>
      </c>
      <c r="F102" s="14">
        <v>10.18</v>
      </c>
      <c r="G102" s="14">
        <v>9.17</v>
      </c>
      <c r="H102" s="14">
        <v>8.17</v>
      </c>
      <c r="I102" s="14"/>
      <c r="J102" s="14">
        <v>10.77</v>
      </c>
      <c r="K102" s="14">
        <v>12.77</v>
      </c>
      <c r="L102" s="14">
        <v>16.010000000000002</v>
      </c>
      <c r="M102" s="54"/>
      <c r="N102" s="14">
        <v>75.997510461999994</v>
      </c>
      <c r="O102" s="31">
        <v>62.865946227000002</v>
      </c>
      <c r="P102" s="31" t="s">
        <v>16</v>
      </c>
      <c r="Q102" s="17" t="s">
        <v>16</v>
      </c>
      <c r="R102" s="38" t="s">
        <v>599</v>
      </c>
      <c r="S102" s="10"/>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c r="IZ102" s="11"/>
    </row>
    <row r="103" spans="2:260" s="12" customFormat="1" ht="65.099999999999994" customHeight="1" x14ac:dyDescent="0.25">
      <c r="B103" s="3"/>
      <c r="C103" s="9" t="s">
        <v>142</v>
      </c>
      <c r="D103" s="16" t="s">
        <v>143</v>
      </c>
      <c r="E103" s="16">
        <v>4</v>
      </c>
      <c r="F103" s="15">
        <v>12.8</v>
      </c>
      <c r="G103" s="15">
        <v>10.75</v>
      </c>
      <c r="H103" s="15">
        <v>8.7100000000000009</v>
      </c>
      <c r="I103" s="14"/>
      <c r="J103" s="15">
        <v>17.73</v>
      </c>
      <c r="K103" s="15">
        <v>21.81</v>
      </c>
      <c r="L103" s="15">
        <v>28.42</v>
      </c>
      <c r="M103" s="54"/>
      <c r="N103" s="15">
        <v>63.611499487000003</v>
      </c>
      <c r="O103" s="15">
        <v>37.156663864000002</v>
      </c>
      <c r="P103" s="15" t="s">
        <v>13</v>
      </c>
      <c r="Q103" s="16" t="s">
        <v>16</v>
      </c>
      <c r="R103" s="37" t="s">
        <v>600</v>
      </c>
      <c r="S103" s="10"/>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c r="IZ103" s="11"/>
    </row>
    <row r="104" spans="2:260" s="12" customFormat="1" ht="65.099999999999994" customHeight="1" x14ac:dyDescent="0.25">
      <c r="B104" s="3"/>
      <c r="C104" s="19" t="s">
        <v>144</v>
      </c>
      <c r="D104" s="17" t="s">
        <v>145</v>
      </c>
      <c r="E104" s="17">
        <v>4</v>
      </c>
      <c r="F104" s="14">
        <v>3.86</v>
      </c>
      <c r="G104" s="14">
        <v>3.52</v>
      </c>
      <c r="H104" s="14">
        <v>3.19</v>
      </c>
      <c r="I104" s="14"/>
      <c r="J104" s="14">
        <v>4.75</v>
      </c>
      <c r="K104" s="14">
        <v>5.41</v>
      </c>
      <c r="L104" s="14">
        <v>6.48</v>
      </c>
      <c r="M104" s="54"/>
      <c r="N104" s="14">
        <v>55.825430246000003</v>
      </c>
      <c r="O104" s="31">
        <v>9.3509229090999995</v>
      </c>
      <c r="P104" s="31" t="s">
        <v>13</v>
      </c>
      <c r="Q104" s="17" t="s">
        <v>16</v>
      </c>
      <c r="R104" s="38" t="s">
        <v>601</v>
      </c>
      <c r="S104" s="10"/>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c r="IZ104" s="11"/>
    </row>
    <row r="105" spans="2:260" s="12" customFormat="1" ht="65.099999999999994" customHeight="1" x14ac:dyDescent="0.25">
      <c r="B105" s="3"/>
      <c r="C105" s="9" t="s">
        <v>146</v>
      </c>
      <c r="D105" s="16" t="s">
        <v>147</v>
      </c>
      <c r="E105" s="16">
        <v>6</v>
      </c>
      <c r="F105" s="15">
        <v>3.93</v>
      </c>
      <c r="G105" s="15">
        <v>3.37</v>
      </c>
      <c r="H105" s="15">
        <v>2.81</v>
      </c>
      <c r="I105" s="14"/>
      <c r="J105" s="15">
        <v>5.24</v>
      </c>
      <c r="K105" s="15">
        <v>6.35</v>
      </c>
      <c r="L105" s="15">
        <v>8.16</v>
      </c>
      <c r="M105" s="54"/>
      <c r="N105" s="15">
        <v>60.894263785</v>
      </c>
      <c r="O105" s="15">
        <v>19.411710864</v>
      </c>
      <c r="P105" s="15" t="s">
        <v>13</v>
      </c>
      <c r="Q105" s="16" t="s">
        <v>16</v>
      </c>
      <c r="R105" s="37" t="s">
        <v>602</v>
      </c>
      <c r="S105" s="10"/>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c r="IZ105" s="11"/>
    </row>
    <row r="106" spans="2:260" s="12" customFormat="1" ht="65.099999999999994" customHeight="1" x14ac:dyDescent="0.25">
      <c r="B106" s="3"/>
      <c r="C106" s="19" t="s">
        <v>148</v>
      </c>
      <c r="D106" s="17" t="s">
        <v>149</v>
      </c>
      <c r="E106" s="17">
        <v>1</v>
      </c>
      <c r="F106" s="14">
        <v>9.9700000000000006</v>
      </c>
      <c r="G106" s="14">
        <v>8.81</v>
      </c>
      <c r="H106" s="14">
        <v>7.65</v>
      </c>
      <c r="I106" s="14"/>
      <c r="J106" s="14">
        <v>10.32</v>
      </c>
      <c r="K106" s="14">
        <v>12.63</v>
      </c>
      <c r="L106" s="14">
        <v>16.37</v>
      </c>
      <c r="M106" s="54"/>
      <c r="N106" s="14">
        <v>47.165140673000003</v>
      </c>
      <c r="O106" s="31">
        <v>21.053300544999999</v>
      </c>
      <c r="P106" s="31" t="s">
        <v>13</v>
      </c>
      <c r="Q106" s="17" t="s">
        <v>13</v>
      </c>
      <c r="R106" s="38" t="s">
        <v>603</v>
      </c>
      <c r="S106" s="10"/>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c r="IZ106" s="11"/>
    </row>
    <row r="107" spans="2:260" s="12" customFormat="1" ht="65.099999999999994" customHeight="1" x14ac:dyDescent="0.25">
      <c r="B107" s="3"/>
      <c r="C107" s="9" t="s">
        <v>354</v>
      </c>
      <c r="D107" s="16" t="s">
        <v>355</v>
      </c>
      <c r="E107" s="16">
        <v>4</v>
      </c>
      <c r="F107" s="15" t="s">
        <v>29</v>
      </c>
      <c r="G107" s="15" t="s">
        <v>29</v>
      </c>
      <c r="H107" s="15" t="s">
        <v>29</v>
      </c>
      <c r="I107" s="14"/>
      <c r="J107" s="15" t="s">
        <v>29</v>
      </c>
      <c r="K107" s="15" t="s">
        <v>29</v>
      </c>
      <c r="L107" s="15" t="s">
        <v>29</v>
      </c>
      <c r="M107" s="54"/>
      <c r="N107" s="15" t="s">
        <v>29</v>
      </c>
      <c r="O107" s="15" t="s">
        <v>29</v>
      </c>
      <c r="P107" s="15" t="s">
        <v>29</v>
      </c>
      <c r="Q107" s="16" t="s">
        <v>29</v>
      </c>
      <c r="R107" s="37" t="s">
        <v>30</v>
      </c>
      <c r="S107" s="10"/>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c r="IZ107" s="11"/>
    </row>
    <row r="108" spans="2:260" s="12" customFormat="1" ht="65.099999999999994" customHeight="1" x14ac:dyDescent="0.25">
      <c r="B108" s="3"/>
      <c r="C108" s="19" t="s">
        <v>604</v>
      </c>
      <c r="D108" s="17" t="s">
        <v>605</v>
      </c>
      <c r="E108" s="17">
        <v>0</v>
      </c>
      <c r="F108" s="14">
        <v>2.2400000000000002</v>
      </c>
      <c r="G108" s="14">
        <v>1.75</v>
      </c>
      <c r="H108" s="14">
        <v>1.26</v>
      </c>
      <c r="I108" s="14"/>
      <c r="J108" s="14">
        <v>2.35</v>
      </c>
      <c r="K108" s="14">
        <v>3.32</v>
      </c>
      <c r="L108" s="14">
        <v>4.8899999999999997</v>
      </c>
      <c r="M108" s="54"/>
      <c r="N108" s="14">
        <v>39.305087759999999</v>
      </c>
      <c r="O108" s="31">
        <v>1.5747653181999999</v>
      </c>
      <c r="P108" s="31" t="s">
        <v>13</v>
      </c>
      <c r="Q108" s="17" t="s">
        <v>13</v>
      </c>
      <c r="R108" s="38" t="s">
        <v>606</v>
      </c>
      <c r="S108" s="10"/>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c r="IZ108" s="11"/>
    </row>
    <row r="109" spans="2:260" s="12" customFormat="1" ht="65.099999999999994" customHeight="1" x14ac:dyDescent="0.25">
      <c r="B109" s="3"/>
      <c r="C109" s="9" t="s">
        <v>402</v>
      </c>
      <c r="D109" s="16" t="s">
        <v>403</v>
      </c>
      <c r="E109" s="16">
        <v>1</v>
      </c>
      <c r="F109" s="15">
        <v>2.04</v>
      </c>
      <c r="G109" s="15">
        <v>1.62</v>
      </c>
      <c r="H109" s="15">
        <v>1.21</v>
      </c>
      <c r="I109" s="14"/>
      <c r="J109" s="15">
        <v>2.15</v>
      </c>
      <c r="K109" s="15">
        <v>2.97</v>
      </c>
      <c r="L109" s="15">
        <v>4.29</v>
      </c>
      <c r="M109" s="54"/>
      <c r="N109" s="15">
        <v>49.325251182000002</v>
      </c>
      <c r="O109" s="15">
        <v>3.4161074090999999</v>
      </c>
      <c r="P109" s="15" t="s">
        <v>13</v>
      </c>
      <c r="Q109" s="16" t="s">
        <v>13</v>
      </c>
      <c r="R109" s="37" t="s">
        <v>607</v>
      </c>
      <c r="S109" s="10"/>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c r="IZ109" s="11"/>
    </row>
    <row r="110" spans="2:260" s="12" customFormat="1" ht="65.099999999999994" customHeight="1" x14ac:dyDescent="0.25">
      <c r="B110" s="3"/>
      <c r="C110" s="19" t="s">
        <v>150</v>
      </c>
      <c r="D110" s="17" t="s">
        <v>151</v>
      </c>
      <c r="E110" s="17">
        <v>1</v>
      </c>
      <c r="F110" s="14">
        <v>3.4</v>
      </c>
      <c r="G110" s="14">
        <v>3</v>
      </c>
      <c r="H110" s="14">
        <v>2.6</v>
      </c>
      <c r="I110" s="14"/>
      <c r="J110" s="14">
        <v>3.48</v>
      </c>
      <c r="K110" s="14">
        <v>4.2699999999999996</v>
      </c>
      <c r="L110" s="14">
        <v>5.56</v>
      </c>
      <c r="M110" s="54"/>
      <c r="N110" s="14">
        <v>44.407444112999997</v>
      </c>
      <c r="O110" s="31">
        <v>4.8706737727</v>
      </c>
      <c r="P110" s="31" t="s">
        <v>13</v>
      </c>
      <c r="Q110" s="17" t="s">
        <v>13</v>
      </c>
      <c r="R110" s="38" t="s">
        <v>608</v>
      </c>
      <c r="S110" s="10"/>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c r="IZ110" s="11"/>
    </row>
    <row r="111" spans="2:260" s="12" customFormat="1" ht="65.099999999999994" customHeight="1" x14ac:dyDescent="0.25">
      <c r="B111" s="3"/>
      <c r="C111" s="9" t="s">
        <v>152</v>
      </c>
      <c r="D111" s="16" t="s">
        <v>153</v>
      </c>
      <c r="E111" s="16">
        <v>4</v>
      </c>
      <c r="F111" s="15">
        <v>20.65</v>
      </c>
      <c r="G111" s="15">
        <v>19.28</v>
      </c>
      <c r="H111" s="15">
        <v>17.920000000000002</v>
      </c>
      <c r="I111" s="14"/>
      <c r="J111" s="15">
        <v>24.05</v>
      </c>
      <c r="K111" s="15">
        <v>26.77</v>
      </c>
      <c r="L111" s="15">
        <v>31.19</v>
      </c>
      <c r="M111" s="54"/>
      <c r="N111" s="15">
        <v>54.359024423000001</v>
      </c>
      <c r="O111" s="15">
        <v>51.420032317999997</v>
      </c>
      <c r="P111" s="15" t="s">
        <v>13</v>
      </c>
      <c r="Q111" s="16" t="s">
        <v>16</v>
      </c>
      <c r="R111" s="37" t="s">
        <v>609</v>
      </c>
      <c r="S111" s="10"/>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c r="IZ111" s="11"/>
    </row>
    <row r="112" spans="2:260" s="12" customFormat="1" ht="65.099999999999994" customHeight="1" x14ac:dyDescent="0.25">
      <c r="B112" s="3"/>
      <c r="C112" s="19" t="s">
        <v>154</v>
      </c>
      <c r="D112" s="17" t="s">
        <v>155</v>
      </c>
      <c r="E112" s="17">
        <v>10</v>
      </c>
      <c r="F112" s="14">
        <v>26.09</v>
      </c>
      <c r="G112" s="14">
        <v>23.83</v>
      </c>
      <c r="H112" s="14">
        <v>21.57</v>
      </c>
      <c r="I112" s="14"/>
      <c r="J112" s="14">
        <v>30.62</v>
      </c>
      <c r="K112" s="14">
        <v>35.130000000000003</v>
      </c>
      <c r="L112" s="14">
        <v>42.43</v>
      </c>
      <c r="M112" s="54"/>
      <c r="N112" s="14">
        <v>66.632247593000002</v>
      </c>
      <c r="O112" s="31">
        <v>50.062037499999995</v>
      </c>
      <c r="P112" s="31" t="s">
        <v>16</v>
      </c>
      <c r="Q112" s="17" t="s">
        <v>16</v>
      </c>
      <c r="R112" s="38" t="s">
        <v>610</v>
      </c>
      <c r="S112" s="10"/>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c r="IZ112" s="11"/>
    </row>
    <row r="113" spans="2:260" s="12" customFormat="1" ht="65.099999999999994" customHeight="1" x14ac:dyDescent="0.25">
      <c r="B113" s="3"/>
      <c r="C113" s="9" t="s">
        <v>156</v>
      </c>
      <c r="D113" s="16" t="s">
        <v>157</v>
      </c>
      <c r="E113" s="16">
        <v>3</v>
      </c>
      <c r="F113" s="15">
        <v>84.11</v>
      </c>
      <c r="G113" s="15">
        <v>57.23</v>
      </c>
      <c r="H113" s="15">
        <v>30.36</v>
      </c>
      <c r="I113" s="14"/>
      <c r="J113" s="15">
        <v>93.12</v>
      </c>
      <c r="K113" s="15">
        <v>146.86000000000001</v>
      </c>
      <c r="L113" s="15">
        <v>233.82</v>
      </c>
      <c r="M113" s="54"/>
      <c r="N113" s="15">
        <v>31.853773800999999</v>
      </c>
      <c r="O113" s="15">
        <v>43.271165008999994</v>
      </c>
      <c r="P113" s="15" t="s">
        <v>16</v>
      </c>
      <c r="Q113" s="16" t="s">
        <v>13</v>
      </c>
      <c r="R113" s="37" t="s">
        <v>611</v>
      </c>
      <c r="S113" s="10"/>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c r="IZ113" s="11"/>
    </row>
    <row r="114" spans="2:260" s="12" customFormat="1" ht="65.099999999999994" customHeight="1" x14ac:dyDescent="0.25">
      <c r="B114" s="3"/>
      <c r="C114" s="19" t="s">
        <v>158</v>
      </c>
      <c r="D114" s="17" t="s">
        <v>159</v>
      </c>
      <c r="E114" s="17">
        <v>8</v>
      </c>
      <c r="F114" s="14">
        <v>12.91</v>
      </c>
      <c r="G114" s="14">
        <v>11.79</v>
      </c>
      <c r="H114" s="14">
        <v>10.67</v>
      </c>
      <c r="I114" s="14"/>
      <c r="J114" s="14">
        <v>15.97</v>
      </c>
      <c r="K114" s="14">
        <v>18.2</v>
      </c>
      <c r="L114" s="14">
        <v>21.81</v>
      </c>
      <c r="M114" s="54"/>
      <c r="N114" s="14">
        <v>53.106129027999998</v>
      </c>
      <c r="O114" s="31">
        <v>21.056005409000001</v>
      </c>
      <c r="P114" s="31" t="s">
        <v>16</v>
      </c>
      <c r="Q114" s="17" t="s">
        <v>16</v>
      </c>
      <c r="R114" s="38" t="s">
        <v>612</v>
      </c>
      <c r="S114" s="10"/>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c r="IZ114" s="11"/>
    </row>
    <row r="115" spans="2:260" s="12" customFormat="1" ht="65.099999999999994" customHeight="1" x14ac:dyDescent="0.25">
      <c r="B115" s="3"/>
      <c r="C115" s="9" t="s">
        <v>160</v>
      </c>
      <c r="D115" s="16" t="s">
        <v>161</v>
      </c>
      <c r="E115" s="16">
        <v>3</v>
      </c>
      <c r="F115" s="15">
        <v>28.35</v>
      </c>
      <c r="G115" s="15">
        <v>22.53</v>
      </c>
      <c r="H115" s="15">
        <v>16.72</v>
      </c>
      <c r="I115" s="14"/>
      <c r="J115" s="15">
        <v>45.57</v>
      </c>
      <c r="K115" s="15">
        <v>57.19</v>
      </c>
      <c r="L115" s="15">
        <v>76</v>
      </c>
      <c r="M115" s="54"/>
      <c r="N115" s="15">
        <v>45.855641476999999</v>
      </c>
      <c r="O115" s="15">
        <v>59.455521658999999</v>
      </c>
      <c r="P115" s="15" t="s">
        <v>13</v>
      </c>
      <c r="Q115" s="16" t="s">
        <v>16</v>
      </c>
      <c r="R115" s="37" t="s">
        <v>613</v>
      </c>
      <c r="S115" s="13"/>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c r="IZ115" s="11"/>
    </row>
    <row r="116" spans="2:260" s="12" customFormat="1" ht="65.099999999999994" customHeight="1" x14ac:dyDescent="0.25">
      <c r="B116" s="3"/>
      <c r="C116" s="19" t="s">
        <v>162</v>
      </c>
      <c r="D116" s="17" t="s">
        <v>163</v>
      </c>
      <c r="E116" s="17">
        <v>4</v>
      </c>
      <c r="F116" s="14">
        <v>9.18</v>
      </c>
      <c r="G116" s="14">
        <v>8.5500000000000007</v>
      </c>
      <c r="H116" s="14">
        <v>7.93</v>
      </c>
      <c r="I116" s="14"/>
      <c r="J116" s="14">
        <v>10.6</v>
      </c>
      <c r="K116" s="14">
        <v>11.84</v>
      </c>
      <c r="L116" s="14">
        <v>13.85</v>
      </c>
      <c r="M116" s="54"/>
      <c r="N116" s="14">
        <v>55.551069149999996</v>
      </c>
      <c r="O116" s="31">
        <v>7.3813144544999991</v>
      </c>
      <c r="P116" s="31" t="s">
        <v>13</v>
      </c>
      <c r="Q116" s="17" t="s">
        <v>16</v>
      </c>
      <c r="R116" s="38" t="s">
        <v>614</v>
      </c>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c r="IZ116" s="11"/>
    </row>
    <row r="117" spans="2:260" s="12" customFormat="1" ht="65.099999999999994" customHeight="1" x14ac:dyDescent="0.25">
      <c r="B117" s="3"/>
      <c r="C117" s="9" t="s">
        <v>164</v>
      </c>
      <c r="D117" s="16" t="s">
        <v>165</v>
      </c>
      <c r="E117" s="16">
        <v>4</v>
      </c>
      <c r="F117" s="15">
        <v>7.98</v>
      </c>
      <c r="G117" s="15">
        <v>7.38</v>
      </c>
      <c r="H117" s="15">
        <v>6.78</v>
      </c>
      <c r="I117" s="14"/>
      <c r="J117" s="15">
        <v>9.4700000000000006</v>
      </c>
      <c r="K117" s="15">
        <v>10.66</v>
      </c>
      <c r="L117" s="15">
        <v>12.58</v>
      </c>
      <c r="M117" s="54"/>
      <c r="N117" s="15">
        <v>56.802430739999998</v>
      </c>
      <c r="O117" s="15">
        <v>4.1839419090999996</v>
      </c>
      <c r="P117" s="15" t="s">
        <v>13</v>
      </c>
      <c r="Q117" s="16" t="s">
        <v>16</v>
      </c>
      <c r="R117" s="37" t="s">
        <v>615</v>
      </c>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c r="IZ117" s="11"/>
    </row>
    <row r="118" spans="2:260" s="12" customFormat="1" ht="65.099999999999994" customHeight="1" x14ac:dyDescent="0.25">
      <c r="B118" s="3"/>
      <c r="C118" s="19" t="s">
        <v>166</v>
      </c>
      <c r="D118" s="17" t="s">
        <v>167</v>
      </c>
      <c r="E118" s="17">
        <v>10</v>
      </c>
      <c r="F118" s="14">
        <v>55.49</v>
      </c>
      <c r="G118" s="14">
        <v>52.72</v>
      </c>
      <c r="H118" s="14">
        <v>49.95</v>
      </c>
      <c r="I118" s="14"/>
      <c r="J118" s="14">
        <v>58.88</v>
      </c>
      <c r="K118" s="14">
        <v>64.41</v>
      </c>
      <c r="L118" s="14">
        <v>73.349999999999994</v>
      </c>
      <c r="M118" s="54"/>
      <c r="N118" s="14">
        <v>70.557478767000006</v>
      </c>
      <c r="O118" s="31">
        <v>19.130058273</v>
      </c>
      <c r="P118" s="31" t="s">
        <v>16</v>
      </c>
      <c r="Q118" s="17" t="s">
        <v>16</v>
      </c>
      <c r="R118" s="38" t="s">
        <v>616</v>
      </c>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c r="IZ118" s="11"/>
    </row>
    <row r="119" spans="2:260" s="12" customFormat="1" ht="65.099999999999994" customHeight="1" x14ac:dyDescent="0.25">
      <c r="B119" s="3"/>
      <c r="C119" s="9" t="s">
        <v>168</v>
      </c>
      <c r="D119" s="16" t="s">
        <v>169</v>
      </c>
      <c r="E119" s="16">
        <v>4</v>
      </c>
      <c r="F119" s="15">
        <v>27.75</v>
      </c>
      <c r="G119" s="15">
        <v>26.05</v>
      </c>
      <c r="H119" s="15">
        <v>24.36</v>
      </c>
      <c r="I119" s="14"/>
      <c r="J119" s="15">
        <v>29.09</v>
      </c>
      <c r="K119" s="15">
        <v>32.47</v>
      </c>
      <c r="L119" s="15">
        <v>37.94</v>
      </c>
      <c r="M119" s="54"/>
      <c r="N119" s="15">
        <v>41.965617002999998</v>
      </c>
      <c r="O119" s="15">
        <v>78.107276863999999</v>
      </c>
      <c r="P119" s="15" t="s">
        <v>16</v>
      </c>
      <c r="Q119" s="16" t="s">
        <v>13</v>
      </c>
      <c r="R119" s="37" t="s">
        <v>617</v>
      </c>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c r="IZ119" s="11"/>
    </row>
    <row r="120" spans="2:260" s="12" customFormat="1" ht="65.099999999999994" customHeight="1" x14ac:dyDescent="0.25">
      <c r="B120" s="3"/>
      <c r="C120" s="19" t="s">
        <v>170</v>
      </c>
      <c r="D120" s="17" t="s">
        <v>618</v>
      </c>
      <c r="E120" s="17">
        <v>9</v>
      </c>
      <c r="F120" s="14">
        <v>13.87</v>
      </c>
      <c r="G120" s="14">
        <v>13.13</v>
      </c>
      <c r="H120" s="14">
        <v>12.39</v>
      </c>
      <c r="I120" s="14"/>
      <c r="J120" s="14">
        <v>14.8</v>
      </c>
      <c r="K120" s="14">
        <v>16.27</v>
      </c>
      <c r="L120" s="14">
        <v>18.66</v>
      </c>
      <c r="M120" s="54"/>
      <c r="N120" s="14">
        <v>68.631525839999995</v>
      </c>
      <c r="O120" s="31">
        <v>1.4377470455000001</v>
      </c>
      <c r="P120" s="31" t="s">
        <v>16</v>
      </c>
      <c r="Q120" s="17" t="s">
        <v>16</v>
      </c>
      <c r="R120" s="38" t="s">
        <v>619</v>
      </c>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c r="IZ120" s="11"/>
    </row>
    <row r="121" spans="2:260" s="12" customFormat="1" ht="65.099999999999994" customHeight="1" x14ac:dyDescent="0.25">
      <c r="B121" s="3"/>
      <c r="C121" s="9" t="s">
        <v>170</v>
      </c>
      <c r="D121" s="16" t="s">
        <v>171</v>
      </c>
      <c r="E121" s="16">
        <v>9</v>
      </c>
      <c r="F121" s="15">
        <v>13.83</v>
      </c>
      <c r="G121" s="15">
        <v>12.96</v>
      </c>
      <c r="H121" s="15">
        <v>12.09</v>
      </c>
      <c r="I121" s="14"/>
      <c r="J121" s="15">
        <v>15.05</v>
      </c>
      <c r="K121" s="15">
        <v>16.78</v>
      </c>
      <c r="L121" s="15">
        <v>19.579999999999998</v>
      </c>
      <c r="M121" s="54"/>
      <c r="N121" s="15">
        <v>64.945040046000003</v>
      </c>
      <c r="O121" s="15">
        <v>470.64168040999999</v>
      </c>
      <c r="P121" s="15" t="s">
        <v>16</v>
      </c>
      <c r="Q121" s="16" t="s">
        <v>16</v>
      </c>
      <c r="R121" s="37" t="s">
        <v>620</v>
      </c>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c r="IZ121" s="11"/>
    </row>
    <row r="122" spans="2:260" s="12" customFormat="1" ht="65.099999999999994" customHeight="1" x14ac:dyDescent="0.25">
      <c r="B122" s="3"/>
      <c r="C122" s="19" t="s">
        <v>172</v>
      </c>
      <c r="D122" s="17" t="s">
        <v>173</v>
      </c>
      <c r="E122" s="17">
        <v>7</v>
      </c>
      <c r="F122" s="14">
        <v>45.35</v>
      </c>
      <c r="G122" s="14">
        <v>42.73</v>
      </c>
      <c r="H122" s="14">
        <v>40.119999999999997</v>
      </c>
      <c r="I122" s="14"/>
      <c r="J122" s="14">
        <v>47.33</v>
      </c>
      <c r="K122" s="14">
        <v>52.55</v>
      </c>
      <c r="L122" s="14">
        <v>61</v>
      </c>
      <c r="M122" s="54"/>
      <c r="N122" s="14">
        <v>64.476126000999997</v>
      </c>
      <c r="O122" s="31">
        <v>87.980503909000007</v>
      </c>
      <c r="P122" s="31" t="s">
        <v>16</v>
      </c>
      <c r="Q122" s="17" t="s">
        <v>16</v>
      </c>
      <c r="R122" s="38" t="s">
        <v>621</v>
      </c>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c r="IZ122" s="11"/>
    </row>
    <row r="123" spans="2:260" s="12" customFormat="1" ht="65.099999999999994" customHeight="1" x14ac:dyDescent="0.25">
      <c r="B123" s="3"/>
      <c r="C123" s="9" t="s">
        <v>172</v>
      </c>
      <c r="D123" s="16" t="s">
        <v>174</v>
      </c>
      <c r="E123" s="16">
        <v>7</v>
      </c>
      <c r="F123" s="15">
        <v>43.05</v>
      </c>
      <c r="G123" s="15">
        <v>40.159999999999997</v>
      </c>
      <c r="H123" s="15">
        <v>37.270000000000003</v>
      </c>
      <c r="I123" s="14"/>
      <c r="J123" s="15">
        <v>47.4</v>
      </c>
      <c r="K123" s="15">
        <v>53.17</v>
      </c>
      <c r="L123" s="15">
        <v>62.51</v>
      </c>
      <c r="M123" s="54"/>
      <c r="N123" s="15">
        <v>59.065853259000001</v>
      </c>
      <c r="O123" s="15">
        <v>951.24432064000007</v>
      </c>
      <c r="P123" s="15" t="s">
        <v>16</v>
      </c>
      <c r="Q123" s="16" t="s">
        <v>16</v>
      </c>
      <c r="R123" s="37" t="s">
        <v>622</v>
      </c>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c r="IZ123" s="11"/>
    </row>
    <row r="124" spans="2:260" s="12" customFormat="1" ht="65.099999999999994" customHeight="1" x14ac:dyDescent="0.25">
      <c r="B124" s="3"/>
      <c r="C124" s="19" t="s">
        <v>356</v>
      </c>
      <c r="D124" s="17" t="s">
        <v>175</v>
      </c>
      <c r="E124" s="17">
        <v>1</v>
      </c>
      <c r="F124" s="14">
        <v>2.0299999999999998</v>
      </c>
      <c r="G124" s="14">
        <v>1.45</v>
      </c>
      <c r="H124" s="14">
        <v>0.88</v>
      </c>
      <c r="I124" s="14"/>
      <c r="J124" s="14">
        <v>2.17</v>
      </c>
      <c r="K124" s="14">
        <v>3.31</v>
      </c>
      <c r="L124" s="14">
        <v>5.16</v>
      </c>
      <c r="M124" s="54"/>
      <c r="N124" s="14">
        <v>39.192233358999999</v>
      </c>
      <c r="O124" s="31">
        <v>3.3199497273</v>
      </c>
      <c r="P124" s="31" t="s">
        <v>13</v>
      </c>
      <c r="Q124" s="17" t="s">
        <v>13</v>
      </c>
      <c r="R124" s="38" t="s">
        <v>623</v>
      </c>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c r="IZ124" s="11"/>
    </row>
    <row r="125" spans="2:260" s="12" customFormat="1" ht="65.099999999999994" customHeight="1" x14ac:dyDescent="0.25">
      <c r="B125" s="3"/>
      <c r="C125" s="9" t="s">
        <v>176</v>
      </c>
      <c r="D125" s="16" t="s">
        <v>177</v>
      </c>
      <c r="E125" s="16">
        <v>3</v>
      </c>
      <c r="F125" s="15">
        <v>59.72</v>
      </c>
      <c r="G125" s="15">
        <v>50.83</v>
      </c>
      <c r="H125" s="15">
        <v>41.94</v>
      </c>
      <c r="I125" s="14"/>
      <c r="J125" s="15">
        <v>61.74</v>
      </c>
      <c r="K125" s="15">
        <v>79.510000000000005</v>
      </c>
      <c r="L125" s="15">
        <v>108.28</v>
      </c>
      <c r="M125" s="54"/>
      <c r="N125" s="15">
        <v>49.0882249</v>
      </c>
      <c r="O125" s="15">
        <v>68.434255642000011</v>
      </c>
      <c r="P125" s="15" t="s">
        <v>13</v>
      </c>
      <c r="Q125" s="16" t="s">
        <v>13</v>
      </c>
      <c r="R125" s="37" t="s">
        <v>624</v>
      </c>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c r="IZ125" s="11"/>
    </row>
    <row r="126" spans="2:260" s="12" customFormat="1" ht="65.099999999999994" customHeight="1" x14ac:dyDescent="0.25">
      <c r="B126" s="3"/>
      <c r="C126" s="19" t="s">
        <v>178</v>
      </c>
      <c r="D126" s="17" t="s">
        <v>179</v>
      </c>
      <c r="E126" s="17">
        <v>5</v>
      </c>
      <c r="F126" s="14">
        <v>10.59</v>
      </c>
      <c r="G126" s="14">
        <v>8.68</v>
      </c>
      <c r="H126" s="14">
        <v>6.78</v>
      </c>
      <c r="I126" s="14"/>
      <c r="J126" s="14">
        <v>10.79</v>
      </c>
      <c r="K126" s="14">
        <v>14.59</v>
      </c>
      <c r="L126" s="14">
        <v>20.76</v>
      </c>
      <c r="M126" s="54"/>
      <c r="N126" s="14">
        <v>48.605700108999997</v>
      </c>
      <c r="O126" s="31">
        <v>36.929441363999999</v>
      </c>
      <c r="P126" s="31" t="s">
        <v>16</v>
      </c>
      <c r="Q126" s="17" t="s">
        <v>13</v>
      </c>
      <c r="R126" s="38" t="s">
        <v>625</v>
      </c>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c r="IZ126" s="11"/>
    </row>
    <row r="127" spans="2:260" s="12" customFormat="1" ht="65.099999999999994" customHeight="1" x14ac:dyDescent="0.25">
      <c r="B127" s="3"/>
      <c r="C127" s="9" t="s">
        <v>357</v>
      </c>
      <c r="D127" s="16" t="s">
        <v>180</v>
      </c>
      <c r="E127" s="16">
        <v>9</v>
      </c>
      <c r="F127" s="15">
        <v>173</v>
      </c>
      <c r="G127" s="15">
        <v>162.66999999999999</v>
      </c>
      <c r="H127" s="15">
        <v>152.34</v>
      </c>
      <c r="I127" s="14"/>
      <c r="J127" s="15">
        <v>178</v>
      </c>
      <c r="K127" s="15">
        <v>198.65</v>
      </c>
      <c r="L127" s="15">
        <v>232.08</v>
      </c>
      <c r="M127" s="54"/>
      <c r="N127" s="15">
        <v>65.330565289999996</v>
      </c>
      <c r="O127" s="15">
        <v>4.9579923208999999</v>
      </c>
      <c r="P127" s="15" t="s">
        <v>16</v>
      </c>
      <c r="Q127" s="16" t="s">
        <v>16</v>
      </c>
      <c r="R127" s="37" t="s">
        <v>626</v>
      </c>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c r="IZ127" s="11"/>
    </row>
    <row r="128" spans="2:260" s="12" customFormat="1" ht="65.099999999999994" customHeight="1" x14ac:dyDescent="0.25">
      <c r="B128" s="3"/>
      <c r="C128" s="19" t="s">
        <v>181</v>
      </c>
      <c r="D128" s="17" t="s">
        <v>182</v>
      </c>
      <c r="E128" s="17">
        <v>4</v>
      </c>
      <c r="F128" s="14">
        <v>5.58</v>
      </c>
      <c r="G128" s="14">
        <v>4.49</v>
      </c>
      <c r="H128" s="14">
        <v>3.4</v>
      </c>
      <c r="I128" s="14"/>
      <c r="J128" s="14">
        <v>8.82</v>
      </c>
      <c r="K128" s="14">
        <v>10.99</v>
      </c>
      <c r="L128" s="14">
        <v>14.51</v>
      </c>
      <c r="M128" s="54"/>
      <c r="N128" s="14">
        <v>51.965048484999997</v>
      </c>
      <c r="O128" s="31">
        <v>4.6086717726999993</v>
      </c>
      <c r="P128" s="31" t="s">
        <v>13</v>
      </c>
      <c r="Q128" s="17" t="s">
        <v>16</v>
      </c>
      <c r="R128" s="38" t="s">
        <v>627</v>
      </c>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c r="IZ128" s="11"/>
    </row>
    <row r="129" spans="2:260" s="12" customFormat="1" ht="65.099999999999994" customHeight="1" x14ac:dyDescent="0.25">
      <c r="B129" s="3"/>
      <c r="C129" s="9" t="s">
        <v>183</v>
      </c>
      <c r="D129" s="16" t="s">
        <v>184</v>
      </c>
      <c r="E129" s="16">
        <v>1</v>
      </c>
      <c r="F129" s="15">
        <v>6.46</v>
      </c>
      <c r="G129" s="15">
        <v>5.66</v>
      </c>
      <c r="H129" s="15">
        <v>4.8600000000000003</v>
      </c>
      <c r="I129" s="14"/>
      <c r="J129" s="15">
        <v>6.66</v>
      </c>
      <c r="K129" s="15">
        <v>8.25</v>
      </c>
      <c r="L129" s="15">
        <v>10.83</v>
      </c>
      <c r="M129" s="54"/>
      <c r="N129" s="15">
        <v>45.267732101999997</v>
      </c>
      <c r="O129" s="15">
        <v>4.9271682726999995</v>
      </c>
      <c r="P129" s="15" t="s">
        <v>13</v>
      </c>
      <c r="Q129" s="16" t="s">
        <v>13</v>
      </c>
      <c r="R129" s="37" t="s">
        <v>628</v>
      </c>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c r="IZ129" s="11"/>
    </row>
    <row r="130" spans="2:260" s="12" customFormat="1" ht="65.099999999999994" customHeight="1" x14ac:dyDescent="0.25">
      <c r="B130" s="3"/>
      <c r="C130" s="19" t="s">
        <v>185</v>
      </c>
      <c r="D130" s="17" t="s">
        <v>186</v>
      </c>
      <c r="E130" s="17">
        <v>5</v>
      </c>
      <c r="F130" s="14">
        <v>3.47</v>
      </c>
      <c r="G130" s="14">
        <v>3.25</v>
      </c>
      <c r="H130" s="14">
        <v>3.03</v>
      </c>
      <c r="I130" s="14"/>
      <c r="J130" s="14">
        <v>3.94</v>
      </c>
      <c r="K130" s="14">
        <v>4.37</v>
      </c>
      <c r="L130" s="14">
        <v>5.08</v>
      </c>
      <c r="M130" s="54"/>
      <c r="N130" s="14">
        <v>65.574183254000005</v>
      </c>
      <c r="O130" s="31">
        <v>2.9222225908999997</v>
      </c>
      <c r="P130" s="31" t="s">
        <v>13</v>
      </c>
      <c r="Q130" s="17" t="s">
        <v>16</v>
      </c>
      <c r="R130" s="38" t="s">
        <v>629</v>
      </c>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c r="IZ130" s="11"/>
    </row>
    <row r="131" spans="2:260" s="12" customFormat="1" ht="65.099999999999994" customHeight="1" x14ac:dyDescent="0.25">
      <c r="B131" s="3"/>
      <c r="C131" s="9" t="s">
        <v>185</v>
      </c>
      <c r="D131" s="16" t="s">
        <v>187</v>
      </c>
      <c r="E131" s="16">
        <v>4</v>
      </c>
      <c r="F131" s="15">
        <v>3.45</v>
      </c>
      <c r="G131" s="15">
        <v>3.22</v>
      </c>
      <c r="H131" s="15">
        <v>3</v>
      </c>
      <c r="I131" s="14"/>
      <c r="J131" s="15">
        <v>3.96</v>
      </c>
      <c r="K131" s="15">
        <v>4.4000000000000004</v>
      </c>
      <c r="L131" s="15">
        <v>5.12</v>
      </c>
      <c r="M131" s="54"/>
      <c r="N131" s="15">
        <v>58.401211510000003</v>
      </c>
      <c r="O131" s="15">
        <v>16.689587864</v>
      </c>
      <c r="P131" s="15" t="s">
        <v>13</v>
      </c>
      <c r="Q131" s="16" t="s">
        <v>16</v>
      </c>
      <c r="R131" s="37" t="s">
        <v>630</v>
      </c>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c r="IZ131" s="11"/>
    </row>
    <row r="132" spans="2:260" s="12" customFormat="1" ht="65.099999999999994" customHeight="1" x14ac:dyDescent="0.25">
      <c r="B132" s="3"/>
      <c r="C132" s="19" t="s">
        <v>185</v>
      </c>
      <c r="D132" s="17" t="s">
        <v>188</v>
      </c>
      <c r="E132" s="17">
        <v>6</v>
      </c>
      <c r="F132" s="14">
        <v>17.2</v>
      </c>
      <c r="G132" s="14">
        <v>16.059999999999999</v>
      </c>
      <c r="H132" s="14">
        <v>14.93</v>
      </c>
      <c r="I132" s="14"/>
      <c r="J132" s="14">
        <v>19.760000000000002</v>
      </c>
      <c r="K132" s="14">
        <v>22.02</v>
      </c>
      <c r="L132" s="14">
        <v>25.68</v>
      </c>
      <c r="M132" s="54"/>
      <c r="N132" s="14">
        <v>60.632359231000002</v>
      </c>
      <c r="O132" s="31">
        <v>83.241504409000001</v>
      </c>
      <c r="P132" s="31" t="s">
        <v>13</v>
      </c>
      <c r="Q132" s="17" t="s">
        <v>16</v>
      </c>
      <c r="R132" s="38" t="s">
        <v>631</v>
      </c>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c r="IZ132" s="11"/>
    </row>
    <row r="133" spans="2:260" s="12" customFormat="1" ht="65.099999999999994" customHeight="1" x14ac:dyDescent="0.25">
      <c r="B133" s="3"/>
      <c r="C133" s="9" t="s">
        <v>189</v>
      </c>
      <c r="D133" s="16" t="s">
        <v>190</v>
      </c>
      <c r="E133" s="16">
        <v>1</v>
      </c>
      <c r="F133" s="15">
        <v>10.92</v>
      </c>
      <c r="G133" s="15">
        <v>8.83</v>
      </c>
      <c r="H133" s="15">
        <v>6.74</v>
      </c>
      <c r="I133" s="14"/>
      <c r="J133" s="15">
        <v>11.31</v>
      </c>
      <c r="K133" s="15">
        <v>15.48</v>
      </c>
      <c r="L133" s="15">
        <v>22.23</v>
      </c>
      <c r="M133" s="54"/>
      <c r="N133" s="15">
        <v>48.348864419999998</v>
      </c>
      <c r="O133" s="15">
        <v>5.3558744091000001</v>
      </c>
      <c r="P133" s="15" t="s">
        <v>13</v>
      </c>
      <c r="Q133" s="16" t="s">
        <v>13</v>
      </c>
      <c r="R133" s="37" t="s">
        <v>632</v>
      </c>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c r="IZ133" s="11"/>
    </row>
    <row r="134" spans="2:260" s="12" customFormat="1" ht="65.099999999999994" customHeight="1" x14ac:dyDescent="0.25">
      <c r="B134" s="3"/>
      <c r="C134" s="19" t="s">
        <v>191</v>
      </c>
      <c r="D134" s="17" t="s">
        <v>192</v>
      </c>
      <c r="E134" s="17">
        <v>7</v>
      </c>
      <c r="F134" s="14">
        <v>3.03</v>
      </c>
      <c r="G134" s="14">
        <v>1.95</v>
      </c>
      <c r="H134" s="14">
        <v>0.87</v>
      </c>
      <c r="I134" s="14"/>
      <c r="J134" s="14">
        <v>5.9</v>
      </c>
      <c r="K134" s="14">
        <v>8.0500000000000007</v>
      </c>
      <c r="L134" s="14">
        <v>11.54</v>
      </c>
      <c r="M134" s="54"/>
      <c r="N134" s="14">
        <v>59.345786560000001</v>
      </c>
      <c r="O134" s="31">
        <v>9.5897454091000007</v>
      </c>
      <c r="P134" s="31" t="s">
        <v>13</v>
      </c>
      <c r="Q134" s="17" t="s">
        <v>16</v>
      </c>
      <c r="R134" s="38" t="s">
        <v>633</v>
      </c>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c r="IZ134" s="11"/>
    </row>
    <row r="135" spans="2:260" s="12" customFormat="1" ht="65.099999999999994" customHeight="1" x14ac:dyDescent="0.25">
      <c r="B135" s="3"/>
      <c r="C135" s="9" t="s">
        <v>193</v>
      </c>
      <c r="D135" s="16" t="s">
        <v>194</v>
      </c>
      <c r="E135" s="16">
        <v>0</v>
      </c>
      <c r="F135" s="15">
        <v>40.25</v>
      </c>
      <c r="G135" s="15">
        <v>35.619999999999997</v>
      </c>
      <c r="H135" s="15">
        <v>30.99</v>
      </c>
      <c r="I135" s="14"/>
      <c r="J135" s="15">
        <v>40.659999999999997</v>
      </c>
      <c r="K135" s="15">
        <v>49.91</v>
      </c>
      <c r="L135" s="15">
        <v>64.89</v>
      </c>
      <c r="M135" s="54"/>
      <c r="N135" s="15">
        <v>48.423480859999998</v>
      </c>
      <c r="O135" s="15">
        <v>286.61922882000005</v>
      </c>
      <c r="P135" s="15" t="s">
        <v>13</v>
      </c>
      <c r="Q135" s="16" t="s">
        <v>13</v>
      </c>
      <c r="R135" s="37" t="s">
        <v>634</v>
      </c>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c r="IZ135" s="11"/>
    </row>
    <row r="136" spans="2:260" s="12" customFormat="1" ht="65.099999999999994" customHeight="1" x14ac:dyDescent="0.25">
      <c r="B136" s="3"/>
      <c r="C136" s="19" t="s">
        <v>193</v>
      </c>
      <c r="D136" s="17" t="s">
        <v>484</v>
      </c>
      <c r="E136" s="17">
        <v>1</v>
      </c>
      <c r="F136" s="14">
        <v>38.6</v>
      </c>
      <c r="G136" s="14">
        <v>34.25</v>
      </c>
      <c r="H136" s="14">
        <v>29.91</v>
      </c>
      <c r="I136" s="14"/>
      <c r="J136" s="14">
        <v>39.32</v>
      </c>
      <c r="K136" s="14">
        <v>48</v>
      </c>
      <c r="L136" s="14">
        <v>62.04</v>
      </c>
      <c r="M136" s="54"/>
      <c r="N136" s="14">
        <v>49.231563409000003</v>
      </c>
      <c r="O136" s="31">
        <v>7.8770045909000004</v>
      </c>
      <c r="P136" s="31" t="s">
        <v>13</v>
      </c>
      <c r="Q136" s="17" t="s">
        <v>13</v>
      </c>
      <c r="R136" s="38" t="s">
        <v>635</v>
      </c>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c r="IZ136" s="11"/>
    </row>
    <row r="137" spans="2:260" s="12" customFormat="1" ht="65.099999999999994" customHeight="1" x14ac:dyDescent="0.25">
      <c r="B137" s="3"/>
      <c r="C137" s="9" t="s">
        <v>195</v>
      </c>
      <c r="D137" s="16" t="s">
        <v>196</v>
      </c>
      <c r="E137" s="16">
        <v>5</v>
      </c>
      <c r="F137" s="15">
        <v>25.84</v>
      </c>
      <c r="G137" s="15">
        <v>23.87</v>
      </c>
      <c r="H137" s="15">
        <v>21.9</v>
      </c>
      <c r="I137" s="14"/>
      <c r="J137" s="15">
        <v>26.2</v>
      </c>
      <c r="K137" s="15">
        <v>30.13</v>
      </c>
      <c r="L137" s="15">
        <v>36.49</v>
      </c>
      <c r="M137" s="54"/>
      <c r="N137" s="15">
        <v>36.950485233999999</v>
      </c>
      <c r="O137" s="15">
        <v>12.494440817999999</v>
      </c>
      <c r="P137" s="15" t="s">
        <v>16</v>
      </c>
      <c r="Q137" s="16" t="s">
        <v>13</v>
      </c>
      <c r="R137" s="37" t="s">
        <v>636</v>
      </c>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c r="IZ137" s="11"/>
    </row>
    <row r="138" spans="2:260" s="12" customFormat="1" ht="65.099999999999994" customHeight="1" x14ac:dyDescent="0.25">
      <c r="B138" s="3"/>
      <c r="C138" s="19" t="s">
        <v>197</v>
      </c>
      <c r="D138" s="17" t="s">
        <v>198</v>
      </c>
      <c r="E138" s="17">
        <v>0</v>
      </c>
      <c r="F138" s="14">
        <v>13.99</v>
      </c>
      <c r="G138" s="14">
        <v>13.01</v>
      </c>
      <c r="H138" s="14">
        <v>12.04</v>
      </c>
      <c r="I138" s="14"/>
      <c r="J138" s="14">
        <v>14.31</v>
      </c>
      <c r="K138" s="14">
        <v>16.25</v>
      </c>
      <c r="L138" s="14">
        <v>19.39</v>
      </c>
      <c r="M138" s="54"/>
      <c r="N138" s="14">
        <v>45.009382979999998</v>
      </c>
      <c r="O138" s="31">
        <v>203.43475909</v>
      </c>
      <c r="P138" s="31" t="s">
        <v>13</v>
      </c>
      <c r="Q138" s="17" t="s">
        <v>13</v>
      </c>
      <c r="R138" s="38" t="s">
        <v>637</v>
      </c>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c r="IZ138" s="11"/>
    </row>
    <row r="139" spans="2:260" s="12" customFormat="1" ht="65.099999999999994" customHeight="1" x14ac:dyDescent="0.25">
      <c r="B139" s="3"/>
      <c r="C139" s="9" t="s">
        <v>199</v>
      </c>
      <c r="D139" s="16" t="s">
        <v>200</v>
      </c>
      <c r="E139" s="16">
        <v>7</v>
      </c>
      <c r="F139" s="15">
        <v>3.94</v>
      </c>
      <c r="G139" s="15">
        <v>3.69</v>
      </c>
      <c r="H139" s="15">
        <v>3.45</v>
      </c>
      <c r="I139" s="14"/>
      <c r="J139" s="15">
        <v>4.3099999999999996</v>
      </c>
      <c r="K139" s="15">
        <v>4.79</v>
      </c>
      <c r="L139" s="15">
        <v>5.58</v>
      </c>
      <c r="M139" s="54"/>
      <c r="N139" s="15">
        <v>49.584291450000002</v>
      </c>
      <c r="O139" s="15">
        <v>12.178805044999999</v>
      </c>
      <c r="P139" s="15" t="s">
        <v>16</v>
      </c>
      <c r="Q139" s="16" t="s">
        <v>16</v>
      </c>
      <c r="R139" s="37" t="s">
        <v>638</v>
      </c>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c r="IZ139" s="11"/>
    </row>
    <row r="140" spans="2:260" s="12" customFormat="1" ht="65.099999999999994" customHeight="1" x14ac:dyDescent="0.25">
      <c r="B140" s="3"/>
      <c r="C140" s="19" t="s">
        <v>201</v>
      </c>
      <c r="D140" s="17" t="s">
        <v>202</v>
      </c>
      <c r="E140" s="17">
        <v>4</v>
      </c>
      <c r="F140" s="14">
        <v>17.73</v>
      </c>
      <c r="G140" s="14">
        <v>15.35</v>
      </c>
      <c r="H140" s="14">
        <v>12.98</v>
      </c>
      <c r="I140" s="14"/>
      <c r="J140" s="14">
        <v>24.71</v>
      </c>
      <c r="K140" s="14">
        <v>29.45</v>
      </c>
      <c r="L140" s="14">
        <v>37.130000000000003</v>
      </c>
      <c r="M140" s="54"/>
      <c r="N140" s="14">
        <v>50.247397458000002</v>
      </c>
      <c r="O140" s="31">
        <v>8.7887438636000006</v>
      </c>
      <c r="P140" s="31" t="s">
        <v>13</v>
      </c>
      <c r="Q140" s="17" t="s">
        <v>16</v>
      </c>
      <c r="R140" s="38" t="s">
        <v>639</v>
      </c>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c r="IZ140" s="11"/>
    </row>
    <row r="141" spans="2:260" s="12" customFormat="1" ht="65.099999999999994" customHeight="1" x14ac:dyDescent="0.25">
      <c r="B141" s="3"/>
      <c r="C141" s="9" t="s">
        <v>203</v>
      </c>
      <c r="D141" s="16" t="s">
        <v>204</v>
      </c>
      <c r="E141" s="16">
        <v>4</v>
      </c>
      <c r="F141" s="15">
        <v>4.78</v>
      </c>
      <c r="G141" s="15">
        <v>2.86</v>
      </c>
      <c r="H141" s="15">
        <v>0.94</v>
      </c>
      <c r="I141" s="14"/>
      <c r="J141" s="15">
        <v>10.23</v>
      </c>
      <c r="K141" s="15">
        <v>14.06</v>
      </c>
      <c r="L141" s="15">
        <v>20.260000000000002</v>
      </c>
      <c r="M141" s="54"/>
      <c r="N141" s="15">
        <v>58.725399037999999</v>
      </c>
      <c r="O141" s="15">
        <v>111.5326194</v>
      </c>
      <c r="P141" s="15" t="s">
        <v>13</v>
      </c>
      <c r="Q141" s="16" t="s">
        <v>16</v>
      </c>
      <c r="R141" s="37" t="s">
        <v>640</v>
      </c>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c r="IZ141" s="11"/>
    </row>
    <row r="142" spans="2:260" s="12" customFormat="1" ht="65.099999999999994" customHeight="1" x14ac:dyDescent="0.25">
      <c r="B142" s="3"/>
      <c r="C142" s="19" t="s">
        <v>205</v>
      </c>
      <c r="D142" s="17" t="s">
        <v>206</v>
      </c>
      <c r="E142" s="17">
        <v>0</v>
      </c>
      <c r="F142" s="14">
        <v>5</v>
      </c>
      <c r="G142" s="14">
        <v>4.4800000000000004</v>
      </c>
      <c r="H142" s="14">
        <v>3.97</v>
      </c>
      <c r="I142" s="14"/>
      <c r="J142" s="14">
        <v>5.24</v>
      </c>
      <c r="K142" s="14">
        <v>6.26</v>
      </c>
      <c r="L142" s="14">
        <v>7.92</v>
      </c>
      <c r="M142" s="54"/>
      <c r="N142" s="14">
        <v>28.587932059</v>
      </c>
      <c r="O142" s="31">
        <v>5.5072722272999997</v>
      </c>
      <c r="P142" s="31" t="s">
        <v>13</v>
      </c>
      <c r="Q142" s="17" t="s">
        <v>13</v>
      </c>
      <c r="R142" s="38" t="s">
        <v>641</v>
      </c>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c r="IZ142" s="11"/>
    </row>
    <row r="143" spans="2:260" s="12" customFormat="1" ht="65.099999999999994" customHeight="1" x14ac:dyDescent="0.25">
      <c r="B143" s="3"/>
      <c r="C143" s="9" t="s">
        <v>205</v>
      </c>
      <c r="D143" s="16" t="s">
        <v>207</v>
      </c>
      <c r="E143" s="16">
        <v>0</v>
      </c>
      <c r="F143" s="15">
        <v>5.4</v>
      </c>
      <c r="G143" s="15">
        <v>4.8899999999999997</v>
      </c>
      <c r="H143" s="15">
        <v>4.38</v>
      </c>
      <c r="I143" s="14"/>
      <c r="J143" s="15">
        <v>5.64</v>
      </c>
      <c r="K143" s="15">
        <v>6.65</v>
      </c>
      <c r="L143" s="15">
        <v>8.3000000000000007</v>
      </c>
      <c r="M143" s="54"/>
      <c r="N143" s="15">
        <v>31.271727496</v>
      </c>
      <c r="O143" s="15">
        <v>46.146124999999998</v>
      </c>
      <c r="P143" s="15" t="s">
        <v>13</v>
      </c>
      <c r="Q143" s="16" t="s">
        <v>13</v>
      </c>
      <c r="R143" s="37" t="s">
        <v>642</v>
      </c>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c r="IZ143" s="11"/>
    </row>
    <row r="144" spans="2:260" s="12" customFormat="1" ht="65.099999999999994" customHeight="1" x14ac:dyDescent="0.25">
      <c r="B144" s="3"/>
      <c r="C144" s="19" t="s">
        <v>208</v>
      </c>
      <c r="D144" s="17" t="s">
        <v>209</v>
      </c>
      <c r="E144" s="17">
        <v>0</v>
      </c>
      <c r="F144" s="14">
        <v>15.13</v>
      </c>
      <c r="G144" s="14">
        <v>12.71</v>
      </c>
      <c r="H144" s="14">
        <v>10.29</v>
      </c>
      <c r="I144" s="14"/>
      <c r="J144" s="14">
        <v>16.13</v>
      </c>
      <c r="K144" s="14">
        <v>20.96</v>
      </c>
      <c r="L144" s="14">
        <v>28.79</v>
      </c>
      <c r="M144" s="54"/>
      <c r="N144" s="14">
        <v>38.685555784999998</v>
      </c>
      <c r="O144" s="31">
        <v>100.4274005</v>
      </c>
      <c r="P144" s="31" t="s">
        <v>13</v>
      </c>
      <c r="Q144" s="17" t="s">
        <v>13</v>
      </c>
      <c r="R144" s="38" t="s">
        <v>643</v>
      </c>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c r="IZ144" s="11"/>
    </row>
    <row r="145" spans="2:260" s="12" customFormat="1" ht="65.099999999999994" customHeight="1" x14ac:dyDescent="0.25">
      <c r="B145" s="3"/>
      <c r="C145" s="9" t="s">
        <v>490</v>
      </c>
      <c r="D145" s="16" t="s">
        <v>491</v>
      </c>
      <c r="E145" s="16">
        <v>3</v>
      </c>
      <c r="F145" s="15">
        <v>102.39</v>
      </c>
      <c r="G145" s="15">
        <v>63.54</v>
      </c>
      <c r="H145" s="15">
        <v>24.69</v>
      </c>
      <c r="I145" s="14"/>
      <c r="J145" s="15">
        <v>113.69</v>
      </c>
      <c r="K145" s="15">
        <v>191.38</v>
      </c>
      <c r="L145" s="15">
        <v>317.08999999999997</v>
      </c>
      <c r="M145" s="54"/>
      <c r="N145" s="15">
        <v>30.654036400999999</v>
      </c>
      <c r="O145" s="15">
        <v>11.129151924</v>
      </c>
      <c r="P145" s="15" t="s">
        <v>16</v>
      </c>
      <c r="Q145" s="16" t="s">
        <v>13</v>
      </c>
      <c r="R145" s="37" t="s">
        <v>644</v>
      </c>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c r="IZ145" s="11"/>
    </row>
    <row r="146" spans="2:260" s="12" customFormat="1" ht="65.099999999999994" customHeight="1" x14ac:dyDescent="0.25">
      <c r="B146" s="3"/>
      <c r="C146" s="19" t="s">
        <v>210</v>
      </c>
      <c r="D146" s="17" t="s">
        <v>211</v>
      </c>
      <c r="E146" s="17">
        <v>7</v>
      </c>
      <c r="F146" s="14">
        <v>4.5</v>
      </c>
      <c r="G146" s="14">
        <v>3.96</v>
      </c>
      <c r="H146" s="14">
        <v>3.42</v>
      </c>
      <c r="I146" s="14"/>
      <c r="J146" s="14">
        <v>4.95</v>
      </c>
      <c r="K146" s="14">
        <v>6.02</v>
      </c>
      <c r="L146" s="14">
        <v>7.76</v>
      </c>
      <c r="M146" s="54"/>
      <c r="N146" s="14">
        <v>57.691997718000003</v>
      </c>
      <c r="O146" s="31">
        <v>5.9118793635999998</v>
      </c>
      <c r="P146" s="31" t="s">
        <v>16</v>
      </c>
      <c r="Q146" s="17" t="s">
        <v>16</v>
      </c>
      <c r="R146" s="38" t="s">
        <v>645</v>
      </c>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c r="IZ146" s="11"/>
    </row>
    <row r="147" spans="2:260" s="12" customFormat="1" ht="65.099999999999994" customHeight="1" x14ac:dyDescent="0.25">
      <c r="B147" s="3"/>
      <c r="C147" s="9" t="s">
        <v>646</v>
      </c>
      <c r="D147" s="16" t="s">
        <v>647</v>
      </c>
      <c r="E147" s="16">
        <v>0</v>
      </c>
      <c r="F147" s="15">
        <v>2.98</v>
      </c>
      <c r="G147" s="15">
        <v>2.78</v>
      </c>
      <c r="H147" s="15">
        <v>2.58</v>
      </c>
      <c r="I147" s="14"/>
      <c r="J147" s="15">
        <v>3.16</v>
      </c>
      <c r="K147" s="15">
        <v>3.55</v>
      </c>
      <c r="L147" s="15">
        <v>4.1900000000000004</v>
      </c>
      <c r="M147" s="54"/>
      <c r="N147" s="15">
        <v>31.066923336999999</v>
      </c>
      <c r="O147" s="15">
        <v>1.2656390455000002</v>
      </c>
      <c r="P147" s="15" t="s">
        <v>13</v>
      </c>
      <c r="Q147" s="16" t="s">
        <v>13</v>
      </c>
      <c r="R147" s="37" t="s">
        <v>648</v>
      </c>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c r="IZ147" s="11"/>
    </row>
    <row r="148" spans="2:260" s="12" customFormat="1" ht="65.099999999999994" customHeight="1" x14ac:dyDescent="0.25">
      <c r="B148" s="3"/>
      <c r="C148" s="19" t="s">
        <v>212</v>
      </c>
      <c r="D148" s="17" t="s">
        <v>213</v>
      </c>
      <c r="E148" s="17">
        <v>4</v>
      </c>
      <c r="F148" s="14">
        <v>77.05</v>
      </c>
      <c r="G148" s="14">
        <v>71</v>
      </c>
      <c r="H148" s="14">
        <v>64.95</v>
      </c>
      <c r="I148" s="14"/>
      <c r="J148" s="14">
        <v>80.92</v>
      </c>
      <c r="K148" s="14">
        <v>93.01</v>
      </c>
      <c r="L148" s="14">
        <v>112.58</v>
      </c>
      <c r="M148" s="54"/>
      <c r="N148" s="14">
        <v>64.088426569999996</v>
      </c>
      <c r="O148" s="31">
        <v>35.251378525</v>
      </c>
      <c r="P148" s="31" t="s">
        <v>13</v>
      </c>
      <c r="Q148" s="17" t="s">
        <v>16</v>
      </c>
      <c r="R148" s="38" t="s">
        <v>649</v>
      </c>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c r="IZ148" s="11"/>
    </row>
    <row r="149" spans="2:260" s="12" customFormat="1" ht="65.099999999999994" customHeight="1" x14ac:dyDescent="0.25">
      <c r="B149" s="3"/>
      <c r="C149" s="9" t="s">
        <v>369</v>
      </c>
      <c r="D149" s="16" t="s">
        <v>370</v>
      </c>
      <c r="E149" s="16">
        <v>0</v>
      </c>
      <c r="F149" s="15">
        <v>60.4</v>
      </c>
      <c r="G149" s="15">
        <v>50.92</v>
      </c>
      <c r="H149" s="15">
        <v>41.45</v>
      </c>
      <c r="I149" s="14"/>
      <c r="J149" s="15">
        <v>64.180000000000007</v>
      </c>
      <c r="K149" s="15">
        <v>83.12</v>
      </c>
      <c r="L149" s="15">
        <v>113.78</v>
      </c>
      <c r="M149" s="54"/>
      <c r="N149" s="15">
        <v>39.088010756999999</v>
      </c>
      <c r="O149" s="15">
        <v>2.1887169545000003</v>
      </c>
      <c r="P149" s="15" t="s">
        <v>13</v>
      </c>
      <c r="Q149" s="16" t="s">
        <v>13</v>
      </c>
      <c r="R149" s="37" t="s">
        <v>650</v>
      </c>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c r="IZ149" s="11"/>
    </row>
    <row r="150" spans="2:260" s="12" customFormat="1" ht="65.099999999999994" customHeight="1" x14ac:dyDescent="0.25">
      <c r="B150" s="3"/>
      <c r="C150" s="19" t="s">
        <v>214</v>
      </c>
      <c r="D150" s="17" t="s">
        <v>215</v>
      </c>
      <c r="E150" s="17">
        <v>9</v>
      </c>
      <c r="F150" s="14">
        <v>119.01</v>
      </c>
      <c r="G150" s="14">
        <v>110.67</v>
      </c>
      <c r="H150" s="14">
        <v>102.33</v>
      </c>
      <c r="I150" s="14"/>
      <c r="J150" s="14">
        <v>124.5</v>
      </c>
      <c r="K150" s="14">
        <v>141.16999999999999</v>
      </c>
      <c r="L150" s="14">
        <v>168.17</v>
      </c>
      <c r="M150" s="54"/>
      <c r="N150" s="14">
        <v>69.749599916999998</v>
      </c>
      <c r="O150" s="31">
        <v>28.950783060999999</v>
      </c>
      <c r="P150" s="31" t="s">
        <v>16</v>
      </c>
      <c r="Q150" s="17" t="s">
        <v>16</v>
      </c>
      <c r="R150" s="38" t="s">
        <v>651</v>
      </c>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c r="IZ150" s="11"/>
    </row>
    <row r="151" spans="2:260" s="12" customFormat="1" ht="65.099999999999994" customHeight="1" x14ac:dyDescent="0.25">
      <c r="B151" s="3"/>
      <c r="C151" s="9" t="s">
        <v>216</v>
      </c>
      <c r="D151" s="16" t="s">
        <v>217</v>
      </c>
      <c r="E151" s="16">
        <v>3</v>
      </c>
      <c r="F151" s="15">
        <v>31.38</v>
      </c>
      <c r="G151" s="15">
        <v>29.88</v>
      </c>
      <c r="H151" s="15">
        <v>28.39</v>
      </c>
      <c r="I151" s="14"/>
      <c r="J151" s="15">
        <v>32.08</v>
      </c>
      <c r="K151" s="15">
        <v>35.06</v>
      </c>
      <c r="L151" s="15">
        <v>39.89</v>
      </c>
      <c r="M151" s="54"/>
      <c r="N151" s="15">
        <v>35.272559923000003</v>
      </c>
      <c r="O151" s="15">
        <v>5.4134363635999998</v>
      </c>
      <c r="P151" s="15" t="s">
        <v>16</v>
      </c>
      <c r="Q151" s="16" t="s">
        <v>13</v>
      </c>
      <c r="R151" s="37" t="s">
        <v>652</v>
      </c>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c r="IZ151" s="11"/>
    </row>
    <row r="152" spans="2:260" s="12" customFormat="1" ht="65.099999999999994" customHeight="1" x14ac:dyDescent="0.25">
      <c r="B152" s="3"/>
      <c r="C152" s="19" t="s">
        <v>358</v>
      </c>
      <c r="D152" s="17" t="s">
        <v>218</v>
      </c>
      <c r="E152" s="17">
        <v>3</v>
      </c>
      <c r="F152" s="14">
        <v>743.97</v>
      </c>
      <c r="G152" s="14">
        <v>493.29</v>
      </c>
      <c r="H152" s="14">
        <v>242.62</v>
      </c>
      <c r="I152" s="14"/>
      <c r="J152" s="14">
        <v>827.92</v>
      </c>
      <c r="K152" s="14">
        <v>1329.26</v>
      </c>
      <c r="L152" s="14">
        <v>2140.4899999999998</v>
      </c>
      <c r="M152" s="54"/>
      <c r="N152" s="14">
        <v>36.661599209999999</v>
      </c>
      <c r="O152" s="31">
        <v>107.25279266999999</v>
      </c>
      <c r="P152" s="31" t="s">
        <v>16</v>
      </c>
      <c r="Q152" s="17" t="s">
        <v>13</v>
      </c>
      <c r="R152" s="38" t="s">
        <v>653</v>
      </c>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c r="IZ152" s="11"/>
    </row>
    <row r="153" spans="2:260" s="12" customFormat="1" ht="65.099999999999994" customHeight="1" x14ac:dyDescent="0.25">
      <c r="B153" s="3"/>
      <c r="C153" s="9" t="s">
        <v>219</v>
      </c>
      <c r="D153" s="16" t="s">
        <v>220</v>
      </c>
      <c r="E153" s="16">
        <v>5</v>
      </c>
      <c r="F153" s="15">
        <v>81.430000000000007</v>
      </c>
      <c r="G153" s="15">
        <v>74.459999999999994</v>
      </c>
      <c r="H153" s="15">
        <v>67.5</v>
      </c>
      <c r="I153" s="14"/>
      <c r="J153" s="15">
        <v>97.94</v>
      </c>
      <c r="K153" s="15">
        <v>111.86</v>
      </c>
      <c r="L153" s="15">
        <v>134.4</v>
      </c>
      <c r="M153" s="54"/>
      <c r="N153" s="15">
        <v>53.771767048000001</v>
      </c>
      <c r="O153" s="15">
        <v>41.145338185</v>
      </c>
      <c r="P153" s="15" t="s">
        <v>13</v>
      </c>
      <c r="Q153" s="16" t="s">
        <v>16</v>
      </c>
      <c r="R153" s="37" t="s">
        <v>654</v>
      </c>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c r="IZ153" s="11"/>
    </row>
    <row r="154" spans="2:260" s="12" customFormat="1" ht="65.099999999999994" customHeight="1" x14ac:dyDescent="0.25">
      <c r="B154" s="3"/>
      <c r="C154" s="19" t="s">
        <v>221</v>
      </c>
      <c r="D154" s="17" t="s">
        <v>222</v>
      </c>
      <c r="E154" s="17">
        <v>10</v>
      </c>
      <c r="F154" s="14">
        <v>15.4</v>
      </c>
      <c r="G154" s="14">
        <v>14.37</v>
      </c>
      <c r="H154" s="14">
        <v>13.35</v>
      </c>
      <c r="I154" s="14"/>
      <c r="J154" s="14">
        <v>15.65</v>
      </c>
      <c r="K154" s="14">
        <v>17.690000000000001</v>
      </c>
      <c r="L154" s="14">
        <v>21</v>
      </c>
      <c r="M154" s="54"/>
      <c r="N154" s="14">
        <v>61.917222271999997</v>
      </c>
      <c r="O154" s="31">
        <v>14.371320818000001</v>
      </c>
      <c r="P154" s="31" t="s">
        <v>16</v>
      </c>
      <c r="Q154" s="17" t="s">
        <v>16</v>
      </c>
      <c r="R154" s="38" t="s">
        <v>655</v>
      </c>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c r="IZ154" s="11"/>
    </row>
    <row r="155" spans="2:260" s="12" customFormat="1" ht="65.099999999999994" customHeight="1" x14ac:dyDescent="0.25">
      <c r="B155" s="3"/>
      <c r="C155" s="9" t="s">
        <v>223</v>
      </c>
      <c r="D155" s="16" t="s">
        <v>224</v>
      </c>
      <c r="E155" s="16">
        <v>5</v>
      </c>
      <c r="F155" s="15">
        <v>3.66</v>
      </c>
      <c r="G155" s="15">
        <v>3.33</v>
      </c>
      <c r="H155" s="15">
        <v>3.01</v>
      </c>
      <c r="I155" s="14"/>
      <c r="J155" s="15">
        <v>4.46</v>
      </c>
      <c r="K155" s="15">
        <v>5.0999999999999996</v>
      </c>
      <c r="L155" s="15">
        <v>6.15</v>
      </c>
      <c r="M155" s="54"/>
      <c r="N155" s="15">
        <v>61.471038077000003</v>
      </c>
      <c r="O155" s="15">
        <v>37.756659409000001</v>
      </c>
      <c r="P155" s="15" t="s">
        <v>13</v>
      </c>
      <c r="Q155" s="16" t="s">
        <v>16</v>
      </c>
      <c r="R155" s="37" t="s">
        <v>656</v>
      </c>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c r="IZ155" s="11"/>
    </row>
    <row r="156" spans="2:260" s="12" customFormat="1" ht="65.099999999999994" customHeight="1" x14ac:dyDescent="0.25">
      <c r="B156" s="3"/>
      <c r="C156" s="19" t="s">
        <v>423</v>
      </c>
      <c r="D156" s="17" t="s">
        <v>424</v>
      </c>
      <c r="E156" s="17">
        <v>0</v>
      </c>
      <c r="F156" s="14">
        <v>3.09</v>
      </c>
      <c r="G156" s="14">
        <v>2.83</v>
      </c>
      <c r="H156" s="14">
        <v>2.57</v>
      </c>
      <c r="I156" s="14"/>
      <c r="J156" s="14">
        <v>3.16</v>
      </c>
      <c r="K156" s="14">
        <v>3.67</v>
      </c>
      <c r="L156" s="14">
        <v>4.51</v>
      </c>
      <c r="M156" s="54"/>
      <c r="N156" s="14">
        <v>33.044624689999999</v>
      </c>
      <c r="O156" s="31">
        <v>2.3557318636</v>
      </c>
      <c r="P156" s="31" t="s">
        <v>13</v>
      </c>
      <c r="Q156" s="17" t="s">
        <v>13</v>
      </c>
      <c r="R156" s="38" t="s">
        <v>657</v>
      </c>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c r="IZ156" s="11"/>
    </row>
    <row r="157" spans="2:260" s="12" customFormat="1" ht="65.099999999999994" customHeight="1" x14ac:dyDescent="0.25">
      <c r="B157" s="3"/>
      <c r="C157" s="9" t="s">
        <v>225</v>
      </c>
      <c r="D157" s="16" t="s">
        <v>226</v>
      </c>
      <c r="E157" s="16">
        <v>4</v>
      </c>
      <c r="F157" s="15">
        <v>14.93</v>
      </c>
      <c r="G157" s="15">
        <v>13.62</v>
      </c>
      <c r="H157" s="15">
        <v>12.32</v>
      </c>
      <c r="I157" s="14"/>
      <c r="J157" s="15">
        <v>17.75</v>
      </c>
      <c r="K157" s="15">
        <v>20.350000000000001</v>
      </c>
      <c r="L157" s="15">
        <v>24.57</v>
      </c>
      <c r="M157" s="54"/>
      <c r="N157" s="15">
        <v>59.319204802000002</v>
      </c>
      <c r="O157" s="15">
        <v>122.46216036</v>
      </c>
      <c r="P157" s="15" t="s">
        <v>13</v>
      </c>
      <c r="Q157" s="16" t="s">
        <v>16</v>
      </c>
      <c r="R157" s="37" t="s">
        <v>658</v>
      </c>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c r="IZ157" s="11"/>
    </row>
    <row r="158" spans="2:260" s="12" customFormat="1" ht="65.099999999999994" customHeight="1" x14ac:dyDescent="0.25">
      <c r="B158" s="3"/>
      <c r="C158" s="19" t="s">
        <v>227</v>
      </c>
      <c r="D158" s="17" t="s">
        <v>228</v>
      </c>
      <c r="E158" s="17">
        <v>0</v>
      </c>
      <c r="F158" s="14">
        <v>26.6</v>
      </c>
      <c r="G158" s="14">
        <v>23.74</v>
      </c>
      <c r="H158" s="14">
        <v>20.88</v>
      </c>
      <c r="I158" s="14"/>
      <c r="J158" s="14">
        <v>27.16</v>
      </c>
      <c r="K158" s="14">
        <v>32.869999999999997</v>
      </c>
      <c r="L158" s="14">
        <v>42.11</v>
      </c>
      <c r="M158" s="54"/>
      <c r="N158" s="14">
        <v>42.996649333999997</v>
      </c>
      <c r="O158" s="31">
        <v>34.416859772999999</v>
      </c>
      <c r="P158" s="31" t="s">
        <v>13</v>
      </c>
      <c r="Q158" s="17" t="s">
        <v>13</v>
      </c>
      <c r="R158" s="38" t="s">
        <v>659</v>
      </c>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c r="IZ158" s="11"/>
    </row>
    <row r="159" spans="2:260" s="12" customFormat="1" ht="65.099999999999994" customHeight="1" x14ac:dyDescent="0.25">
      <c r="B159" s="3"/>
      <c r="C159" s="9" t="s">
        <v>229</v>
      </c>
      <c r="D159" s="16" t="s">
        <v>230</v>
      </c>
      <c r="E159" s="16">
        <v>0</v>
      </c>
      <c r="F159" s="15">
        <v>8.66</v>
      </c>
      <c r="G159" s="15">
        <v>6.73</v>
      </c>
      <c r="H159" s="15">
        <v>4.8</v>
      </c>
      <c r="I159" s="14"/>
      <c r="J159" s="15">
        <v>8.85</v>
      </c>
      <c r="K159" s="15">
        <v>12.7</v>
      </c>
      <c r="L159" s="15">
        <v>18.93</v>
      </c>
      <c r="M159" s="54"/>
      <c r="N159" s="15">
        <v>38.919596396000003</v>
      </c>
      <c r="O159" s="15">
        <v>36.602931226999999</v>
      </c>
      <c r="P159" s="15" t="s">
        <v>13</v>
      </c>
      <c r="Q159" s="16" t="s">
        <v>13</v>
      </c>
      <c r="R159" s="37" t="s">
        <v>660</v>
      </c>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c r="IZ159" s="11"/>
    </row>
    <row r="160" spans="2:260" s="12" customFormat="1" ht="65.099999999999994" customHeight="1" x14ac:dyDescent="0.25">
      <c r="B160" s="3"/>
      <c r="C160" s="19" t="s">
        <v>231</v>
      </c>
      <c r="D160" s="17" t="s">
        <v>232</v>
      </c>
      <c r="E160" s="17">
        <v>3</v>
      </c>
      <c r="F160" s="14">
        <v>4.79</v>
      </c>
      <c r="G160" s="14">
        <v>3.6</v>
      </c>
      <c r="H160" s="14">
        <v>2.42</v>
      </c>
      <c r="I160" s="14"/>
      <c r="J160" s="14">
        <v>5.0199999999999996</v>
      </c>
      <c r="K160" s="14">
        <v>7.38</v>
      </c>
      <c r="L160" s="14">
        <v>11.21</v>
      </c>
      <c r="M160" s="54"/>
      <c r="N160" s="14">
        <v>40.269201445999997</v>
      </c>
      <c r="O160" s="31">
        <v>43.512047363999997</v>
      </c>
      <c r="P160" s="31" t="s">
        <v>13</v>
      </c>
      <c r="Q160" s="17" t="s">
        <v>13</v>
      </c>
      <c r="R160" s="38" t="s">
        <v>661</v>
      </c>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c r="IZ160" s="11"/>
    </row>
    <row r="161" spans="2:260" s="12" customFormat="1" ht="65.099999999999994" customHeight="1" x14ac:dyDescent="0.25">
      <c r="B161" s="3"/>
      <c r="C161" s="9" t="s">
        <v>404</v>
      </c>
      <c r="D161" s="16" t="s">
        <v>405</v>
      </c>
      <c r="E161" s="16">
        <v>7</v>
      </c>
      <c r="F161" s="15">
        <v>1.66</v>
      </c>
      <c r="G161" s="15">
        <v>1.45</v>
      </c>
      <c r="H161" s="15">
        <v>1.25</v>
      </c>
      <c r="I161" s="14"/>
      <c r="J161" s="15">
        <v>1.86</v>
      </c>
      <c r="K161" s="15">
        <v>2.2599999999999998</v>
      </c>
      <c r="L161" s="15">
        <v>2.91</v>
      </c>
      <c r="M161" s="54"/>
      <c r="N161" s="15">
        <v>56.580792033999998</v>
      </c>
      <c r="O161" s="15">
        <v>2.1401500000000002</v>
      </c>
      <c r="P161" s="15" t="s">
        <v>16</v>
      </c>
      <c r="Q161" s="16" t="s">
        <v>16</v>
      </c>
      <c r="R161" s="37" t="s">
        <v>662</v>
      </c>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c r="IZ161" s="11"/>
    </row>
    <row r="162" spans="2:260" s="12" customFormat="1" ht="65.099999999999994" customHeight="1" x14ac:dyDescent="0.25">
      <c r="B162" s="3"/>
      <c r="C162" s="19" t="s">
        <v>233</v>
      </c>
      <c r="D162" s="17" t="s">
        <v>234</v>
      </c>
      <c r="E162" s="17">
        <v>10</v>
      </c>
      <c r="F162" s="14">
        <v>29.29</v>
      </c>
      <c r="G162" s="14">
        <v>26.84</v>
      </c>
      <c r="H162" s="14">
        <v>24.4</v>
      </c>
      <c r="I162" s="14"/>
      <c r="J162" s="14">
        <v>35.15</v>
      </c>
      <c r="K162" s="14">
        <v>40.03</v>
      </c>
      <c r="L162" s="14">
        <v>47.95</v>
      </c>
      <c r="M162" s="54"/>
      <c r="N162" s="14">
        <v>59.6534561</v>
      </c>
      <c r="O162" s="31">
        <v>82.763252090999998</v>
      </c>
      <c r="P162" s="31" t="s">
        <v>16</v>
      </c>
      <c r="Q162" s="17" t="s">
        <v>16</v>
      </c>
      <c r="R162" s="38" t="s">
        <v>663</v>
      </c>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c r="IZ162" s="11"/>
    </row>
    <row r="163" spans="2:260" s="12" customFormat="1" ht="65.099999999999994" customHeight="1" x14ac:dyDescent="0.25">
      <c r="B163" s="3"/>
      <c r="C163" s="9" t="s">
        <v>235</v>
      </c>
      <c r="D163" s="16" t="s">
        <v>236</v>
      </c>
      <c r="E163" s="16">
        <v>7</v>
      </c>
      <c r="F163" s="15">
        <v>8.41</v>
      </c>
      <c r="G163" s="15">
        <v>7.23</v>
      </c>
      <c r="H163" s="15">
        <v>6.06</v>
      </c>
      <c r="I163" s="14"/>
      <c r="J163" s="15">
        <v>11.15</v>
      </c>
      <c r="K163" s="15">
        <v>13.49</v>
      </c>
      <c r="L163" s="15">
        <v>17.28</v>
      </c>
      <c r="M163" s="54"/>
      <c r="N163" s="15">
        <v>57.625745598000002</v>
      </c>
      <c r="O163" s="15">
        <v>116.68032145000001</v>
      </c>
      <c r="P163" s="15" t="s">
        <v>13</v>
      </c>
      <c r="Q163" s="16" t="s">
        <v>16</v>
      </c>
      <c r="R163" s="37" t="s">
        <v>664</v>
      </c>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c r="IZ163" s="11"/>
    </row>
    <row r="164" spans="2:260" s="12" customFormat="1" ht="65.099999999999994" customHeight="1" x14ac:dyDescent="0.25">
      <c r="B164" s="3"/>
      <c r="C164" s="19" t="s">
        <v>425</v>
      </c>
      <c r="D164" s="17" t="s">
        <v>426</v>
      </c>
      <c r="E164" s="17">
        <v>0</v>
      </c>
      <c r="F164" s="14">
        <v>7.43</v>
      </c>
      <c r="G164" s="14">
        <v>6.33</v>
      </c>
      <c r="H164" s="14">
        <v>5.23</v>
      </c>
      <c r="I164" s="14"/>
      <c r="J164" s="14">
        <v>7.61</v>
      </c>
      <c r="K164" s="14">
        <v>9.8000000000000007</v>
      </c>
      <c r="L164" s="14">
        <v>13.35</v>
      </c>
      <c r="M164" s="54"/>
      <c r="N164" s="14">
        <v>38.169660233999998</v>
      </c>
      <c r="O164" s="31">
        <v>4.9111671864000002</v>
      </c>
      <c r="P164" s="31" t="s">
        <v>13</v>
      </c>
      <c r="Q164" s="17" t="s">
        <v>13</v>
      </c>
      <c r="R164" s="38" t="s">
        <v>665</v>
      </c>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c r="IZ164" s="11"/>
    </row>
    <row r="165" spans="2:260" s="12" customFormat="1" ht="65.099999999999994" customHeight="1" x14ac:dyDescent="0.25">
      <c r="B165" s="3"/>
      <c r="C165" s="9" t="s">
        <v>237</v>
      </c>
      <c r="D165" s="16" t="s">
        <v>238</v>
      </c>
      <c r="E165" s="16">
        <v>4</v>
      </c>
      <c r="F165" s="15">
        <v>11.6</v>
      </c>
      <c r="G165" s="15">
        <v>10.44</v>
      </c>
      <c r="H165" s="15">
        <v>9.2799999999999994</v>
      </c>
      <c r="I165" s="14"/>
      <c r="J165" s="15">
        <v>13.22</v>
      </c>
      <c r="K165" s="15">
        <v>15.53</v>
      </c>
      <c r="L165" s="15">
        <v>19.28</v>
      </c>
      <c r="M165" s="54"/>
      <c r="N165" s="15">
        <v>58.678136842000001</v>
      </c>
      <c r="O165" s="15">
        <v>68.270504285000001</v>
      </c>
      <c r="P165" s="15" t="s">
        <v>13</v>
      </c>
      <c r="Q165" s="16" t="s">
        <v>16</v>
      </c>
      <c r="R165" s="37" t="s">
        <v>666</v>
      </c>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c r="IZ165" s="11"/>
    </row>
    <row r="166" spans="2:260" s="12" customFormat="1" ht="65.099999999999994" customHeight="1" x14ac:dyDescent="0.25">
      <c r="B166" s="3"/>
      <c r="C166" s="19" t="s">
        <v>239</v>
      </c>
      <c r="D166" s="17" t="s">
        <v>240</v>
      </c>
      <c r="E166" s="17">
        <v>10</v>
      </c>
      <c r="F166" s="14">
        <v>21.8</v>
      </c>
      <c r="G166" s="14">
        <v>19.77</v>
      </c>
      <c r="H166" s="14">
        <v>17.739999999999998</v>
      </c>
      <c r="I166" s="14"/>
      <c r="J166" s="14">
        <v>24.54</v>
      </c>
      <c r="K166" s="14">
        <v>28.59</v>
      </c>
      <c r="L166" s="14">
        <v>35.159999999999997</v>
      </c>
      <c r="M166" s="54"/>
      <c r="N166" s="14">
        <v>59.722061887999999</v>
      </c>
      <c r="O166" s="31">
        <v>84.953286366</v>
      </c>
      <c r="P166" s="31" t="s">
        <v>16</v>
      </c>
      <c r="Q166" s="17" t="s">
        <v>16</v>
      </c>
      <c r="R166" s="38" t="s">
        <v>667</v>
      </c>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c r="IZ166" s="11"/>
    </row>
    <row r="167" spans="2:260" s="12" customFormat="1" ht="65.099999999999994" customHeight="1" x14ac:dyDescent="0.25">
      <c r="B167" s="3"/>
      <c r="C167" s="9" t="s">
        <v>241</v>
      </c>
      <c r="D167" s="16" t="s">
        <v>242</v>
      </c>
      <c r="E167" s="16">
        <v>10</v>
      </c>
      <c r="F167" s="15">
        <v>11.15</v>
      </c>
      <c r="G167" s="15">
        <v>10.26</v>
      </c>
      <c r="H167" s="15">
        <v>9.3699999999999992</v>
      </c>
      <c r="I167" s="14"/>
      <c r="J167" s="15">
        <v>11.46</v>
      </c>
      <c r="K167" s="15">
        <v>13.23</v>
      </c>
      <c r="L167" s="15">
        <v>16.11</v>
      </c>
      <c r="M167" s="54"/>
      <c r="N167" s="15">
        <v>74.788524465999998</v>
      </c>
      <c r="O167" s="15">
        <v>7.1938124544999997</v>
      </c>
      <c r="P167" s="15" t="s">
        <v>16</v>
      </c>
      <c r="Q167" s="16" t="s">
        <v>16</v>
      </c>
      <c r="R167" s="37" t="s">
        <v>668</v>
      </c>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c r="IZ167" s="11"/>
    </row>
    <row r="168" spans="2:260" s="12" customFormat="1" ht="65.099999999999994" customHeight="1" x14ac:dyDescent="0.25">
      <c r="B168" s="3"/>
      <c r="C168" s="19" t="s">
        <v>243</v>
      </c>
      <c r="D168" s="17" t="s">
        <v>244</v>
      </c>
      <c r="E168" s="17">
        <v>0</v>
      </c>
      <c r="F168" s="14">
        <v>0.88</v>
      </c>
      <c r="G168" s="14">
        <v>0.26</v>
      </c>
      <c r="H168" s="14">
        <v>-0.34</v>
      </c>
      <c r="I168" s="14"/>
      <c r="J168" s="14">
        <v>1.05</v>
      </c>
      <c r="K168" s="14">
        <v>2.27</v>
      </c>
      <c r="L168" s="14">
        <v>4.26</v>
      </c>
      <c r="M168" s="54"/>
      <c r="N168" s="14">
        <v>39.012410121999999</v>
      </c>
      <c r="O168" s="31">
        <v>13.269557227</v>
      </c>
      <c r="P168" s="31" t="s">
        <v>13</v>
      </c>
      <c r="Q168" s="17" t="s">
        <v>13</v>
      </c>
      <c r="R168" s="38" t="s">
        <v>669</v>
      </c>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c r="IZ168" s="11"/>
    </row>
    <row r="169" spans="2:260" s="12" customFormat="1" ht="65.099999999999994" customHeight="1" x14ac:dyDescent="0.25">
      <c r="B169" s="3"/>
      <c r="C169" s="9" t="s">
        <v>383</v>
      </c>
      <c r="D169" s="16" t="s">
        <v>384</v>
      </c>
      <c r="E169" s="16">
        <v>3</v>
      </c>
      <c r="F169" s="15">
        <v>108.97</v>
      </c>
      <c r="G169" s="15">
        <v>77.92</v>
      </c>
      <c r="H169" s="15">
        <v>46.87</v>
      </c>
      <c r="I169" s="14"/>
      <c r="J169" s="15">
        <v>113.37</v>
      </c>
      <c r="K169" s="15">
        <v>175.46</v>
      </c>
      <c r="L169" s="15">
        <v>275.93</v>
      </c>
      <c r="M169" s="54"/>
      <c r="N169" s="15">
        <v>25.272777255000001</v>
      </c>
      <c r="O169" s="15">
        <v>14.165281</v>
      </c>
      <c r="P169" s="15" t="s">
        <v>13</v>
      </c>
      <c r="Q169" s="16" t="s">
        <v>13</v>
      </c>
      <c r="R169" s="37" t="s">
        <v>670</v>
      </c>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c r="IZ169" s="11"/>
    </row>
    <row r="170" spans="2:260" s="12" customFormat="1" ht="65.099999999999994" customHeight="1" x14ac:dyDescent="0.25">
      <c r="B170" s="3"/>
      <c r="C170" s="19" t="s">
        <v>507</v>
      </c>
      <c r="D170" s="17" t="s">
        <v>508</v>
      </c>
      <c r="E170" s="17">
        <v>1</v>
      </c>
      <c r="F170" s="14">
        <v>6</v>
      </c>
      <c r="G170" s="14">
        <v>5.31</v>
      </c>
      <c r="H170" s="14">
        <v>4.62</v>
      </c>
      <c r="I170" s="14"/>
      <c r="J170" s="14">
        <v>6.19</v>
      </c>
      <c r="K170" s="14">
        <v>7.56</v>
      </c>
      <c r="L170" s="14">
        <v>9.7899999999999991</v>
      </c>
      <c r="M170" s="54"/>
      <c r="N170" s="14">
        <v>44.610553461999999</v>
      </c>
      <c r="O170" s="31">
        <v>1.3413845909</v>
      </c>
      <c r="P170" s="31" t="s">
        <v>13</v>
      </c>
      <c r="Q170" s="17" t="s">
        <v>13</v>
      </c>
      <c r="R170" s="38" t="s">
        <v>671</v>
      </c>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c r="IZ170" s="11"/>
    </row>
    <row r="171" spans="2:260" s="12" customFormat="1" ht="65.099999999999994" customHeight="1" x14ac:dyDescent="0.25">
      <c r="B171" s="3"/>
      <c r="C171" s="9" t="s">
        <v>245</v>
      </c>
      <c r="D171" s="16" t="s">
        <v>246</v>
      </c>
      <c r="E171" s="16">
        <v>3</v>
      </c>
      <c r="F171" s="15">
        <v>74.59</v>
      </c>
      <c r="G171" s="15">
        <v>67.930000000000007</v>
      </c>
      <c r="H171" s="15">
        <v>61.27</v>
      </c>
      <c r="I171" s="14"/>
      <c r="J171" s="15">
        <v>76.290000000000006</v>
      </c>
      <c r="K171" s="15">
        <v>89.6</v>
      </c>
      <c r="L171" s="15">
        <v>111.15</v>
      </c>
      <c r="M171" s="54"/>
      <c r="N171" s="15">
        <v>40.672320517999999</v>
      </c>
      <c r="O171" s="15">
        <v>42.543315636000003</v>
      </c>
      <c r="P171" s="15" t="s">
        <v>16</v>
      </c>
      <c r="Q171" s="16" t="s">
        <v>13</v>
      </c>
      <c r="R171" s="37" t="s">
        <v>672</v>
      </c>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c r="IZ171" s="11"/>
    </row>
    <row r="172" spans="2:260" s="12" customFormat="1" ht="65.099999999999994" customHeight="1" x14ac:dyDescent="0.25">
      <c r="B172" s="3"/>
      <c r="C172" s="19" t="s">
        <v>247</v>
      </c>
      <c r="D172" s="17" t="s">
        <v>248</v>
      </c>
      <c r="E172" s="17">
        <v>7</v>
      </c>
      <c r="F172" s="14">
        <v>2.29</v>
      </c>
      <c r="G172" s="14">
        <v>1.78</v>
      </c>
      <c r="H172" s="14">
        <v>1.28</v>
      </c>
      <c r="I172" s="14"/>
      <c r="J172" s="14">
        <v>3.02</v>
      </c>
      <c r="K172" s="14">
        <v>4.0199999999999996</v>
      </c>
      <c r="L172" s="14">
        <v>5.64</v>
      </c>
      <c r="M172" s="54"/>
      <c r="N172" s="14">
        <v>60.621433801000002</v>
      </c>
      <c r="O172" s="31">
        <v>11.824014499999999</v>
      </c>
      <c r="P172" s="31" t="s">
        <v>13</v>
      </c>
      <c r="Q172" s="17" t="s">
        <v>16</v>
      </c>
      <c r="R172" s="38" t="s">
        <v>673</v>
      </c>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c r="IZ172" s="11"/>
    </row>
    <row r="173" spans="2:260" s="12" customFormat="1" ht="65.099999999999994" customHeight="1" x14ac:dyDescent="0.25">
      <c r="B173" s="3"/>
      <c r="C173" s="9" t="s">
        <v>249</v>
      </c>
      <c r="D173" s="16" t="s">
        <v>250</v>
      </c>
      <c r="E173" s="16">
        <v>0</v>
      </c>
      <c r="F173" s="15">
        <v>3.5</v>
      </c>
      <c r="G173" s="15">
        <v>2.5499999999999998</v>
      </c>
      <c r="H173" s="15">
        <v>1.61</v>
      </c>
      <c r="I173" s="14"/>
      <c r="J173" s="15">
        <v>3.62</v>
      </c>
      <c r="K173" s="15">
        <v>5.5</v>
      </c>
      <c r="L173" s="15">
        <v>8.5500000000000007</v>
      </c>
      <c r="M173" s="54"/>
      <c r="N173" s="15">
        <v>37.891517989999997</v>
      </c>
      <c r="O173" s="15">
        <v>16.796229136000001</v>
      </c>
      <c r="P173" s="15" t="s">
        <v>13</v>
      </c>
      <c r="Q173" s="16" t="s">
        <v>13</v>
      </c>
      <c r="R173" s="37" t="s">
        <v>674</v>
      </c>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c r="IZ173" s="11"/>
    </row>
    <row r="174" spans="2:260" s="12" customFormat="1" ht="65.099999999999994" customHeight="1" x14ac:dyDescent="0.25">
      <c r="B174" s="3"/>
      <c r="C174" s="19" t="s">
        <v>385</v>
      </c>
      <c r="D174" s="17" t="s">
        <v>386</v>
      </c>
      <c r="E174" s="17">
        <v>4</v>
      </c>
      <c r="F174" s="14">
        <v>222.21</v>
      </c>
      <c r="G174" s="14">
        <v>190.79</v>
      </c>
      <c r="H174" s="14">
        <v>159.37</v>
      </c>
      <c r="I174" s="14"/>
      <c r="J174" s="14">
        <v>285.67</v>
      </c>
      <c r="K174" s="14">
        <v>348.5</v>
      </c>
      <c r="L174" s="14">
        <v>450.17</v>
      </c>
      <c r="M174" s="54"/>
      <c r="N174" s="14">
        <v>51.777217344999997</v>
      </c>
      <c r="O174" s="31">
        <v>6.3793470691000005</v>
      </c>
      <c r="P174" s="31" t="s">
        <v>13</v>
      </c>
      <c r="Q174" s="17" t="s">
        <v>16</v>
      </c>
      <c r="R174" s="38" t="s">
        <v>675</v>
      </c>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c r="IZ174" s="11"/>
    </row>
    <row r="175" spans="2:260" s="12" customFormat="1" ht="65.099999999999994" customHeight="1" x14ac:dyDescent="0.25">
      <c r="B175" s="3"/>
      <c r="C175" s="9" t="s">
        <v>676</v>
      </c>
      <c r="D175" s="16" t="s">
        <v>677</v>
      </c>
      <c r="E175" s="16">
        <v>7</v>
      </c>
      <c r="F175" s="15">
        <v>0.26</v>
      </c>
      <c r="G175" s="15">
        <v>0.12</v>
      </c>
      <c r="H175" s="15">
        <v>-0.01</v>
      </c>
      <c r="I175" s="14"/>
      <c r="J175" s="15">
        <v>0.66</v>
      </c>
      <c r="K175" s="15">
        <v>0.93</v>
      </c>
      <c r="L175" s="15">
        <v>1.38</v>
      </c>
      <c r="M175" s="54"/>
      <c r="N175" s="15">
        <v>73.443047100000001</v>
      </c>
      <c r="O175" s="15">
        <v>1.1544529091</v>
      </c>
      <c r="P175" s="15" t="s">
        <v>13</v>
      </c>
      <c r="Q175" s="16" t="s">
        <v>16</v>
      </c>
      <c r="R175" s="37" t="s">
        <v>678</v>
      </c>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c r="IZ175" s="11"/>
    </row>
    <row r="176" spans="2:260" s="12" customFormat="1" ht="65.099999999999994" customHeight="1" x14ac:dyDescent="0.25">
      <c r="B176" s="3"/>
      <c r="C176" s="19" t="s">
        <v>251</v>
      </c>
      <c r="D176" s="17" t="s">
        <v>252</v>
      </c>
      <c r="E176" s="17">
        <v>9</v>
      </c>
      <c r="F176" s="14">
        <v>44.96</v>
      </c>
      <c r="G176" s="14">
        <v>40.840000000000003</v>
      </c>
      <c r="H176" s="14">
        <v>36.729999999999997</v>
      </c>
      <c r="I176" s="14"/>
      <c r="J176" s="14">
        <v>54.62</v>
      </c>
      <c r="K176" s="14">
        <v>62.84</v>
      </c>
      <c r="L176" s="14">
        <v>76.14</v>
      </c>
      <c r="M176" s="54"/>
      <c r="N176" s="14">
        <v>66.203566081999995</v>
      </c>
      <c r="O176" s="31">
        <v>434.67028399999998</v>
      </c>
      <c r="P176" s="31" t="s">
        <v>16</v>
      </c>
      <c r="Q176" s="17" t="s">
        <v>16</v>
      </c>
      <c r="R176" s="38" t="s">
        <v>679</v>
      </c>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c r="IZ176" s="11"/>
    </row>
    <row r="177" spans="2:260" s="12" customFormat="1" ht="65.099999999999994" customHeight="1" x14ac:dyDescent="0.25">
      <c r="B177" s="3"/>
      <c r="C177" s="9" t="s">
        <v>251</v>
      </c>
      <c r="D177" s="16" t="s">
        <v>254</v>
      </c>
      <c r="E177" s="16">
        <v>7</v>
      </c>
      <c r="F177" s="15">
        <v>40.229999999999997</v>
      </c>
      <c r="G177" s="15">
        <v>36.590000000000003</v>
      </c>
      <c r="H177" s="15">
        <v>32.950000000000003</v>
      </c>
      <c r="I177" s="14"/>
      <c r="J177" s="15">
        <v>49.16</v>
      </c>
      <c r="K177" s="15">
        <v>56.43</v>
      </c>
      <c r="L177" s="15">
        <v>68.2</v>
      </c>
      <c r="M177" s="54"/>
      <c r="N177" s="15">
        <v>66.536836407999999</v>
      </c>
      <c r="O177" s="15">
        <v>1295.0574787</v>
      </c>
      <c r="P177" s="15" t="s">
        <v>16</v>
      </c>
      <c r="Q177" s="16" t="s">
        <v>16</v>
      </c>
      <c r="R177" s="37" t="s">
        <v>680</v>
      </c>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c r="IZ177" s="11"/>
    </row>
    <row r="178" spans="2:260" s="12" customFormat="1" ht="65.099999999999994" customHeight="1" x14ac:dyDescent="0.25">
      <c r="B178" s="3"/>
      <c r="C178" s="19" t="s">
        <v>255</v>
      </c>
      <c r="D178" s="17" t="s">
        <v>256</v>
      </c>
      <c r="E178" s="17">
        <v>4</v>
      </c>
      <c r="F178" s="14">
        <v>10.27</v>
      </c>
      <c r="G178" s="14">
        <v>8.77</v>
      </c>
      <c r="H178" s="14">
        <v>7.27</v>
      </c>
      <c r="I178" s="14"/>
      <c r="J178" s="14">
        <v>14.24</v>
      </c>
      <c r="K178" s="14">
        <v>17.23</v>
      </c>
      <c r="L178" s="14">
        <v>22.08</v>
      </c>
      <c r="M178" s="54"/>
      <c r="N178" s="14">
        <v>56.082916803000003</v>
      </c>
      <c r="O178" s="31">
        <v>23.7372625</v>
      </c>
      <c r="P178" s="31" t="s">
        <v>13</v>
      </c>
      <c r="Q178" s="17" t="s">
        <v>16</v>
      </c>
      <c r="R178" s="38" t="s">
        <v>681</v>
      </c>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c r="IZ178" s="11"/>
    </row>
    <row r="179" spans="2:260" s="12" customFormat="1" ht="65.099999999999994" customHeight="1" x14ac:dyDescent="0.25">
      <c r="B179" s="3"/>
      <c r="C179" s="9" t="s">
        <v>344</v>
      </c>
      <c r="D179" s="16" t="s">
        <v>257</v>
      </c>
      <c r="E179" s="16">
        <v>7</v>
      </c>
      <c r="F179" s="15">
        <v>57.01</v>
      </c>
      <c r="G179" s="15">
        <v>50.32</v>
      </c>
      <c r="H179" s="15">
        <v>43.64</v>
      </c>
      <c r="I179" s="14"/>
      <c r="J179" s="15">
        <v>72.98</v>
      </c>
      <c r="K179" s="15">
        <v>86.34</v>
      </c>
      <c r="L179" s="15">
        <v>107.96</v>
      </c>
      <c r="M179" s="54"/>
      <c r="N179" s="15">
        <v>62.648775213</v>
      </c>
      <c r="O179" s="15">
        <v>488.26832886</v>
      </c>
      <c r="P179" s="15" t="s">
        <v>16</v>
      </c>
      <c r="Q179" s="16" t="s">
        <v>16</v>
      </c>
      <c r="R179" s="37" t="s">
        <v>682</v>
      </c>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c r="IZ179" s="11"/>
    </row>
    <row r="180" spans="2:260" s="12" customFormat="1" ht="65.099999999999994" customHeight="1" x14ac:dyDescent="0.25">
      <c r="B180" s="3"/>
      <c r="C180" s="19" t="s">
        <v>360</v>
      </c>
      <c r="D180" s="17" t="s">
        <v>258</v>
      </c>
      <c r="E180" s="17">
        <v>4</v>
      </c>
      <c r="F180" s="14">
        <v>3.2</v>
      </c>
      <c r="G180" s="14">
        <v>2.81</v>
      </c>
      <c r="H180" s="14">
        <v>2.4300000000000002</v>
      </c>
      <c r="I180" s="14"/>
      <c r="J180" s="14">
        <v>4.03</v>
      </c>
      <c r="K180" s="14">
        <v>4.79</v>
      </c>
      <c r="L180" s="14">
        <v>6.03</v>
      </c>
      <c r="M180" s="54"/>
      <c r="N180" s="14">
        <v>54.235369063999997</v>
      </c>
      <c r="O180" s="31">
        <v>6.4602739545000007</v>
      </c>
      <c r="P180" s="31" t="s">
        <v>13</v>
      </c>
      <c r="Q180" s="17" t="s">
        <v>16</v>
      </c>
      <c r="R180" s="38" t="s">
        <v>683</v>
      </c>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c r="IZ180" s="11"/>
    </row>
    <row r="181" spans="2:260" s="12" customFormat="1" ht="65.099999999999994" customHeight="1" x14ac:dyDescent="0.25">
      <c r="B181" s="3"/>
      <c r="C181" s="9" t="s">
        <v>351</v>
      </c>
      <c r="D181" s="16" t="s">
        <v>259</v>
      </c>
      <c r="E181" s="16">
        <v>0</v>
      </c>
      <c r="F181" s="15">
        <v>11.8</v>
      </c>
      <c r="G181" s="15">
        <v>10.210000000000001</v>
      </c>
      <c r="H181" s="15">
        <v>8.6300000000000008</v>
      </c>
      <c r="I181" s="14"/>
      <c r="J181" s="15">
        <v>12.25</v>
      </c>
      <c r="K181" s="15">
        <v>15.41</v>
      </c>
      <c r="L181" s="15">
        <v>20.54</v>
      </c>
      <c r="M181" s="54"/>
      <c r="N181" s="15">
        <v>36.679785484</v>
      </c>
      <c r="O181" s="15">
        <v>12.154310272</v>
      </c>
      <c r="P181" s="15" t="s">
        <v>13</v>
      </c>
      <c r="Q181" s="16" t="s">
        <v>13</v>
      </c>
      <c r="R181" s="37" t="s">
        <v>684</v>
      </c>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c r="IZ181" s="11"/>
    </row>
    <row r="182" spans="2:260" s="12" customFormat="1" ht="65.099999999999994" customHeight="1" x14ac:dyDescent="0.25">
      <c r="B182" s="3"/>
      <c r="C182" s="19" t="s">
        <v>364</v>
      </c>
      <c r="D182" s="17" t="s">
        <v>260</v>
      </c>
      <c r="E182" s="17">
        <v>4</v>
      </c>
      <c r="F182" s="14">
        <v>8.2100000000000009</v>
      </c>
      <c r="G182" s="14">
        <v>5.89</v>
      </c>
      <c r="H182" s="14">
        <v>3.58</v>
      </c>
      <c r="I182" s="14"/>
      <c r="J182" s="14">
        <v>15</v>
      </c>
      <c r="K182" s="14">
        <v>19.62</v>
      </c>
      <c r="L182" s="14">
        <v>27.1</v>
      </c>
      <c r="M182" s="54"/>
      <c r="N182" s="14">
        <v>50.226935853999997</v>
      </c>
      <c r="O182" s="31">
        <v>19.292501908999999</v>
      </c>
      <c r="P182" s="31" t="s">
        <v>13</v>
      </c>
      <c r="Q182" s="17" t="s">
        <v>16</v>
      </c>
      <c r="R182" s="38" t="s">
        <v>685</v>
      </c>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c r="IZ182" s="11"/>
    </row>
    <row r="183" spans="2:260" s="12" customFormat="1" ht="65.099999999999994" customHeight="1" x14ac:dyDescent="0.25">
      <c r="B183" s="3"/>
      <c r="C183" s="9" t="s">
        <v>362</v>
      </c>
      <c r="D183" s="16" t="s">
        <v>261</v>
      </c>
      <c r="E183" s="16">
        <v>9</v>
      </c>
      <c r="F183" s="15">
        <v>54.06</v>
      </c>
      <c r="G183" s="15">
        <v>50.7</v>
      </c>
      <c r="H183" s="15">
        <v>47.35</v>
      </c>
      <c r="I183" s="14"/>
      <c r="J183" s="15">
        <v>55.43</v>
      </c>
      <c r="K183" s="15">
        <v>62.13</v>
      </c>
      <c r="L183" s="15">
        <v>72.989999999999995</v>
      </c>
      <c r="M183" s="54"/>
      <c r="N183" s="15">
        <v>66.484796590000002</v>
      </c>
      <c r="O183" s="15">
        <v>70.881246181999998</v>
      </c>
      <c r="P183" s="15" t="s">
        <v>16</v>
      </c>
      <c r="Q183" s="16" t="s">
        <v>16</v>
      </c>
      <c r="R183" s="37" t="s">
        <v>686</v>
      </c>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c r="IZ183" s="11"/>
    </row>
    <row r="184" spans="2:260" s="12" customFormat="1" ht="65.099999999999994" customHeight="1" x14ac:dyDescent="0.25">
      <c r="B184" s="3"/>
      <c r="C184" s="19" t="s">
        <v>347</v>
      </c>
      <c r="D184" s="17" t="s">
        <v>262</v>
      </c>
      <c r="E184" s="17">
        <v>4</v>
      </c>
      <c r="F184" s="14">
        <v>3.88</v>
      </c>
      <c r="G184" s="14">
        <v>3.41</v>
      </c>
      <c r="H184" s="14">
        <v>2.95</v>
      </c>
      <c r="I184" s="14"/>
      <c r="J184" s="14">
        <v>4.8</v>
      </c>
      <c r="K184" s="14">
        <v>5.72</v>
      </c>
      <c r="L184" s="14">
        <v>7.22</v>
      </c>
      <c r="M184" s="54"/>
      <c r="N184" s="14">
        <v>53.871230701999998</v>
      </c>
      <c r="O184" s="31">
        <v>3.1209484999999999</v>
      </c>
      <c r="P184" s="31" t="s">
        <v>13</v>
      </c>
      <c r="Q184" s="17" t="s">
        <v>16</v>
      </c>
      <c r="R184" s="38" t="s">
        <v>687</v>
      </c>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c r="IZ184" s="11"/>
    </row>
    <row r="185" spans="2:260" s="12" customFormat="1" ht="65.099999999999994" customHeight="1" x14ac:dyDescent="0.25">
      <c r="B185" s="3"/>
      <c r="C185" s="9" t="s">
        <v>504</v>
      </c>
      <c r="D185" s="16" t="s">
        <v>263</v>
      </c>
      <c r="E185" s="16">
        <v>7</v>
      </c>
      <c r="F185" s="15">
        <v>18.68</v>
      </c>
      <c r="G185" s="15">
        <v>17.18</v>
      </c>
      <c r="H185" s="15">
        <v>15.69</v>
      </c>
      <c r="I185" s="14"/>
      <c r="J185" s="15">
        <v>21.95</v>
      </c>
      <c r="K185" s="15">
        <v>24.93</v>
      </c>
      <c r="L185" s="15">
        <v>29.76</v>
      </c>
      <c r="M185" s="54"/>
      <c r="N185" s="15">
        <v>62.925939591000002</v>
      </c>
      <c r="O185" s="15">
        <v>6.6342035908999994</v>
      </c>
      <c r="P185" s="15" t="s">
        <v>16</v>
      </c>
      <c r="Q185" s="16" t="s">
        <v>16</v>
      </c>
      <c r="R185" s="37" t="s">
        <v>688</v>
      </c>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c r="IZ185" s="11"/>
    </row>
    <row r="186" spans="2:260" s="12" customFormat="1" ht="65.099999999999994" customHeight="1" x14ac:dyDescent="0.25">
      <c r="B186" s="3"/>
      <c r="C186" s="19" t="s">
        <v>509</v>
      </c>
      <c r="D186" s="17" t="s">
        <v>510</v>
      </c>
      <c r="E186" s="17">
        <v>4</v>
      </c>
      <c r="F186" s="14">
        <v>74.13</v>
      </c>
      <c r="G186" s="14">
        <v>56.46</v>
      </c>
      <c r="H186" s="14">
        <v>38.799999999999997</v>
      </c>
      <c r="I186" s="14"/>
      <c r="J186" s="14">
        <v>76.150000000000006</v>
      </c>
      <c r="K186" s="14">
        <v>111.47</v>
      </c>
      <c r="L186" s="14">
        <v>168.62</v>
      </c>
      <c r="M186" s="54"/>
      <c r="N186" s="14">
        <v>33.809636687999998</v>
      </c>
      <c r="O186" s="31">
        <v>2.3839628032000002</v>
      </c>
      <c r="P186" s="31" t="s">
        <v>16</v>
      </c>
      <c r="Q186" s="17" t="s">
        <v>13</v>
      </c>
      <c r="R186" s="38" t="s">
        <v>689</v>
      </c>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c r="IZ186" s="11"/>
    </row>
    <row r="187" spans="2:260" s="12" customFormat="1" ht="65.099999999999994" customHeight="1" x14ac:dyDescent="0.25">
      <c r="B187" s="3"/>
      <c r="C187" s="9" t="s">
        <v>363</v>
      </c>
      <c r="D187" s="16" t="s">
        <v>264</v>
      </c>
      <c r="E187" s="16">
        <v>2</v>
      </c>
      <c r="F187" s="15">
        <v>1.64</v>
      </c>
      <c r="G187" s="15">
        <v>1.35</v>
      </c>
      <c r="H187" s="15">
        <v>1.06</v>
      </c>
      <c r="I187" s="14"/>
      <c r="J187" s="15">
        <v>1.7</v>
      </c>
      <c r="K187" s="15">
        <v>2.27</v>
      </c>
      <c r="L187" s="15">
        <v>3.19</v>
      </c>
      <c r="M187" s="54"/>
      <c r="N187" s="15">
        <v>47.414336237999997</v>
      </c>
      <c r="O187" s="15">
        <v>4.4695397727000001</v>
      </c>
      <c r="P187" s="15" t="s">
        <v>13</v>
      </c>
      <c r="Q187" s="16" t="s">
        <v>13</v>
      </c>
      <c r="R187" s="37" t="s">
        <v>690</v>
      </c>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c r="IZ187" s="11"/>
    </row>
    <row r="188" spans="2:260" s="12" customFormat="1" ht="65.099999999999994" customHeight="1" x14ac:dyDescent="0.25">
      <c r="B188" s="3"/>
      <c r="C188" s="19" t="s">
        <v>511</v>
      </c>
      <c r="D188" s="17" t="s">
        <v>265</v>
      </c>
      <c r="E188" s="17">
        <v>0</v>
      </c>
      <c r="F188" s="14">
        <v>1.17</v>
      </c>
      <c r="G188" s="14">
        <v>0.83</v>
      </c>
      <c r="H188" s="14">
        <v>0.49</v>
      </c>
      <c r="I188" s="14"/>
      <c r="J188" s="14">
        <v>1.22</v>
      </c>
      <c r="K188" s="14">
        <v>1.89</v>
      </c>
      <c r="L188" s="14">
        <v>2.99</v>
      </c>
      <c r="M188" s="54"/>
      <c r="N188" s="14">
        <v>38.141213745000002</v>
      </c>
      <c r="O188" s="31">
        <v>3.1458878181999999</v>
      </c>
      <c r="P188" s="31" t="s">
        <v>13</v>
      </c>
      <c r="Q188" s="17" t="s">
        <v>13</v>
      </c>
      <c r="R188" s="38" t="s">
        <v>691</v>
      </c>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c r="IZ188" s="11"/>
    </row>
    <row r="189" spans="2:260" s="12" customFormat="1" ht="65.099999999999994" customHeight="1" x14ac:dyDescent="0.25">
      <c r="B189" s="3"/>
      <c r="C189" s="9" t="s">
        <v>399</v>
      </c>
      <c r="D189" s="16" t="s">
        <v>266</v>
      </c>
      <c r="E189" s="16">
        <v>6</v>
      </c>
      <c r="F189" s="15">
        <v>18.39</v>
      </c>
      <c r="G189" s="15">
        <v>15.83</v>
      </c>
      <c r="H189" s="15">
        <v>13.27</v>
      </c>
      <c r="I189" s="14"/>
      <c r="J189" s="15">
        <v>24.38</v>
      </c>
      <c r="K189" s="15">
        <v>29.49</v>
      </c>
      <c r="L189" s="15">
        <v>37.78</v>
      </c>
      <c r="M189" s="54"/>
      <c r="N189" s="15">
        <v>66.028738653999994</v>
      </c>
      <c r="O189" s="15">
        <v>177.16645040999998</v>
      </c>
      <c r="P189" s="15" t="s">
        <v>13</v>
      </c>
      <c r="Q189" s="16" t="s">
        <v>16</v>
      </c>
      <c r="R189" s="37" t="s">
        <v>692</v>
      </c>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c r="IZ189" s="11"/>
    </row>
    <row r="190" spans="2:260" s="12" customFormat="1" ht="65.099999999999994" customHeight="1" x14ac:dyDescent="0.25">
      <c r="B190" s="3"/>
      <c r="C190" s="19" t="s">
        <v>693</v>
      </c>
      <c r="D190" s="17" t="s">
        <v>267</v>
      </c>
      <c r="E190" s="17">
        <v>0</v>
      </c>
      <c r="F190" s="14">
        <v>0.28999999999999998</v>
      </c>
      <c r="G190" s="14">
        <v>0.18</v>
      </c>
      <c r="H190" s="14">
        <v>7.0000000000000007E-2</v>
      </c>
      <c r="I190" s="14"/>
      <c r="J190" s="14">
        <v>0.32</v>
      </c>
      <c r="K190" s="14">
        <v>0.53</v>
      </c>
      <c r="L190" s="14">
        <v>0.88</v>
      </c>
      <c r="M190" s="54"/>
      <c r="N190" s="14">
        <v>17.988015001000001</v>
      </c>
      <c r="O190" s="31">
        <v>5.2359654091000003</v>
      </c>
      <c r="P190" s="31" t="s">
        <v>13</v>
      </c>
      <c r="Q190" s="17" t="s">
        <v>13</v>
      </c>
      <c r="R190" s="38" t="s">
        <v>694</v>
      </c>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c r="IZ190" s="11"/>
    </row>
    <row r="191" spans="2:260" s="12" customFormat="1" ht="65.099999999999994" customHeight="1" x14ac:dyDescent="0.25">
      <c r="B191" s="3"/>
      <c r="C191" s="9" t="s">
        <v>406</v>
      </c>
      <c r="D191" s="16" t="s">
        <v>268</v>
      </c>
      <c r="E191" s="16">
        <v>4</v>
      </c>
      <c r="F191" s="15">
        <v>4.75</v>
      </c>
      <c r="G191" s="15">
        <v>4.1900000000000004</v>
      </c>
      <c r="H191" s="15">
        <v>3.64</v>
      </c>
      <c r="I191" s="14"/>
      <c r="J191" s="15">
        <v>5.96</v>
      </c>
      <c r="K191" s="15">
        <v>7.06</v>
      </c>
      <c r="L191" s="15">
        <v>8.84</v>
      </c>
      <c r="M191" s="54"/>
      <c r="N191" s="15">
        <v>62.727341737000003</v>
      </c>
      <c r="O191" s="15">
        <v>12.414411680999999</v>
      </c>
      <c r="P191" s="15" t="s">
        <v>13</v>
      </c>
      <c r="Q191" s="16" t="s">
        <v>16</v>
      </c>
      <c r="R191" s="37" t="s">
        <v>695</v>
      </c>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c r="IZ191" s="11"/>
    </row>
    <row r="192" spans="2:260" s="12" customFormat="1" ht="65.099999999999994" customHeight="1" x14ac:dyDescent="0.25">
      <c r="B192" s="3"/>
      <c r="C192" s="19" t="s">
        <v>253</v>
      </c>
      <c r="D192" s="17" t="s">
        <v>696</v>
      </c>
      <c r="E192" s="17">
        <v>2</v>
      </c>
      <c r="F192" s="14">
        <v>0.42</v>
      </c>
      <c r="G192" s="14">
        <v>0.09</v>
      </c>
      <c r="H192" s="14">
        <v>-0.22</v>
      </c>
      <c r="I192" s="14"/>
      <c r="J192" s="14">
        <v>0.44</v>
      </c>
      <c r="K192" s="14">
        <v>1.08</v>
      </c>
      <c r="L192" s="14">
        <v>2.12</v>
      </c>
      <c r="M192" s="54"/>
      <c r="N192" s="14">
        <v>39.608356563000001</v>
      </c>
      <c r="O192" s="31">
        <v>2.1377993636000001</v>
      </c>
      <c r="P192" s="31" t="s">
        <v>13</v>
      </c>
      <c r="Q192" s="17" t="s">
        <v>13</v>
      </c>
      <c r="R192" s="38" t="s">
        <v>697</v>
      </c>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c r="IZ192" s="11"/>
    </row>
    <row r="193" spans="2:260" s="12" customFormat="1" ht="65.099999999999994" customHeight="1" x14ac:dyDescent="0.25">
      <c r="B193" s="3"/>
      <c r="C193" s="9" t="s">
        <v>492</v>
      </c>
      <c r="D193" s="16" t="s">
        <v>269</v>
      </c>
      <c r="E193" s="16">
        <v>4</v>
      </c>
      <c r="F193" s="15">
        <v>35.729999999999997</v>
      </c>
      <c r="G193" s="15">
        <v>32.33</v>
      </c>
      <c r="H193" s="15">
        <v>28.93</v>
      </c>
      <c r="I193" s="14"/>
      <c r="J193" s="15">
        <v>43.15</v>
      </c>
      <c r="K193" s="15">
        <v>49.94</v>
      </c>
      <c r="L193" s="15">
        <v>60.93</v>
      </c>
      <c r="M193" s="54"/>
      <c r="N193" s="15">
        <v>62.743481117999998</v>
      </c>
      <c r="O193" s="15">
        <v>194.48724027</v>
      </c>
      <c r="P193" s="15" t="s">
        <v>13</v>
      </c>
      <c r="Q193" s="16" t="s">
        <v>16</v>
      </c>
      <c r="R193" s="37" t="s">
        <v>698</v>
      </c>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c r="IZ193" s="11"/>
    </row>
    <row r="194" spans="2:260" s="12" customFormat="1" ht="65.099999999999994" customHeight="1" x14ac:dyDescent="0.25">
      <c r="B194" s="3"/>
      <c r="C194" s="19" t="s">
        <v>346</v>
      </c>
      <c r="D194" s="17" t="s">
        <v>270</v>
      </c>
      <c r="E194" s="17">
        <v>4</v>
      </c>
      <c r="F194" s="14">
        <v>8.49</v>
      </c>
      <c r="G194" s="14">
        <v>7.58</v>
      </c>
      <c r="H194" s="14">
        <v>6.68</v>
      </c>
      <c r="I194" s="14"/>
      <c r="J194" s="14">
        <v>8.93</v>
      </c>
      <c r="K194" s="14">
        <v>10.73</v>
      </c>
      <c r="L194" s="14">
        <v>13.66</v>
      </c>
      <c r="M194" s="54"/>
      <c r="N194" s="14">
        <v>42.551767828999999</v>
      </c>
      <c r="O194" s="31">
        <v>9.1929951364000004</v>
      </c>
      <c r="P194" s="31" t="s">
        <v>16</v>
      </c>
      <c r="Q194" s="17" t="s">
        <v>13</v>
      </c>
      <c r="R194" s="38" t="s">
        <v>699</v>
      </c>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c r="IZ194" s="11"/>
    </row>
    <row r="195" spans="2:260" s="12" customFormat="1" ht="65.099999999999994" customHeight="1" x14ac:dyDescent="0.25">
      <c r="B195" s="3"/>
      <c r="C195" s="9" t="s">
        <v>485</v>
      </c>
      <c r="D195" s="16" t="s">
        <v>271</v>
      </c>
      <c r="E195" s="16">
        <v>4</v>
      </c>
      <c r="F195" s="15">
        <v>13.96</v>
      </c>
      <c r="G195" s="15">
        <v>12.39</v>
      </c>
      <c r="H195" s="15">
        <v>10.83</v>
      </c>
      <c r="I195" s="14"/>
      <c r="J195" s="15">
        <v>17.21</v>
      </c>
      <c r="K195" s="15">
        <v>20.329999999999998</v>
      </c>
      <c r="L195" s="15">
        <v>25.39</v>
      </c>
      <c r="M195" s="54"/>
      <c r="N195" s="15">
        <v>60.560763588999997</v>
      </c>
      <c r="O195" s="15">
        <v>140.14055217999999</v>
      </c>
      <c r="P195" s="15" t="s">
        <v>13</v>
      </c>
      <c r="Q195" s="16" t="s">
        <v>16</v>
      </c>
      <c r="R195" s="37" t="s">
        <v>700</v>
      </c>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c r="IZ195" s="11"/>
    </row>
    <row r="196" spans="2:260" s="12" customFormat="1" ht="65.099999999999994" customHeight="1" x14ac:dyDescent="0.25">
      <c r="B196" s="3"/>
      <c r="C196" s="19" t="s">
        <v>272</v>
      </c>
      <c r="D196" s="17" t="s">
        <v>273</v>
      </c>
      <c r="E196" s="17">
        <v>7</v>
      </c>
      <c r="F196" s="14">
        <v>29.91</v>
      </c>
      <c r="G196" s="14">
        <v>27.25</v>
      </c>
      <c r="H196" s="14">
        <v>24.59</v>
      </c>
      <c r="I196" s="14"/>
      <c r="J196" s="14">
        <v>35.31</v>
      </c>
      <c r="K196" s="14">
        <v>40.619999999999997</v>
      </c>
      <c r="L196" s="14">
        <v>49.23</v>
      </c>
      <c r="M196" s="54"/>
      <c r="N196" s="14">
        <v>54.932097438</v>
      </c>
      <c r="O196" s="31">
        <v>375.98566468000001</v>
      </c>
      <c r="P196" s="31" t="s">
        <v>16</v>
      </c>
      <c r="Q196" s="17" t="s">
        <v>16</v>
      </c>
      <c r="R196" s="38" t="s">
        <v>701</v>
      </c>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c r="IZ196" s="11"/>
    </row>
    <row r="197" spans="2:260" s="12" customFormat="1" ht="65.099999999999994" customHeight="1" x14ac:dyDescent="0.25">
      <c r="B197" s="3"/>
      <c r="C197" s="9" t="s">
        <v>274</v>
      </c>
      <c r="D197" s="16" t="s">
        <v>275</v>
      </c>
      <c r="E197" s="16">
        <v>6</v>
      </c>
      <c r="F197" s="15">
        <v>7.17</v>
      </c>
      <c r="G197" s="15">
        <v>6.52</v>
      </c>
      <c r="H197" s="15">
        <v>5.87</v>
      </c>
      <c r="I197" s="14"/>
      <c r="J197" s="15">
        <v>9.0399999999999991</v>
      </c>
      <c r="K197" s="15">
        <v>10.33</v>
      </c>
      <c r="L197" s="15">
        <v>12.42</v>
      </c>
      <c r="M197" s="54"/>
      <c r="N197" s="15">
        <v>55.080293998999998</v>
      </c>
      <c r="O197" s="15">
        <v>6.7839653636000001</v>
      </c>
      <c r="P197" s="15" t="s">
        <v>13</v>
      </c>
      <c r="Q197" s="16" t="s">
        <v>16</v>
      </c>
      <c r="R197" s="37" t="s">
        <v>702</v>
      </c>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c r="IZ197" s="11"/>
    </row>
    <row r="198" spans="2:260" s="12" customFormat="1" ht="65.099999999999994" customHeight="1" x14ac:dyDescent="0.25">
      <c r="B198" s="3"/>
      <c r="C198" s="19" t="s">
        <v>274</v>
      </c>
      <c r="D198" s="17" t="s">
        <v>276</v>
      </c>
      <c r="E198" s="17">
        <v>1</v>
      </c>
      <c r="F198" s="14">
        <v>36.950000000000003</v>
      </c>
      <c r="G198" s="14">
        <v>33.479999999999997</v>
      </c>
      <c r="H198" s="14">
        <v>30.01</v>
      </c>
      <c r="I198" s="14"/>
      <c r="J198" s="14">
        <v>37.68</v>
      </c>
      <c r="K198" s="14">
        <v>44.61</v>
      </c>
      <c r="L198" s="14">
        <v>55.83</v>
      </c>
      <c r="M198" s="54"/>
      <c r="N198" s="14">
        <v>50.154791920999998</v>
      </c>
      <c r="O198" s="31">
        <v>42.331580273</v>
      </c>
      <c r="P198" s="31" t="s">
        <v>13</v>
      </c>
      <c r="Q198" s="17" t="s">
        <v>13</v>
      </c>
      <c r="R198" s="38" t="s">
        <v>703</v>
      </c>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c r="IZ198" s="11"/>
    </row>
    <row r="199" spans="2:260" s="12" customFormat="1" ht="65.099999999999994" customHeight="1" x14ac:dyDescent="0.25">
      <c r="B199" s="3"/>
      <c r="C199" s="9" t="s">
        <v>277</v>
      </c>
      <c r="D199" s="16" t="s">
        <v>493</v>
      </c>
      <c r="E199" s="16">
        <v>4</v>
      </c>
      <c r="F199" s="15">
        <v>13.15</v>
      </c>
      <c r="G199" s="15">
        <v>11.91</v>
      </c>
      <c r="H199" s="15">
        <v>10.67</v>
      </c>
      <c r="I199" s="14"/>
      <c r="J199" s="15">
        <v>16.239999999999998</v>
      </c>
      <c r="K199" s="15">
        <v>18.71</v>
      </c>
      <c r="L199" s="15">
        <v>22.71</v>
      </c>
      <c r="M199" s="54"/>
      <c r="N199" s="15">
        <v>57.439365393999999</v>
      </c>
      <c r="O199" s="15">
        <v>1.6789336818</v>
      </c>
      <c r="P199" s="15" t="s">
        <v>13</v>
      </c>
      <c r="Q199" s="16" t="s">
        <v>16</v>
      </c>
      <c r="R199" s="37" t="s">
        <v>704</v>
      </c>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c r="IZ199" s="11"/>
    </row>
    <row r="200" spans="2:260" s="12" customFormat="1" ht="65.099999999999994" customHeight="1" x14ac:dyDescent="0.25">
      <c r="B200" s="3"/>
      <c r="C200" s="19" t="s">
        <v>277</v>
      </c>
      <c r="D200" s="17" t="s">
        <v>372</v>
      </c>
      <c r="E200" s="17">
        <v>1</v>
      </c>
      <c r="F200" s="14">
        <v>13.81</v>
      </c>
      <c r="G200" s="14">
        <v>12.86</v>
      </c>
      <c r="H200" s="14">
        <v>11.91</v>
      </c>
      <c r="I200" s="14"/>
      <c r="J200" s="14">
        <v>14.09</v>
      </c>
      <c r="K200" s="14">
        <v>15.98</v>
      </c>
      <c r="L200" s="14">
        <v>19.05</v>
      </c>
      <c r="M200" s="54"/>
      <c r="N200" s="14">
        <v>48.246692232000001</v>
      </c>
      <c r="O200" s="31">
        <v>2.1586495909000001</v>
      </c>
      <c r="P200" s="31" t="s">
        <v>13</v>
      </c>
      <c r="Q200" s="17" t="s">
        <v>13</v>
      </c>
      <c r="R200" s="38" t="s">
        <v>705</v>
      </c>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c r="IZ200" s="11"/>
    </row>
    <row r="201" spans="2:260" s="12" customFormat="1" ht="65.099999999999994" customHeight="1" x14ac:dyDescent="0.25">
      <c r="B201" s="3"/>
      <c r="C201" s="9" t="s">
        <v>277</v>
      </c>
      <c r="D201" s="16" t="s">
        <v>278</v>
      </c>
      <c r="E201" s="16">
        <v>4</v>
      </c>
      <c r="F201" s="15">
        <v>26.9</v>
      </c>
      <c r="G201" s="15">
        <v>24.87</v>
      </c>
      <c r="H201" s="15">
        <v>22.85</v>
      </c>
      <c r="I201" s="14"/>
      <c r="J201" s="15">
        <v>32</v>
      </c>
      <c r="K201" s="15">
        <v>36.04</v>
      </c>
      <c r="L201" s="15">
        <v>42.58</v>
      </c>
      <c r="M201" s="54"/>
      <c r="N201" s="15">
        <v>53.016776012000001</v>
      </c>
      <c r="O201" s="15">
        <v>85.007496364000005</v>
      </c>
      <c r="P201" s="15" t="s">
        <v>13</v>
      </c>
      <c r="Q201" s="16" t="s">
        <v>16</v>
      </c>
      <c r="R201" s="37" t="s">
        <v>706</v>
      </c>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c r="IZ201" s="11"/>
    </row>
    <row r="202" spans="2:260" s="12" customFormat="1" ht="65.099999999999994" customHeight="1" x14ac:dyDescent="0.25">
      <c r="B202" s="3"/>
      <c r="C202" s="19" t="s">
        <v>279</v>
      </c>
      <c r="D202" s="17" t="s">
        <v>280</v>
      </c>
      <c r="E202" s="17">
        <v>4</v>
      </c>
      <c r="F202" s="14">
        <v>15.41</v>
      </c>
      <c r="G202" s="14">
        <v>13.18</v>
      </c>
      <c r="H202" s="14">
        <v>10.96</v>
      </c>
      <c r="I202" s="14"/>
      <c r="J202" s="14">
        <v>21.39</v>
      </c>
      <c r="K202" s="14">
        <v>25.83</v>
      </c>
      <c r="L202" s="14">
        <v>33.020000000000003</v>
      </c>
      <c r="M202" s="54"/>
      <c r="N202" s="14">
        <v>47.379997907000003</v>
      </c>
      <c r="O202" s="31">
        <v>20.738332226999997</v>
      </c>
      <c r="P202" s="31" t="s">
        <v>13</v>
      </c>
      <c r="Q202" s="17" t="s">
        <v>16</v>
      </c>
      <c r="R202" s="38" t="s">
        <v>707</v>
      </c>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c r="IZ202" s="11"/>
    </row>
    <row r="203" spans="2:260" s="12" customFormat="1" ht="65.099999999999994" customHeight="1" x14ac:dyDescent="0.25">
      <c r="B203" s="3"/>
      <c r="C203" s="9" t="s">
        <v>394</v>
      </c>
      <c r="D203" s="16" t="s">
        <v>395</v>
      </c>
      <c r="E203" s="16">
        <v>0</v>
      </c>
      <c r="F203" s="15">
        <v>4.47</v>
      </c>
      <c r="G203" s="15">
        <v>4.1399999999999997</v>
      </c>
      <c r="H203" s="15">
        <v>3.82</v>
      </c>
      <c r="I203" s="14"/>
      <c r="J203" s="15">
        <v>4.62</v>
      </c>
      <c r="K203" s="15">
        <v>5.26</v>
      </c>
      <c r="L203" s="15">
        <v>6.31</v>
      </c>
      <c r="M203" s="54"/>
      <c r="N203" s="15">
        <v>32.897829234</v>
      </c>
      <c r="O203" s="15">
        <v>2.0945132727</v>
      </c>
      <c r="P203" s="15" t="s">
        <v>13</v>
      </c>
      <c r="Q203" s="16" t="s">
        <v>13</v>
      </c>
      <c r="R203" s="37" t="s">
        <v>708</v>
      </c>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c r="IZ203" s="11"/>
    </row>
    <row r="204" spans="2:260" s="12" customFormat="1" ht="65.099999999999994" customHeight="1" x14ac:dyDescent="0.25">
      <c r="B204" s="3"/>
      <c r="C204" s="19" t="s">
        <v>427</v>
      </c>
      <c r="D204" s="17" t="s">
        <v>428</v>
      </c>
      <c r="E204" s="17">
        <v>3</v>
      </c>
      <c r="F204" s="14">
        <v>4060</v>
      </c>
      <c r="G204" s="14">
        <v>2806.43</v>
      </c>
      <c r="H204" s="14">
        <v>1552.87</v>
      </c>
      <c r="I204" s="14"/>
      <c r="J204" s="14">
        <v>4539.33</v>
      </c>
      <c r="K204" s="14">
        <v>7046.45</v>
      </c>
      <c r="L204" s="14">
        <v>11103.29</v>
      </c>
      <c r="M204" s="54"/>
      <c r="N204" s="14">
        <v>38.969204075</v>
      </c>
      <c r="O204" s="31">
        <v>3.3463331505</v>
      </c>
      <c r="P204" s="31" t="s">
        <v>16</v>
      </c>
      <c r="Q204" s="17" t="s">
        <v>13</v>
      </c>
      <c r="R204" s="38" t="s">
        <v>709</v>
      </c>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c r="IZ204" s="11"/>
    </row>
    <row r="205" spans="2:260" s="12" customFormat="1" ht="65.099999999999994" customHeight="1" x14ac:dyDescent="0.25">
      <c r="B205" s="3"/>
      <c r="C205" s="9" t="s">
        <v>281</v>
      </c>
      <c r="D205" s="16" t="s">
        <v>282</v>
      </c>
      <c r="E205" s="16">
        <v>10</v>
      </c>
      <c r="F205" s="15">
        <v>11.96</v>
      </c>
      <c r="G205" s="15">
        <v>10.52</v>
      </c>
      <c r="H205" s="15">
        <v>9.09</v>
      </c>
      <c r="I205" s="14"/>
      <c r="J205" s="15">
        <v>14.14</v>
      </c>
      <c r="K205" s="15">
        <v>17</v>
      </c>
      <c r="L205" s="15">
        <v>21.62</v>
      </c>
      <c r="M205" s="54"/>
      <c r="N205" s="15">
        <v>63.518966956</v>
      </c>
      <c r="O205" s="15">
        <v>8.1047332727000008</v>
      </c>
      <c r="P205" s="15" t="s">
        <v>16</v>
      </c>
      <c r="Q205" s="16" t="s">
        <v>16</v>
      </c>
      <c r="R205" s="37" t="s">
        <v>710</v>
      </c>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c r="IZ205" s="11"/>
    </row>
    <row r="206" spans="2:260" s="12" customFormat="1" ht="65.099999999999994" customHeight="1" x14ac:dyDescent="0.25">
      <c r="B206" s="3"/>
      <c r="C206" s="19" t="s">
        <v>283</v>
      </c>
      <c r="D206" s="17" t="s">
        <v>284</v>
      </c>
      <c r="E206" s="17">
        <v>6</v>
      </c>
      <c r="F206" s="14">
        <v>5.07</v>
      </c>
      <c r="G206" s="14">
        <v>4.2</v>
      </c>
      <c r="H206" s="14">
        <v>3.33</v>
      </c>
      <c r="I206" s="14"/>
      <c r="J206" s="14">
        <v>7.3</v>
      </c>
      <c r="K206" s="14">
        <v>9.0299999999999994</v>
      </c>
      <c r="L206" s="14">
        <v>11.84</v>
      </c>
      <c r="M206" s="54"/>
      <c r="N206" s="14">
        <v>58.776778069000002</v>
      </c>
      <c r="O206" s="31">
        <v>75.816961182</v>
      </c>
      <c r="P206" s="31" t="s">
        <v>13</v>
      </c>
      <c r="Q206" s="17" t="s">
        <v>16</v>
      </c>
      <c r="R206" s="38" t="s">
        <v>711</v>
      </c>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c r="IZ206" s="11"/>
    </row>
    <row r="207" spans="2:260" s="12" customFormat="1" ht="65.099999999999994" customHeight="1" x14ac:dyDescent="0.25">
      <c r="B207" s="3"/>
      <c r="C207" s="9" t="s">
        <v>285</v>
      </c>
      <c r="D207" s="16" t="s">
        <v>286</v>
      </c>
      <c r="E207" s="16">
        <v>1</v>
      </c>
      <c r="F207" s="15">
        <v>7.7</v>
      </c>
      <c r="G207" s="15">
        <v>6.03</v>
      </c>
      <c r="H207" s="15">
        <v>4.3600000000000003</v>
      </c>
      <c r="I207" s="14"/>
      <c r="J207" s="15">
        <v>8.1300000000000008</v>
      </c>
      <c r="K207" s="15">
        <v>11.46</v>
      </c>
      <c r="L207" s="15">
        <v>16.86</v>
      </c>
      <c r="M207" s="54"/>
      <c r="N207" s="15">
        <v>44.064630164</v>
      </c>
      <c r="O207" s="15">
        <v>17.844805317999999</v>
      </c>
      <c r="P207" s="15" t="s">
        <v>13</v>
      </c>
      <c r="Q207" s="16" t="s">
        <v>13</v>
      </c>
      <c r="R207" s="37" t="s">
        <v>712</v>
      </c>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c r="IZ207" s="11"/>
    </row>
    <row r="208" spans="2:260" s="12" customFormat="1" ht="65.099999999999994" customHeight="1" x14ac:dyDescent="0.25">
      <c r="B208" s="3"/>
      <c r="C208" s="19" t="s">
        <v>387</v>
      </c>
      <c r="D208" s="17" t="s">
        <v>287</v>
      </c>
      <c r="E208" s="17">
        <v>4</v>
      </c>
      <c r="F208" s="14">
        <v>13.41</v>
      </c>
      <c r="G208" s="14">
        <v>11.27</v>
      </c>
      <c r="H208" s="14">
        <v>9.14</v>
      </c>
      <c r="I208" s="14"/>
      <c r="J208" s="14">
        <v>19.48</v>
      </c>
      <c r="K208" s="14">
        <v>23.74</v>
      </c>
      <c r="L208" s="14">
        <v>30.64</v>
      </c>
      <c r="M208" s="54"/>
      <c r="N208" s="14">
        <v>48.100443966999997</v>
      </c>
      <c r="O208" s="31">
        <v>47.655329545000001</v>
      </c>
      <c r="P208" s="31" t="s">
        <v>13</v>
      </c>
      <c r="Q208" s="17" t="s">
        <v>16</v>
      </c>
      <c r="R208" s="38" t="s">
        <v>713</v>
      </c>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c r="IZ208" s="11"/>
    </row>
    <row r="209" spans="2:260" s="12" customFormat="1" ht="65.099999999999994" customHeight="1" x14ac:dyDescent="0.25">
      <c r="B209" s="3"/>
      <c r="C209" s="9" t="s">
        <v>288</v>
      </c>
      <c r="D209" s="16" t="s">
        <v>289</v>
      </c>
      <c r="E209" s="16">
        <v>4</v>
      </c>
      <c r="F209" s="15">
        <v>20.79</v>
      </c>
      <c r="G209" s="15">
        <v>19.27</v>
      </c>
      <c r="H209" s="15">
        <v>17.760000000000002</v>
      </c>
      <c r="I209" s="14"/>
      <c r="J209" s="15">
        <v>21.45</v>
      </c>
      <c r="K209" s="15">
        <v>24.47</v>
      </c>
      <c r="L209" s="15">
        <v>29.36</v>
      </c>
      <c r="M209" s="54"/>
      <c r="N209" s="15">
        <v>65.705708099000006</v>
      </c>
      <c r="O209" s="15">
        <v>94.434942045</v>
      </c>
      <c r="P209" s="15" t="s">
        <v>13</v>
      </c>
      <c r="Q209" s="16" t="s">
        <v>16</v>
      </c>
      <c r="R209" s="37" t="s">
        <v>714</v>
      </c>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c r="IZ209" s="11"/>
    </row>
    <row r="210" spans="2:260" s="12" customFormat="1" ht="65.099999999999994" customHeight="1" x14ac:dyDescent="0.25">
      <c r="B210" s="3"/>
      <c r="C210" s="19" t="s">
        <v>505</v>
      </c>
      <c r="D210" s="17" t="s">
        <v>506</v>
      </c>
      <c r="E210" s="17">
        <v>0</v>
      </c>
      <c r="F210" s="14">
        <v>44.83</v>
      </c>
      <c r="G210" s="14">
        <v>35.340000000000003</v>
      </c>
      <c r="H210" s="14">
        <v>25.86</v>
      </c>
      <c r="I210" s="14"/>
      <c r="J210" s="14">
        <v>47.09</v>
      </c>
      <c r="K210" s="14">
        <v>66.05</v>
      </c>
      <c r="L210" s="14">
        <v>96.73</v>
      </c>
      <c r="M210" s="54"/>
      <c r="N210" s="14">
        <v>31.231552337</v>
      </c>
      <c r="O210" s="31">
        <v>96.612186148999996</v>
      </c>
      <c r="P210" s="31" t="s">
        <v>13</v>
      </c>
      <c r="Q210" s="17" t="s">
        <v>13</v>
      </c>
      <c r="R210" s="38" t="s">
        <v>715</v>
      </c>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c r="IZ210" s="11"/>
    </row>
    <row r="211" spans="2:260" s="12" customFormat="1" ht="65.099999999999994" customHeight="1" x14ac:dyDescent="0.25">
      <c r="B211" s="3"/>
      <c r="C211" s="9" t="s">
        <v>429</v>
      </c>
      <c r="D211" s="16" t="s">
        <v>388</v>
      </c>
      <c r="E211" s="16">
        <v>4</v>
      </c>
      <c r="F211" s="15">
        <v>55.42</v>
      </c>
      <c r="G211" s="15">
        <v>48.71</v>
      </c>
      <c r="H211" s="15">
        <v>42.01</v>
      </c>
      <c r="I211" s="14"/>
      <c r="J211" s="15">
        <v>69.260000000000005</v>
      </c>
      <c r="K211" s="15">
        <v>82.66</v>
      </c>
      <c r="L211" s="15">
        <v>104.35</v>
      </c>
      <c r="M211" s="54"/>
      <c r="N211" s="15">
        <v>54.943013176999997</v>
      </c>
      <c r="O211" s="15">
        <v>6.5449141981999999</v>
      </c>
      <c r="P211" s="15" t="s">
        <v>13</v>
      </c>
      <c r="Q211" s="16" t="s">
        <v>16</v>
      </c>
      <c r="R211" s="37" t="s">
        <v>716</v>
      </c>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c r="IZ211" s="11"/>
    </row>
    <row r="212" spans="2:260" s="12" customFormat="1" ht="65.099999999999994" customHeight="1" x14ac:dyDescent="0.25">
      <c r="B212" s="3"/>
      <c r="C212" s="19" t="s">
        <v>359</v>
      </c>
      <c r="D212" s="17" t="s">
        <v>290</v>
      </c>
      <c r="E212" s="17">
        <v>2</v>
      </c>
      <c r="F212" s="14">
        <v>7</v>
      </c>
      <c r="G212" s="14">
        <v>4.6100000000000003</v>
      </c>
      <c r="H212" s="14">
        <v>2.2200000000000002</v>
      </c>
      <c r="I212" s="14"/>
      <c r="J212" s="14">
        <v>7.38</v>
      </c>
      <c r="K212" s="14">
        <v>12.15</v>
      </c>
      <c r="L212" s="14">
        <v>19.87</v>
      </c>
      <c r="M212" s="54"/>
      <c r="N212" s="14">
        <v>44.349415057000002</v>
      </c>
      <c r="O212" s="31">
        <v>24.939134157000002</v>
      </c>
      <c r="P212" s="31" t="s">
        <v>13</v>
      </c>
      <c r="Q212" s="17" t="s">
        <v>13</v>
      </c>
      <c r="R212" s="38" t="s">
        <v>717</v>
      </c>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c r="IZ212" s="11"/>
    </row>
    <row r="213" spans="2:260" s="12" customFormat="1" ht="65.099999999999994" customHeight="1" x14ac:dyDescent="0.25">
      <c r="B213" s="3"/>
      <c r="C213" s="9" t="s">
        <v>291</v>
      </c>
      <c r="D213" s="16" t="s">
        <v>292</v>
      </c>
      <c r="E213" s="16">
        <v>5</v>
      </c>
      <c r="F213" s="15">
        <v>40.770000000000003</v>
      </c>
      <c r="G213" s="15">
        <v>36.01</v>
      </c>
      <c r="H213" s="15">
        <v>31.26</v>
      </c>
      <c r="I213" s="14"/>
      <c r="J213" s="15">
        <v>54.55</v>
      </c>
      <c r="K213" s="15">
        <v>64.05</v>
      </c>
      <c r="L213" s="15">
        <v>79.44</v>
      </c>
      <c r="M213" s="54"/>
      <c r="N213" s="15">
        <v>54.386836207000002</v>
      </c>
      <c r="O213" s="15">
        <v>240.66215518000001</v>
      </c>
      <c r="P213" s="15" t="s">
        <v>13</v>
      </c>
      <c r="Q213" s="16" t="s">
        <v>16</v>
      </c>
      <c r="R213" s="37" t="s">
        <v>718</v>
      </c>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c r="IZ213" s="11"/>
    </row>
    <row r="214" spans="2:260" s="12" customFormat="1" ht="65.099999999999994" customHeight="1" x14ac:dyDescent="0.25">
      <c r="B214" s="3"/>
      <c r="C214" s="19" t="s">
        <v>293</v>
      </c>
      <c r="D214" s="17" t="s">
        <v>294</v>
      </c>
      <c r="E214" s="17">
        <v>7</v>
      </c>
      <c r="F214" s="14">
        <v>13.67</v>
      </c>
      <c r="G214" s="14">
        <v>12.98</v>
      </c>
      <c r="H214" s="14">
        <v>12.29</v>
      </c>
      <c r="I214" s="14"/>
      <c r="J214" s="14">
        <v>14.95</v>
      </c>
      <c r="K214" s="14">
        <v>16.32</v>
      </c>
      <c r="L214" s="14">
        <v>18.53</v>
      </c>
      <c r="M214" s="54"/>
      <c r="N214" s="14">
        <v>55.123327486999997</v>
      </c>
      <c r="O214" s="31">
        <v>1.8748508182000001</v>
      </c>
      <c r="P214" s="31" t="s">
        <v>16</v>
      </c>
      <c r="Q214" s="17" t="s">
        <v>16</v>
      </c>
      <c r="R214" s="38" t="s">
        <v>719</v>
      </c>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c r="IZ214" s="11"/>
    </row>
    <row r="215" spans="2:260" s="12" customFormat="1" ht="65.099999999999994" customHeight="1" x14ac:dyDescent="0.25">
      <c r="B215" s="3"/>
      <c r="C215" s="9" t="s">
        <v>293</v>
      </c>
      <c r="D215" s="16" t="s">
        <v>295</v>
      </c>
      <c r="E215" s="16">
        <v>7</v>
      </c>
      <c r="F215" s="15">
        <v>40.729999999999997</v>
      </c>
      <c r="G215" s="15">
        <v>38.69</v>
      </c>
      <c r="H215" s="15">
        <v>36.659999999999997</v>
      </c>
      <c r="I215" s="14"/>
      <c r="J215" s="15">
        <v>44.49</v>
      </c>
      <c r="K215" s="15">
        <v>48.55</v>
      </c>
      <c r="L215" s="15">
        <v>55.13</v>
      </c>
      <c r="M215" s="54"/>
      <c r="N215" s="15">
        <v>56.14979246</v>
      </c>
      <c r="O215" s="15">
        <v>59.569393273000003</v>
      </c>
      <c r="P215" s="15" t="s">
        <v>16</v>
      </c>
      <c r="Q215" s="16" t="s">
        <v>16</v>
      </c>
      <c r="R215" s="37" t="s">
        <v>720</v>
      </c>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c r="IZ215" s="11"/>
    </row>
    <row r="216" spans="2:260" s="12" customFormat="1" ht="65.099999999999994" customHeight="1" x14ac:dyDescent="0.25">
      <c r="B216" s="3"/>
      <c r="C216" s="19" t="s">
        <v>296</v>
      </c>
      <c r="D216" s="17" t="s">
        <v>297</v>
      </c>
      <c r="E216" s="17">
        <v>3</v>
      </c>
      <c r="F216" s="14">
        <v>261.27</v>
      </c>
      <c r="G216" s="14">
        <v>229.73</v>
      </c>
      <c r="H216" s="14">
        <v>198.19</v>
      </c>
      <c r="I216" s="14"/>
      <c r="J216" s="14">
        <v>271.95999999999998</v>
      </c>
      <c r="K216" s="14">
        <v>335.03</v>
      </c>
      <c r="L216" s="14">
        <v>437.1</v>
      </c>
      <c r="M216" s="54"/>
      <c r="N216" s="14">
        <v>35.849003070999998</v>
      </c>
      <c r="O216" s="31">
        <v>25.402906774999998</v>
      </c>
      <c r="P216" s="31" t="s">
        <v>16</v>
      </c>
      <c r="Q216" s="17" t="s">
        <v>13</v>
      </c>
      <c r="R216" s="38" t="s">
        <v>721</v>
      </c>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c r="IZ216" s="11"/>
    </row>
    <row r="217" spans="2:260" s="12" customFormat="1" ht="65.099999999999994" customHeight="1" x14ac:dyDescent="0.25">
      <c r="B217" s="3"/>
      <c r="C217" s="9" t="s">
        <v>298</v>
      </c>
      <c r="D217" s="16" t="s">
        <v>299</v>
      </c>
      <c r="E217" s="16">
        <v>4</v>
      </c>
      <c r="F217" s="15">
        <v>30.11</v>
      </c>
      <c r="G217" s="15">
        <v>27.31</v>
      </c>
      <c r="H217" s="15">
        <v>24.51</v>
      </c>
      <c r="I217" s="14"/>
      <c r="J217" s="15">
        <v>36</v>
      </c>
      <c r="K217" s="15">
        <v>41.59</v>
      </c>
      <c r="L217" s="15">
        <v>50.64</v>
      </c>
      <c r="M217" s="54"/>
      <c r="N217" s="15">
        <v>53.645278333</v>
      </c>
      <c r="O217" s="15">
        <v>5.4501936363999999</v>
      </c>
      <c r="P217" s="15" t="s">
        <v>13</v>
      </c>
      <c r="Q217" s="16" t="s">
        <v>16</v>
      </c>
      <c r="R217" s="37" t="s">
        <v>722</v>
      </c>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c r="IZ217" s="11"/>
    </row>
    <row r="218" spans="2:260" s="12" customFormat="1" ht="65.099999999999994" customHeight="1" x14ac:dyDescent="0.25">
      <c r="B218" s="3"/>
      <c r="C218" s="19" t="s">
        <v>300</v>
      </c>
      <c r="D218" s="17" t="s">
        <v>301</v>
      </c>
      <c r="E218" s="17">
        <v>7</v>
      </c>
      <c r="F218" s="14">
        <v>35.07</v>
      </c>
      <c r="G218" s="14">
        <v>32.26</v>
      </c>
      <c r="H218" s="14">
        <v>29.45</v>
      </c>
      <c r="I218" s="14"/>
      <c r="J218" s="14">
        <v>41.22</v>
      </c>
      <c r="K218" s="14">
        <v>46.83</v>
      </c>
      <c r="L218" s="14">
        <v>55.92</v>
      </c>
      <c r="M218" s="54"/>
      <c r="N218" s="14">
        <v>61.861680878999998</v>
      </c>
      <c r="O218" s="31">
        <v>159.08725176999999</v>
      </c>
      <c r="P218" s="31" t="s">
        <v>16</v>
      </c>
      <c r="Q218" s="17" t="s">
        <v>16</v>
      </c>
      <c r="R218" s="38" t="s">
        <v>723</v>
      </c>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c r="IZ218" s="11"/>
    </row>
    <row r="219" spans="2:260" s="12" customFormat="1" ht="65.099999999999994" customHeight="1" x14ac:dyDescent="0.25">
      <c r="B219" s="3"/>
      <c r="C219" s="9" t="s">
        <v>302</v>
      </c>
      <c r="D219" s="16" t="s">
        <v>303</v>
      </c>
      <c r="E219" s="16">
        <v>3</v>
      </c>
      <c r="F219" s="15">
        <v>33.020000000000003</v>
      </c>
      <c r="G219" s="15">
        <v>29.71</v>
      </c>
      <c r="H219" s="15">
        <v>26.4</v>
      </c>
      <c r="I219" s="14"/>
      <c r="J219" s="15">
        <v>34.96</v>
      </c>
      <c r="K219" s="15">
        <v>41.57</v>
      </c>
      <c r="L219" s="15">
        <v>52.27</v>
      </c>
      <c r="M219" s="54"/>
      <c r="N219" s="15">
        <v>36.571975688999999</v>
      </c>
      <c r="O219" s="15">
        <v>82.740305681999999</v>
      </c>
      <c r="P219" s="15" t="s">
        <v>16</v>
      </c>
      <c r="Q219" s="16" t="s">
        <v>13</v>
      </c>
      <c r="R219" s="37" t="s">
        <v>724</v>
      </c>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c r="IZ219" s="11"/>
    </row>
    <row r="220" spans="2:260" s="12" customFormat="1" ht="65.099999999999994" customHeight="1" x14ac:dyDescent="0.25">
      <c r="B220" s="3"/>
      <c r="C220" s="19" t="s">
        <v>304</v>
      </c>
      <c r="D220" s="17" t="s">
        <v>305</v>
      </c>
      <c r="E220" s="17">
        <v>0</v>
      </c>
      <c r="F220" s="14">
        <v>62.1</v>
      </c>
      <c r="G220" s="14">
        <v>56.87</v>
      </c>
      <c r="H220" s="14">
        <v>51.64</v>
      </c>
      <c r="I220" s="14"/>
      <c r="J220" s="14">
        <v>64.41</v>
      </c>
      <c r="K220" s="14">
        <v>74.86</v>
      </c>
      <c r="L220" s="14">
        <v>91.78</v>
      </c>
      <c r="M220" s="54"/>
      <c r="N220" s="14">
        <v>42.646199787999997</v>
      </c>
      <c r="O220" s="31">
        <v>55.655349996999995</v>
      </c>
      <c r="P220" s="31" t="s">
        <v>13</v>
      </c>
      <c r="Q220" s="17" t="s">
        <v>13</v>
      </c>
      <c r="R220" s="38" t="s">
        <v>725</v>
      </c>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c r="IZ220" s="11"/>
    </row>
    <row r="221" spans="2:260" s="12" customFormat="1" ht="65.099999999999994" customHeight="1" x14ac:dyDescent="0.25">
      <c r="B221" s="3"/>
      <c r="C221" s="9" t="s">
        <v>430</v>
      </c>
      <c r="D221" s="16" t="s">
        <v>431</v>
      </c>
      <c r="E221" s="16">
        <v>10</v>
      </c>
      <c r="F221" s="15">
        <v>189.58</v>
      </c>
      <c r="G221" s="15">
        <v>170.89</v>
      </c>
      <c r="H221" s="15">
        <v>152.21</v>
      </c>
      <c r="I221" s="14"/>
      <c r="J221" s="15">
        <v>196.06</v>
      </c>
      <c r="K221" s="15">
        <v>233.42</v>
      </c>
      <c r="L221" s="15">
        <v>293.89</v>
      </c>
      <c r="M221" s="54"/>
      <c r="N221" s="15">
        <v>69.783007475999995</v>
      </c>
      <c r="O221" s="15">
        <v>6.2468115991000008</v>
      </c>
      <c r="P221" s="15" t="s">
        <v>16</v>
      </c>
      <c r="Q221" s="16" t="s">
        <v>16</v>
      </c>
      <c r="R221" s="37" t="s">
        <v>726</v>
      </c>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c r="IZ221" s="11"/>
    </row>
    <row r="222" spans="2:260" s="12" customFormat="1" ht="65.099999999999994" customHeight="1" x14ac:dyDescent="0.25">
      <c r="B222" s="3"/>
      <c r="C222" s="19" t="s">
        <v>306</v>
      </c>
      <c r="D222" s="17" t="s">
        <v>307</v>
      </c>
      <c r="E222" s="17">
        <v>4</v>
      </c>
      <c r="F222" s="14">
        <v>22.57</v>
      </c>
      <c r="G222" s="14">
        <v>20.36</v>
      </c>
      <c r="H222" s="14">
        <v>18.149999999999999</v>
      </c>
      <c r="I222" s="14"/>
      <c r="J222" s="14">
        <v>28.05</v>
      </c>
      <c r="K222" s="14">
        <v>32.46</v>
      </c>
      <c r="L222" s="14">
        <v>39.61</v>
      </c>
      <c r="M222" s="54"/>
      <c r="N222" s="14">
        <v>55.050687019999998</v>
      </c>
      <c r="O222" s="31">
        <v>119.06658763</v>
      </c>
      <c r="P222" s="31" t="s">
        <v>13</v>
      </c>
      <c r="Q222" s="17" t="s">
        <v>16</v>
      </c>
      <c r="R222" s="38" t="s">
        <v>727</v>
      </c>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c r="IZ222" s="11"/>
    </row>
    <row r="223" spans="2:260" s="12" customFormat="1" ht="65.099999999999994" customHeight="1" x14ac:dyDescent="0.25">
      <c r="B223" s="3"/>
      <c r="C223" s="9" t="s">
        <v>308</v>
      </c>
      <c r="D223" s="16" t="s">
        <v>309</v>
      </c>
      <c r="E223" s="16">
        <v>6</v>
      </c>
      <c r="F223" s="15">
        <v>28.54</v>
      </c>
      <c r="G223" s="15">
        <v>25.4</v>
      </c>
      <c r="H223" s="15">
        <v>22.27</v>
      </c>
      <c r="I223" s="14"/>
      <c r="J223" s="15">
        <v>36.94</v>
      </c>
      <c r="K223" s="15">
        <v>43.2</v>
      </c>
      <c r="L223" s="15">
        <v>53.35</v>
      </c>
      <c r="M223" s="54"/>
      <c r="N223" s="15">
        <v>57.708105011999997</v>
      </c>
      <c r="O223" s="15">
        <v>112.1684274</v>
      </c>
      <c r="P223" s="15" t="s">
        <v>13</v>
      </c>
      <c r="Q223" s="16" t="s">
        <v>16</v>
      </c>
      <c r="R223" s="37" t="s">
        <v>728</v>
      </c>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c r="IZ223" s="11"/>
    </row>
    <row r="224" spans="2:260" s="12" customFormat="1" ht="65.099999999999994" customHeight="1" x14ac:dyDescent="0.25">
      <c r="B224" s="3"/>
      <c r="C224" s="19" t="s">
        <v>310</v>
      </c>
      <c r="D224" s="17" t="s">
        <v>311</v>
      </c>
      <c r="E224" s="17">
        <v>1</v>
      </c>
      <c r="F224" s="14">
        <v>14.81</v>
      </c>
      <c r="G224" s="14">
        <v>14</v>
      </c>
      <c r="H224" s="14">
        <v>13.19</v>
      </c>
      <c r="I224" s="14"/>
      <c r="J224" s="14">
        <v>15.13</v>
      </c>
      <c r="K224" s="14">
        <v>16.739999999999998</v>
      </c>
      <c r="L224" s="14">
        <v>19.36</v>
      </c>
      <c r="M224" s="54"/>
      <c r="N224" s="14">
        <v>48.440369087999997</v>
      </c>
      <c r="O224" s="31">
        <v>6.6782464090999998</v>
      </c>
      <c r="P224" s="31" t="s">
        <v>13</v>
      </c>
      <c r="Q224" s="17" t="s">
        <v>13</v>
      </c>
      <c r="R224" s="38" t="s">
        <v>729</v>
      </c>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c r="IZ224" s="11"/>
    </row>
    <row r="225" spans="2:260" s="12" customFormat="1" ht="65.099999999999994" customHeight="1" x14ac:dyDescent="0.25">
      <c r="B225" s="3"/>
      <c r="C225" s="9" t="s">
        <v>432</v>
      </c>
      <c r="D225" s="16" t="s">
        <v>433</v>
      </c>
      <c r="E225" s="16">
        <v>0</v>
      </c>
      <c r="F225" s="15">
        <v>4.04</v>
      </c>
      <c r="G225" s="15">
        <v>3.11</v>
      </c>
      <c r="H225" s="15">
        <v>2.19</v>
      </c>
      <c r="I225" s="14"/>
      <c r="J225" s="15">
        <v>4.2300000000000004</v>
      </c>
      <c r="K225" s="15">
        <v>6.07</v>
      </c>
      <c r="L225" s="15">
        <v>9.06</v>
      </c>
      <c r="M225" s="54"/>
      <c r="N225" s="15">
        <v>39.890079423000003</v>
      </c>
      <c r="O225" s="15">
        <v>1.6470858181999999</v>
      </c>
      <c r="P225" s="15" t="s">
        <v>13</v>
      </c>
      <c r="Q225" s="16" t="s">
        <v>13</v>
      </c>
      <c r="R225" s="37" t="s">
        <v>730</v>
      </c>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c r="IZ225" s="11"/>
    </row>
    <row r="226" spans="2:260" s="12" customFormat="1" ht="65.099999999999994" customHeight="1" x14ac:dyDescent="0.25">
      <c r="B226" s="3"/>
      <c r="C226" s="19" t="s">
        <v>312</v>
      </c>
      <c r="D226" s="17" t="s">
        <v>313</v>
      </c>
      <c r="E226" s="17">
        <v>7</v>
      </c>
      <c r="F226" s="14">
        <v>15.77</v>
      </c>
      <c r="G226" s="14">
        <v>14.04</v>
      </c>
      <c r="H226" s="14">
        <v>12.31</v>
      </c>
      <c r="I226" s="14"/>
      <c r="J226" s="14">
        <v>16.18</v>
      </c>
      <c r="K226" s="14">
        <v>19.63</v>
      </c>
      <c r="L226" s="14">
        <v>25.22</v>
      </c>
      <c r="M226" s="54"/>
      <c r="N226" s="14">
        <v>66.962574685999996</v>
      </c>
      <c r="O226" s="31">
        <v>11.409273727</v>
      </c>
      <c r="P226" s="31" t="s">
        <v>16</v>
      </c>
      <c r="Q226" s="17" t="s">
        <v>16</v>
      </c>
      <c r="R226" s="38" t="s">
        <v>731</v>
      </c>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c r="IZ226" s="11"/>
    </row>
    <row r="227" spans="2:260" s="12" customFormat="1" ht="65.099999999999994" customHeight="1" x14ac:dyDescent="0.25">
      <c r="B227" s="3"/>
      <c r="C227" s="9" t="s">
        <v>314</v>
      </c>
      <c r="D227" s="16" t="s">
        <v>315</v>
      </c>
      <c r="E227" s="16">
        <v>10</v>
      </c>
      <c r="F227" s="15">
        <v>29.9</v>
      </c>
      <c r="G227" s="15">
        <v>27.51</v>
      </c>
      <c r="H227" s="15">
        <v>25.13</v>
      </c>
      <c r="I227" s="14"/>
      <c r="J227" s="15">
        <v>31.22</v>
      </c>
      <c r="K227" s="15">
        <v>35.979999999999997</v>
      </c>
      <c r="L227" s="15">
        <v>43.69</v>
      </c>
      <c r="M227" s="54"/>
      <c r="N227" s="15">
        <v>78.949289332999996</v>
      </c>
      <c r="O227" s="15">
        <v>258.68669718000001</v>
      </c>
      <c r="P227" s="15" t="s">
        <v>16</v>
      </c>
      <c r="Q227" s="16" t="s">
        <v>16</v>
      </c>
      <c r="R227" s="37" t="s">
        <v>732</v>
      </c>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c r="IZ227" s="11"/>
    </row>
    <row r="228" spans="2:260" s="12" customFormat="1" ht="65.099999999999994" customHeight="1" x14ac:dyDescent="0.25">
      <c r="B228" s="3"/>
      <c r="C228" s="19" t="s">
        <v>316</v>
      </c>
      <c r="D228" s="17" t="s">
        <v>317</v>
      </c>
      <c r="E228" s="17">
        <v>4</v>
      </c>
      <c r="F228" s="14">
        <v>5.62</v>
      </c>
      <c r="G228" s="14">
        <v>4.8600000000000003</v>
      </c>
      <c r="H228" s="14">
        <v>4.1100000000000003</v>
      </c>
      <c r="I228" s="14"/>
      <c r="J228" s="14">
        <v>5.88</v>
      </c>
      <c r="K228" s="14">
        <v>7.38</v>
      </c>
      <c r="L228" s="14">
        <v>9.81</v>
      </c>
      <c r="M228" s="54"/>
      <c r="N228" s="14">
        <v>40.845347734999997</v>
      </c>
      <c r="O228" s="31">
        <v>4.8053959090999996</v>
      </c>
      <c r="P228" s="31" t="s">
        <v>16</v>
      </c>
      <c r="Q228" s="17" t="s">
        <v>13</v>
      </c>
      <c r="R228" s="38" t="s">
        <v>733</v>
      </c>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c r="IZ228" s="11"/>
    </row>
    <row r="229" spans="2:260" s="12" customFormat="1" ht="65.099999999999994" customHeight="1" x14ac:dyDescent="0.25">
      <c r="B229" s="3"/>
      <c r="C229" s="9" t="s">
        <v>318</v>
      </c>
      <c r="D229" s="16" t="s">
        <v>319</v>
      </c>
      <c r="E229" s="16">
        <v>7</v>
      </c>
      <c r="F229" s="15">
        <v>61.37</v>
      </c>
      <c r="G229" s="15">
        <v>57.86</v>
      </c>
      <c r="H229" s="15">
        <v>54.35</v>
      </c>
      <c r="I229" s="14"/>
      <c r="J229" s="15">
        <v>68.39</v>
      </c>
      <c r="K229" s="15">
        <v>75.400000000000006</v>
      </c>
      <c r="L229" s="15">
        <v>86.75</v>
      </c>
      <c r="M229" s="54"/>
      <c r="N229" s="15">
        <v>61.094361544000002</v>
      </c>
      <c r="O229" s="15">
        <v>6.6892681818000002</v>
      </c>
      <c r="P229" s="15" t="s">
        <v>16</v>
      </c>
      <c r="Q229" s="16" t="s">
        <v>16</v>
      </c>
      <c r="R229" s="37" t="s">
        <v>734</v>
      </c>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c r="IZ229" s="11"/>
    </row>
    <row r="230" spans="2:260" s="12" customFormat="1" ht="65.099999999999994" customHeight="1" x14ac:dyDescent="0.25">
      <c r="B230" s="3"/>
      <c r="C230" s="19" t="s">
        <v>320</v>
      </c>
      <c r="D230" s="17" t="s">
        <v>345</v>
      </c>
      <c r="E230" s="17">
        <v>3</v>
      </c>
      <c r="F230" s="14">
        <v>7.25</v>
      </c>
      <c r="G230" s="14">
        <v>5.75</v>
      </c>
      <c r="H230" s="14">
        <v>4.26</v>
      </c>
      <c r="I230" s="14"/>
      <c r="J230" s="14">
        <v>7.57</v>
      </c>
      <c r="K230" s="14">
        <v>10.55</v>
      </c>
      <c r="L230" s="14">
        <v>15.38</v>
      </c>
      <c r="M230" s="54"/>
      <c r="N230" s="14">
        <v>29.213756728</v>
      </c>
      <c r="O230" s="31">
        <v>3.3658496363999997</v>
      </c>
      <c r="P230" s="31" t="s">
        <v>16</v>
      </c>
      <c r="Q230" s="17" t="s">
        <v>13</v>
      </c>
      <c r="R230" s="38" t="s">
        <v>735</v>
      </c>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c r="IZ230" s="11"/>
    </row>
    <row r="231" spans="2:260" s="12" customFormat="1" ht="65.099999999999994" customHeight="1" x14ac:dyDescent="0.25">
      <c r="B231" s="3"/>
      <c r="C231" s="9" t="s">
        <v>320</v>
      </c>
      <c r="D231" s="16" t="s">
        <v>321</v>
      </c>
      <c r="E231" s="16">
        <v>3</v>
      </c>
      <c r="F231" s="15">
        <v>8.02</v>
      </c>
      <c r="G231" s="15">
        <v>6.13</v>
      </c>
      <c r="H231" s="15">
        <v>4.25</v>
      </c>
      <c r="I231" s="14"/>
      <c r="J231" s="15">
        <v>8.4</v>
      </c>
      <c r="K231" s="15">
        <v>12.16</v>
      </c>
      <c r="L231" s="15">
        <v>18.260000000000002</v>
      </c>
      <c r="M231" s="54"/>
      <c r="N231" s="15">
        <v>29.315427955000001</v>
      </c>
      <c r="O231" s="15">
        <v>110.16607377</v>
      </c>
      <c r="P231" s="15" t="s">
        <v>16</v>
      </c>
      <c r="Q231" s="16" t="s">
        <v>13</v>
      </c>
      <c r="R231" s="37" t="s">
        <v>736</v>
      </c>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c r="IZ231" s="11"/>
    </row>
    <row r="232" spans="2:260" s="12" customFormat="1" ht="65.099999999999994" customHeight="1" x14ac:dyDescent="0.25">
      <c r="B232" s="3"/>
      <c r="C232" s="19" t="s">
        <v>322</v>
      </c>
      <c r="D232" s="17" t="s">
        <v>323</v>
      </c>
      <c r="E232" s="17">
        <v>2</v>
      </c>
      <c r="F232" s="14">
        <v>73.8</v>
      </c>
      <c r="G232" s="14">
        <v>68.290000000000006</v>
      </c>
      <c r="H232" s="14">
        <v>62.78</v>
      </c>
      <c r="I232" s="14"/>
      <c r="J232" s="14">
        <v>75</v>
      </c>
      <c r="K232" s="14">
        <v>86.01</v>
      </c>
      <c r="L232" s="14">
        <v>103.83</v>
      </c>
      <c r="M232" s="54"/>
      <c r="N232" s="14">
        <v>39.876990606</v>
      </c>
      <c r="O232" s="31">
        <v>1383.2526210000001</v>
      </c>
      <c r="P232" s="31" t="s">
        <v>13</v>
      </c>
      <c r="Q232" s="17" t="s">
        <v>13</v>
      </c>
      <c r="R232" s="38" t="s">
        <v>737</v>
      </c>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c r="IZ232" s="11"/>
    </row>
    <row r="233" spans="2:260" s="12" customFormat="1" ht="65.099999999999994" customHeight="1" x14ac:dyDescent="0.25">
      <c r="B233" s="3"/>
      <c r="C233" s="9" t="s">
        <v>324</v>
      </c>
      <c r="D233" s="16" t="s">
        <v>325</v>
      </c>
      <c r="E233" s="16">
        <v>4</v>
      </c>
      <c r="F233" s="15">
        <v>17.95</v>
      </c>
      <c r="G233" s="15">
        <v>16.579999999999998</v>
      </c>
      <c r="H233" s="15">
        <v>15.21</v>
      </c>
      <c r="I233" s="14"/>
      <c r="J233" s="15">
        <v>20.94</v>
      </c>
      <c r="K233" s="15">
        <v>23.67</v>
      </c>
      <c r="L233" s="15">
        <v>28.09</v>
      </c>
      <c r="M233" s="54"/>
      <c r="N233" s="15">
        <v>61.735703178999998</v>
      </c>
      <c r="O233" s="15">
        <v>4.0015110909000002</v>
      </c>
      <c r="P233" s="15" t="s">
        <v>13</v>
      </c>
      <c r="Q233" s="16" t="s">
        <v>16</v>
      </c>
      <c r="R233" s="37" t="s">
        <v>738</v>
      </c>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c r="IZ233" s="11"/>
    </row>
    <row r="234" spans="2:260" s="12" customFormat="1" ht="65.099999999999994" customHeight="1" x14ac:dyDescent="0.25">
      <c r="B234" s="3"/>
      <c r="C234" s="19" t="s">
        <v>326</v>
      </c>
      <c r="D234" s="17" t="s">
        <v>327</v>
      </c>
      <c r="E234" s="17">
        <v>4</v>
      </c>
      <c r="F234" s="14">
        <v>3.06</v>
      </c>
      <c r="G234" s="14">
        <v>2.4500000000000002</v>
      </c>
      <c r="H234" s="14">
        <v>1.84</v>
      </c>
      <c r="I234" s="14"/>
      <c r="J234" s="14">
        <v>4.6399999999999997</v>
      </c>
      <c r="K234" s="14">
        <v>5.85</v>
      </c>
      <c r="L234" s="14">
        <v>7.81</v>
      </c>
      <c r="M234" s="54"/>
      <c r="N234" s="14">
        <v>65.653903745999997</v>
      </c>
      <c r="O234" s="31">
        <v>31.385450273</v>
      </c>
      <c r="P234" s="31" t="s">
        <v>13</v>
      </c>
      <c r="Q234" s="17" t="s">
        <v>16</v>
      </c>
      <c r="R234" s="38" t="s">
        <v>739</v>
      </c>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c r="IZ234" s="11"/>
    </row>
    <row r="235" spans="2:260" s="12" customFormat="1" ht="65.099999999999994" customHeight="1" x14ac:dyDescent="0.25">
      <c r="B235" s="3"/>
      <c r="C235" s="9" t="s">
        <v>328</v>
      </c>
      <c r="D235" s="16" t="s">
        <v>329</v>
      </c>
      <c r="E235" s="16">
        <v>10</v>
      </c>
      <c r="F235" s="15">
        <v>33.15</v>
      </c>
      <c r="G235" s="15">
        <v>31.1</v>
      </c>
      <c r="H235" s="15">
        <v>29.06</v>
      </c>
      <c r="I235" s="14"/>
      <c r="J235" s="15">
        <v>33.75</v>
      </c>
      <c r="K235" s="15">
        <v>37.83</v>
      </c>
      <c r="L235" s="15">
        <v>44.44</v>
      </c>
      <c r="M235" s="54"/>
      <c r="N235" s="15">
        <v>82.356290544000004</v>
      </c>
      <c r="O235" s="15">
        <v>251.37675594999999</v>
      </c>
      <c r="P235" s="15" t="s">
        <v>16</v>
      </c>
      <c r="Q235" s="16" t="s">
        <v>16</v>
      </c>
      <c r="R235" s="37" t="s">
        <v>740</v>
      </c>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c r="IZ235" s="11"/>
    </row>
    <row r="236" spans="2:260" s="12" customFormat="1" ht="65.099999999999994" customHeight="1" x14ac:dyDescent="0.25">
      <c r="B236" s="3"/>
      <c r="C236" s="19" t="s">
        <v>741</v>
      </c>
      <c r="D236" s="17" t="s">
        <v>742</v>
      </c>
      <c r="E236" s="17">
        <v>7</v>
      </c>
      <c r="F236" s="14">
        <v>88.98</v>
      </c>
      <c r="G236" s="14">
        <v>83.19</v>
      </c>
      <c r="H236" s="14">
        <v>77.400000000000006</v>
      </c>
      <c r="I236" s="14"/>
      <c r="J236" s="14">
        <v>94.34</v>
      </c>
      <c r="K236" s="14">
        <v>105.91</v>
      </c>
      <c r="L236" s="14">
        <v>124.63</v>
      </c>
      <c r="M236" s="54"/>
      <c r="N236" s="14">
        <v>50.151768742999998</v>
      </c>
      <c r="O236" s="31">
        <v>1.2098638054999999</v>
      </c>
      <c r="P236" s="31" t="s">
        <v>16</v>
      </c>
      <c r="Q236" s="17" t="s">
        <v>16</v>
      </c>
      <c r="R236" s="38" t="s">
        <v>743</v>
      </c>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c r="IZ236" s="11"/>
    </row>
    <row r="237" spans="2:260" s="12" customFormat="1" ht="65.099999999999994" customHeight="1" x14ac:dyDescent="0.25">
      <c r="B237" s="3"/>
      <c r="C237" s="9" t="s">
        <v>330</v>
      </c>
      <c r="D237" s="16" t="s">
        <v>331</v>
      </c>
      <c r="E237" s="16">
        <v>0</v>
      </c>
      <c r="F237" s="15">
        <v>12.56</v>
      </c>
      <c r="G237" s="15">
        <v>11.45</v>
      </c>
      <c r="H237" s="15">
        <v>10.35</v>
      </c>
      <c r="I237" s="14"/>
      <c r="J237" s="15">
        <v>13.31</v>
      </c>
      <c r="K237" s="15">
        <v>15.51</v>
      </c>
      <c r="L237" s="15">
        <v>19.07</v>
      </c>
      <c r="M237" s="54"/>
      <c r="N237" s="15">
        <v>38.256563671999999</v>
      </c>
      <c r="O237" s="15">
        <v>6.4292722727000005</v>
      </c>
      <c r="P237" s="15" t="s">
        <v>13</v>
      </c>
      <c r="Q237" s="16" t="s">
        <v>13</v>
      </c>
      <c r="R237" s="37" t="s">
        <v>744</v>
      </c>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c r="IZ237" s="11"/>
    </row>
    <row r="238" spans="2:260" s="12" customFormat="1" ht="65.099999999999994" customHeight="1" x14ac:dyDescent="0.25">
      <c r="B238" s="3"/>
      <c r="C238" s="19" t="s">
        <v>332</v>
      </c>
      <c r="D238" s="17" t="s">
        <v>333</v>
      </c>
      <c r="E238" s="17">
        <v>7</v>
      </c>
      <c r="F238" s="14">
        <v>23.16</v>
      </c>
      <c r="G238" s="14">
        <v>20.45</v>
      </c>
      <c r="H238" s="14">
        <v>17.75</v>
      </c>
      <c r="I238" s="14"/>
      <c r="J238" s="14">
        <v>28.79</v>
      </c>
      <c r="K238" s="14">
        <v>34.19</v>
      </c>
      <c r="L238" s="14">
        <v>42.94</v>
      </c>
      <c r="M238" s="54"/>
      <c r="N238" s="14">
        <v>63.506105871999999</v>
      </c>
      <c r="O238" s="31">
        <v>59.187383045000004</v>
      </c>
      <c r="P238" s="31" t="s">
        <v>13</v>
      </c>
      <c r="Q238" s="17" t="s">
        <v>16</v>
      </c>
      <c r="R238" s="38" t="s">
        <v>745</v>
      </c>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c r="IZ238" s="11"/>
    </row>
    <row r="239" spans="2:260" s="12" customFormat="1" ht="65.099999999999994" customHeight="1" x14ac:dyDescent="0.25">
      <c r="B239" s="3"/>
      <c r="C239" s="9" t="s">
        <v>334</v>
      </c>
      <c r="D239" s="16" t="s">
        <v>335</v>
      </c>
      <c r="E239" s="16">
        <v>4</v>
      </c>
      <c r="F239" s="15">
        <v>14.16</v>
      </c>
      <c r="G239" s="15">
        <v>12.82</v>
      </c>
      <c r="H239" s="15">
        <v>11.48</v>
      </c>
      <c r="I239" s="14"/>
      <c r="J239" s="15">
        <v>17.87</v>
      </c>
      <c r="K239" s="15">
        <v>20.54</v>
      </c>
      <c r="L239" s="15">
        <v>24.87</v>
      </c>
      <c r="M239" s="54"/>
      <c r="N239" s="15">
        <v>51.203781779000003</v>
      </c>
      <c r="O239" s="15">
        <v>15.256883771999998</v>
      </c>
      <c r="P239" s="15" t="s">
        <v>13</v>
      </c>
      <c r="Q239" s="16" t="s">
        <v>16</v>
      </c>
      <c r="R239" s="37" t="s">
        <v>746</v>
      </c>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c r="IZ239" s="11"/>
    </row>
    <row r="240" spans="2:260" s="12" customFormat="1" ht="65.099999999999994" customHeight="1" x14ac:dyDescent="0.25">
      <c r="B240" s="3"/>
      <c r="C240" s="19" t="s">
        <v>336</v>
      </c>
      <c r="D240" s="17" t="s">
        <v>337</v>
      </c>
      <c r="E240" s="17">
        <v>3</v>
      </c>
      <c r="F240" s="14">
        <v>43.21</v>
      </c>
      <c r="G240" s="14">
        <v>39.49</v>
      </c>
      <c r="H240" s="14">
        <v>35.78</v>
      </c>
      <c r="I240" s="14"/>
      <c r="J240" s="14">
        <v>44.37</v>
      </c>
      <c r="K240" s="14">
        <v>51.79</v>
      </c>
      <c r="L240" s="14">
        <v>63.82</v>
      </c>
      <c r="M240" s="54"/>
      <c r="N240" s="14">
        <v>37.774600649999996</v>
      </c>
      <c r="O240" s="31">
        <v>309.08029249999998</v>
      </c>
      <c r="P240" s="31" t="s">
        <v>13</v>
      </c>
      <c r="Q240" s="17" t="s">
        <v>13</v>
      </c>
      <c r="R240" s="38" t="s">
        <v>747</v>
      </c>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c r="IZ240" s="11"/>
    </row>
    <row r="241" spans="2:260" s="12" customFormat="1" ht="65.099999999999994" customHeight="1" x14ac:dyDescent="0.25">
      <c r="B241" s="3"/>
      <c r="C241" s="9" t="s">
        <v>434</v>
      </c>
      <c r="D241" s="16" t="s">
        <v>435</v>
      </c>
      <c r="E241" s="16">
        <v>3</v>
      </c>
      <c r="F241" s="15">
        <v>2525.6</v>
      </c>
      <c r="G241" s="15">
        <v>1658.78</v>
      </c>
      <c r="H241" s="15">
        <v>791.97</v>
      </c>
      <c r="I241" s="14"/>
      <c r="J241" s="15">
        <v>2860</v>
      </c>
      <c r="K241" s="15">
        <v>4593.62</v>
      </c>
      <c r="L241" s="15">
        <v>7398.85</v>
      </c>
      <c r="M241" s="54"/>
      <c r="N241" s="15">
        <v>36.565326825</v>
      </c>
      <c r="O241" s="15">
        <v>4.8485335526999993</v>
      </c>
      <c r="P241" s="15" t="s">
        <v>16</v>
      </c>
      <c r="Q241" s="16" t="s">
        <v>13</v>
      </c>
      <c r="R241" s="37" t="s">
        <v>748</v>
      </c>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c r="IZ241" s="11"/>
    </row>
    <row r="242" spans="2:260" s="12" customFormat="1" ht="65.099999999999994" customHeight="1" x14ac:dyDescent="0.25">
      <c r="B242" s="3"/>
      <c r="C242" s="19" t="s">
        <v>338</v>
      </c>
      <c r="D242" s="17" t="s">
        <v>339</v>
      </c>
      <c r="E242" s="17">
        <v>7</v>
      </c>
      <c r="F242" s="14">
        <v>8.3800000000000008</v>
      </c>
      <c r="G242" s="14">
        <v>7.75</v>
      </c>
      <c r="H242" s="14">
        <v>7.12</v>
      </c>
      <c r="I242" s="14"/>
      <c r="J242" s="14">
        <v>9.36</v>
      </c>
      <c r="K242" s="14">
        <v>10.61</v>
      </c>
      <c r="L242" s="14">
        <v>12.65</v>
      </c>
      <c r="M242" s="54"/>
      <c r="N242" s="14">
        <v>62.920354371000002</v>
      </c>
      <c r="O242" s="31">
        <v>2.4356002726999999</v>
      </c>
      <c r="P242" s="31" t="s">
        <v>16</v>
      </c>
      <c r="Q242" s="17" t="s">
        <v>16</v>
      </c>
      <c r="R242" s="38" t="s">
        <v>749</v>
      </c>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c r="IZ242" s="11"/>
    </row>
    <row r="243" spans="2:260" s="12" customFormat="1" ht="65.099999999999994" customHeight="1" x14ac:dyDescent="0.25">
      <c r="B243" s="3"/>
      <c r="C243" s="9" t="s">
        <v>340</v>
      </c>
      <c r="D243" s="16" t="s">
        <v>341</v>
      </c>
      <c r="E243" s="16">
        <v>4</v>
      </c>
      <c r="F243" s="15" t="s">
        <v>29</v>
      </c>
      <c r="G243" s="15" t="s">
        <v>29</v>
      </c>
      <c r="H243" s="15" t="s">
        <v>29</v>
      </c>
      <c r="I243" s="14"/>
      <c r="J243" s="15" t="s">
        <v>29</v>
      </c>
      <c r="K243" s="15" t="s">
        <v>29</v>
      </c>
      <c r="L243" s="15" t="s">
        <v>29</v>
      </c>
      <c r="M243" s="54"/>
      <c r="N243" s="15" t="s">
        <v>29</v>
      </c>
      <c r="O243" s="15" t="s">
        <v>29</v>
      </c>
      <c r="P243" s="15" t="s">
        <v>29</v>
      </c>
      <c r="Q243" s="16" t="s">
        <v>29</v>
      </c>
      <c r="R243" s="37" t="s">
        <v>30</v>
      </c>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c r="IZ243" s="11"/>
    </row>
    <row r="244" spans="2:260" s="12" customFormat="1" ht="65.099999999999994" customHeight="1" x14ac:dyDescent="0.25">
      <c r="B244" s="3"/>
      <c r="C244" s="19" t="s">
        <v>342</v>
      </c>
      <c r="D244" s="17" t="s">
        <v>343</v>
      </c>
      <c r="E244" s="17">
        <v>4</v>
      </c>
      <c r="F244" s="14">
        <v>8.69</v>
      </c>
      <c r="G244" s="14">
        <v>7.2</v>
      </c>
      <c r="H244" s="14">
        <v>5.71</v>
      </c>
      <c r="I244" s="14"/>
      <c r="J244" s="14">
        <v>12.67</v>
      </c>
      <c r="K244" s="14">
        <v>15.64</v>
      </c>
      <c r="L244" s="14">
        <v>20.46</v>
      </c>
      <c r="M244" s="54"/>
      <c r="N244" s="14">
        <v>49.416113693</v>
      </c>
      <c r="O244" s="31">
        <v>26.339595454999998</v>
      </c>
      <c r="P244" s="31" t="s">
        <v>13</v>
      </c>
      <c r="Q244" s="17" t="s">
        <v>16</v>
      </c>
      <c r="R244" s="38" t="s">
        <v>750</v>
      </c>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c r="IZ244" s="11"/>
    </row>
    <row r="245" spans="2:260" s="12" customFormat="1" ht="65.099999999999994" customHeight="1" x14ac:dyDescent="0.25">
      <c r="B245" s="3"/>
      <c r="C245" s="9" t="s">
        <v>436</v>
      </c>
      <c r="D245" s="16" t="s">
        <v>437</v>
      </c>
      <c r="E245" s="16">
        <v>7</v>
      </c>
      <c r="F245" s="15">
        <v>92.1</v>
      </c>
      <c r="G245" s="15">
        <v>86.9</v>
      </c>
      <c r="H245" s="15">
        <v>81.709999999999994</v>
      </c>
      <c r="I245" s="14"/>
      <c r="J245" s="15">
        <v>104.8</v>
      </c>
      <c r="K245" s="15">
        <v>115.18</v>
      </c>
      <c r="L245" s="15">
        <v>131.97999999999999</v>
      </c>
      <c r="M245" s="54"/>
      <c r="N245" s="15">
        <v>60.503930165</v>
      </c>
      <c r="O245" s="15">
        <v>14.05180238</v>
      </c>
      <c r="P245" s="15" t="s">
        <v>16</v>
      </c>
      <c r="Q245" s="16" t="s">
        <v>16</v>
      </c>
      <c r="R245" s="37" t="s">
        <v>751</v>
      </c>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c r="IZ245" s="11"/>
    </row>
    <row r="246" spans="2:260" s="12" customFormat="1" ht="65.099999999999994" customHeight="1" x14ac:dyDescent="0.25">
      <c r="B246" s="3"/>
      <c r="C246" s="19" t="s">
        <v>438</v>
      </c>
      <c r="D246" s="17" t="s">
        <v>439</v>
      </c>
      <c r="E246" s="17">
        <v>6</v>
      </c>
      <c r="F246" s="14">
        <v>39.19</v>
      </c>
      <c r="G246" s="14">
        <v>35.64</v>
      </c>
      <c r="H246" s="14">
        <v>32.1</v>
      </c>
      <c r="I246" s="14"/>
      <c r="J246" s="14">
        <v>47.77</v>
      </c>
      <c r="K246" s="14">
        <v>54.85</v>
      </c>
      <c r="L246" s="14">
        <v>66.31</v>
      </c>
      <c r="M246" s="54"/>
      <c r="N246" s="14">
        <v>54.509550427999997</v>
      </c>
      <c r="O246" s="31">
        <v>2.6644370804999999</v>
      </c>
      <c r="P246" s="31" t="s">
        <v>13</v>
      </c>
      <c r="Q246" s="17" t="s">
        <v>16</v>
      </c>
      <c r="R246" s="38" t="s">
        <v>752</v>
      </c>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c r="IZ246" s="11"/>
    </row>
    <row r="247" spans="2:260" s="12" customFormat="1" ht="65.099999999999994" customHeight="1" x14ac:dyDescent="0.25">
      <c r="B247" s="3"/>
      <c r="C247" s="9" t="s">
        <v>494</v>
      </c>
      <c r="D247" s="16" t="s">
        <v>495</v>
      </c>
      <c r="E247" s="16">
        <v>3</v>
      </c>
      <c r="F247" s="15">
        <v>96.22</v>
      </c>
      <c r="G247" s="15">
        <v>90.81</v>
      </c>
      <c r="H247" s="15">
        <v>85.4</v>
      </c>
      <c r="I247" s="14"/>
      <c r="J247" s="15">
        <v>98.15</v>
      </c>
      <c r="K247" s="15">
        <v>108.96</v>
      </c>
      <c r="L247" s="15">
        <v>126.45</v>
      </c>
      <c r="M247" s="54"/>
      <c r="N247" s="15">
        <v>41.231316677999999</v>
      </c>
      <c r="O247" s="15">
        <v>1.7251256104999999</v>
      </c>
      <c r="P247" s="15" t="s">
        <v>16</v>
      </c>
      <c r="Q247" s="16" t="s">
        <v>13</v>
      </c>
      <c r="R247" s="37" t="s">
        <v>753</v>
      </c>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c r="IZ247" s="11"/>
    </row>
    <row r="248" spans="2:260" s="12" customFormat="1" ht="65.099999999999994" customHeight="1" x14ac:dyDescent="0.25">
      <c r="B248" s="3"/>
      <c r="C248" s="19" t="s">
        <v>754</v>
      </c>
      <c r="D248" s="17" t="s">
        <v>755</v>
      </c>
      <c r="E248" s="17">
        <v>1</v>
      </c>
      <c r="F248" s="14">
        <v>38.700000000000003</v>
      </c>
      <c r="G248" s="14">
        <v>35.369999999999997</v>
      </c>
      <c r="H248" s="14">
        <v>32.049999999999997</v>
      </c>
      <c r="I248" s="14"/>
      <c r="J248" s="14">
        <v>40.159999999999997</v>
      </c>
      <c r="K248" s="14">
        <v>46.8</v>
      </c>
      <c r="L248" s="14">
        <v>57.56</v>
      </c>
      <c r="M248" s="54"/>
      <c r="N248" s="14">
        <v>47.292814301999996</v>
      </c>
      <c r="O248" s="31">
        <v>1.4213763368000001</v>
      </c>
      <c r="P248" s="31" t="s">
        <v>13</v>
      </c>
      <c r="Q248" s="17" t="s">
        <v>13</v>
      </c>
      <c r="R248" s="38" t="s">
        <v>756</v>
      </c>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c r="IZ248" s="11"/>
    </row>
    <row r="249" spans="2:260" s="12" customFormat="1" ht="65.099999999999994" customHeight="1" x14ac:dyDescent="0.25">
      <c r="B249" s="3"/>
      <c r="C249" s="9" t="s">
        <v>440</v>
      </c>
      <c r="D249" s="16" t="s">
        <v>441</v>
      </c>
      <c r="E249" s="16">
        <v>6</v>
      </c>
      <c r="F249" s="15">
        <v>74</v>
      </c>
      <c r="G249" s="15">
        <v>66.42</v>
      </c>
      <c r="H249" s="15">
        <v>58.85</v>
      </c>
      <c r="I249" s="14"/>
      <c r="J249" s="15">
        <v>92.35</v>
      </c>
      <c r="K249" s="15">
        <v>107.49</v>
      </c>
      <c r="L249" s="15">
        <v>131.99</v>
      </c>
      <c r="M249" s="54"/>
      <c r="N249" s="15">
        <v>57.174210481999999</v>
      </c>
      <c r="O249" s="15">
        <v>8.9365292859000007</v>
      </c>
      <c r="P249" s="15" t="s">
        <v>13</v>
      </c>
      <c r="Q249" s="16" t="s">
        <v>16</v>
      </c>
      <c r="R249" s="37" t="s">
        <v>757</v>
      </c>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c r="IZ249" s="11"/>
    </row>
    <row r="250" spans="2:260" s="12" customFormat="1" ht="65.099999999999994" customHeight="1" x14ac:dyDescent="0.25">
      <c r="B250" s="3"/>
      <c r="C250" s="19" t="s">
        <v>442</v>
      </c>
      <c r="D250" s="17" t="s">
        <v>443</v>
      </c>
      <c r="E250" s="17">
        <v>7</v>
      </c>
      <c r="F250" s="14">
        <v>28</v>
      </c>
      <c r="G250" s="14">
        <v>24.06</v>
      </c>
      <c r="H250" s="14">
        <v>20.12</v>
      </c>
      <c r="I250" s="14"/>
      <c r="J250" s="14">
        <v>35.56</v>
      </c>
      <c r="K250" s="14">
        <v>43.43</v>
      </c>
      <c r="L250" s="14">
        <v>56.17</v>
      </c>
      <c r="M250" s="54"/>
      <c r="N250" s="14">
        <v>68.082329909999999</v>
      </c>
      <c r="O250" s="31">
        <v>6.2155489154999994</v>
      </c>
      <c r="P250" s="31" t="s">
        <v>13</v>
      </c>
      <c r="Q250" s="17" t="s">
        <v>16</v>
      </c>
      <c r="R250" s="38" t="s">
        <v>758</v>
      </c>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c r="IZ250" s="11"/>
    </row>
    <row r="251" spans="2:260" s="12" customFormat="1" ht="65.099999999999994" customHeight="1" x14ac:dyDescent="0.25">
      <c r="B251" s="3"/>
      <c r="C251" s="9" t="s">
        <v>444</v>
      </c>
      <c r="D251" s="16" t="s">
        <v>445</v>
      </c>
      <c r="E251" s="16">
        <v>6</v>
      </c>
      <c r="F251" s="15">
        <v>42.76</v>
      </c>
      <c r="G251" s="15">
        <v>38.369999999999997</v>
      </c>
      <c r="H251" s="15">
        <v>33.979999999999997</v>
      </c>
      <c r="I251" s="14"/>
      <c r="J251" s="15">
        <v>53</v>
      </c>
      <c r="K251" s="15">
        <v>61.77</v>
      </c>
      <c r="L251" s="15">
        <v>75.97</v>
      </c>
      <c r="M251" s="54"/>
      <c r="N251" s="15">
        <v>57.074268511</v>
      </c>
      <c r="O251" s="15">
        <v>13.48654449</v>
      </c>
      <c r="P251" s="15" t="s">
        <v>13</v>
      </c>
      <c r="Q251" s="16" t="s">
        <v>16</v>
      </c>
      <c r="R251" s="37" t="s">
        <v>759</v>
      </c>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c r="IZ251" s="11"/>
    </row>
    <row r="252" spans="2:260" s="12" customFormat="1" ht="65.099999999999994" customHeight="1" x14ac:dyDescent="0.25">
      <c r="B252" s="3"/>
      <c r="C252" s="19" t="s">
        <v>446</v>
      </c>
      <c r="D252" s="17" t="s">
        <v>447</v>
      </c>
      <c r="E252" s="17">
        <v>3</v>
      </c>
      <c r="F252" s="14">
        <v>35.950000000000003</v>
      </c>
      <c r="G252" s="14">
        <v>29.66</v>
      </c>
      <c r="H252" s="14">
        <v>23.37</v>
      </c>
      <c r="I252" s="14"/>
      <c r="J252" s="14">
        <v>37.83</v>
      </c>
      <c r="K252" s="14">
        <v>50.4</v>
      </c>
      <c r="L252" s="14">
        <v>70.739999999999995</v>
      </c>
      <c r="M252" s="54"/>
      <c r="N252" s="14">
        <v>40.43655974</v>
      </c>
      <c r="O252" s="31">
        <v>7.4422659964000006</v>
      </c>
      <c r="P252" s="31" t="s">
        <v>16</v>
      </c>
      <c r="Q252" s="17" t="s">
        <v>13</v>
      </c>
      <c r="R252" s="38" t="s">
        <v>760</v>
      </c>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c r="IZ252" s="11"/>
    </row>
    <row r="253" spans="2:260" s="12" customFormat="1" ht="65.099999999999994" customHeight="1" x14ac:dyDescent="0.25">
      <c r="B253" s="3"/>
      <c r="C253" s="9" t="s">
        <v>761</v>
      </c>
      <c r="D253" s="16" t="s">
        <v>762</v>
      </c>
      <c r="E253" s="16">
        <v>7</v>
      </c>
      <c r="F253" s="15">
        <v>52.3</v>
      </c>
      <c r="G253" s="15">
        <v>46.5</v>
      </c>
      <c r="H253" s="15">
        <v>40.71</v>
      </c>
      <c r="I253" s="14"/>
      <c r="J253" s="15">
        <v>69.42</v>
      </c>
      <c r="K253" s="15">
        <v>81</v>
      </c>
      <c r="L253" s="15">
        <v>99.74</v>
      </c>
      <c r="M253" s="54"/>
      <c r="N253" s="15">
        <v>55.902109345</v>
      </c>
      <c r="O253" s="15">
        <v>1.6890133645000001</v>
      </c>
      <c r="P253" s="15" t="s">
        <v>13</v>
      </c>
      <c r="Q253" s="16" t="s">
        <v>16</v>
      </c>
      <c r="R253" s="37" t="s">
        <v>763</v>
      </c>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c r="IZ253" s="11"/>
    </row>
    <row r="254" spans="2:260" s="12" customFormat="1" ht="65.099999999999994" customHeight="1" x14ac:dyDescent="0.25">
      <c r="B254" s="3"/>
      <c r="C254" s="19" t="s">
        <v>448</v>
      </c>
      <c r="D254" s="17" t="s">
        <v>449</v>
      </c>
      <c r="E254" s="17">
        <v>6</v>
      </c>
      <c r="F254" s="14">
        <v>143.55000000000001</v>
      </c>
      <c r="G254" s="14">
        <v>136.83000000000001</v>
      </c>
      <c r="H254" s="14">
        <v>130.12</v>
      </c>
      <c r="I254" s="14"/>
      <c r="J254" s="14">
        <v>144.76</v>
      </c>
      <c r="K254" s="14">
        <v>158.18</v>
      </c>
      <c r="L254" s="14">
        <v>179.9</v>
      </c>
      <c r="M254" s="54"/>
      <c r="N254" s="14">
        <v>43.039068563999997</v>
      </c>
      <c r="O254" s="31">
        <v>6.0955314818000002</v>
      </c>
      <c r="P254" s="31" t="s">
        <v>16</v>
      </c>
      <c r="Q254" s="17" t="s">
        <v>13</v>
      </c>
      <c r="R254" s="38" t="s">
        <v>764</v>
      </c>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c r="IZ254" s="11"/>
    </row>
    <row r="255" spans="2:260" s="12" customFormat="1" ht="65.099999999999994" customHeight="1" x14ac:dyDescent="0.25">
      <c r="B255" s="3"/>
      <c r="C255" s="9" t="s">
        <v>450</v>
      </c>
      <c r="D255" s="16" t="s">
        <v>451</v>
      </c>
      <c r="E255" s="16">
        <v>7</v>
      </c>
      <c r="F255" s="15">
        <v>124.98</v>
      </c>
      <c r="G255" s="15">
        <v>116.8</v>
      </c>
      <c r="H255" s="15">
        <v>108.62</v>
      </c>
      <c r="I255" s="14"/>
      <c r="J255" s="15">
        <v>143.85</v>
      </c>
      <c r="K255" s="15">
        <v>160.19999999999999</v>
      </c>
      <c r="L255" s="15">
        <v>186.66</v>
      </c>
      <c r="M255" s="54"/>
      <c r="N255" s="15">
        <v>49.811772013000002</v>
      </c>
      <c r="O255" s="15">
        <v>2.6415821731999998</v>
      </c>
      <c r="P255" s="15" t="s">
        <v>16</v>
      </c>
      <c r="Q255" s="16" t="s">
        <v>16</v>
      </c>
      <c r="R255" s="37" t="s">
        <v>765</v>
      </c>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c r="IZ255" s="11"/>
    </row>
    <row r="256" spans="2:260" s="12" customFormat="1" ht="65.099999999999994" customHeight="1" x14ac:dyDescent="0.25">
      <c r="B256" s="3"/>
      <c r="C256" s="19" t="s">
        <v>452</v>
      </c>
      <c r="D256" s="17" t="s">
        <v>453</v>
      </c>
      <c r="E256" s="17">
        <v>7</v>
      </c>
      <c r="F256" s="14">
        <v>172.29</v>
      </c>
      <c r="G256" s="14">
        <v>162.66999999999999</v>
      </c>
      <c r="H256" s="14">
        <v>153.05000000000001</v>
      </c>
      <c r="I256" s="14"/>
      <c r="J256" s="14">
        <v>195.73</v>
      </c>
      <c r="K256" s="14">
        <v>214.96</v>
      </c>
      <c r="L256" s="14">
        <v>246.08</v>
      </c>
      <c r="M256" s="54"/>
      <c r="N256" s="14">
        <v>58.476446111999998</v>
      </c>
      <c r="O256" s="31">
        <v>455.31102738999999</v>
      </c>
      <c r="P256" s="31" t="s">
        <v>16</v>
      </c>
      <c r="Q256" s="17" t="s">
        <v>16</v>
      </c>
      <c r="R256" s="38" t="s">
        <v>766</v>
      </c>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c r="IZ256" s="11"/>
    </row>
    <row r="257" spans="2:260" s="12" customFormat="1" ht="65.099999999999994" customHeight="1" x14ac:dyDescent="0.25">
      <c r="B257" s="3"/>
      <c r="C257" s="9" t="s">
        <v>512</v>
      </c>
      <c r="D257" s="16" t="s">
        <v>513</v>
      </c>
      <c r="E257" s="16">
        <v>9</v>
      </c>
      <c r="F257" s="15">
        <v>61.62</v>
      </c>
      <c r="G257" s="15">
        <v>59.88</v>
      </c>
      <c r="H257" s="15">
        <v>58.14</v>
      </c>
      <c r="I257" s="14"/>
      <c r="J257" s="15">
        <v>63.31</v>
      </c>
      <c r="K257" s="15">
        <v>66.78</v>
      </c>
      <c r="L257" s="15">
        <v>72.41</v>
      </c>
      <c r="M257" s="54"/>
      <c r="N257" s="15">
        <v>51.495699930000001</v>
      </c>
      <c r="O257" s="15">
        <v>1.34487698</v>
      </c>
      <c r="P257" s="15" t="s">
        <v>16</v>
      </c>
      <c r="Q257" s="16" t="s">
        <v>16</v>
      </c>
      <c r="R257" s="37" t="s">
        <v>767</v>
      </c>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c r="IZ257" s="11"/>
    </row>
    <row r="258" spans="2:260" s="12" customFormat="1" ht="65.099999999999994" customHeight="1" x14ac:dyDescent="0.25">
      <c r="B258" s="3"/>
      <c r="C258" s="19" t="s">
        <v>496</v>
      </c>
      <c r="D258" s="17" t="s">
        <v>497</v>
      </c>
      <c r="E258" s="17">
        <v>5</v>
      </c>
      <c r="F258" s="14">
        <v>79.66</v>
      </c>
      <c r="G258" s="14">
        <v>74.510000000000005</v>
      </c>
      <c r="H258" s="14">
        <v>69.36</v>
      </c>
      <c r="I258" s="14"/>
      <c r="J258" s="14">
        <v>80.63</v>
      </c>
      <c r="K258" s="14">
        <v>90.92</v>
      </c>
      <c r="L258" s="14">
        <v>107.59</v>
      </c>
      <c r="M258" s="54"/>
      <c r="N258" s="14">
        <v>42.558870773000002</v>
      </c>
      <c r="O258" s="31">
        <v>7.3571832563999999</v>
      </c>
      <c r="P258" s="31" t="s">
        <v>16</v>
      </c>
      <c r="Q258" s="17" t="s">
        <v>13</v>
      </c>
      <c r="R258" s="38" t="s">
        <v>768</v>
      </c>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c r="IZ258" s="11"/>
    </row>
    <row r="259" spans="2:260" s="12" customFormat="1" ht="65.099999999999994" customHeight="1" x14ac:dyDescent="0.25">
      <c r="B259" s="3"/>
      <c r="C259" s="9" t="s">
        <v>498</v>
      </c>
      <c r="D259" s="16" t="s">
        <v>499</v>
      </c>
      <c r="E259" s="16">
        <v>3</v>
      </c>
      <c r="F259" s="15">
        <v>105.5</v>
      </c>
      <c r="G259" s="15">
        <v>83.73</v>
      </c>
      <c r="H259" s="15">
        <v>61.96</v>
      </c>
      <c r="I259" s="14"/>
      <c r="J259" s="15">
        <v>112.5</v>
      </c>
      <c r="K259" s="15">
        <v>156.03</v>
      </c>
      <c r="L259" s="15">
        <v>226.47</v>
      </c>
      <c r="M259" s="54"/>
      <c r="N259" s="15">
        <v>35.332718597000003</v>
      </c>
      <c r="O259" s="15">
        <v>2.9216065568</v>
      </c>
      <c r="P259" s="15" t="s">
        <v>16</v>
      </c>
      <c r="Q259" s="16" t="s">
        <v>13</v>
      </c>
      <c r="R259" s="37" t="s">
        <v>769</v>
      </c>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c r="IZ259" s="11"/>
    </row>
    <row r="260" spans="2:260" s="12" customFormat="1" ht="65.099999999999994" customHeight="1" x14ac:dyDescent="0.25">
      <c r="B260" s="3"/>
      <c r="C260" s="19" t="s">
        <v>454</v>
      </c>
      <c r="D260" s="17" t="s">
        <v>455</v>
      </c>
      <c r="E260" s="17">
        <v>5</v>
      </c>
      <c r="F260" s="14">
        <v>431.5</v>
      </c>
      <c r="G260" s="14">
        <v>410.46</v>
      </c>
      <c r="H260" s="14">
        <v>389.42</v>
      </c>
      <c r="I260" s="14"/>
      <c r="J260" s="14">
        <v>433.72</v>
      </c>
      <c r="K260" s="14">
        <v>475.79</v>
      </c>
      <c r="L260" s="14">
        <v>543.88</v>
      </c>
      <c r="M260" s="54"/>
      <c r="N260" s="14">
        <v>48.622017741000001</v>
      </c>
      <c r="O260" s="31">
        <v>50.927678921000002</v>
      </c>
      <c r="P260" s="31" t="s">
        <v>16</v>
      </c>
      <c r="Q260" s="17" t="s">
        <v>13</v>
      </c>
      <c r="R260" s="38" t="s">
        <v>770</v>
      </c>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c r="IZ260" s="11"/>
    </row>
    <row r="261" spans="2:260" s="12" customFormat="1" ht="65.099999999999994" customHeight="1" x14ac:dyDescent="0.25">
      <c r="B261" s="3"/>
      <c r="C261" s="9" t="s">
        <v>771</v>
      </c>
      <c r="D261" s="16" t="s">
        <v>772</v>
      </c>
      <c r="E261" s="16">
        <v>3</v>
      </c>
      <c r="F261" s="15">
        <v>68.55</v>
      </c>
      <c r="G261" s="15">
        <v>54.34</v>
      </c>
      <c r="H261" s="15">
        <v>40.14</v>
      </c>
      <c r="I261" s="14"/>
      <c r="J261" s="15">
        <v>73.989999999999995</v>
      </c>
      <c r="K261" s="15">
        <v>102.39</v>
      </c>
      <c r="L261" s="15">
        <v>148.35</v>
      </c>
      <c r="M261" s="54"/>
      <c r="N261" s="15">
        <v>41.515921652999999</v>
      </c>
      <c r="O261" s="15">
        <v>3.1585310250000003</v>
      </c>
      <c r="P261" s="15" t="s">
        <v>16</v>
      </c>
      <c r="Q261" s="16" t="s">
        <v>13</v>
      </c>
      <c r="R261" s="37" t="s">
        <v>773</v>
      </c>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c r="IZ261" s="11"/>
    </row>
    <row r="262" spans="2:260" s="12" customFormat="1" ht="65.099999999999994" customHeight="1" x14ac:dyDescent="0.25">
      <c r="B262" s="3"/>
      <c r="C262" s="19" t="s">
        <v>774</v>
      </c>
      <c r="D262" s="17" t="s">
        <v>775</v>
      </c>
      <c r="E262" s="17">
        <v>3</v>
      </c>
      <c r="F262" s="14">
        <v>55.78</v>
      </c>
      <c r="G262" s="14">
        <v>53.77</v>
      </c>
      <c r="H262" s="14">
        <v>51.77</v>
      </c>
      <c r="I262" s="14"/>
      <c r="J262" s="14">
        <v>56.36</v>
      </c>
      <c r="K262" s="14">
        <v>60.36</v>
      </c>
      <c r="L262" s="14">
        <v>66.849999999999994</v>
      </c>
      <c r="M262" s="54"/>
      <c r="N262" s="14">
        <v>41.324078827999998</v>
      </c>
      <c r="O262" s="31">
        <v>1.0417281827</v>
      </c>
      <c r="P262" s="31" t="s">
        <v>13</v>
      </c>
      <c r="Q262" s="17" t="s">
        <v>13</v>
      </c>
      <c r="R262" s="38" t="s">
        <v>776</v>
      </c>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c r="IZ262" s="11"/>
    </row>
    <row r="263" spans="2:260" s="12" customFormat="1" ht="65.099999999999994" customHeight="1" x14ac:dyDescent="0.25">
      <c r="B263" s="3"/>
      <c r="C263" s="9" t="s">
        <v>456</v>
      </c>
      <c r="D263" s="16" t="s">
        <v>457</v>
      </c>
      <c r="E263" s="16">
        <v>0</v>
      </c>
      <c r="F263" s="15">
        <v>86.88</v>
      </c>
      <c r="G263" s="15">
        <v>71.569999999999993</v>
      </c>
      <c r="H263" s="15">
        <v>56.27</v>
      </c>
      <c r="I263" s="14"/>
      <c r="J263" s="15">
        <v>89.86</v>
      </c>
      <c r="K263" s="15">
        <v>120.46</v>
      </c>
      <c r="L263" s="15">
        <v>169.98</v>
      </c>
      <c r="M263" s="54"/>
      <c r="N263" s="15">
        <v>31.185558166</v>
      </c>
      <c r="O263" s="15">
        <v>4.4236824218000006</v>
      </c>
      <c r="P263" s="15" t="s">
        <v>13</v>
      </c>
      <c r="Q263" s="16" t="s">
        <v>13</v>
      </c>
      <c r="R263" s="37" t="s">
        <v>777</v>
      </c>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c r="IZ263" s="11"/>
    </row>
    <row r="264" spans="2:260" s="12" customFormat="1" ht="65.099999999999994" customHeight="1" x14ac:dyDescent="0.25">
      <c r="B264" s="3"/>
      <c r="C264" s="19" t="s">
        <v>458</v>
      </c>
      <c r="D264" s="17" t="s">
        <v>459</v>
      </c>
      <c r="E264" s="17">
        <v>4</v>
      </c>
      <c r="F264" s="14">
        <v>109.18</v>
      </c>
      <c r="G264" s="14">
        <v>102.17</v>
      </c>
      <c r="H264" s="14">
        <v>95.17</v>
      </c>
      <c r="I264" s="14"/>
      <c r="J264" s="14">
        <v>126.4</v>
      </c>
      <c r="K264" s="14">
        <v>140.4</v>
      </c>
      <c r="L264" s="14">
        <v>163.06</v>
      </c>
      <c r="M264" s="54"/>
      <c r="N264" s="14">
        <v>56.174641694000002</v>
      </c>
      <c r="O264" s="31">
        <v>208.05128649999997</v>
      </c>
      <c r="P264" s="31" t="s">
        <v>13</v>
      </c>
      <c r="Q264" s="17" t="s">
        <v>16</v>
      </c>
      <c r="R264" s="38" t="s">
        <v>778</v>
      </c>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c r="IZ264" s="11"/>
    </row>
    <row r="265" spans="2:260" s="12" customFormat="1" ht="65.099999999999994" customHeight="1" x14ac:dyDescent="0.25">
      <c r="B265" s="3"/>
      <c r="C265" s="9" t="s">
        <v>779</v>
      </c>
      <c r="D265" s="16" t="s">
        <v>780</v>
      </c>
      <c r="E265" s="16">
        <v>7</v>
      </c>
      <c r="F265" s="15">
        <v>62.8</v>
      </c>
      <c r="G265" s="15">
        <v>59.33</v>
      </c>
      <c r="H265" s="15">
        <v>55.86</v>
      </c>
      <c r="I265" s="14"/>
      <c r="J265" s="15">
        <v>70.05</v>
      </c>
      <c r="K265" s="15">
        <v>76.98</v>
      </c>
      <c r="L265" s="15">
        <v>88.2</v>
      </c>
      <c r="M265" s="54"/>
      <c r="N265" s="15">
        <v>60.975331760000003</v>
      </c>
      <c r="O265" s="15">
        <v>1.2173791982</v>
      </c>
      <c r="P265" s="15" t="s">
        <v>16</v>
      </c>
      <c r="Q265" s="16" t="s">
        <v>16</v>
      </c>
      <c r="R265" s="37" t="s">
        <v>781</v>
      </c>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c r="IZ265" s="11"/>
    </row>
    <row r="266" spans="2:260" s="12" customFormat="1" ht="65.099999999999994" customHeight="1" x14ac:dyDescent="0.25">
      <c r="B266" s="3"/>
      <c r="C266" s="19" t="s">
        <v>460</v>
      </c>
      <c r="D266" s="17" t="s">
        <v>461</v>
      </c>
      <c r="E266" s="17">
        <v>7</v>
      </c>
      <c r="F266" s="14">
        <v>180.9</v>
      </c>
      <c r="G266" s="14">
        <v>170.86</v>
      </c>
      <c r="H266" s="14">
        <v>160.82</v>
      </c>
      <c r="I266" s="14"/>
      <c r="J266" s="14">
        <v>205.42</v>
      </c>
      <c r="K266" s="14">
        <v>225.49</v>
      </c>
      <c r="L266" s="14">
        <v>257.97000000000003</v>
      </c>
      <c r="M266" s="54"/>
      <c r="N266" s="14">
        <v>60.030277562999999</v>
      </c>
      <c r="O266" s="31">
        <v>63.385533581000004</v>
      </c>
      <c r="P266" s="31" t="s">
        <v>16</v>
      </c>
      <c r="Q266" s="17" t="s">
        <v>16</v>
      </c>
      <c r="R266" s="38" t="s">
        <v>782</v>
      </c>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c r="IZ266" s="11"/>
    </row>
    <row r="267" spans="2:260" s="12" customFormat="1" ht="65.099999999999994" customHeight="1" x14ac:dyDescent="0.25">
      <c r="B267" s="3"/>
      <c r="C267" s="9" t="s">
        <v>462</v>
      </c>
      <c r="D267" s="16" t="s">
        <v>463</v>
      </c>
      <c r="E267" s="16">
        <v>7</v>
      </c>
      <c r="F267" s="15">
        <v>127.99</v>
      </c>
      <c r="G267" s="15">
        <v>121.02</v>
      </c>
      <c r="H267" s="15">
        <v>114.06</v>
      </c>
      <c r="I267" s="14"/>
      <c r="J267" s="15">
        <v>142.37</v>
      </c>
      <c r="K267" s="15">
        <v>156.29</v>
      </c>
      <c r="L267" s="15">
        <v>178.82</v>
      </c>
      <c r="M267" s="54"/>
      <c r="N267" s="15">
        <v>61.603031987000001</v>
      </c>
      <c r="O267" s="15">
        <v>19.125019194</v>
      </c>
      <c r="P267" s="15" t="s">
        <v>16</v>
      </c>
      <c r="Q267" s="16" t="s">
        <v>16</v>
      </c>
      <c r="R267" s="37" t="s">
        <v>783</v>
      </c>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c r="IZ267" s="11"/>
    </row>
    <row r="268" spans="2:260" s="12" customFormat="1" ht="65.099999999999994" customHeight="1" x14ac:dyDescent="0.25">
      <c r="B268" s="3"/>
      <c r="C268" s="19" t="s">
        <v>464</v>
      </c>
      <c r="D268" s="17" t="s">
        <v>465</v>
      </c>
      <c r="E268" s="17">
        <v>7</v>
      </c>
      <c r="F268" s="14">
        <v>181.99</v>
      </c>
      <c r="G268" s="14">
        <v>169.29</v>
      </c>
      <c r="H268" s="14">
        <v>156.6</v>
      </c>
      <c r="I268" s="14"/>
      <c r="J268" s="14">
        <v>205.98</v>
      </c>
      <c r="K268" s="14">
        <v>231.36</v>
      </c>
      <c r="L268" s="14">
        <v>272.43</v>
      </c>
      <c r="M268" s="54"/>
      <c r="N268" s="14">
        <v>66.862247338000003</v>
      </c>
      <c r="O268" s="31">
        <v>8.1585631549999995</v>
      </c>
      <c r="P268" s="31" t="s">
        <v>16</v>
      </c>
      <c r="Q268" s="17" t="s">
        <v>16</v>
      </c>
      <c r="R268" s="38" t="s">
        <v>784</v>
      </c>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c r="IZ268" s="11"/>
    </row>
    <row r="269" spans="2:260" s="12" customFormat="1" ht="65.099999999999994" customHeight="1" x14ac:dyDescent="0.25">
      <c r="B269" s="3"/>
      <c r="C269" s="9" t="s">
        <v>466</v>
      </c>
      <c r="D269" s="16" t="s">
        <v>467</v>
      </c>
      <c r="E269" s="16">
        <v>10</v>
      </c>
      <c r="F269" s="15">
        <v>72.83</v>
      </c>
      <c r="G269" s="15">
        <v>68.400000000000006</v>
      </c>
      <c r="H269" s="15">
        <v>63.98</v>
      </c>
      <c r="I269" s="14"/>
      <c r="J269" s="15">
        <v>73.88</v>
      </c>
      <c r="K269" s="15">
        <v>82.72</v>
      </c>
      <c r="L269" s="15">
        <v>97.04</v>
      </c>
      <c r="M269" s="54"/>
      <c r="N269" s="15">
        <v>61.855984632000002</v>
      </c>
      <c r="O269" s="15">
        <v>23.431953228999998</v>
      </c>
      <c r="P269" s="15" t="s">
        <v>16</v>
      </c>
      <c r="Q269" s="16" t="s">
        <v>16</v>
      </c>
      <c r="R269" s="37" t="s">
        <v>785</v>
      </c>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c r="IZ269" s="11"/>
    </row>
    <row r="270" spans="2:260" s="12" customFormat="1" ht="65.099999999999994" customHeight="1" x14ac:dyDescent="0.25">
      <c r="B270" s="3"/>
      <c r="C270" s="19" t="s">
        <v>468</v>
      </c>
      <c r="D270" s="17" t="s">
        <v>469</v>
      </c>
      <c r="E270" s="17">
        <v>8</v>
      </c>
      <c r="F270" s="14">
        <v>52.42</v>
      </c>
      <c r="G270" s="14">
        <v>49.82</v>
      </c>
      <c r="H270" s="14">
        <v>47.22</v>
      </c>
      <c r="I270" s="14"/>
      <c r="J270" s="14">
        <v>53.86</v>
      </c>
      <c r="K270" s="14">
        <v>59.05</v>
      </c>
      <c r="L270" s="14">
        <v>67.459999999999994</v>
      </c>
      <c r="M270" s="54"/>
      <c r="N270" s="14">
        <v>50.978252468999997</v>
      </c>
      <c r="O270" s="31">
        <v>8.8543207172999985</v>
      </c>
      <c r="P270" s="31" t="s">
        <v>16</v>
      </c>
      <c r="Q270" s="17" t="s">
        <v>16</v>
      </c>
      <c r="R270" s="38" t="s">
        <v>786</v>
      </c>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c r="IZ270" s="11"/>
    </row>
    <row r="271" spans="2:260" s="12" customFormat="1" ht="65.099999999999994" customHeight="1" x14ac:dyDescent="0.25">
      <c r="B271" s="3"/>
      <c r="C271" s="9" t="s">
        <v>470</v>
      </c>
      <c r="D271" s="16" t="s">
        <v>471</v>
      </c>
      <c r="E271" s="16">
        <v>9</v>
      </c>
      <c r="F271" s="15">
        <v>115.52</v>
      </c>
      <c r="G271" s="15">
        <v>105.45</v>
      </c>
      <c r="H271" s="15">
        <v>95.39</v>
      </c>
      <c r="I271" s="14"/>
      <c r="J271" s="15">
        <v>122.25</v>
      </c>
      <c r="K271" s="15">
        <v>142.37</v>
      </c>
      <c r="L271" s="15">
        <v>174.93</v>
      </c>
      <c r="M271" s="54"/>
      <c r="N271" s="15">
        <v>60.005608055000003</v>
      </c>
      <c r="O271" s="15">
        <v>9.5452275422999993</v>
      </c>
      <c r="P271" s="15" t="s">
        <v>16</v>
      </c>
      <c r="Q271" s="16" t="s">
        <v>16</v>
      </c>
      <c r="R271" s="37" t="s">
        <v>787</v>
      </c>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c r="IZ271" s="11"/>
    </row>
    <row r="272" spans="2:260" s="12" customFormat="1" ht="65.099999999999994" customHeight="1" x14ac:dyDescent="0.25">
      <c r="B272" s="3"/>
      <c r="C272" s="19" t="s">
        <v>514</v>
      </c>
      <c r="D272" s="17" t="s">
        <v>515</v>
      </c>
      <c r="E272" s="17">
        <v>4</v>
      </c>
      <c r="F272" s="14">
        <v>82.8</v>
      </c>
      <c r="G272" s="14">
        <v>74.92</v>
      </c>
      <c r="H272" s="14">
        <v>67.040000000000006</v>
      </c>
      <c r="I272" s="14"/>
      <c r="J272" s="14">
        <v>103</v>
      </c>
      <c r="K272" s="14">
        <v>118.75</v>
      </c>
      <c r="L272" s="14">
        <v>144.25</v>
      </c>
      <c r="M272" s="54"/>
      <c r="N272" s="14">
        <v>56.649132723999998</v>
      </c>
      <c r="O272" s="31">
        <v>1.8687218868</v>
      </c>
      <c r="P272" s="31" t="s">
        <v>13</v>
      </c>
      <c r="Q272" s="17" t="s">
        <v>16</v>
      </c>
      <c r="R272" s="38" t="s">
        <v>788</v>
      </c>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c r="IZ272" s="11"/>
    </row>
    <row r="273" spans="2:260" s="12" customFormat="1" ht="65.099999999999994" customHeight="1" x14ac:dyDescent="0.25">
      <c r="B273" s="3"/>
      <c r="C273" s="9" t="s">
        <v>500</v>
      </c>
      <c r="D273" s="16" t="s">
        <v>501</v>
      </c>
      <c r="E273" s="16">
        <v>6</v>
      </c>
      <c r="F273" s="15">
        <v>19.940000000000001</v>
      </c>
      <c r="G273" s="15">
        <v>17.93</v>
      </c>
      <c r="H273" s="15">
        <v>15.92</v>
      </c>
      <c r="I273" s="14"/>
      <c r="J273" s="15">
        <v>24.77</v>
      </c>
      <c r="K273" s="15">
        <v>28.78</v>
      </c>
      <c r="L273" s="15">
        <v>35.270000000000003</v>
      </c>
      <c r="M273" s="54"/>
      <c r="N273" s="15">
        <v>55.907441830000003</v>
      </c>
      <c r="O273" s="15">
        <v>3.1670952664000001</v>
      </c>
      <c r="P273" s="15" t="s">
        <v>13</v>
      </c>
      <c r="Q273" s="16" t="s">
        <v>16</v>
      </c>
      <c r="R273" s="37" t="s">
        <v>789</v>
      </c>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c r="IZ273" s="11"/>
    </row>
    <row r="274" spans="2:260" s="12" customFormat="1" ht="65.099999999999994" customHeight="1" x14ac:dyDescent="0.25">
      <c r="B274" s="3"/>
      <c r="C274" s="19" t="s">
        <v>472</v>
      </c>
      <c r="D274" s="17" t="s">
        <v>473</v>
      </c>
      <c r="E274" s="17">
        <v>3</v>
      </c>
      <c r="F274" s="14">
        <v>16.29</v>
      </c>
      <c r="G274" s="14">
        <v>15.47</v>
      </c>
      <c r="H274" s="14">
        <v>14.65</v>
      </c>
      <c r="I274" s="14"/>
      <c r="J274" s="14">
        <v>16.46</v>
      </c>
      <c r="K274" s="14">
        <v>18.09</v>
      </c>
      <c r="L274" s="14">
        <v>20.73</v>
      </c>
      <c r="M274" s="54"/>
      <c r="N274" s="14">
        <v>44.960684671000003</v>
      </c>
      <c r="O274" s="31">
        <v>11.749899103000001</v>
      </c>
      <c r="P274" s="31" t="s">
        <v>16</v>
      </c>
      <c r="Q274" s="17" t="s">
        <v>13</v>
      </c>
      <c r="R274" s="38" t="s">
        <v>790</v>
      </c>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c r="IZ274" s="11"/>
    </row>
    <row r="275" spans="2:260" s="12" customFormat="1" ht="65.099999999999994" customHeight="1" x14ac:dyDescent="0.25">
      <c r="B275" s="3"/>
      <c r="C275" s="9" t="s">
        <v>791</v>
      </c>
      <c r="D275" s="16" t="s">
        <v>792</v>
      </c>
      <c r="E275" s="16">
        <v>0</v>
      </c>
      <c r="F275" s="15">
        <v>46.66</v>
      </c>
      <c r="G275" s="15">
        <v>45.18</v>
      </c>
      <c r="H275" s="15">
        <v>43.71</v>
      </c>
      <c r="I275" s="14"/>
      <c r="J275" s="15">
        <v>47.03</v>
      </c>
      <c r="K275" s="15">
        <v>49.97</v>
      </c>
      <c r="L275" s="15">
        <v>54.73</v>
      </c>
      <c r="M275" s="54"/>
      <c r="N275" s="15">
        <v>35.865625424999998</v>
      </c>
      <c r="O275" s="15">
        <v>3.3652232208999999</v>
      </c>
      <c r="P275" s="15" t="s">
        <v>13</v>
      </c>
      <c r="Q275" s="16" t="s">
        <v>13</v>
      </c>
      <c r="R275" s="37" t="s">
        <v>793</v>
      </c>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c r="IZ275" s="11"/>
    </row>
    <row r="276" spans="2:260" s="12" customFormat="1" ht="65.099999999999994" customHeight="1" x14ac:dyDescent="0.25">
      <c r="B276" s="3"/>
      <c r="C276" s="19" t="s">
        <v>474</v>
      </c>
      <c r="D276" s="17" t="s">
        <v>475</v>
      </c>
      <c r="E276" s="17">
        <v>7</v>
      </c>
      <c r="F276" s="14" t="s">
        <v>29</v>
      </c>
      <c r="G276" s="14" t="s">
        <v>29</v>
      </c>
      <c r="H276" s="14" t="s">
        <v>29</v>
      </c>
      <c r="I276" s="14"/>
      <c r="J276" s="14" t="s">
        <v>29</v>
      </c>
      <c r="K276" s="14" t="s">
        <v>29</v>
      </c>
      <c r="L276" s="14" t="s">
        <v>29</v>
      </c>
      <c r="M276" s="54"/>
      <c r="N276" s="14" t="s">
        <v>29</v>
      </c>
      <c r="O276" s="31" t="s">
        <v>29</v>
      </c>
      <c r="P276" s="31" t="s">
        <v>29</v>
      </c>
      <c r="Q276" s="17" t="s">
        <v>29</v>
      </c>
      <c r="R276" s="38" t="s">
        <v>30</v>
      </c>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c r="IZ276" s="11"/>
    </row>
    <row r="277" spans="2:260" s="12" customFormat="1" ht="65.099999999999994" customHeight="1" x14ac:dyDescent="0.25">
      <c r="B277" s="3"/>
      <c r="C277" s="9" t="s">
        <v>476</v>
      </c>
      <c r="D277" s="16" t="s">
        <v>477</v>
      </c>
      <c r="E277" s="16">
        <v>7</v>
      </c>
      <c r="F277" s="15">
        <v>18</v>
      </c>
      <c r="G277" s="15">
        <v>16.98</v>
      </c>
      <c r="H277" s="15">
        <v>15.96</v>
      </c>
      <c r="I277" s="14"/>
      <c r="J277" s="15">
        <v>20.48</v>
      </c>
      <c r="K277" s="15">
        <v>22.51</v>
      </c>
      <c r="L277" s="15">
        <v>25.8</v>
      </c>
      <c r="M277" s="54"/>
      <c r="N277" s="15">
        <v>59.355410931999998</v>
      </c>
      <c r="O277" s="15">
        <v>13.262862638</v>
      </c>
      <c r="P277" s="15" t="s">
        <v>16</v>
      </c>
      <c r="Q277" s="16" t="s">
        <v>16</v>
      </c>
      <c r="R277" s="37" t="s">
        <v>794</v>
      </c>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c r="IZ277" s="11"/>
    </row>
    <row r="278" spans="2:260" s="12" customFormat="1" ht="65.099999999999994" customHeight="1" x14ac:dyDescent="0.25">
      <c r="B278" s="3"/>
      <c r="C278" s="19" t="s">
        <v>478</v>
      </c>
      <c r="D278" s="17" t="s">
        <v>479</v>
      </c>
      <c r="E278" s="17">
        <v>3</v>
      </c>
      <c r="F278" s="14">
        <v>20.67</v>
      </c>
      <c r="G278" s="14">
        <v>19.03</v>
      </c>
      <c r="H278" s="14">
        <v>17.39</v>
      </c>
      <c r="I278" s="14"/>
      <c r="J278" s="14">
        <v>20.99</v>
      </c>
      <c r="K278" s="14">
        <v>24.26</v>
      </c>
      <c r="L278" s="14">
        <v>29.56</v>
      </c>
      <c r="M278" s="54"/>
      <c r="N278" s="14">
        <v>40.197776146999999</v>
      </c>
      <c r="O278" s="31">
        <v>18.712538970000001</v>
      </c>
      <c r="P278" s="31" t="s">
        <v>16</v>
      </c>
      <c r="Q278" s="17" t="s">
        <v>13</v>
      </c>
      <c r="R278" s="38" t="s">
        <v>795</v>
      </c>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c r="IZ278" s="11"/>
    </row>
    <row r="279" spans="2:260" s="12" customFormat="1" ht="65.099999999999994" customHeight="1" x14ac:dyDescent="0.25">
      <c r="B279" s="3"/>
      <c r="C279" s="9" t="s">
        <v>480</v>
      </c>
      <c r="D279" s="16" t="s">
        <v>481</v>
      </c>
      <c r="E279" s="16">
        <v>0</v>
      </c>
      <c r="F279" s="15">
        <v>21.25</v>
      </c>
      <c r="G279" s="15">
        <v>19.170000000000002</v>
      </c>
      <c r="H279" s="15">
        <v>17.100000000000001</v>
      </c>
      <c r="I279" s="14"/>
      <c r="J279" s="15">
        <v>21.52</v>
      </c>
      <c r="K279" s="15">
        <v>25.66</v>
      </c>
      <c r="L279" s="15">
        <v>32.369999999999997</v>
      </c>
      <c r="M279" s="54"/>
      <c r="N279" s="15">
        <v>32.440892550999997</v>
      </c>
      <c r="O279" s="15">
        <v>49.588694981000003</v>
      </c>
      <c r="P279" s="15" t="s">
        <v>13</v>
      </c>
      <c r="Q279" s="16" t="s">
        <v>13</v>
      </c>
      <c r="R279" s="37" t="s">
        <v>796</v>
      </c>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c r="IZ279" s="11"/>
    </row>
    <row r="280" spans="2:260" s="12" customFormat="1" ht="65.099999999999994" customHeight="1" x14ac:dyDescent="0.25">
      <c r="B280" s="3"/>
      <c r="C280" s="19" t="s">
        <v>797</v>
      </c>
      <c r="D280" s="17" t="s">
        <v>798</v>
      </c>
      <c r="E280" s="17">
        <v>7</v>
      </c>
      <c r="F280" s="14">
        <v>57.12</v>
      </c>
      <c r="G280" s="14">
        <v>53.14</v>
      </c>
      <c r="H280" s="14">
        <v>49.17</v>
      </c>
      <c r="I280" s="14"/>
      <c r="J280" s="14">
        <v>59.59</v>
      </c>
      <c r="K280" s="14">
        <v>67.53</v>
      </c>
      <c r="L280" s="14">
        <v>80.38</v>
      </c>
      <c r="M280" s="54"/>
      <c r="N280" s="14">
        <v>62.325215759999999</v>
      </c>
      <c r="O280" s="31">
        <v>10.027261287</v>
      </c>
      <c r="P280" s="31" t="s">
        <v>13</v>
      </c>
      <c r="Q280" s="17" t="s">
        <v>16</v>
      </c>
      <c r="R280" s="38" t="s">
        <v>799</v>
      </c>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c r="IZ280" s="11"/>
    </row>
    <row r="281" spans="2:260" s="12" customFormat="1" ht="65.099999999999994" customHeight="1" x14ac:dyDescent="0.25">
      <c r="B281" s="3"/>
      <c r="C281" s="9" t="s">
        <v>800</v>
      </c>
      <c r="D281" s="16" t="s">
        <v>801</v>
      </c>
      <c r="E281" s="16">
        <v>0</v>
      </c>
      <c r="F281" s="15">
        <v>123.14</v>
      </c>
      <c r="G281" s="15">
        <v>105.38</v>
      </c>
      <c r="H281" s="15">
        <v>87.63</v>
      </c>
      <c r="I281" s="14"/>
      <c r="J281" s="15">
        <v>126.9</v>
      </c>
      <c r="K281" s="15">
        <v>162.4</v>
      </c>
      <c r="L281" s="15">
        <v>219.85</v>
      </c>
      <c r="M281" s="54"/>
      <c r="N281" s="15">
        <v>37.232052119999999</v>
      </c>
      <c r="O281" s="15">
        <v>1.5949379955</v>
      </c>
      <c r="P281" s="15" t="s">
        <v>13</v>
      </c>
      <c r="Q281" s="16" t="s">
        <v>13</v>
      </c>
      <c r="R281" s="37" t="s">
        <v>802</v>
      </c>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c r="IZ281" s="11"/>
    </row>
    <row r="282" spans="2:260" s="12" customFormat="1" ht="65.099999999999994" customHeight="1" x14ac:dyDescent="0.25">
      <c r="B282" s="3"/>
      <c r="C282" s="19"/>
      <c r="D282" s="17"/>
      <c r="E282" s="17"/>
      <c r="F282" s="14"/>
      <c r="G282" s="14"/>
      <c r="H282" s="14"/>
      <c r="I282" s="14"/>
      <c r="J282" s="14"/>
      <c r="K282" s="14"/>
      <c r="L282" s="14"/>
      <c r="M282" s="54"/>
      <c r="N282" s="14"/>
      <c r="O282" s="31"/>
      <c r="P282" s="31"/>
      <c r="Q282" s="17"/>
      <c r="R282" s="38"/>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c r="IZ282" s="11"/>
    </row>
    <row r="283" spans="2:260" s="12" customFormat="1" ht="65.099999999999994" customHeight="1" x14ac:dyDescent="0.25">
      <c r="B283" s="3"/>
      <c r="C283" s="9"/>
      <c r="D283" s="16"/>
      <c r="E283" s="16"/>
      <c r="F283" s="15"/>
      <c r="G283" s="15"/>
      <c r="H283" s="15"/>
      <c r="I283" s="14"/>
      <c r="J283" s="15"/>
      <c r="K283" s="15"/>
      <c r="L283" s="15"/>
      <c r="M283" s="54"/>
      <c r="N283" s="15"/>
      <c r="O283" s="15"/>
      <c r="P283" s="15"/>
      <c r="Q283" s="16"/>
      <c r="R283" s="37"/>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c r="IZ283" s="11"/>
    </row>
    <row r="284" spans="2:260" s="12" customFormat="1" ht="65.099999999999994" customHeight="1" x14ac:dyDescent="0.25">
      <c r="B284" s="3"/>
      <c r="C284" s="19"/>
      <c r="D284" s="17"/>
      <c r="E284" s="17"/>
      <c r="F284" s="14"/>
      <c r="G284" s="14"/>
      <c r="H284" s="14"/>
      <c r="I284" s="14"/>
      <c r="J284" s="14"/>
      <c r="K284" s="14"/>
      <c r="L284" s="14"/>
      <c r="M284" s="54"/>
      <c r="N284" s="14"/>
      <c r="O284" s="31"/>
      <c r="P284" s="31"/>
      <c r="Q284" s="17"/>
      <c r="R284" s="38"/>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c r="IZ284" s="11"/>
    </row>
    <row r="285" spans="2:260" s="12" customFormat="1" ht="65.099999999999994" customHeight="1" x14ac:dyDescent="0.25">
      <c r="B285" s="3"/>
      <c r="C285" s="9"/>
      <c r="D285" s="16"/>
      <c r="E285" s="16"/>
      <c r="F285" s="15"/>
      <c r="G285" s="15"/>
      <c r="H285" s="15"/>
      <c r="I285" s="14"/>
      <c r="J285" s="15"/>
      <c r="K285" s="15"/>
      <c r="L285" s="15"/>
      <c r="M285" s="54"/>
      <c r="N285" s="15"/>
      <c r="O285" s="15"/>
      <c r="P285" s="15"/>
      <c r="Q285" s="16"/>
      <c r="R285" s="37"/>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c r="IZ285" s="11"/>
    </row>
    <row r="286" spans="2:260" s="12" customFormat="1" ht="65.099999999999994" customHeight="1" x14ac:dyDescent="0.25">
      <c r="B286" s="3"/>
      <c r="C286" s="19"/>
      <c r="D286" s="17"/>
      <c r="E286" s="17"/>
      <c r="F286" s="14"/>
      <c r="G286" s="14"/>
      <c r="H286" s="14"/>
      <c r="I286" s="14"/>
      <c r="J286" s="14"/>
      <c r="K286" s="14"/>
      <c r="L286" s="14"/>
      <c r="M286" s="54"/>
      <c r="N286" s="14"/>
      <c r="O286" s="31"/>
      <c r="P286" s="31"/>
      <c r="Q286" s="17"/>
      <c r="R286" s="38"/>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c r="IZ286" s="11"/>
    </row>
    <row r="287" spans="2:260" s="12" customFormat="1" ht="65.099999999999994" customHeight="1" x14ac:dyDescent="0.25">
      <c r="B287" s="3"/>
      <c r="C287" s="9"/>
      <c r="D287" s="16"/>
      <c r="E287" s="16"/>
      <c r="F287" s="15"/>
      <c r="G287" s="15"/>
      <c r="H287" s="15"/>
      <c r="I287" s="14"/>
      <c r="J287" s="15"/>
      <c r="K287" s="15"/>
      <c r="L287" s="15"/>
      <c r="M287" s="54"/>
      <c r="N287" s="15"/>
      <c r="O287" s="15"/>
      <c r="P287" s="15"/>
      <c r="Q287" s="16"/>
      <c r="R287" s="37"/>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c r="IZ287" s="11"/>
    </row>
    <row r="288" spans="2:260" s="12" customFormat="1" ht="65.099999999999994" customHeight="1" x14ac:dyDescent="0.25">
      <c r="B288" s="3"/>
      <c r="C288" s="19"/>
      <c r="D288" s="17"/>
      <c r="E288" s="17"/>
      <c r="F288" s="14"/>
      <c r="G288" s="14"/>
      <c r="H288" s="14"/>
      <c r="I288" s="14"/>
      <c r="J288" s="14"/>
      <c r="K288" s="14"/>
      <c r="L288" s="14"/>
      <c r="M288" s="54"/>
      <c r="N288" s="14"/>
      <c r="O288" s="31"/>
      <c r="P288" s="31"/>
      <c r="Q288" s="17"/>
      <c r="R288" s="38"/>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c r="IZ288" s="11"/>
    </row>
    <row r="289" spans="2:260" s="12" customFormat="1" ht="65.099999999999994" customHeight="1" x14ac:dyDescent="0.25">
      <c r="B289" s="3"/>
      <c r="C289" s="9"/>
      <c r="D289" s="16"/>
      <c r="E289" s="16"/>
      <c r="F289" s="15"/>
      <c r="G289" s="15"/>
      <c r="H289" s="15"/>
      <c r="I289" s="14"/>
      <c r="J289" s="15"/>
      <c r="K289" s="15"/>
      <c r="L289" s="15"/>
      <c r="M289" s="54"/>
      <c r="N289" s="15"/>
      <c r="O289" s="15"/>
      <c r="P289" s="15"/>
      <c r="Q289" s="16"/>
      <c r="R289" s="37"/>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c r="IZ289" s="11"/>
    </row>
    <row r="290" spans="2:260" s="12" customFormat="1" ht="65.099999999999994" customHeight="1" x14ac:dyDescent="0.25">
      <c r="B290" s="3"/>
      <c r="C290" s="19"/>
      <c r="D290" s="17"/>
      <c r="E290" s="17"/>
      <c r="F290" s="14"/>
      <c r="G290" s="14"/>
      <c r="H290" s="14"/>
      <c r="I290" s="14"/>
      <c r="J290" s="14"/>
      <c r="K290" s="14"/>
      <c r="L290" s="14"/>
      <c r="M290" s="54"/>
      <c r="N290" s="14"/>
      <c r="O290" s="31"/>
      <c r="P290" s="31"/>
      <c r="Q290" s="17"/>
      <c r="R290" s="38"/>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c r="IZ290" s="11"/>
    </row>
    <row r="291" spans="2:260" s="12" customFormat="1" ht="65.099999999999994" customHeight="1" x14ac:dyDescent="0.25">
      <c r="B291" s="3"/>
      <c r="C291" s="9"/>
      <c r="D291" s="16"/>
      <c r="E291" s="16"/>
      <c r="F291" s="15"/>
      <c r="G291" s="15"/>
      <c r="H291" s="15"/>
      <c r="I291" s="14"/>
      <c r="J291" s="15"/>
      <c r="K291" s="15"/>
      <c r="L291" s="15"/>
      <c r="M291" s="54"/>
      <c r="N291" s="15"/>
      <c r="O291" s="15"/>
      <c r="P291" s="15"/>
      <c r="Q291" s="16"/>
      <c r="R291" s="37"/>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c r="IZ291" s="11"/>
    </row>
    <row r="292" spans="2:260" s="12" customFormat="1" ht="65.099999999999994" customHeight="1" x14ac:dyDescent="0.25">
      <c r="B292" s="3"/>
      <c r="C292" s="19"/>
      <c r="D292" s="17"/>
      <c r="E292" s="17"/>
      <c r="F292" s="14"/>
      <c r="G292" s="14"/>
      <c r="H292" s="14"/>
      <c r="I292" s="14"/>
      <c r="J292" s="14"/>
      <c r="K292" s="14"/>
      <c r="L292" s="14"/>
      <c r="M292" s="54"/>
      <c r="N292" s="14"/>
      <c r="O292" s="31"/>
      <c r="P292" s="31"/>
      <c r="Q292" s="17"/>
      <c r="R292" s="38"/>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c r="IZ292" s="11"/>
    </row>
    <row r="293" spans="2:260" s="12" customFormat="1" ht="65.099999999999994" customHeight="1" x14ac:dyDescent="0.25">
      <c r="B293" s="3"/>
      <c r="C293" s="9"/>
      <c r="D293" s="16"/>
      <c r="E293" s="16"/>
      <c r="F293" s="15"/>
      <c r="G293" s="15"/>
      <c r="H293" s="15"/>
      <c r="I293" s="14"/>
      <c r="J293" s="15"/>
      <c r="K293" s="15"/>
      <c r="L293" s="15"/>
      <c r="M293" s="54"/>
      <c r="N293" s="15"/>
      <c r="O293" s="15"/>
      <c r="P293" s="15"/>
      <c r="Q293" s="16"/>
      <c r="R293" s="37"/>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c r="IZ293" s="11"/>
    </row>
    <row r="294" spans="2:260" s="12" customFormat="1" ht="65.099999999999994" customHeight="1" x14ac:dyDescent="0.25">
      <c r="B294" s="3"/>
      <c r="C294" s="19"/>
      <c r="D294" s="17"/>
      <c r="E294" s="17"/>
      <c r="F294" s="14"/>
      <c r="G294" s="14"/>
      <c r="H294" s="14"/>
      <c r="I294" s="14"/>
      <c r="J294" s="14"/>
      <c r="K294" s="14"/>
      <c r="L294" s="14"/>
      <c r="M294" s="54"/>
      <c r="N294" s="14"/>
      <c r="O294" s="31"/>
      <c r="P294" s="31"/>
      <c r="Q294" s="17"/>
      <c r="R294" s="38"/>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c r="IZ294" s="11"/>
    </row>
    <row r="295" spans="2:260" s="12" customFormat="1" ht="65.099999999999994" customHeight="1" x14ac:dyDescent="0.25">
      <c r="B295" s="3"/>
      <c r="C295" s="9"/>
      <c r="D295" s="16"/>
      <c r="E295" s="16"/>
      <c r="F295" s="15"/>
      <c r="G295" s="15"/>
      <c r="H295" s="15"/>
      <c r="I295" s="14"/>
      <c r="J295" s="15"/>
      <c r="K295" s="15"/>
      <c r="L295" s="15"/>
      <c r="M295" s="54"/>
      <c r="N295" s="15"/>
      <c r="O295" s="15"/>
      <c r="P295" s="15"/>
      <c r="Q295" s="16"/>
      <c r="R295" s="37"/>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c r="IZ295" s="11"/>
    </row>
    <row r="296" spans="2:260" s="12" customFormat="1" ht="65.099999999999994" customHeight="1" x14ac:dyDescent="0.25">
      <c r="B296" s="3"/>
      <c r="C296" s="19"/>
      <c r="D296" s="17"/>
      <c r="E296" s="17"/>
      <c r="F296" s="14"/>
      <c r="G296" s="14"/>
      <c r="H296" s="14"/>
      <c r="I296" s="14"/>
      <c r="J296" s="14"/>
      <c r="K296" s="14"/>
      <c r="L296" s="14"/>
      <c r="M296" s="54"/>
      <c r="N296" s="14"/>
      <c r="O296" s="31"/>
      <c r="P296" s="31"/>
      <c r="Q296" s="17"/>
      <c r="R296" s="38"/>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c r="IZ296" s="11"/>
    </row>
    <row r="297" spans="2:260" s="12" customFormat="1" ht="65.099999999999994" customHeight="1" x14ac:dyDescent="0.25">
      <c r="B297" s="3"/>
      <c r="C297" s="9"/>
      <c r="D297" s="16"/>
      <c r="E297" s="16"/>
      <c r="F297" s="15"/>
      <c r="G297" s="15"/>
      <c r="H297" s="15"/>
      <c r="I297" s="14"/>
      <c r="J297" s="15"/>
      <c r="K297" s="15"/>
      <c r="L297" s="15"/>
      <c r="M297" s="54"/>
      <c r="N297" s="15"/>
      <c r="O297" s="15"/>
      <c r="P297" s="15"/>
      <c r="Q297" s="16"/>
      <c r="R297" s="37"/>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c r="IZ297" s="11"/>
    </row>
    <row r="298" spans="2:260" s="12" customFormat="1" ht="65.099999999999994" customHeight="1" x14ac:dyDescent="0.25">
      <c r="B298" s="3"/>
      <c r="C298" s="19"/>
      <c r="D298" s="17"/>
      <c r="E298" s="17"/>
      <c r="F298" s="14"/>
      <c r="G298" s="14"/>
      <c r="H298" s="14"/>
      <c r="I298" s="14"/>
      <c r="J298" s="14"/>
      <c r="K298" s="14"/>
      <c r="L298" s="14"/>
      <c r="M298" s="54"/>
      <c r="N298" s="14"/>
      <c r="O298" s="31"/>
      <c r="P298" s="31"/>
      <c r="Q298" s="17"/>
      <c r="R298" s="38"/>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c r="IZ298" s="11"/>
    </row>
    <row r="299" spans="2:260" s="12" customFormat="1" ht="65.099999999999994" customHeight="1" x14ac:dyDescent="0.25">
      <c r="B299" s="3"/>
      <c r="C299" s="9"/>
      <c r="D299" s="16"/>
      <c r="E299" s="16"/>
      <c r="F299" s="15"/>
      <c r="G299" s="15"/>
      <c r="H299" s="15"/>
      <c r="I299" s="14"/>
      <c r="J299" s="15"/>
      <c r="K299" s="15"/>
      <c r="L299" s="15"/>
      <c r="M299" s="54"/>
      <c r="N299" s="15"/>
      <c r="O299" s="15"/>
      <c r="P299" s="15"/>
      <c r="Q299" s="16"/>
      <c r="R299" s="37"/>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c r="IZ299" s="11"/>
    </row>
    <row r="300" spans="2:260" s="12" customFormat="1" ht="65.099999999999994" customHeight="1" x14ac:dyDescent="0.25">
      <c r="B300" s="3"/>
      <c r="C300" s="19"/>
      <c r="D300" s="17"/>
      <c r="E300" s="17"/>
      <c r="F300" s="14"/>
      <c r="G300" s="14"/>
      <c r="H300" s="14"/>
      <c r="I300" s="14"/>
      <c r="J300" s="14"/>
      <c r="K300" s="14"/>
      <c r="L300" s="14"/>
      <c r="M300" s="54"/>
      <c r="N300" s="14"/>
      <c r="O300" s="31"/>
      <c r="P300" s="31"/>
      <c r="Q300" s="17"/>
      <c r="R300" s="38"/>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c r="IZ300" s="11"/>
    </row>
    <row r="301" spans="2:260" s="12" customFormat="1" ht="65.099999999999994" customHeight="1" x14ac:dyDescent="0.25">
      <c r="B301" s="3"/>
      <c r="C301" s="9"/>
      <c r="D301" s="16"/>
      <c r="E301" s="16"/>
      <c r="F301" s="15"/>
      <c r="G301" s="15"/>
      <c r="H301" s="15"/>
      <c r="I301" s="14"/>
      <c r="J301" s="15"/>
      <c r="K301" s="15"/>
      <c r="L301" s="15"/>
      <c r="M301" s="54"/>
      <c r="N301" s="15"/>
      <c r="O301" s="15"/>
      <c r="P301" s="15"/>
      <c r="Q301" s="16"/>
      <c r="R301" s="37"/>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c r="IZ301" s="11"/>
    </row>
    <row r="302" spans="2:260" s="12" customFormat="1" ht="65.099999999999994" customHeight="1" x14ac:dyDescent="0.25">
      <c r="B302" s="11"/>
      <c r="C302" s="19"/>
      <c r="D302" s="17"/>
      <c r="E302" s="17"/>
      <c r="F302" s="14"/>
      <c r="G302" s="14"/>
      <c r="H302" s="14"/>
      <c r="I302" s="14"/>
      <c r="J302" s="14"/>
      <c r="K302" s="14"/>
      <c r="L302" s="14"/>
      <c r="M302" s="54"/>
      <c r="N302" s="14"/>
      <c r="O302" s="31"/>
      <c r="P302" s="31"/>
      <c r="Q302" s="17"/>
      <c r="R302" s="38"/>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c r="IZ302" s="11"/>
    </row>
    <row r="303" spans="2:260" s="12" customFormat="1" ht="65.099999999999994" customHeight="1" x14ac:dyDescent="0.25">
      <c r="B303" s="11"/>
      <c r="C303" s="9"/>
      <c r="D303" s="16"/>
      <c r="E303" s="16"/>
      <c r="F303" s="15"/>
      <c r="G303" s="15"/>
      <c r="H303" s="15"/>
      <c r="I303" s="14"/>
      <c r="J303" s="15"/>
      <c r="K303" s="15"/>
      <c r="L303" s="15"/>
      <c r="M303" s="54"/>
      <c r="N303" s="15"/>
      <c r="O303" s="15"/>
      <c r="P303" s="15"/>
      <c r="Q303" s="16"/>
      <c r="R303" s="37"/>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c r="IZ303" s="11"/>
    </row>
    <row r="304" spans="2:260" s="12" customFormat="1" ht="65.099999999999994" customHeight="1" x14ac:dyDescent="0.25">
      <c r="B304" s="11"/>
      <c r="C304" s="19"/>
      <c r="D304" s="17"/>
      <c r="E304" s="17"/>
      <c r="F304" s="14"/>
      <c r="G304" s="14"/>
      <c r="H304" s="14"/>
      <c r="I304" s="14"/>
      <c r="J304" s="14"/>
      <c r="K304" s="14"/>
      <c r="L304" s="14"/>
      <c r="M304" s="54"/>
      <c r="N304" s="14"/>
      <c r="O304" s="31"/>
      <c r="P304" s="31"/>
      <c r="Q304" s="17"/>
      <c r="R304" s="38"/>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c r="IZ304" s="11"/>
    </row>
    <row r="305" spans="2:260" s="12" customFormat="1" ht="65.099999999999994" customHeight="1" x14ac:dyDescent="0.25">
      <c r="B305" s="11"/>
      <c r="C305" s="9"/>
      <c r="D305" s="16"/>
      <c r="E305" s="16"/>
      <c r="F305" s="15"/>
      <c r="G305" s="15"/>
      <c r="H305" s="15"/>
      <c r="I305" s="14"/>
      <c r="J305" s="15"/>
      <c r="K305" s="15"/>
      <c r="L305" s="15"/>
      <c r="M305" s="54"/>
      <c r="N305" s="15"/>
      <c r="O305" s="15"/>
      <c r="P305" s="15"/>
      <c r="Q305" s="16"/>
      <c r="R305" s="37"/>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c r="IZ305" s="11"/>
    </row>
    <row r="306" spans="2:260" s="12" customFormat="1" ht="65.099999999999994" customHeight="1" x14ac:dyDescent="0.25">
      <c r="B306" s="11"/>
      <c r="C306" s="19"/>
      <c r="D306" s="17"/>
      <c r="E306" s="17"/>
      <c r="F306" s="14"/>
      <c r="G306" s="14"/>
      <c r="H306" s="14"/>
      <c r="I306" s="14"/>
      <c r="J306" s="14"/>
      <c r="K306" s="14"/>
      <c r="L306" s="14"/>
      <c r="M306" s="54"/>
      <c r="N306" s="14"/>
      <c r="O306" s="31"/>
      <c r="P306" s="31"/>
      <c r="Q306" s="17"/>
      <c r="R306" s="38"/>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c r="IZ306" s="11"/>
    </row>
    <row r="307" spans="2:260" s="12" customFormat="1" ht="65.099999999999994" customHeight="1" x14ac:dyDescent="0.25">
      <c r="B307" s="11"/>
      <c r="C307" s="9"/>
      <c r="D307" s="16"/>
      <c r="E307" s="16"/>
      <c r="F307" s="15"/>
      <c r="G307" s="15"/>
      <c r="H307" s="15"/>
      <c r="I307" s="14"/>
      <c r="J307" s="15"/>
      <c r="K307" s="15"/>
      <c r="L307" s="15"/>
      <c r="M307" s="54"/>
      <c r="N307" s="15"/>
      <c r="O307" s="15"/>
      <c r="P307" s="15"/>
      <c r="Q307" s="16"/>
      <c r="R307" s="37"/>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c r="IZ307" s="11"/>
    </row>
    <row r="308" spans="2:260" s="12" customFormat="1" ht="65.099999999999994" customHeight="1" x14ac:dyDescent="0.25">
      <c r="B308" s="11"/>
      <c r="C308" s="19"/>
      <c r="D308" s="17"/>
      <c r="E308" s="17"/>
      <c r="F308" s="14"/>
      <c r="G308" s="14"/>
      <c r="H308" s="14"/>
      <c r="I308" s="14"/>
      <c r="J308" s="14"/>
      <c r="K308" s="14"/>
      <c r="L308" s="14"/>
      <c r="M308" s="54"/>
      <c r="N308" s="14"/>
      <c r="O308" s="31"/>
      <c r="P308" s="31"/>
      <c r="Q308" s="17"/>
      <c r="R308" s="38"/>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c r="IZ308" s="11"/>
    </row>
    <row r="309" spans="2:260" s="12" customFormat="1" ht="65.099999999999994" customHeight="1" x14ac:dyDescent="0.25">
      <c r="B309" s="11"/>
      <c r="C309" s="9"/>
      <c r="D309" s="16"/>
      <c r="E309" s="16"/>
      <c r="F309" s="15"/>
      <c r="G309" s="15"/>
      <c r="H309" s="15"/>
      <c r="I309" s="14"/>
      <c r="J309" s="15"/>
      <c r="K309" s="15"/>
      <c r="L309" s="15"/>
      <c r="M309" s="54"/>
      <c r="N309" s="15"/>
      <c r="O309" s="15"/>
      <c r="P309" s="15"/>
      <c r="Q309" s="16"/>
      <c r="R309" s="37"/>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c r="IZ309" s="11"/>
    </row>
    <row r="310" spans="2:260" s="12" customFormat="1" ht="65.099999999999994" customHeight="1" x14ac:dyDescent="0.25">
      <c r="B310" s="11"/>
      <c r="C310" s="19"/>
      <c r="D310" s="17"/>
      <c r="E310" s="17"/>
      <c r="F310" s="14"/>
      <c r="G310" s="14"/>
      <c r="H310" s="14"/>
      <c r="I310" s="14"/>
      <c r="J310" s="14"/>
      <c r="K310" s="14"/>
      <c r="L310" s="14"/>
      <c r="M310" s="54"/>
      <c r="N310" s="14"/>
      <c r="O310" s="31"/>
      <c r="P310" s="31"/>
      <c r="Q310" s="17"/>
      <c r="R310" s="38"/>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c r="IZ310" s="11"/>
    </row>
    <row r="311" spans="2:260" s="12" customFormat="1" ht="65.099999999999994" customHeight="1" x14ac:dyDescent="0.25">
      <c r="B311" s="11"/>
      <c r="C311" s="9"/>
      <c r="D311" s="16"/>
      <c r="E311" s="16"/>
      <c r="F311" s="15"/>
      <c r="G311" s="15"/>
      <c r="H311" s="15"/>
      <c r="I311" s="14"/>
      <c r="J311" s="15"/>
      <c r="K311" s="15"/>
      <c r="L311" s="15"/>
      <c r="M311" s="54"/>
      <c r="N311" s="15"/>
      <c r="O311" s="15"/>
      <c r="P311" s="15"/>
      <c r="Q311" s="16"/>
      <c r="R311" s="37"/>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c r="IZ311" s="11"/>
    </row>
    <row r="312" spans="2:260" s="12" customFormat="1" ht="65.099999999999994" customHeight="1" x14ac:dyDescent="0.25">
      <c r="B312" s="11"/>
      <c r="C312" s="19"/>
      <c r="D312" s="17"/>
      <c r="E312" s="17"/>
      <c r="F312" s="14"/>
      <c r="G312" s="14"/>
      <c r="H312" s="14"/>
      <c r="I312" s="14"/>
      <c r="J312" s="14"/>
      <c r="K312" s="14"/>
      <c r="L312" s="14"/>
      <c r="M312" s="54"/>
      <c r="N312" s="14"/>
      <c r="O312" s="31"/>
      <c r="P312" s="31"/>
      <c r="Q312" s="17"/>
      <c r="R312" s="38"/>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c r="IZ312" s="11"/>
    </row>
    <row r="313" spans="2:260" s="12" customFormat="1" ht="65.099999999999994" customHeight="1" x14ac:dyDescent="0.25">
      <c r="B313" s="11"/>
      <c r="C313" s="9"/>
      <c r="D313" s="16"/>
      <c r="E313" s="16"/>
      <c r="F313" s="15"/>
      <c r="G313" s="15"/>
      <c r="H313" s="15"/>
      <c r="I313" s="14"/>
      <c r="J313" s="15"/>
      <c r="K313" s="15"/>
      <c r="L313" s="15"/>
      <c r="M313" s="54"/>
      <c r="N313" s="15"/>
      <c r="O313" s="15"/>
      <c r="P313" s="15"/>
      <c r="Q313" s="16"/>
      <c r="R313" s="37"/>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c r="IZ313" s="11"/>
    </row>
    <row r="314" spans="2:260" s="12" customFormat="1" ht="65.099999999999994" customHeight="1" x14ac:dyDescent="0.25">
      <c r="B314" s="11"/>
      <c r="C314" s="19"/>
      <c r="D314" s="17"/>
      <c r="E314" s="17"/>
      <c r="F314" s="14"/>
      <c r="G314" s="14"/>
      <c r="H314" s="14"/>
      <c r="I314" s="14"/>
      <c r="J314" s="14"/>
      <c r="K314" s="14"/>
      <c r="L314" s="14"/>
      <c r="M314" s="54"/>
      <c r="N314" s="14"/>
      <c r="O314" s="31"/>
      <c r="P314" s="31"/>
      <c r="Q314" s="17"/>
      <c r="R314" s="38"/>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c r="IZ314" s="11"/>
    </row>
    <row r="315" spans="2:260" s="12" customFormat="1" ht="65.099999999999994" customHeight="1" x14ac:dyDescent="0.25">
      <c r="B315" s="11"/>
      <c r="C315" s="9"/>
      <c r="D315" s="16"/>
      <c r="E315" s="16"/>
      <c r="F315" s="15"/>
      <c r="G315" s="15"/>
      <c r="H315" s="15"/>
      <c r="I315" s="14"/>
      <c r="J315" s="15"/>
      <c r="K315" s="15"/>
      <c r="L315" s="15"/>
      <c r="M315" s="54"/>
      <c r="N315" s="15"/>
      <c r="O315" s="15"/>
      <c r="P315" s="15"/>
      <c r="Q315" s="16"/>
      <c r="R315" s="37"/>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c r="IZ315" s="11"/>
    </row>
    <row r="316" spans="2:260" s="12" customFormat="1" ht="65.099999999999994" customHeight="1" x14ac:dyDescent="0.25">
      <c r="B316" s="11"/>
      <c r="C316" s="19"/>
      <c r="D316" s="17"/>
      <c r="E316" s="17"/>
      <c r="F316" s="14"/>
      <c r="G316" s="14"/>
      <c r="H316" s="14"/>
      <c r="I316" s="14"/>
      <c r="J316" s="14"/>
      <c r="K316" s="14"/>
      <c r="L316" s="14"/>
      <c r="M316" s="54"/>
      <c r="N316" s="14"/>
      <c r="O316" s="31"/>
      <c r="P316" s="31"/>
      <c r="Q316" s="17"/>
      <c r="R316" s="38"/>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c r="IZ316" s="11"/>
    </row>
    <row r="317" spans="2:260" s="12" customFormat="1" ht="65.099999999999994" customHeight="1" x14ac:dyDescent="0.25">
      <c r="B317" s="11"/>
      <c r="C317" s="9"/>
      <c r="D317" s="16"/>
      <c r="E317" s="16"/>
      <c r="F317" s="15"/>
      <c r="G317" s="15"/>
      <c r="H317" s="15"/>
      <c r="I317" s="14"/>
      <c r="J317" s="15"/>
      <c r="K317" s="15"/>
      <c r="L317" s="15"/>
      <c r="M317" s="54"/>
      <c r="N317" s="15"/>
      <c r="O317" s="15"/>
      <c r="P317" s="15"/>
      <c r="Q317" s="16"/>
      <c r="R317" s="37"/>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c r="IZ317" s="11"/>
    </row>
    <row r="318" spans="2:260" s="12" customFormat="1" ht="65.099999999999994" customHeight="1" x14ac:dyDescent="0.25">
      <c r="B318" s="11"/>
      <c r="C318" s="19"/>
      <c r="D318" s="17"/>
      <c r="E318" s="17"/>
      <c r="F318" s="14"/>
      <c r="G318" s="14"/>
      <c r="H318" s="14"/>
      <c r="I318" s="14"/>
      <c r="J318" s="14"/>
      <c r="K318" s="14"/>
      <c r="L318" s="14"/>
      <c r="M318" s="54"/>
      <c r="N318" s="14"/>
      <c r="O318" s="31"/>
      <c r="P318" s="31"/>
      <c r="Q318" s="17"/>
      <c r="R318" s="38"/>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c r="IZ318" s="11"/>
    </row>
    <row r="319" spans="2:260" s="12" customFormat="1" ht="65.099999999999994" customHeight="1" x14ac:dyDescent="0.25">
      <c r="B319" s="11"/>
      <c r="C319" s="9"/>
      <c r="D319" s="16"/>
      <c r="E319" s="16"/>
      <c r="F319" s="15"/>
      <c r="G319" s="15"/>
      <c r="H319" s="15"/>
      <c r="I319" s="14"/>
      <c r="J319" s="15"/>
      <c r="K319" s="15"/>
      <c r="L319" s="15"/>
      <c r="M319" s="54"/>
      <c r="N319" s="15"/>
      <c r="O319" s="15"/>
      <c r="P319" s="15"/>
      <c r="Q319" s="16"/>
      <c r="R319" s="37"/>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c r="IZ319" s="11"/>
    </row>
    <row r="320" spans="2:260" s="12" customFormat="1" ht="65.099999999999994" customHeight="1" x14ac:dyDescent="0.25">
      <c r="B320" s="11"/>
      <c r="C320" s="19"/>
      <c r="D320" s="17"/>
      <c r="E320" s="17"/>
      <c r="F320" s="14"/>
      <c r="G320" s="14"/>
      <c r="H320" s="14"/>
      <c r="I320" s="14"/>
      <c r="J320" s="14"/>
      <c r="K320" s="14"/>
      <c r="L320" s="14"/>
      <c r="M320" s="54"/>
      <c r="N320" s="14"/>
      <c r="O320" s="31"/>
      <c r="P320" s="31"/>
      <c r="Q320" s="17"/>
      <c r="R320" s="38"/>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c r="IZ320" s="11"/>
    </row>
    <row r="321" spans="2:260" s="12" customFormat="1" ht="65.099999999999994" customHeight="1" x14ac:dyDescent="0.25">
      <c r="B321" s="11"/>
      <c r="C321" s="9"/>
      <c r="D321" s="16"/>
      <c r="E321" s="16"/>
      <c r="F321" s="15"/>
      <c r="G321" s="15"/>
      <c r="H321" s="15"/>
      <c r="I321" s="14"/>
      <c r="J321" s="15"/>
      <c r="K321" s="15"/>
      <c r="L321" s="15"/>
      <c r="M321" s="54"/>
      <c r="N321" s="15"/>
      <c r="O321" s="15"/>
      <c r="P321" s="15"/>
      <c r="Q321" s="16"/>
      <c r="R321" s="37"/>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c r="IZ321" s="11"/>
    </row>
    <row r="322" spans="2:260" s="12" customFormat="1" ht="65.099999999999994" customHeight="1" x14ac:dyDescent="0.25">
      <c r="B322" s="11"/>
      <c r="C322" s="19"/>
      <c r="D322" s="17"/>
      <c r="E322" s="17"/>
      <c r="F322" s="14"/>
      <c r="G322" s="14"/>
      <c r="H322" s="14"/>
      <c r="I322" s="14"/>
      <c r="J322" s="14"/>
      <c r="K322" s="14"/>
      <c r="L322" s="14"/>
      <c r="M322" s="54"/>
      <c r="N322" s="14"/>
      <c r="O322" s="31"/>
      <c r="P322" s="31"/>
      <c r="Q322" s="17"/>
      <c r="R322" s="38"/>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c r="IZ322" s="11"/>
    </row>
    <row r="323" spans="2:260" s="12" customFormat="1" ht="65.099999999999994" customHeight="1" x14ac:dyDescent="0.25">
      <c r="B323" s="11"/>
      <c r="C323" s="9"/>
      <c r="D323" s="16"/>
      <c r="E323" s="16"/>
      <c r="F323" s="15"/>
      <c r="G323" s="15"/>
      <c r="H323" s="15"/>
      <c r="I323" s="14"/>
      <c r="J323" s="15"/>
      <c r="K323" s="15"/>
      <c r="L323" s="15"/>
      <c r="M323" s="54"/>
      <c r="N323" s="15"/>
      <c r="O323" s="15"/>
      <c r="P323" s="15"/>
      <c r="Q323" s="16"/>
      <c r="R323" s="37"/>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c r="IZ323" s="11"/>
    </row>
    <row r="324" spans="2:260" s="12" customFormat="1" ht="65.099999999999994" customHeight="1" x14ac:dyDescent="0.25">
      <c r="B324" s="11"/>
      <c r="C324" s="19"/>
      <c r="D324" s="17"/>
      <c r="E324" s="17"/>
      <c r="F324" s="14"/>
      <c r="G324" s="14"/>
      <c r="H324" s="14"/>
      <c r="I324" s="14"/>
      <c r="J324" s="14"/>
      <c r="K324" s="14"/>
      <c r="L324" s="14"/>
      <c r="M324" s="54"/>
      <c r="N324" s="14"/>
      <c r="O324" s="31"/>
      <c r="P324" s="31"/>
      <c r="Q324" s="17"/>
      <c r="R324" s="38"/>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c r="IZ324" s="11"/>
    </row>
    <row r="325" spans="2:260" s="12" customFormat="1" ht="65.099999999999994" customHeight="1" x14ac:dyDescent="0.25">
      <c r="B325" s="11"/>
      <c r="C325" s="9"/>
      <c r="D325" s="16"/>
      <c r="E325" s="16"/>
      <c r="F325" s="15"/>
      <c r="G325" s="15"/>
      <c r="H325" s="15"/>
      <c r="I325" s="14"/>
      <c r="J325" s="15"/>
      <c r="K325" s="15"/>
      <c r="L325" s="15"/>
      <c r="M325" s="54"/>
      <c r="N325" s="15"/>
      <c r="O325" s="15"/>
      <c r="P325" s="15"/>
      <c r="Q325" s="16"/>
      <c r="R325" s="37"/>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c r="IZ325" s="11"/>
    </row>
    <row r="326" spans="2:260" s="12" customFormat="1" ht="65.099999999999994" customHeight="1" x14ac:dyDescent="0.25">
      <c r="B326" s="11"/>
      <c r="C326" s="19"/>
      <c r="D326" s="17"/>
      <c r="E326" s="17"/>
      <c r="F326" s="14"/>
      <c r="G326" s="14"/>
      <c r="H326" s="14"/>
      <c r="I326" s="14"/>
      <c r="J326" s="14"/>
      <c r="K326" s="14"/>
      <c r="L326" s="14"/>
      <c r="M326" s="54"/>
      <c r="N326" s="14"/>
      <c r="O326" s="31"/>
      <c r="P326" s="31"/>
      <c r="Q326" s="17"/>
      <c r="R326" s="38"/>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c r="IZ326" s="11"/>
    </row>
    <row r="327" spans="2:260" s="12" customFormat="1" ht="65.099999999999994" customHeight="1" x14ac:dyDescent="0.25">
      <c r="B327" s="11"/>
      <c r="C327" s="9"/>
      <c r="D327" s="16"/>
      <c r="E327" s="16"/>
      <c r="F327" s="15"/>
      <c r="G327" s="15"/>
      <c r="H327" s="15"/>
      <c r="I327" s="14"/>
      <c r="J327" s="15"/>
      <c r="K327" s="15"/>
      <c r="L327" s="15"/>
      <c r="M327" s="54"/>
      <c r="N327" s="15"/>
      <c r="O327" s="15"/>
      <c r="P327" s="15"/>
      <c r="Q327" s="16"/>
      <c r="R327" s="37"/>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c r="IZ327" s="11"/>
    </row>
    <row r="328" spans="2:260" s="12" customFormat="1" ht="65.099999999999994" customHeight="1" x14ac:dyDescent="0.25">
      <c r="B328" s="11"/>
      <c r="C328" s="19"/>
      <c r="D328" s="17"/>
      <c r="E328" s="17"/>
      <c r="F328" s="14"/>
      <c r="G328" s="14"/>
      <c r="H328" s="14"/>
      <c r="I328" s="14"/>
      <c r="J328" s="14"/>
      <c r="K328" s="14"/>
      <c r="L328" s="14"/>
      <c r="M328" s="54"/>
      <c r="N328" s="14"/>
      <c r="O328" s="31"/>
      <c r="P328" s="31"/>
      <c r="Q328" s="17"/>
      <c r="R328" s="38"/>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c r="IZ328" s="11"/>
    </row>
    <row r="329" spans="2:260" s="12" customFormat="1" ht="65.099999999999994" customHeight="1" x14ac:dyDescent="0.25">
      <c r="B329" s="11"/>
      <c r="C329" s="9"/>
      <c r="D329" s="16"/>
      <c r="E329" s="16"/>
      <c r="F329" s="15"/>
      <c r="G329" s="15"/>
      <c r="H329" s="15"/>
      <c r="I329" s="14"/>
      <c r="J329" s="15"/>
      <c r="K329" s="15"/>
      <c r="L329" s="15"/>
      <c r="M329" s="54"/>
      <c r="N329" s="15"/>
      <c r="O329" s="15"/>
      <c r="P329" s="15"/>
      <c r="Q329" s="16"/>
      <c r="R329" s="37"/>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c r="IZ329" s="11"/>
    </row>
    <row r="330" spans="2:260" s="12" customFormat="1" ht="65.099999999999994" customHeight="1" x14ac:dyDescent="0.25">
      <c r="B330" s="11"/>
      <c r="C330" s="19"/>
      <c r="D330" s="17"/>
      <c r="E330" s="17"/>
      <c r="F330" s="14"/>
      <c r="G330" s="14"/>
      <c r="H330" s="14"/>
      <c r="I330" s="14"/>
      <c r="J330" s="14"/>
      <c r="K330" s="14"/>
      <c r="L330" s="14"/>
      <c r="M330" s="54"/>
      <c r="N330" s="14"/>
      <c r="O330" s="31"/>
      <c r="P330" s="31"/>
      <c r="Q330" s="17"/>
      <c r="R330" s="38"/>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c r="IZ330" s="11"/>
    </row>
    <row r="331" spans="2:260" s="12" customFormat="1" ht="65.099999999999994" customHeight="1" x14ac:dyDescent="0.25">
      <c r="B331" s="11"/>
      <c r="C331" s="9"/>
      <c r="D331" s="16"/>
      <c r="E331" s="16"/>
      <c r="F331" s="15"/>
      <c r="G331" s="15"/>
      <c r="H331" s="15"/>
      <c r="I331" s="14"/>
      <c r="J331" s="15"/>
      <c r="K331" s="15"/>
      <c r="L331" s="15"/>
      <c r="M331" s="54"/>
      <c r="N331" s="15"/>
      <c r="O331" s="15"/>
      <c r="P331" s="15"/>
      <c r="Q331" s="16"/>
      <c r="R331" s="37"/>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c r="IZ331" s="11"/>
    </row>
    <row r="332" spans="2:260" s="12" customFormat="1" ht="65.099999999999994" customHeight="1" x14ac:dyDescent="0.25">
      <c r="B332" s="11"/>
      <c r="C332" s="19"/>
      <c r="D332" s="17"/>
      <c r="E332" s="17"/>
      <c r="F332" s="14"/>
      <c r="G332" s="14"/>
      <c r="H332" s="14"/>
      <c r="I332" s="14"/>
      <c r="J332" s="14"/>
      <c r="K332" s="14"/>
      <c r="L332" s="14"/>
      <c r="M332" s="54"/>
      <c r="N332" s="14"/>
      <c r="O332" s="31"/>
      <c r="P332" s="31"/>
      <c r="Q332" s="17"/>
      <c r="R332" s="38"/>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c r="IZ332" s="11"/>
    </row>
    <row r="333" spans="2:260" s="12" customFormat="1" ht="65.099999999999994" customHeight="1" x14ac:dyDescent="0.25">
      <c r="B333" s="11"/>
      <c r="C333" s="9"/>
      <c r="D333" s="16"/>
      <c r="E333" s="16"/>
      <c r="F333" s="15"/>
      <c r="G333" s="15"/>
      <c r="H333" s="15"/>
      <c r="I333" s="14"/>
      <c r="J333" s="15"/>
      <c r="K333" s="15"/>
      <c r="L333" s="15"/>
      <c r="M333" s="54"/>
      <c r="N333" s="15"/>
      <c r="O333" s="15"/>
      <c r="P333" s="15"/>
      <c r="Q333" s="16"/>
      <c r="R333" s="37"/>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c r="IZ333" s="11"/>
    </row>
    <row r="334" spans="2:260" s="12" customFormat="1" ht="65.099999999999994" customHeight="1" x14ac:dyDescent="0.25">
      <c r="B334" s="11"/>
      <c r="C334" s="19"/>
      <c r="D334" s="17"/>
      <c r="E334" s="17"/>
      <c r="F334" s="14"/>
      <c r="G334" s="14"/>
      <c r="H334" s="14"/>
      <c r="I334" s="14"/>
      <c r="J334" s="14"/>
      <c r="K334" s="14"/>
      <c r="L334" s="14"/>
      <c r="M334" s="54"/>
      <c r="N334" s="14"/>
      <c r="O334" s="31"/>
      <c r="P334" s="31"/>
      <c r="Q334" s="17"/>
      <c r="R334" s="38"/>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c r="IZ334" s="11"/>
    </row>
    <row r="335" spans="2:260" s="12" customFormat="1" ht="65.099999999999994" customHeight="1" x14ac:dyDescent="0.25">
      <c r="B335" s="11"/>
      <c r="C335" s="9"/>
      <c r="D335" s="16"/>
      <c r="E335" s="16"/>
      <c r="F335" s="15"/>
      <c r="G335" s="15"/>
      <c r="H335" s="15"/>
      <c r="I335" s="14"/>
      <c r="J335" s="15"/>
      <c r="K335" s="15"/>
      <c r="L335" s="15"/>
      <c r="M335" s="54"/>
      <c r="N335" s="15"/>
      <c r="O335" s="15"/>
      <c r="P335" s="15"/>
      <c r="Q335" s="16"/>
      <c r="R335" s="37"/>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c r="IZ335" s="11"/>
    </row>
    <row r="336" spans="2:260" s="12" customFormat="1" ht="65.099999999999994" customHeight="1" x14ac:dyDescent="0.25">
      <c r="B336" s="11"/>
      <c r="C336" s="19"/>
      <c r="D336" s="17"/>
      <c r="E336" s="17"/>
      <c r="F336" s="14"/>
      <c r="G336" s="14"/>
      <c r="H336" s="14"/>
      <c r="I336" s="14"/>
      <c r="J336" s="14"/>
      <c r="K336" s="14"/>
      <c r="L336" s="14"/>
      <c r="M336" s="54"/>
      <c r="N336" s="14"/>
      <c r="O336" s="31"/>
      <c r="P336" s="31"/>
      <c r="Q336" s="17"/>
      <c r="R336" s="38"/>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c r="IZ336" s="11"/>
    </row>
    <row r="337" spans="2:260" s="12" customFormat="1" ht="65.099999999999994" customHeight="1" x14ac:dyDescent="0.25">
      <c r="B337" s="11"/>
      <c r="C337" s="9"/>
      <c r="D337" s="16"/>
      <c r="E337" s="16"/>
      <c r="F337" s="15"/>
      <c r="G337" s="15"/>
      <c r="H337" s="15"/>
      <c r="I337" s="14"/>
      <c r="J337" s="15"/>
      <c r="K337" s="15"/>
      <c r="L337" s="15"/>
      <c r="M337" s="54"/>
      <c r="N337" s="15"/>
      <c r="O337" s="15"/>
      <c r="P337" s="15"/>
      <c r="Q337" s="16"/>
      <c r="R337" s="37"/>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c r="IZ337" s="11"/>
    </row>
    <row r="338" spans="2:260" s="12" customFormat="1" ht="65.099999999999994" customHeight="1" x14ac:dyDescent="0.25">
      <c r="B338" s="11"/>
      <c r="C338" s="19"/>
      <c r="D338" s="17"/>
      <c r="E338" s="17"/>
      <c r="F338" s="14"/>
      <c r="G338" s="14"/>
      <c r="H338" s="14"/>
      <c r="I338" s="14"/>
      <c r="J338" s="14"/>
      <c r="K338" s="14"/>
      <c r="L338" s="14"/>
      <c r="M338" s="54"/>
      <c r="N338" s="14"/>
      <c r="O338" s="31"/>
      <c r="P338" s="31"/>
      <c r="Q338" s="17"/>
      <c r="R338" s="38"/>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c r="IZ338" s="11"/>
    </row>
    <row r="339" spans="2:260" s="12" customFormat="1" ht="65.099999999999994" customHeight="1" x14ac:dyDescent="0.25">
      <c r="B339" s="11"/>
      <c r="C339" s="9"/>
      <c r="D339" s="16"/>
      <c r="E339" s="16"/>
      <c r="F339" s="15"/>
      <c r="G339" s="15"/>
      <c r="H339" s="15"/>
      <c r="I339" s="14"/>
      <c r="J339" s="15"/>
      <c r="K339" s="15"/>
      <c r="L339" s="15"/>
      <c r="M339" s="54"/>
      <c r="N339" s="15"/>
      <c r="O339" s="15"/>
      <c r="P339" s="15"/>
      <c r="Q339" s="16"/>
      <c r="R339" s="37"/>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c r="IZ339" s="11"/>
    </row>
    <row r="340" spans="2:260" s="12" customFormat="1" ht="65.099999999999994" customHeight="1" x14ac:dyDescent="0.25">
      <c r="B340" s="11"/>
      <c r="C340" s="19"/>
      <c r="D340" s="17"/>
      <c r="E340" s="17"/>
      <c r="F340" s="14"/>
      <c r="G340" s="14"/>
      <c r="H340" s="14"/>
      <c r="I340" s="14"/>
      <c r="J340" s="14"/>
      <c r="K340" s="14"/>
      <c r="L340" s="14"/>
      <c r="M340" s="54"/>
      <c r="N340" s="14"/>
      <c r="O340" s="31"/>
      <c r="P340" s="31"/>
      <c r="Q340" s="17"/>
      <c r="R340" s="38"/>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c r="IZ340" s="11"/>
    </row>
    <row r="341" spans="2:260" s="12" customFormat="1" ht="65.099999999999994" customHeight="1" x14ac:dyDescent="0.25">
      <c r="B341" s="11"/>
      <c r="C341" s="9"/>
      <c r="D341" s="16"/>
      <c r="E341" s="16"/>
      <c r="F341" s="15"/>
      <c r="G341" s="15"/>
      <c r="H341" s="15"/>
      <c r="I341" s="14"/>
      <c r="J341" s="15"/>
      <c r="K341" s="15"/>
      <c r="L341" s="15"/>
      <c r="M341" s="54"/>
      <c r="N341" s="15"/>
      <c r="O341" s="15"/>
      <c r="P341" s="15"/>
      <c r="Q341" s="16"/>
      <c r="R341" s="37"/>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c r="IZ341" s="11"/>
    </row>
    <row r="342" spans="2:260" s="12" customFormat="1" ht="65.099999999999994" customHeight="1" x14ac:dyDescent="0.25">
      <c r="B342" s="11"/>
      <c r="C342" s="19"/>
      <c r="D342" s="17"/>
      <c r="E342" s="17"/>
      <c r="F342" s="14"/>
      <c r="G342" s="14"/>
      <c r="H342" s="14"/>
      <c r="I342" s="14"/>
      <c r="J342" s="14"/>
      <c r="K342" s="14"/>
      <c r="L342" s="14"/>
      <c r="M342" s="54"/>
      <c r="N342" s="14"/>
      <c r="O342" s="31"/>
      <c r="P342" s="31"/>
      <c r="Q342" s="17"/>
      <c r="R342" s="38"/>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c r="IZ342" s="11"/>
    </row>
    <row r="343" spans="2:260" s="12" customFormat="1" ht="65.099999999999994" customHeight="1" x14ac:dyDescent="0.25">
      <c r="B343" s="11"/>
      <c r="C343" s="9"/>
      <c r="D343" s="16"/>
      <c r="E343" s="16"/>
      <c r="F343" s="15"/>
      <c r="G343" s="15"/>
      <c r="H343" s="15"/>
      <c r="I343" s="14"/>
      <c r="J343" s="15"/>
      <c r="K343" s="15"/>
      <c r="L343" s="15"/>
      <c r="M343" s="54"/>
      <c r="N343" s="15"/>
      <c r="O343" s="15"/>
      <c r="P343" s="15"/>
      <c r="Q343" s="16"/>
      <c r="R343" s="37"/>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c r="IZ343" s="11"/>
    </row>
    <row r="344" spans="2:260" s="12" customFormat="1" ht="65.099999999999994" customHeight="1" x14ac:dyDescent="0.25">
      <c r="B344" s="11"/>
      <c r="C344" s="19"/>
      <c r="D344" s="17"/>
      <c r="E344" s="17"/>
      <c r="F344" s="14"/>
      <c r="G344" s="14"/>
      <c r="H344" s="14"/>
      <c r="I344" s="14"/>
      <c r="J344" s="14"/>
      <c r="K344" s="14"/>
      <c r="L344" s="14"/>
      <c r="M344" s="54"/>
      <c r="N344" s="14"/>
      <c r="O344" s="31"/>
      <c r="P344" s="31"/>
      <c r="Q344" s="17"/>
      <c r="R344" s="38"/>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c r="IZ344" s="11"/>
    </row>
    <row r="345" spans="2:260" s="12" customFormat="1" ht="65.099999999999994" customHeight="1" x14ac:dyDescent="0.25">
      <c r="B345" s="11"/>
      <c r="C345" s="9"/>
      <c r="D345" s="16"/>
      <c r="E345" s="16"/>
      <c r="F345" s="15"/>
      <c r="G345" s="15"/>
      <c r="H345" s="15"/>
      <c r="I345" s="14"/>
      <c r="J345" s="15"/>
      <c r="K345" s="15"/>
      <c r="L345" s="15"/>
      <c r="M345" s="54"/>
      <c r="N345" s="15"/>
      <c r="O345" s="15"/>
      <c r="P345" s="15"/>
      <c r="Q345" s="16"/>
      <c r="R345" s="37"/>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c r="IZ345" s="11"/>
    </row>
    <row r="346" spans="2:260" s="12" customFormat="1" ht="65.099999999999994" customHeight="1" x14ac:dyDescent="0.25">
      <c r="B346" s="11"/>
      <c r="C346" s="19"/>
      <c r="D346" s="17"/>
      <c r="E346" s="17"/>
      <c r="F346" s="14"/>
      <c r="G346" s="14"/>
      <c r="H346" s="14"/>
      <c r="I346" s="14"/>
      <c r="J346" s="14"/>
      <c r="K346" s="14"/>
      <c r="L346" s="14"/>
      <c r="M346" s="54"/>
      <c r="N346" s="14"/>
      <c r="O346" s="31"/>
      <c r="P346" s="31"/>
      <c r="Q346" s="17"/>
      <c r="R346" s="38"/>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c r="IZ346" s="11"/>
    </row>
    <row r="347" spans="2:260" s="12" customFormat="1" ht="65.099999999999994" customHeight="1" x14ac:dyDescent="0.25">
      <c r="B347" s="11"/>
      <c r="C347" s="9"/>
      <c r="D347" s="16"/>
      <c r="E347" s="16"/>
      <c r="F347" s="15"/>
      <c r="G347" s="15"/>
      <c r="H347" s="15"/>
      <c r="I347" s="14"/>
      <c r="J347" s="15"/>
      <c r="K347" s="15"/>
      <c r="L347" s="15"/>
      <c r="M347" s="54"/>
      <c r="N347" s="15"/>
      <c r="O347" s="15"/>
      <c r="P347" s="15"/>
      <c r="Q347" s="16"/>
      <c r="R347" s="37"/>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c r="IZ347" s="11"/>
    </row>
    <row r="348" spans="2:260" s="12" customFormat="1" ht="65.099999999999994" customHeight="1" x14ac:dyDescent="0.25">
      <c r="B348" s="11"/>
      <c r="C348" s="19"/>
      <c r="D348" s="17"/>
      <c r="E348" s="17"/>
      <c r="F348" s="14"/>
      <c r="G348" s="14"/>
      <c r="H348" s="14"/>
      <c r="I348" s="14"/>
      <c r="J348" s="14"/>
      <c r="K348" s="14"/>
      <c r="L348" s="14"/>
      <c r="M348" s="54"/>
      <c r="N348" s="14"/>
      <c r="O348" s="31"/>
      <c r="P348" s="31"/>
      <c r="Q348" s="17"/>
      <c r="R348" s="38"/>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c r="IZ348" s="11"/>
    </row>
    <row r="349" spans="2:260" s="12" customFormat="1" ht="65.099999999999994" customHeight="1" x14ac:dyDescent="0.25">
      <c r="B349" s="11"/>
      <c r="C349" s="9"/>
      <c r="D349" s="16"/>
      <c r="E349" s="16"/>
      <c r="F349" s="15"/>
      <c r="G349" s="15"/>
      <c r="H349" s="15"/>
      <c r="I349" s="14"/>
      <c r="J349" s="15"/>
      <c r="K349" s="15"/>
      <c r="L349" s="15"/>
      <c r="M349" s="54"/>
      <c r="N349" s="15"/>
      <c r="O349" s="15"/>
      <c r="P349" s="15"/>
      <c r="Q349" s="16"/>
      <c r="R349" s="37"/>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c r="IZ349" s="11"/>
    </row>
    <row r="350" spans="2:260" s="12" customFormat="1" ht="65.099999999999994" customHeight="1" x14ac:dyDescent="0.25">
      <c r="B350" s="11"/>
      <c r="C350" s="19"/>
      <c r="D350" s="17"/>
      <c r="E350" s="17"/>
      <c r="F350" s="14"/>
      <c r="G350" s="14"/>
      <c r="H350" s="14"/>
      <c r="I350" s="14"/>
      <c r="J350" s="14"/>
      <c r="K350" s="14"/>
      <c r="L350" s="14"/>
      <c r="M350" s="54"/>
      <c r="N350" s="14"/>
      <c r="O350" s="31"/>
      <c r="P350" s="31"/>
      <c r="Q350" s="17"/>
      <c r="R350" s="38"/>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c r="IZ350" s="11"/>
    </row>
    <row r="351" spans="2:260" s="12" customFormat="1" ht="65.099999999999994" customHeight="1" x14ac:dyDescent="0.25">
      <c r="B351" s="11"/>
      <c r="C351" s="9"/>
      <c r="D351" s="16"/>
      <c r="E351" s="16"/>
      <c r="F351" s="15"/>
      <c r="G351" s="15"/>
      <c r="H351" s="15"/>
      <c r="I351" s="14"/>
      <c r="J351" s="15"/>
      <c r="K351" s="15"/>
      <c r="L351" s="15"/>
      <c r="M351" s="54"/>
      <c r="N351" s="15"/>
      <c r="O351" s="15"/>
      <c r="P351" s="15"/>
      <c r="Q351" s="16"/>
      <c r="R351" s="37"/>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c r="IZ351" s="11"/>
    </row>
    <row r="352" spans="2:260" s="12" customFormat="1" ht="65.099999999999994" customHeight="1" x14ac:dyDescent="0.25">
      <c r="B352" s="11"/>
      <c r="C352" s="19"/>
      <c r="D352" s="17"/>
      <c r="E352" s="17"/>
      <c r="F352" s="14"/>
      <c r="G352" s="14"/>
      <c r="H352" s="14"/>
      <c r="I352" s="14"/>
      <c r="J352" s="14"/>
      <c r="K352" s="14"/>
      <c r="L352" s="14"/>
      <c r="M352" s="54"/>
      <c r="N352" s="14"/>
      <c r="O352" s="31"/>
      <c r="P352" s="31"/>
      <c r="Q352" s="17"/>
      <c r="R352" s="38"/>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c r="IZ352" s="11"/>
    </row>
    <row r="353" spans="2:260" s="12" customFormat="1" x14ac:dyDescent="0.25">
      <c r="B353" s="11"/>
      <c r="C353" s="1"/>
      <c r="D353" s="1"/>
      <c r="E353" s="1"/>
      <c r="F353" s="1"/>
      <c r="G353" s="1"/>
      <c r="H353" s="1"/>
      <c r="I353" s="1"/>
      <c r="J353" s="1"/>
      <c r="K353" s="1"/>
      <c r="L353" s="1"/>
      <c r="M353" s="55"/>
      <c r="N353" s="1"/>
      <c r="O353" s="18"/>
      <c r="P353" s="18"/>
      <c r="Q353" s="1"/>
      <c r="R353" s="1"/>
      <c r="S353" s="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c r="IZ353" s="11"/>
    </row>
    <row r="354" spans="2:260" s="12" customFormat="1" x14ac:dyDescent="0.25">
      <c r="B354" s="11"/>
      <c r="C354" s="1"/>
      <c r="D354" s="1"/>
      <c r="E354" s="1"/>
      <c r="F354" s="1"/>
      <c r="G354" s="1"/>
      <c r="H354" s="1"/>
      <c r="I354" s="1"/>
      <c r="J354" s="1"/>
      <c r="K354" s="1"/>
      <c r="L354" s="1"/>
      <c r="M354" s="1"/>
      <c r="N354" s="1"/>
      <c r="O354" s="18"/>
      <c r="P354" s="18"/>
      <c r="Q354" s="1"/>
      <c r="R354" s="1"/>
      <c r="S354" s="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c r="IZ354" s="11"/>
    </row>
    <row r="355" spans="2:260" s="12" customFormat="1" x14ac:dyDescent="0.25">
      <c r="B355" s="11"/>
      <c r="C355" s="1"/>
      <c r="D355" s="1"/>
      <c r="E355" s="1"/>
      <c r="F355" s="1"/>
      <c r="G355" s="1"/>
      <c r="H355" s="1"/>
      <c r="I355" s="1"/>
      <c r="J355" s="1"/>
      <c r="K355" s="1"/>
      <c r="L355" s="1"/>
      <c r="M355" s="1"/>
      <c r="N355" s="1"/>
      <c r="O355" s="18"/>
      <c r="P355" s="18"/>
      <c r="Q355" s="1"/>
      <c r="R355" s="1"/>
      <c r="S355" s="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c r="IZ355" s="11"/>
    </row>
    <row r="356" spans="2:260" s="12" customFormat="1" x14ac:dyDescent="0.25">
      <c r="B356" s="11"/>
      <c r="C356" s="1"/>
      <c r="D356" s="1"/>
      <c r="E356" s="1"/>
      <c r="F356" s="1"/>
      <c r="G356" s="1"/>
      <c r="H356" s="1"/>
      <c r="I356" s="1"/>
      <c r="J356" s="1"/>
      <c r="K356" s="1"/>
      <c r="L356" s="1"/>
      <c r="M356" s="1"/>
      <c r="N356" s="1"/>
      <c r="O356" s="18"/>
      <c r="P356" s="18"/>
      <c r="Q356" s="1"/>
      <c r="R356" s="1"/>
      <c r="S356" s="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c r="IZ356" s="11"/>
    </row>
    <row r="357" spans="2:260" s="12" customFormat="1" x14ac:dyDescent="0.25">
      <c r="B357" s="11"/>
      <c r="C357" s="1"/>
      <c r="D357" s="1"/>
      <c r="E357" s="1"/>
      <c r="F357" s="1"/>
      <c r="G357" s="1"/>
      <c r="H357" s="1"/>
      <c r="I357" s="1"/>
      <c r="J357" s="1"/>
      <c r="K357" s="1"/>
      <c r="L357" s="1"/>
      <c r="M357" s="1"/>
      <c r="N357" s="1"/>
      <c r="O357" s="18"/>
      <c r="P357" s="18"/>
      <c r="Q357" s="1"/>
      <c r="R357" s="1"/>
      <c r="S357" s="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c r="IZ357" s="11"/>
    </row>
    <row r="358" spans="2:260" s="12" customFormat="1" x14ac:dyDescent="0.25">
      <c r="B358" s="11"/>
      <c r="C358" s="1"/>
      <c r="D358" s="1"/>
      <c r="E358" s="1"/>
      <c r="F358" s="1"/>
      <c r="G358" s="1"/>
      <c r="H358" s="1"/>
      <c r="I358" s="1"/>
      <c r="J358" s="1"/>
      <c r="K358" s="1"/>
      <c r="L358" s="1"/>
      <c r="M358" s="1"/>
      <c r="N358" s="1"/>
      <c r="O358" s="18"/>
      <c r="P358" s="18"/>
      <c r="Q358" s="1"/>
      <c r="R358" s="1"/>
      <c r="S358" s="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c r="IZ358" s="11"/>
    </row>
    <row r="359" spans="2:260" s="12" customFormat="1" x14ac:dyDescent="0.25">
      <c r="B359" s="11"/>
      <c r="C359" s="1"/>
      <c r="D359" s="1"/>
      <c r="E359" s="1"/>
      <c r="F359" s="1"/>
      <c r="G359" s="1"/>
      <c r="H359" s="1"/>
      <c r="I359" s="1"/>
      <c r="J359" s="1"/>
      <c r="K359" s="1"/>
      <c r="L359" s="1"/>
      <c r="M359" s="1"/>
      <c r="N359" s="1"/>
      <c r="O359" s="18"/>
      <c r="P359" s="18"/>
      <c r="Q359" s="1"/>
      <c r="R359" s="1"/>
      <c r="S359" s="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c r="IZ359" s="11"/>
    </row>
    <row r="360" spans="2:260" s="12" customFormat="1" x14ac:dyDescent="0.25">
      <c r="B360" s="11"/>
      <c r="C360" s="1"/>
      <c r="D360" s="1"/>
      <c r="E360" s="1"/>
      <c r="F360" s="1"/>
      <c r="G360" s="1"/>
      <c r="H360" s="1"/>
      <c r="I360" s="1"/>
      <c r="J360" s="1"/>
      <c r="K360" s="1"/>
      <c r="L360" s="1"/>
      <c r="M360" s="1"/>
      <c r="N360" s="1"/>
      <c r="O360" s="18"/>
      <c r="P360" s="18"/>
      <c r="Q360" s="1"/>
      <c r="R360" s="1"/>
      <c r="S360" s="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c r="IZ360" s="11"/>
    </row>
    <row r="361" spans="2:260" s="12" customFormat="1" ht="15" customHeight="1" x14ac:dyDescent="0.25">
      <c r="B361" s="11"/>
      <c r="C361" s="1"/>
      <c r="D361" s="1"/>
      <c r="E361" s="1"/>
      <c r="F361" s="1"/>
      <c r="G361" s="1"/>
      <c r="H361" s="1"/>
      <c r="I361" s="1"/>
      <c r="J361" s="1"/>
      <c r="K361" s="1"/>
      <c r="L361" s="1"/>
      <c r="M361" s="1"/>
      <c r="N361" s="1"/>
      <c r="O361" s="18"/>
      <c r="P361" s="18"/>
      <c r="Q361" s="1"/>
      <c r="R361" s="1"/>
      <c r="S361" s="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c r="IZ361" s="11"/>
    </row>
    <row r="362" spans="2:260" s="12" customFormat="1" ht="15" customHeight="1" x14ac:dyDescent="0.25">
      <c r="B362" s="11"/>
      <c r="C362" s="1"/>
      <c r="D362" s="1"/>
      <c r="E362" s="1"/>
      <c r="F362" s="1"/>
      <c r="G362" s="1"/>
      <c r="H362" s="1"/>
      <c r="I362" s="1"/>
      <c r="J362" s="1"/>
      <c r="K362" s="1"/>
      <c r="L362" s="1"/>
      <c r="M362" s="1"/>
      <c r="N362" s="1"/>
      <c r="O362" s="18"/>
      <c r="P362" s="18"/>
      <c r="Q362" s="1"/>
      <c r="R362" s="1"/>
      <c r="S362" s="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c r="IZ362" s="11"/>
    </row>
    <row r="363" spans="2:260" s="12" customFormat="1" ht="15" customHeight="1" x14ac:dyDescent="0.25">
      <c r="B363" s="11"/>
      <c r="C363" s="1"/>
      <c r="D363" s="1"/>
      <c r="E363" s="1"/>
      <c r="F363" s="1"/>
      <c r="G363" s="1"/>
      <c r="H363" s="1"/>
      <c r="I363" s="1"/>
      <c r="J363" s="1"/>
      <c r="K363" s="1"/>
      <c r="L363" s="1"/>
      <c r="M363" s="1"/>
      <c r="N363" s="1"/>
      <c r="O363" s="18"/>
      <c r="P363" s="18"/>
      <c r="Q363" s="1"/>
      <c r="R363" s="1"/>
      <c r="S363" s="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c r="IZ363" s="11"/>
    </row>
    <row r="364" spans="2:260" s="12" customFormat="1" ht="15" customHeight="1" x14ac:dyDescent="0.25">
      <c r="B364" s="11"/>
      <c r="C364" s="1"/>
      <c r="D364" s="1"/>
      <c r="E364" s="1"/>
      <c r="F364" s="1"/>
      <c r="G364" s="1"/>
      <c r="H364" s="1"/>
      <c r="I364" s="1"/>
      <c r="J364" s="1"/>
      <c r="K364" s="1"/>
      <c r="L364" s="1"/>
      <c r="M364" s="1"/>
      <c r="N364" s="1"/>
      <c r="O364" s="18"/>
      <c r="P364" s="18"/>
      <c r="Q364" s="1"/>
      <c r="R364" s="1"/>
      <c r="S364" s="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c r="IZ364" s="11"/>
    </row>
    <row r="365" spans="2:260" s="12" customFormat="1" ht="15" customHeight="1" x14ac:dyDescent="0.25">
      <c r="B365" s="11"/>
      <c r="C365" s="1"/>
      <c r="D365" s="1"/>
      <c r="E365" s="1"/>
      <c r="F365" s="1"/>
      <c r="G365" s="1"/>
      <c r="H365" s="1"/>
      <c r="I365" s="1"/>
      <c r="J365" s="1"/>
      <c r="K365" s="1"/>
      <c r="L365" s="1"/>
      <c r="M365" s="1"/>
      <c r="N365" s="1"/>
      <c r="O365" s="18"/>
      <c r="P365" s="18"/>
      <c r="Q365" s="1"/>
      <c r="R365" s="1"/>
      <c r="S365" s="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c r="IZ365" s="11"/>
    </row>
    <row r="366" spans="2:260" s="12" customFormat="1" ht="15" customHeight="1" x14ac:dyDescent="0.25">
      <c r="B366" s="11"/>
      <c r="C366" s="1"/>
      <c r="D366" s="1"/>
      <c r="E366" s="1"/>
      <c r="F366" s="1"/>
      <c r="G366" s="1"/>
      <c r="H366" s="1"/>
      <c r="I366" s="1"/>
      <c r="J366" s="1"/>
      <c r="K366" s="1"/>
      <c r="L366" s="1"/>
      <c r="M366" s="1"/>
      <c r="N366" s="1"/>
      <c r="O366" s="18"/>
      <c r="P366" s="18"/>
      <c r="Q366" s="1"/>
      <c r="R366" s="1"/>
      <c r="S366" s="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c r="IZ366" s="11"/>
    </row>
    <row r="367" spans="2:260" s="12" customFormat="1" ht="15" customHeight="1" x14ac:dyDescent="0.25">
      <c r="B367" s="11"/>
      <c r="C367" s="1"/>
      <c r="D367" s="1"/>
      <c r="E367" s="1"/>
      <c r="F367" s="1"/>
      <c r="G367" s="1"/>
      <c r="H367" s="1"/>
      <c r="I367" s="1"/>
      <c r="J367" s="1"/>
      <c r="K367" s="1"/>
      <c r="L367" s="1"/>
      <c r="M367" s="1"/>
      <c r="N367" s="1"/>
      <c r="O367" s="18"/>
      <c r="P367" s="18"/>
      <c r="Q367" s="1"/>
      <c r="R367" s="1"/>
      <c r="S367" s="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c r="IZ367" s="11"/>
    </row>
    <row r="368" spans="2:260" s="12" customFormat="1" ht="15" customHeight="1" x14ac:dyDescent="0.25">
      <c r="B368" s="11"/>
      <c r="C368" s="1"/>
      <c r="D368" s="1"/>
      <c r="E368" s="1"/>
      <c r="F368" s="1"/>
      <c r="G368" s="1"/>
      <c r="H368" s="1"/>
      <c r="I368" s="1"/>
      <c r="J368" s="1"/>
      <c r="K368" s="1"/>
      <c r="L368" s="1"/>
      <c r="M368" s="1"/>
      <c r="N368" s="1"/>
      <c r="O368" s="18"/>
      <c r="P368" s="18"/>
      <c r="Q368" s="1"/>
      <c r="R368" s="1"/>
      <c r="S368" s="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c r="IZ368" s="11"/>
    </row>
    <row r="369" spans="2:260" s="12" customFormat="1" ht="15" customHeight="1" x14ac:dyDescent="0.25">
      <c r="B369" s="11"/>
      <c r="C369" s="1"/>
      <c r="D369" s="1"/>
      <c r="E369" s="1"/>
      <c r="F369" s="1"/>
      <c r="G369" s="1"/>
      <c r="H369" s="1"/>
      <c r="I369" s="1"/>
      <c r="J369" s="1"/>
      <c r="K369" s="1"/>
      <c r="L369" s="1"/>
      <c r="M369" s="1"/>
      <c r="N369" s="1"/>
      <c r="O369" s="18"/>
      <c r="P369" s="18"/>
      <c r="Q369" s="1"/>
      <c r="R369" s="1"/>
      <c r="S369" s="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c r="IZ369" s="11"/>
    </row>
    <row r="370" spans="2:260" s="12" customFormat="1" ht="15" customHeight="1" x14ac:dyDescent="0.25">
      <c r="B370" s="11"/>
      <c r="C370" s="1"/>
      <c r="D370" s="1"/>
      <c r="E370" s="1"/>
      <c r="F370" s="1"/>
      <c r="G370" s="1"/>
      <c r="H370" s="1"/>
      <c r="I370" s="1"/>
      <c r="J370" s="1"/>
      <c r="K370" s="1"/>
      <c r="L370" s="1"/>
      <c r="M370" s="1"/>
      <c r="N370" s="1"/>
      <c r="O370" s="18"/>
      <c r="P370" s="18"/>
      <c r="Q370" s="1"/>
      <c r="R370" s="1"/>
      <c r="S370" s="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c r="IZ370" s="11"/>
    </row>
    <row r="371" spans="2:260" s="12" customFormat="1" ht="15" customHeight="1" x14ac:dyDescent="0.25">
      <c r="B371" s="11"/>
      <c r="C371" s="1"/>
      <c r="D371" s="1"/>
      <c r="E371" s="1"/>
      <c r="F371" s="1"/>
      <c r="G371" s="1"/>
      <c r="H371" s="1"/>
      <c r="I371" s="1"/>
      <c r="J371" s="1"/>
      <c r="K371" s="1"/>
      <c r="L371" s="1"/>
      <c r="M371" s="1"/>
      <c r="N371" s="1"/>
      <c r="O371" s="18"/>
      <c r="P371" s="18"/>
      <c r="Q371" s="1"/>
      <c r="R371" s="1"/>
      <c r="S371" s="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c r="IZ371" s="11"/>
    </row>
    <row r="372" spans="2:260" s="12" customFormat="1" ht="15" customHeight="1" x14ac:dyDescent="0.25">
      <c r="B372" s="11"/>
      <c r="C372" s="1"/>
      <c r="D372" s="1"/>
      <c r="E372" s="1"/>
      <c r="F372" s="1"/>
      <c r="G372" s="1"/>
      <c r="H372" s="1"/>
      <c r="I372" s="1"/>
      <c r="J372" s="1"/>
      <c r="K372" s="1"/>
      <c r="L372" s="1"/>
      <c r="M372" s="1"/>
      <c r="N372" s="1"/>
      <c r="O372" s="18"/>
      <c r="P372" s="18"/>
      <c r="Q372" s="1"/>
      <c r="R372" s="1"/>
      <c r="S372" s="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c r="IZ372" s="11"/>
    </row>
    <row r="373" spans="2:260" s="12" customFormat="1" ht="15" customHeight="1" x14ac:dyDescent="0.25">
      <c r="B373" s="11"/>
      <c r="C373" s="1"/>
      <c r="D373" s="1"/>
      <c r="E373" s="1"/>
      <c r="F373" s="1"/>
      <c r="G373" s="1"/>
      <c r="H373" s="1"/>
      <c r="I373" s="1"/>
      <c r="J373" s="1"/>
      <c r="K373" s="1"/>
      <c r="L373" s="1"/>
      <c r="M373" s="1"/>
      <c r="N373" s="1"/>
      <c r="O373" s="18"/>
      <c r="P373" s="18"/>
      <c r="Q373" s="1"/>
      <c r="R373" s="1"/>
      <c r="S373" s="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c r="IZ373" s="11"/>
    </row>
    <row r="374" spans="2:260" s="12" customFormat="1" ht="15" customHeight="1" x14ac:dyDescent="0.25">
      <c r="B374" s="11"/>
      <c r="C374" s="1"/>
      <c r="D374" s="1"/>
      <c r="E374" s="1"/>
      <c r="F374" s="1"/>
      <c r="G374" s="1"/>
      <c r="H374" s="1"/>
      <c r="I374" s="1"/>
      <c r="J374" s="1"/>
      <c r="K374" s="1"/>
      <c r="L374" s="1"/>
      <c r="M374" s="1"/>
      <c r="N374" s="1"/>
      <c r="O374" s="18"/>
      <c r="P374" s="18"/>
      <c r="Q374" s="1"/>
      <c r="R374" s="1"/>
      <c r="S374" s="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c r="IZ374" s="11"/>
    </row>
    <row r="375" spans="2:260" s="12" customFormat="1" ht="15" customHeight="1" x14ac:dyDescent="0.25">
      <c r="B375" s="11"/>
      <c r="C375" s="1"/>
      <c r="D375" s="1"/>
      <c r="E375" s="1"/>
      <c r="F375" s="1"/>
      <c r="G375" s="1"/>
      <c r="H375" s="1"/>
      <c r="I375" s="1"/>
      <c r="J375" s="1"/>
      <c r="K375" s="1"/>
      <c r="L375" s="1"/>
      <c r="M375" s="1"/>
      <c r="N375" s="1"/>
      <c r="O375" s="18"/>
      <c r="P375" s="18"/>
      <c r="Q375" s="1"/>
      <c r="R375" s="1"/>
      <c r="S375" s="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c r="IZ375" s="11"/>
    </row>
    <row r="376" spans="2:260" s="12" customFormat="1" ht="15" customHeight="1" x14ac:dyDescent="0.25">
      <c r="B376" s="11"/>
      <c r="C376" s="1"/>
      <c r="D376" s="1"/>
      <c r="E376" s="1"/>
      <c r="F376" s="1"/>
      <c r="G376" s="1"/>
      <c r="H376" s="1"/>
      <c r="I376" s="1"/>
      <c r="J376" s="1"/>
      <c r="K376" s="1"/>
      <c r="L376" s="1"/>
      <c r="M376" s="1"/>
      <c r="N376" s="1"/>
      <c r="O376" s="18"/>
      <c r="P376" s="18"/>
      <c r="Q376" s="1"/>
      <c r="R376" s="1"/>
      <c r="S376" s="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c r="IZ376" s="11"/>
    </row>
    <row r="377" spans="2:260" s="12" customFormat="1" ht="15" customHeight="1" x14ac:dyDescent="0.25">
      <c r="B377" s="11"/>
      <c r="C377" s="1"/>
      <c r="D377" s="1"/>
      <c r="E377" s="1"/>
      <c r="F377" s="1"/>
      <c r="G377" s="1"/>
      <c r="H377" s="1"/>
      <c r="I377" s="1"/>
      <c r="J377" s="1"/>
      <c r="K377" s="1"/>
      <c r="L377" s="1"/>
      <c r="M377" s="1"/>
      <c r="N377" s="1"/>
      <c r="O377" s="18"/>
      <c r="P377" s="18"/>
      <c r="Q377" s="1"/>
      <c r="R377" s="1"/>
      <c r="S377" s="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c r="IZ377" s="11"/>
    </row>
    <row r="378" spans="2:260" s="12" customFormat="1" ht="15" customHeight="1" x14ac:dyDescent="0.25">
      <c r="B378" s="11"/>
      <c r="C378" s="1"/>
      <c r="D378" s="1"/>
      <c r="E378" s="1"/>
      <c r="F378" s="1"/>
      <c r="G378" s="1"/>
      <c r="H378" s="1"/>
      <c r="I378" s="1"/>
      <c r="J378" s="1"/>
      <c r="K378" s="1"/>
      <c r="L378" s="1"/>
      <c r="M378" s="1"/>
      <c r="N378" s="1"/>
      <c r="O378" s="18"/>
      <c r="P378" s="18"/>
      <c r="Q378" s="1"/>
      <c r="R378" s="1"/>
      <c r="S378" s="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c r="IZ378" s="11"/>
    </row>
    <row r="379" spans="2:260" s="12" customFormat="1" ht="15" customHeight="1" x14ac:dyDescent="0.25">
      <c r="B379" s="11"/>
      <c r="C379" s="1"/>
      <c r="D379" s="1"/>
      <c r="E379" s="1"/>
      <c r="F379" s="1"/>
      <c r="G379" s="1"/>
      <c r="H379" s="1"/>
      <c r="I379" s="1"/>
      <c r="J379" s="1"/>
      <c r="K379" s="1"/>
      <c r="L379" s="1"/>
      <c r="M379" s="1"/>
      <c r="N379" s="1"/>
      <c r="O379" s="18"/>
      <c r="P379" s="18"/>
      <c r="Q379" s="1"/>
      <c r="R379" s="1"/>
      <c r="S379" s="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c r="IZ379" s="11"/>
    </row>
    <row r="380" spans="2:260" s="12" customFormat="1" ht="15" customHeight="1" x14ac:dyDescent="0.25">
      <c r="B380" s="11"/>
      <c r="C380" s="1"/>
      <c r="D380" s="1"/>
      <c r="E380" s="1"/>
      <c r="F380" s="1"/>
      <c r="G380" s="1"/>
      <c r="H380" s="1"/>
      <c r="I380" s="1"/>
      <c r="J380" s="1"/>
      <c r="K380" s="1"/>
      <c r="L380" s="1"/>
      <c r="M380" s="1"/>
      <c r="N380" s="1"/>
      <c r="O380" s="18"/>
      <c r="P380" s="18"/>
      <c r="Q380" s="1"/>
      <c r="R380" s="1"/>
      <c r="S380" s="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c r="IZ380" s="11"/>
    </row>
    <row r="381" spans="2:260" s="12" customFormat="1" ht="15" customHeight="1" x14ac:dyDescent="0.25">
      <c r="B381" s="11"/>
      <c r="C381" s="1"/>
      <c r="D381" s="1"/>
      <c r="E381" s="1"/>
      <c r="F381" s="1"/>
      <c r="G381" s="1"/>
      <c r="H381" s="1"/>
      <c r="I381" s="1"/>
      <c r="J381" s="1"/>
      <c r="K381" s="1"/>
      <c r="L381" s="1"/>
      <c r="M381" s="1"/>
      <c r="N381" s="1"/>
      <c r="O381" s="18"/>
      <c r="P381" s="18"/>
      <c r="Q381" s="1"/>
      <c r="R381" s="1"/>
      <c r="S381" s="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c r="IZ381" s="11"/>
    </row>
    <row r="382" spans="2:260" s="12" customFormat="1" ht="15" customHeight="1" x14ac:dyDescent="0.25">
      <c r="B382" s="11"/>
      <c r="C382" s="1"/>
      <c r="D382" s="1"/>
      <c r="E382" s="1"/>
      <c r="F382" s="1"/>
      <c r="G382" s="1"/>
      <c r="H382" s="1"/>
      <c r="I382" s="1"/>
      <c r="J382" s="1"/>
      <c r="K382" s="1"/>
      <c r="L382" s="1"/>
      <c r="M382" s="1"/>
      <c r="N382" s="1"/>
      <c r="O382" s="18"/>
      <c r="P382" s="18"/>
      <c r="Q382" s="1"/>
      <c r="R382" s="1"/>
      <c r="S382" s="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c r="IZ382" s="11"/>
    </row>
    <row r="383" spans="2:260" s="12" customFormat="1" ht="15" customHeight="1" x14ac:dyDescent="0.25">
      <c r="B383" s="11"/>
      <c r="C383" s="1"/>
      <c r="D383" s="1"/>
      <c r="E383" s="1"/>
      <c r="F383" s="1"/>
      <c r="G383" s="1"/>
      <c r="H383" s="1"/>
      <c r="I383" s="1"/>
      <c r="J383" s="1"/>
      <c r="K383" s="1"/>
      <c r="L383" s="1"/>
      <c r="M383" s="1"/>
      <c r="N383" s="1"/>
      <c r="O383" s="18"/>
      <c r="P383" s="18"/>
      <c r="Q383" s="1"/>
      <c r="R383" s="1"/>
      <c r="S383" s="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c r="IZ383" s="11"/>
    </row>
    <row r="384" spans="2:260" s="12" customFormat="1" ht="15" customHeight="1" x14ac:dyDescent="0.25">
      <c r="B384" s="11"/>
      <c r="C384" s="1"/>
      <c r="D384" s="1"/>
      <c r="E384" s="1"/>
      <c r="F384" s="1"/>
      <c r="G384" s="1"/>
      <c r="H384" s="1"/>
      <c r="I384" s="1"/>
      <c r="J384" s="1"/>
      <c r="K384" s="1"/>
      <c r="L384" s="1"/>
      <c r="M384" s="1"/>
      <c r="N384" s="1"/>
      <c r="O384" s="18"/>
      <c r="P384" s="18"/>
      <c r="Q384" s="1"/>
      <c r="R384" s="1"/>
      <c r="S384" s="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c r="IZ384" s="11"/>
    </row>
    <row r="385" spans="2:260" s="12" customFormat="1" ht="15" customHeight="1" x14ac:dyDescent="0.25">
      <c r="B385" s="11"/>
      <c r="C385" s="1"/>
      <c r="D385" s="1"/>
      <c r="E385" s="1"/>
      <c r="F385" s="1"/>
      <c r="G385" s="1"/>
      <c r="H385" s="1"/>
      <c r="I385" s="1"/>
      <c r="J385" s="1"/>
      <c r="K385" s="1"/>
      <c r="L385" s="1"/>
      <c r="M385" s="1"/>
      <c r="N385" s="1"/>
      <c r="O385" s="18"/>
      <c r="P385" s="18"/>
      <c r="Q385" s="1"/>
      <c r="R385" s="1"/>
      <c r="S385" s="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c r="IZ385" s="11"/>
    </row>
    <row r="386" spans="2:260" s="12" customFormat="1" ht="15" customHeight="1" x14ac:dyDescent="0.25">
      <c r="B386" s="11"/>
      <c r="C386" s="1"/>
      <c r="D386" s="1"/>
      <c r="E386" s="1"/>
      <c r="F386" s="1"/>
      <c r="G386" s="1"/>
      <c r="H386" s="1"/>
      <c r="I386" s="1"/>
      <c r="J386" s="1"/>
      <c r="K386" s="1"/>
      <c r="L386" s="1"/>
      <c r="M386" s="1"/>
      <c r="N386" s="1"/>
      <c r="O386" s="18"/>
      <c r="P386" s="18"/>
      <c r="Q386" s="1"/>
      <c r="R386" s="1"/>
      <c r="S386" s="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c r="IZ386" s="11"/>
    </row>
    <row r="387" spans="2:260" s="12" customFormat="1" ht="15" customHeight="1" x14ac:dyDescent="0.25">
      <c r="B387" s="11"/>
      <c r="C387" s="1"/>
      <c r="D387" s="1"/>
      <c r="E387" s="1"/>
      <c r="F387" s="1"/>
      <c r="G387" s="1"/>
      <c r="H387" s="1"/>
      <c r="I387" s="1"/>
      <c r="J387" s="1"/>
      <c r="K387" s="1"/>
      <c r="L387" s="1"/>
      <c r="M387" s="1"/>
      <c r="N387" s="1"/>
      <c r="O387" s="18"/>
      <c r="P387" s="18"/>
      <c r="Q387" s="1"/>
      <c r="R387" s="1"/>
      <c r="S387" s="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c r="IZ387" s="11"/>
    </row>
    <row r="388" spans="2:260" s="12" customFormat="1" ht="15" customHeight="1" x14ac:dyDescent="0.25">
      <c r="B388" s="11"/>
      <c r="C388" s="1"/>
      <c r="D388" s="1"/>
      <c r="E388" s="1"/>
      <c r="F388" s="1"/>
      <c r="G388" s="1"/>
      <c r="H388" s="1"/>
      <c r="I388" s="1"/>
      <c r="J388" s="1"/>
      <c r="K388" s="1"/>
      <c r="L388" s="1"/>
      <c r="M388" s="1"/>
      <c r="N388" s="1"/>
      <c r="O388" s="18"/>
      <c r="P388" s="18"/>
      <c r="Q388" s="1"/>
      <c r="R388" s="1"/>
      <c r="S388" s="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c r="IZ388" s="11"/>
    </row>
    <row r="389" spans="2:260" s="12" customFormat="1" ht="15" customHeight="1" x14ac:dyDescent="0.25">
      <c r="B389" s="11"/>
      <c r="C389" s="1"/>
      <c r="D389" s="1"/>
      <c r="E389" s="1"/>
      <c r="F389" s="1"/>
      <c r="G389" s="1"/>
      <c r="H389" s="1"/>
      <c r="I389" s="1"/>
      <c r="J389" s="1"/>
      <c r="K389" s="1"/>
      <c r="L389" s="1"/>
      <c r="M389" s="1"/>
      <c r="N389" s="1"/>
      <c r="O389" s="18"/>
      <c r="P389" s="18"/>
      <c r="Q389" s="1"/>
      <c r="R389" s="1"/>
      <c r="S389" s="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c r="IZ389" s="11"/>
    </row>
    <row r="390" spans="2:260" s="12" customFormat="1" ht="15" customHeight="1" x14ac:dyDescent="0.25">
      <c r="B390" s="11"/>
      <c r="C390" s="1"/>
      <c r="D390" s="1"/>
      <c r="E390" s="1"/>
      <c r="F390" s="1"/>
      <c r="G390" s="1"/>
      <c r="H390" s="1"/>
      <c r="I390" s="1"/>
      <c r="J390" s="1"/>
      <c r="K390" s="1"/>
      <c r="L390" s="1"/>
      <c r="M390" s="1"/>
      <c r="N390" s="1"/>
      <c r="O390" s="18"/>
      <c r="P390" s="18"/>
      <c r="Q390" s="1"/>
      <c r="R390" s="1"/>
      <c r="S390" s="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c r="IZ390" s="11"/>
    </row>
    <row r="391" spans="2:260" s="12" customFormat="1" ht="15" customHeight="1" x14ac:dyDescent="0.25">
      <c r="B391" s="11"/>
      <c r="C391" s="1"/>
      <c r="D391" s="1"/>
      <c r="E391" s="1"/>
      <c r="F391" s="1"/>
      <c r="G391" s="1"/>
      <c r="H391" s="1"/>
      <c r="I391" s="1"/>
      <c r="J391" s="1"/>
      <c r="K391" s="1"/>
      <c r="L391" s="1"/>
      <c r="M391" s="1"/>
      <c r="N391" s="1"/>
      <c r="O391" s="18"/>
      <c r="P391" s="18"/>
      <c r="Q391" s="1"/>
      <c r="R391" s="1"/>
      <c r="S391" s="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c r="IZ391" s="11"/>
    </row>
    <row r="392" spans="2:260" s="12" customFormat="1" ht="15" customHeight="1" x14ac:dyDescent="0.25">
      <c r="B392" s="11"/>
      <c r="C392" s="1"/>
      <c r="D392" s="1"/>
      <c r="E392" s="1"/>
      <c r="F392" s="1"/>
      <c r="G392" s="1"/>
      <c r="H392" s="1"/>
      <c r="I392" s="1"/>
      <c r="J392" s="1"/>
      <c r="K392" s="1"/>
      <c r="L392" s="1"/>
      <c r="M392" s="1"/>
      <c r="N392" s="1"/>
      <c r="O392" s="18"/>
      <c r="P392" s="18"/>
      <c r="Q392" s="1"/>
      <c r="R392" s="1"/>
      <c r="S392" s="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c r="IZ392" s="11"/>
    </row>
    <row r="393" spans="2:260" s="12" customFormat="1" ht="15" customHeight="1" x14ac:dyDescent="0.25">
      <c r="B393" s="11"/>
      <c r="C393" s="1"/>
      <c r="D393" s="1"/>
      <c r="E393" s="1"/>
      <c r="F393" s="1"/>
      <c r="G393" s="1"/>
      <c r="H393" s="1"/>
      <c r="I393" s="1"/>
      <c r="J393" s="1"/>
      <c r="K393" s="1"/>
      <c r="L393" s="1"/>
      <c r="M393" s="1"/>
      <c r="N393" s="1"/>
      <c r="O393" s="18"/>
      <c r="P393" s="18"/>
      <c r="Q393" s="1"/>
      <c r="R393" s="1"/>
      <c r="S393" s="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c r="IZ393" s="11"/>
    </row>
    <row r="394" spans="2:260" s="12" customFormat="1" ht="15" customHeight="1" x14ac:dyDescent="0.25">
      <c r="B394" s="11"/>
      <c r="C394" s="1"/>
      <c r="D394" s="1"/>
      <c r="E394" s="1"/>
      <c r="F394" s="1"/>
      <c r="G394" s="1"/>
      <c r="H394" s="1"/>
      <c r="I394" s="1"/>
      <c r="J394" s="1"/>
      <c r="K394" s="1"/>
      <c r="L394" s="1"/>
      <c r="M394" s="1"/>
      <c r="N394" s="1"/>
      <c r="O394" s="18"/>
      <c r="P394" s="18"/>
      <c r="Q394" s="1"/>
      <c r="R394" s="1"/>
      <c r="S394" s="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c r="IZ394" s="11"/>
    </row>
    <row r="395" spans="2:260" s="12" customFormat="1" ht="15" customHeight="1" x14ac:dyDescent="0.25">
      <c r="B395" s="11"/>
      <c r="C395" s="1"/>
      <c r="D395" s="1"/>
      <c r="E395" s="1"/>
      <c r="F395" s="1"/>
      <c r="G395" s="1"/>
      <c r="H395" s="1"/>
      <c r="I395" s="1"/>
      <c r="J395" s="1"/>
      <c r="K395" s="1"/>
      <c r="L395" s="1"/>
      <c r="M395" s="1"/>
      <c r="N395" s="1"/>
      <c r="O395" s="18"/>
      <c r="P395" s="18"/>
      <c r="Q395" s="1"/>
      <c r="R395" s="1"/>
      <c r="S395" s="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c r="BM395" s="11"/>
      <c r="BN395" s="11"/>
      <c r="BO395" s="11"/>
      <c r="BP395" s="11"/>
      <c r="BQ395" s="11"/>
      <c r="BR395" s="11"/>
      <c r="BS395" s="11"/>
      <c r="BT395" s="11"/>
      <c r="BU395" s="11"/>
      <c r="BV395" s="11"/>
      <c r="BW395" s="11"/>
      <c r="BX395" s="11"/>
      <c r="BY395" s="11"/>
      <c r="BZ395" s="11"/>
      <c r="CA395" s="11"/>
      <c r="CB395" s="11"/>
      <c r="CC395" s="11"/>
      <c r="CD395" s="11"/>
      <c r="CE395" s="11"/>
      <c r="CF395" s="11"/>
      <c r="CG395" s="11"/>
      <c r="CH395" s="11"/>
      <c r="CI395" s="11"/>
      <c r="CJ395" s="11"/>
      <c r="CK395" s="11"/>
      <c r="CL395" s="11"/>
      <c r="CM395" s="11"/>
      <c r="CN395" s="11"/>
      <c r="CO395" s="11"/>
      <c r="CP395" s="11"/>
      <c r="CQ395" s="11"/>
      <c r="CR395" s="11"/>
      <c r="CS395" s="11"/>
      <c r="CT395" s="11"/>
      <c r="CU395" s="11"/>
      <c r="CV395" s="11"/>
      <c r="CW395" s="11"/>
      <c r="CX395" s="11"/>
      <c r="CY395" s="11"/>
      <c r="CZ395" s="11"/>
      <c r="DA395" s="11"/>
      <c r="DB395" s="11"/>
      <c r="DC395" s="11"/>
      <c r="DD395" s="11"/>
      <c r="DE395" s="11"/>
      <c r="DF395" s="11"/>
      <c r="DG395" s="11"/>
      <c r="DH395" s="11"/>
      <c r="DI395" s="11"/>
      <c r="DJ395" s="11"/>
      <c r="DK395" s="11"/>
      <c r="DL395" s="11"/>
      <c r="DM395" s="11"/>
      <c r="DN395" s="11"/>
      <c r="DO395" s="11"/>
      <c r="DP395" s="11"/>
      <c r="DQ395" s="11"/>
      <c r="DR395" s="11"/>
      <c r="DS395" s="11"/>
      <c r="DT395" s="11"/>
      <c r="DU395" s="11"/>
      <c r="DV395" s="11"/>
      <c r="DW395" s="11"/>
      <c r="DX395" s="11"/>
      <c r="DY395" s="11"/>
      <c r="DZ395" s="11"/>
      <c r="EA395" s="11"/>
      <c r="EB395" s="11"/>
      <c r="EC395" s="11"/>
      <c r="ED395" s="11"/>
      <c r="EE395" s="11"/>
      <c r="EF395" s="11"/>
      <c r="EG395" s="11"/>
      <c r="EH395" s="11"/>
      <c r="EI395" s="11"/>
      <c r="EJ395" s="11"/>
      <c r="EK395" s="11"/>
      <c r="EL395" s="11"/>
      <c r="EM395" s="11"/>
      <c r="EN395" s="11"/>
      <c r="EO395" s="11"/>
      <c r="EP395" s="11"/>
      <c r="EQ395" s="11"/>
      <c r="ER395" s="11"/>
      <c r="ES395" s="11"/>
      <c r="ET395" s="11"/>
      <c r="EU395" s="11"/>
      <c r="EV395" s="11"/>
      <c r="EW395" s="11"/>
      <c r="EX395" s="11"/>
      <c r="EY395" s="11"/>
      <c r="EZ395" s="11"/>
      <c r="FA395" s="11"/>
      <c r="FB395" s="11"/>
      <c r="FC395" s="11"/>
      <c r="FD395" s="11"/>
      <c r="FE395" s="11"/>
      <c r="FF395" s="11"/>
      <c r="FG395" s="11"/>
      <c r="FH395" s="11"/>
      <c r="FI395" s="11"/>
      <c r="FJ395" s="11"/>
      <c r="FK395" s="11"/>
      <c r="FL395" s="11"/>
      <c r="FM395" s="11"/>
      <c r="FN395" s="11"/>
      <c r="FO395" s="11"/>
      <c r="FP395" s="11"/>
      <c r="FQ395" s="11"/>
      <c r="FR395" s="11"/>
      <c r="FS395" s="11"/>
      <c r="FT395" s="11"/>
      <c r="FU395" s="11"/>
      <c r="FV395" s="11"/>
      <c r="FW395" s="11"/>
      <c r="FX395" s="11"/>
      <c r="FY395" s="11"/>
      <c r="FZ395" s="11"/>
      <c r="GA395" s="11"/>
      <c r="GB395" s="11"/>
      <c r="GC395" s="11"/>
      <c r="GD395" s="11"/>
      <c r="GE395" s="11"/>
      <c r="GF395" s="11"/>
      <c r="GG395" s="11"/>
      <c r="GH395" s="11"/>
      <c r="GI395" s="11"/>
      <c r="GJ395" s="11"/>
      <c r="GK395" s="11"/>
      <c r="GL395" s="11"/>
      <c r="GM395" s="11"/>
      <c r="GN395" s="11"/>
      <c r="GO395" s="11"/>
      <c r="GP395" s="11"/>
      <c r="GQ395" s="11"/>
      <c r="GR395" s="11"/>
      <c r="GS395" s="11"/>
      <c r="GT395" s="11"/>
      <c r="GU395" s="11"/>
      <c r="GV395" s="11"/>
      <c r="GW395" s="11"/>
      <c r="GX395" s="11"/>
      <c r="GY395" s="11"/>
      <c r="GZ395" s="11"/>
      <c r="HA395" s="11"/>
      <c r="HB395" s="11"/>
      <c r="HC395" s="11"/>
      <c r="HD395" s="11"/>
      <c r="HE395" s="11"/>
      <c r="HF395" s="11"/>
      <c r="HG395" s="11"/>
      <c r="HH395" s="11"/>
      <c r="HI395" s="11"/>
      <c r="HJ395" s="11"/>
      <c r="HK395" s="11"/>
      <c r="HL395" s="11"/>
      <c r="HM395" s="11"/>
      <c r="HN395" s="11"/>
      <c r="HO395" s="11"/>
      <c r="HP395" s="11"/>
      <c r="HQ395" s="11"/>
      <c r="HR395" s="11"/>
      <c r="HS395" s="11"/>
      <c r="HT395" s="11"/>
      <c r="HU395" s="11"/>
      <c r="HV395" s="11"/>
      <c r="HW395" s="11"/>
      <c r="HX395" s="11"/>
      <c r="HY395" s="11"/>
      <c r="HZ395" s="11"/>
      <c r="IA395" s="11"/>
      <c r="IB395" s="11"/>
      <c r="IC395" s="11"/>
      <c r="ID395" s="11"/>
      <c r="IE395" s="11"/>
      <c r="IF395" s="11"/>
      <c r="IG395" s="11"/>
      <c r="IH395" s="11"/>
      <c r="II395" s="11"/>
      <c r="IJ395" s="11"/>
      <c r="IK395" s="11"/>
      <c r="IL395" s="11"/>
      <c r="IM395" s="11"/>
      <c r="IN395" s="11"/>
      <c r="IO395" s="11"/>
      <c r="IP395" s="11"/>
      <c r="IQ395" s="11"/>
      <c r="IR395" s="11"/>
      <c r="IS395" s="11"/>
      <c r="IT395" s="11"/>
      <c r="IU395" s="11"/>
      <c r="IV395" s="11"/>
      <c r="IW395" s="11"/>
      <c r="IX395" s="11"/>
      <c r="IY395" s="11"/>
      <c r="IZ395" s="11"/>
    </row>
    <row r="396" spans="2:260" s="12" customFormat="1" ht="15" customHeight="1" x14ac:dyDescent="0.25">
      <c r="B396" s="11"/>
      <c r="C396" s="1"/>
      <c r="D396" s="1"/>
      <c r="E396" s="1"/>
      <c r="F396" s="1"/>
      <c r="G396" s="1"/>
      <c r="H396" s="1"/>
      <c r="I396" s="1"/>
      <c r="J396" s="1"/>
      <c r="K396" s="1"/>
      <c r="L396" s="1"/>
      <c r="M396" s="1"/>
      <c r="N396" s="1"/>
      <c r="O396" s="18"/>
      <c r="P396" s="18"/>
      <c r="Q396" s="1"/>
      <c r="R396" s="1"/>
      <c r="S396" s="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c r="BM396" s="11"/>
      <c r="BN396" s="11"/>
      <c r="BO396" s="11"/>
      <c r="BP396" s="11"/>
      <c r="BQ396" s="11"/>
      <c r="BR396" s="11"/>
      <c r="BS396" s="11"/>
      <c r="BT396" s="11"/>
      <c r="BU396" s="11"/>
      <c r="BV396" s="11"/>
      <c r="BW396" s="11"/>
      <c r="BX396" s="11"/>
      <c r="BY396" s="11"/>
      <c r="BZ396" s="11"/>
      <c r="CA396" s="11"/>
      <c r="CB396" s="11"/>
      <c r="CC396" s="11"/>
      <c r="CD396" s="11"/>
      <c r="CE396" s="11"/>
      <c r="CF396" s="11"/>
      <c r="CG396" s="11"/>
      <c r="CH396" s="11"/>
      <c r="CI396" s="11"/>
      <c r="CJ396" s="11"/>
      <c r="CK396" s="11"/>
      <c r="CL396" s="11"/>
      <c r="CM396" s="11"/>
      <c r="CN396" s="11"/>
      <c r="CO396" s="11"/>
      <c r="CP396" s="11"/>
      <c r="CQ396" s="11"/>
      <c r="CR396" s="11"/>
      <c r="CS396" s="11"/>
      <c r="CT396" s="11"/>
      <c r="CU396" s="11"/>
      <c r="CV396" s="11"/>
      <c r="CW396" s="11"/>
      <c r="CX396" s="11"/>
      <c r="CY396" s="11"/>
      <c r="CZ396" s="11"/>
      <c r="DA396" s="11"/>
      <c r="DB396" s="11"/>
      <c r="DC396" s="11"/>
      <c r="DD396" s="11"/>
      <c r="DE396" s="11"/>
      <c r="DF396" s="11"/>
      <c r="DG396" s="11"/>
      <c r="DH396" s="11"/>
      <c r="DI396" s="11"/>
      <c r="DJ396" s="11"/>
      <c r="DK396" s="11"/>
      <c r="DL396" s="11"/>
      <c r="DM396" s="11"/>
      <c r="DN396" s="11"/>
      <c r="DO396" s="11"/>
      <c r="DP396" s="11"/>
      <c r="DQ396" s="11"/>
      <c r="DR396" s="11"/>
      <c r="DS396" s="11"/>
      <c r="DT396" s="11"/>
      <c r="DU396" s="11"/>
      <c r="DV396" s="11"/>
      <c r="DW396" s="11"/>
      <c r="DX396" s="11"/>
      <c r="DY396" s="11"/>
      <c r="DZ396" s="11"/>
      <c r="EA396" s="11"/>
      <c r="EB396" s="11"/>
      <c r="EC396" s="11"/>
      <c r="ED396" s="11"/>
      <c r="EE396" s="11"/>
      <c r="EF396" s="11"/>
      <c r="EG396" s="11"/>
      <c r="EH396" s="11"/>
      <c r="EI396" s="11"/>
      <c r="EJ396" s="11"/>
      <c r="EK396" s="11"/>
      <c r="EL396" s="11"/>
      <c r="EM396" s="11"/>
      <c r="EN396" s="11"/>
      <c r="EO396" s="11"/>
      <c r="EP396" s="11"/>
      <c r="EQ396" s="11"/>
      <c r="ER396" s="11"/>
      <c r="ES396" s="11"/>
      <c r="ET396" s="11"/>
      <c r="EU396" s="11"/>
      <c r="EV396" s="11"/>
      <c r="EW396" s="11"/>
      <c r="EX396" s="11"/>
      <c r="EY396" s="11"/>
      <c r="EZ396" s="11"/>
      <c r="FA396" s="11"/>
      <c r="FB396" s="11"/>
      <c r="FC396" s="11"/>
      <c r="FD396" s="11"/>
      <c r="FE396" s="11"/>
      <c r="FF396" s="11"/>
      <c r="FG396" s="11"/>
      <c r="FH396" s="11"/>
      <c r="FI396" s="11"/>
      <c r="FJ396" s="11"/>
      <c r="FK396" s="11"/>
      <c r="FL396" s="11"/>
      <c r="FM396" s="11"/>
      <c r="FN396" s="11"/>
      <c r="FO396" s="11"/>
      <c r="FP396" s="11"/>
      <c r="FQ396" s="11"/>
      <c r="FR396" s="11"/>
      <c r="FS396" s="11"/>
      <c r="FT396" s="11"/>
      <c r="FU396" s="11"/>
      <c r="FV396" s="11"/>
      <c r="FW396" s="11"/>
      <c r="FX396" s="11"/>
      <c r="FY396" s="11"/>
      <c r="FZ396" s="11"/>
      <c r="GA396" s="11"/>
      <c r="GB396" s="11"/>
      <c r="GC396" s="11"/>
      <c r="GD396" s="11"/>
      <c r="GE396" s="11"/>
      <c r="GF396" s="11"/>
      <c r="GG396" s="11"/>
      <c r="GH396" s="11"/>
      <c r="GI396" s="11"/>
      <c r="GJ396" s="11"/>
      <c r="GK396" s="11"/>
      <c r="GL396" s="11"/>
      <c r="GM396" s="11"/>
      <c r="GN396" s="11"/>
      <c r="GO396" s="11"/>
      <c r="GP396" s="11"/>
      <c r="GQ396" s="11"/>
      <c r="GR396" s="11"/>
      <c r="GS396" s="11"/>
      <c r="GT396" s="11"/>
      <c r="GU396" s="11"/>
      <c r="GV396" s="11"/>
      <c r="GW396" s="11"/>
      <c r="GX396" s="11"/>
      <c r="GY396" s="11"/>
      <c r="GZ396" s="11"/>
      <c r="HA396" s="11"/>
      <c r="HB396" s="11"/>
      <c r="HC396" s="11"/>
      <c r="HD396" s="11"/>
      <c r="HE396" s="11"/>
      <c r="HF396" s="11"/>
      <c r="HG396" s="11"/>
      <c r="HH396" s="11"/>
      <c r="HI396" s="11"/>
      <c r="HJ396" s="11"/>
      <c r="HK396" s="11"/>
      <c r="HL396" s="11"/>
      <c r="HM396" s="11"/>
      <c r="HN396" s="11"/>
      <c r="HO396" s="11"/>
      <c r="HP396" s="11"/>
      <c r="HQ396" s="11"/>
      <c r="HR396" s="11"/>
      <c r="HS396" s="11"/>
      <c r="HT396" s="11"/>
      <c r="HU396" s="11"/>
      <c r="HV396" s="11"/>
      <c r="HW396" s="11"/>
      <c r="HX396" s="11"/>
      <c r="HY396" s="11"/>
      <c r="HZ396" s="11"/>
      <c r="IA396" s="11"/>
      <c r="IB396" s="11"/>
      <c r="IC396" s="11"/>
      <c r="ID396" s="11"/>
      <c r="IE396" s="11"/>
      <c r="IF396" s="11"/>
      <c r="IG396" s="11"/>
      <c r="IH396" s="11"/>
      <c r="II396" s="11"/>
      <c r="IJ396" s="11"/>
      <c r="IK396" s="11"/>
      <c r="IL396" s="11"/>
      <c r="IM396" s="11"/>
      <c r="IN396" s="11"/>
      <c r="IO396" s="11"/>
      <c r="IP396" s="11"/>
      <c r="IQ396" s="11"/>
      <c r="IR396" s="11"/>
      <c r="IS396" s="11"/>
      <c r="IT396" s="11"/>
      <c r="IU396" s="11"/>
      <c r="IV396" s="11"/>
      <c r="IW396" s="11"/>
      <c r="IX396" s="11"/>
      <c r="IY396" s="11"/>
      <c r="IZ396" s="11"/>
    </row>
  </sheetData>
  <sheetProtection selectLockedCells="1" selectUnlockedCells="1"/>
  <sortState xmlns:xlrd2="http://schemas.microsoft.com/office/spreadsheetml/2017/richdata2" ref="C17:R290">
    <sortCondition ref="C17:C290"/>
  </sortState>
  <mergeCells count="5">
    <mergeCell ref="F16:H16"/>
    <mergeCell ref="J16:L16"/>
    <mergeCell ref="C16:D16"/>
    <mergeCell ref="C11:R11"/>
    <mergeCell ref="C12:R12"/>
  </mergeCells>
  <phoneticPr fontId="8" type="noConversion"/>
  <hyperlinks>
    <hyperlink ref="D15" r:id="rId1" xr:uid="{00000000-0004-0000-0000-000000000000}"/>
  </hyperlinks>
  <printOptions horizontalCentered="1" verticalCentered="1"/>
  <pageMargins left="0.51181102362204722" right="0.51181102362204722" top="1.3385826771653544" bottom="0.78740157480314965" header="0.39370078740157483" footer="0.31496062992125984"/>
  <pageSetup paperSize="9" scale="56" fitToHeight="0" orientation="portrait" horizontalDpi="4294967293"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761BD-A7F3-42AC-A5BD-73CBDBE897E1}">
  <dimension ref="D5:F7"/>
  <sheetViews>
    <sheetView zoomScale="175" zoomScaleNormal="175" workbookViewId="0">
      <selection activeCell="F7" sqref="F7"/>
    </sheetView>
  </sheetViews>
  <sheetFormatPr defaultRowHeight="15" x14ac:dyDescent="0.25"/>
  <cols>
    <col min="5" max="5" width="62.42578125" customWidth="1"/>
  </cols>
  <sheetData>
    <row r="5" spans="4:6" x14ac:dyDescent="0.25">
      <c r="D5" s="59" t="s">
        <v>389</v>
      </c>
      <c r="E5" s="59" t="s">
        <v>398</v>
      </c>
    </row>
    <row r="6" spans="4:6" x14ac:dyDescent="0.25">
      <c r="F6" t="s">
        <v>376</v>
      </c>
    </row>
    <row r="7" spans="4:6" ht="123.75" customHeight="1" x14ac:dyDescent="0.25">
      <c r="D7" s="56" t="s">
        <v>390</v>
      </c>
      <c r="E7" s="58" t="str">
        <f>_xlfn.XLOOKUP($E5,Tendencias!$D$17:$D$352,Tendencias!$R$17:$R$352)</f>
        <v>KLBN4 está em tendência de baixa pela média de 200 dias, a parece ter completado movimento de repique de alta de curto prazo e pode estar retomando o movimento baixista. Abaixo dos 3,45 pode seguir em queda na direção dos suportes 3,33 ou 3,26. Teria sinal de repique altista fechando acima dos 3,53 mirando resistências em 3,65 ou 3,85.</v>
      </c>
      <c r="F7" s="57">
        <f>_xlfn.XLOOKUP($E5,Tendencias!$D$17:$D$352,Tendencias!$E$17:$E$352)</f>
        <v>4</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Tendencias</vt:lpstr>
      <vt:lpstr>Consulta</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2026-07-15T22:16:38Z</cp:lastPrinted>
  <dcterms:created xsi:type="dcterms:W3CDTF">2020-05-21T15:06:06Z</dcterms:created>
  <dcterms:modified xsi:type="dcterms:W3CDTF">2026-07-15T22:16:46Z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1465151611</vt:lpwstr>
  </property>
  <property fmtid="{D5CDD505-2E9C-101B-9397-08002B2CF9AE}" pid="3" name="EcoUpdateMessage">
    <vt:lpwstr>2026/06/05-18:33:31</vt:lpwstr>
  </property>
  <property fmtid="{D5CDD505-2E9C-101B-9397-08002B2CF9AE}" pid="4" name="EcoUpdateStatus">
    <vt:lpwstr>2026-06-03=BRA:St,ME,TP;GBR:St,ME|2026-06-04=BRA:Fd;USA:St;ARG:St,ME,Fd,TP;MEX:St,ME,Fd,TP;CHL:St,ME,Fd;COL:St,ME;PER:St,ME,Fd;SAU:St|2026-06-05=USA:ME|2022-10-17=USA:TP|2021-11-17=CHL:TP|2014-02-26=VEN:St|2002-11-08=JPN:St|2016-08-18=NNN:St|2026-04-07=COL:Fd|2026-04-15=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