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0" documentId="8_{5901F11C-CB40-4C2C-BA06-CF63F244E753}" xr6:coauthVersionLast="47" xr6:coauthVersionMax="47" xr10:uidLastSave="{00000000-0000-0000-0000-000000000000}"/>
  <bookViews>
    <workbookView xWindow="1395" yWindow="0" windowWidth="23070" windowHeight="15240" xr2:uid="{00000000-000D-0000-FFFF-FFFF00000000}"/>
  </bookViews>
  <sheets>
    <sheet name="Tendencias" sheetId="1" r:id="rId1"/>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X18" i="1"/>
  <c r="W18" i="1" s="1"/>
  <c r="W10" i="1"/>
  <c r="U9" i="1"/>
  <c r="X7" i="1"/>
  <c r="W7" i="1"/>
  <c r="W3" i="1" l="1"/>
  <c r="U10" i="1"/>
  <c r="Y4" i="1" s="1"/>
  <c r="X10" i="1"/>
  <c r="X3" i="1" s="1"/>
  <c r="Y3" i="1" s="1"/>
  <c r="W9" i="1"/>
  <c r="Z7" i="1"/>
  <c r="W8" i="1" s="1"/>
  <c r="X8" i="1" l="1"/>
</calcChain>
</file>

<file path=xl/sharedStrings.xml><?xml version="1.0" encoding="utf-8"?>
<sst xmlns="http://schemas.openxmlformats.org/spreadsheetml/2006/main" count="1246" uniqueCount="712">
  <si>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</si>
  <si>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</si>
  <si>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</si>
  <si>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</si>
  <si>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</si>
  <si>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</si>
  <si>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</si>
  <si>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</si>
  <si>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</si>
  <si>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</si>
  <si>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</si>
  <si>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</si>
  <si>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</si>
  <si>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</si>
  <si>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</si>
  <si>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</si>
  <si>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</si>
  <si>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</si>
  <si>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</si>
  <si>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</si>
  <si>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</si>
  <si>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</si>
  <si>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</si>
  <si>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</si>
  <si>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</si>
  <si>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</si>
  <si>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</si>
  <si>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</si>
  <si>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</si>
  <si>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</si>
  <si>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</si>
  <si>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</si>
  <si>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</si>
  <si>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</si>
  <si>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</si>
  <si>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</si>
  <si>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</si>
  <si>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</si>
  <si>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</si>
  <si>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</si>
  <si>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</si>
  <si>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</si>
  <si>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</si>
  <si>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</si>
  <si>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</si>
  <si>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</si>
  <si>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</si>
  <si>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</si>
  <si>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</si>
  <si>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</si>
  <si>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</si>
  <si>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</si>
  <si>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</si>
  <si>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</si>
  <si>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</si>
  <si>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</si>
  <si>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</si>
  <si>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</si>
  <si>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</si>
  <si>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</si>
  <si>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</si>
  <si>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</si>
  <si>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</si>
  <si>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</si>
  <si>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</si>
  <si>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</si>
  <si>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</si>
  <si>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</si>
  <si>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</si>
  <si>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</si>
  <si>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</si>
  <si>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</si>
  <si>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</si>
  <si>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</si>
  <si>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</si>
  <si>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</si>
  <si>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</si>
  <si>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</si>
  <si>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</si>
  <si>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</si>
  <si>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</si>
  <si>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</si>
  <si>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</si>
  <si>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</si>
  <si>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</si>
  <si>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</si>
  <si>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</si>
  <si>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</si>
  <si>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</si>
  <si>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</si>
  <si>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</si>
  <si>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</si>
  <si>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</si>
  <si>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</si>
  <si>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</si>
  <si>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</si>
  <si>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</si>
  <si>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</si>
  <si>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</si>
  <si>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</si>
  <si>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</si>
  <si>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</si>
  <si>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</si>
  <si>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</si>
  <si>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</si>
  <si>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</si>
  <si>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</si>
  <si>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</si>
  <si>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</si>
  <si>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</si>
  <si>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</si>
  <si>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</si>
  <si>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</si>
  <si>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</si>
  <si>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</si>
  <si>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</si>
  <si>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</si>
  <si>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</si>
  <si>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</si>
  <si>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</si>
  <si>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</si>
  <si>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</si>
  <si>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</si>
  <si>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</si>
  <si>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</si>
  <si>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</si>
  <si>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</si>
  <si>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</si>
  <si>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</si>
  <si>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</si>
  <si>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</si>
  <si>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</si>
  <si>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</si>
  <si>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</si>
  <si>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</si>
  <si>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</si>
  <si>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</si>
  <si>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</si>
  <si>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</si>
  <si>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</si>
  <si>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</si>
  <si>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</si>
  <si>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</si>
  <si>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</si>
  <si>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</si>
  <si>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</si>
  <si>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</si>
  <si>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</si>
  <si>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</si>
  <si>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</si>
  <si>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</si>
  <si>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</si>
  <si>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</si>
  <si>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</si>
  <si>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</si>
  <si>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</si>
  <si>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</si>
  <si>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</si>
  <si>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</si>
  <si>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</si>
  <si>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</si>
  <si>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</si>
  <si>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</si>
  <si>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</si>
  <si>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</si>
  <si>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</si>
  <si>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</si>
  <si>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</si>
  <si>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</si>
  <si>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</si>
  <si>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</si>
  <si>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</si>
  <si>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</si>
  <si>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</si>
  <si>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</si>
  <si>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</si>
  <si>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</si>
  <si>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</si>
  <si>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</si>
  <si>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</si>
  <si>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</si>
  <si>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</si>
  <si>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</si>
  <si>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</si>
  <si>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</si>
  <si>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</si>
  <si>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</si>
  <si>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</si>
  <si>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</si>
  <si>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</si>
  <si>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</si>
  <si>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</si>
  <si>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</si>
  <si>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</si>
  <si>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</si>
  <si>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</si>
  <si>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</si>
  <si>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</si>
  <si>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</si>
  <si>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</si>
  <si>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</si>
  <si>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</si>
  <si>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</si>
  <si>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</si>
  <si>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</si>
  <si>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</si>
  <si>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</si>
  <si>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</si>
  <si>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</si>
  <si>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</si>
  <si>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</si>
  <si>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</si>
  <si>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</si>
  <si>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</si>
  <si>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</si>
  <si>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</si>
  <si>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</si>
  <si>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</si>
  <si>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</si>
  <si>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</si>
  <si>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</si>
  <si>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</si>
  <si>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</si>
  <si>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</si>
  <si>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</si>
  <si>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</si>
  <si>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</si>
  <si>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</si>
  <si>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</si>
  <si>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</si>
  <si>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</si>
  <si>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</si>
  <si>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</si>
  <si>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</si>
  <si>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</si>
  <si>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</si>
  <si>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</si>
  <si>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</si>
  <si>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</si>
  <si>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</si>
  <si>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</si>
  <si>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</si>
  <si>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</si>
  <si>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</si>
  <si>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</si>
  <si>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</si>
  <si>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</si>
  <si>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</si>
  <si>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</si>
  <si>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</si>
  <si>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</si>
  <si>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</si>
  <si>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</si>
  <si>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</si>
  <si>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</si>
  <si>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</si>
  <si>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</si>
  <si>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</si>
  <si>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</si>
  <si>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</si>
  <si>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</si>
  <si>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</si>
  <si>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</si>
  <si>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</si>
  <si>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</si>
  <si>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</si>
  <si>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</si>
  <si>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</si>
  <si>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</si>
  <si>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</si>
  <si>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</si>
  <si>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</si>
  <si>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</si>
  <si>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</si>
  <si>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</si>
  <si>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</si>
  <si>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</si>
  <si>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</si>
  <si>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</si>
  <si>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</si>
  <si>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</si>
  <si>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</si>
  <si>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</si>
  <si>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</si>
  <si>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</si>
  <si>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</si>
  <si>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</si>
  <si>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</si>
  <si>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</si>
  <si>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</si>
  <si>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</si>
  <si>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</si>
  <si>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</si>
  <si>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</si>
  <si>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</si>
  <si>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</si>
  <si>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</si>
  <si>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</si>
  <si>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</si>
  <si>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</si>
  <si>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</si>
  <si>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</si>
  <si>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</si>
  <si>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</si>
  <si>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</si>
  <si>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</si>
  <si>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</si>
  <si>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</si>
  <si>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</si>
  <si>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</si>
  <si>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</si>
  <si>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</si>
  <si>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</si>
  <si>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</si>
  <si>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</si>
  <si>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</si>
  <si>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</si>
  <si>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</si>
  <si>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</si>
  <si>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</si>
  <si>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</si>
  <si>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</si>
  <si>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</si>
  <si>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</si>
  <si>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</si>
  <si>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</si>
  <si>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</si>
  <si>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</si>
  <si>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</si>
  <si>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</si>
  <si>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</si>
  <si>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</si>
  <si>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</si>
  <si>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</si>
  <si>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</si>
  <si>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</si>
  <si>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</si>
  <si>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</si>
  <si>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</si>
  <si>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</si>
  <si>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</si>
  <si>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</si>
  <si>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</si>
  <si>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</si>
  <si>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</si>
  <si>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</si>
  <si>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</si>
  <si>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</si>
  <si>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</si>
  <si>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</si>
  <si>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</si>
  <si>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</si>
  <si>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BITH11</t>
  </si>
  <si>
    <t>ETHE11</t>
  </si>
  <si>
    <t>Investo Wrld</t>
  </si>
  <si>
    <t>WRLD11</t>
  </si>
  <si>
    <t>BOVA11</t>
  </si>
  <si>
    <t>Petrorio</t>
  </si>
  <si>
    <t>USIM3</t>
  </si>
  <si>
    <t>Riachuelo</t>
  </si>
  <si>
    <t>Positivo Tec</t>
  </si>
  <si>
    <t>Nota media</t>
  </si>
  <si>
    <t>Rumo S.A.</t>
  </si>
  <si>
    <t>Eli Lilly And Company</t>
  </si>
  <si>
    <t>LILY34</t>
  </si>
  <si>
    <t>Bradsaude</t>
  </si>
  <si>
    <t>SAUD3</t>
  </si>
  <si>
    <t>Pine</t>
  </si>
  <si>
    <t>Etf Brad Bov</t>
  </si>
  <si>
    <t>BOVB11</t>
  </si>
  <si>
    <t>Advanced Micro Devices Inc</t>
  </si>
  <si>
    <t>Eucatex</t>
  </si>
  <si>
    <t>EUCA4</t>
  </si>
  <si>
    <t>Alphabet Inc</t>
  </si>
  <si>
    <t>Hapvida</t>
  </si>
  <si>
    <t>HAPV3</t>
  </si>
  <si>
    <t>Jallesmachad</t>
  </si>
  <si>
    <t>Jpmorgan Chase &amp; Co</t>
  </si>
  <si>
    <t>Micron Technology, Inc</t>
  </si>
  <si>
    <t>Strategy Inc</t>
  </si>
  <si>
    <t>Hashdex Btcn</t>
  </si>
  <si>
    <t>Hashdex Eth</t>
  </si>
  <si>
    <t>Hashdex Nci</t>
  </si>
  <si>
    <t>HASH11</t>
  </si>
  <si>
    <t>Ishares Bova Ci</t>
  </si>
  <si>
    <t>Petzcobasi</t>
  </si>
  <si>
    <t>NotaBDR</t>
  </si>
  <si>
    <t>Priner</t>
  </si>
  <si>
    <t>Marvell Technology Group Ltd</t>
  </si>
  <si>
    <t>M2RV34</t>
  </si>
  <si>
    <t>Brasilagro</t>
  </si>
  <si>
    <t>AGRO3</t>
  </si>
  <si>
    <t>iShares Bitcoin Trust</t>
  </si>
  <si>
    <t>IBIT39</t>
  </si>
  <si>
    <t>Porto Seguro</t>
  </si>
  <si>
    <t>Qualicorp</t>
  </si>
  <si>
    <t>Planoeplano</t>
  </si>
  <si>
    <t>Compass Gas</t>
  </si>
  <si>
    <t>PASS3</t>
  </si>
  <si>
    <t>Cruzeiro Edu</t>
  </si>
  <si>
    <t>CSED3</t>
  </si>
  <si>
    <t>Helbor</t>
  </si>
  <si>
    <t>HBOR3</t>
  </si>
  <si>
    <t>The Goldman Sachs Group, Inc</t>
  </si>
  <si>
    <t>GSGI34</t>
  </si>
  <si>
    <t>Fundo Buena Vista II Fundo de Índice</t>
  </si>
  <si>
    <t>QQQI11</t>
  </si>
  <si>
    <t>Azul</t>
  </si>
  <si>
    <t>AZUL3</t>
  </si>
  <si>
    <t>Raizen</t>
  </si>
  <si>
    <t>Syn Prop Tec</t>
  </si>
  <si>
    <t>SYNE3</t>
  </si>
  <si>
    <t>TAEE3</t>
  </si>
  <si>
    <t>ITSA3</t>
  </si>
  <si>
    <t>Multilaser</t>
  </si>
  <si>
    <t>MLAS3</t>
  </si>
  <si>
    <t>Randon Part</t>
  </si>
  <si>
    <t>RENT4</t>
  </si>
  <si>
    <t>Quero-Quero</t>
  </si>
  <si>
    <t>Gafisa</t>
  </si>
  <si>
    <t>GFSA3</t>
  </si>
  <si>
    <t>Mercantil</t>
  </si>
  <si>
    <t>BMEB4</t>
  </si>
  <si>
    <t>Rede D Or</t>
  </si>
  <si>
    <t>Taurus Armas</t>
  </si>
  <si>
    <t>TASA4</t>
  </si>
  <si>
    <t>BB Etf Dolar</t>
  </si>
  <si>
    <t>DOLA11</t>
  </si>
  <si>
    <t>Etf BV Spyi</t>
  </si>
  <si>
    <t>SPYI11</t>
  </si>
  <si>
    <t>ativo</t>
  </si>
  <si>
    <t>CMIG3</t>
  </si>
  <si>
    <t>Mater Dei</t>
  </si>
  <si>
    <t>MATD3</t>
  </si>
  <si>
    <t>SANB4</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</si>
  <si>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</si>
  <si>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</si>
  <si>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</si>
  <si>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</si>
  <si>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</si>
  <si>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</si>
  <si>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</si>
  <si>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</si>
  <si>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</si>
  <si>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</si>
  <si>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</si>
  <si>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</si>
  <si>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</si>
  <si>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</si>
  <si>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</si>
  <si>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</si>
  <si>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Nuibovhighbt</t>
  </si>
  <si>
    <t>HIGH11</t>
  </si>
  <si>
    <t>Qr Bitcoin</t>
  </si>
  <si>
    <t>QBTC11</t>
  </si>
  <si>
    <t>Trend Europa</t>
  </si>
  <si>
    <t>EURP11</t>
  </si>
  <si>
    <t>Trend Ibovx</t>
  </si>
  <si>
    <t>BOVX11</t>
  </si>
  <si>
    <t>Trend Nasdaq</t>
  </si>
  <si>
    <t>NASD11</t>
  </si>
  <si>
    <t>Trend Ouro</t>
  </si>
  <si>
    <t>GOLD11</t>
  </si>
  <si>
    <t>BDRs</t>
  </si>
  <si>
    <t>TTEN3 está em clara tendência de baixa pelas médias de 21 e 200 dias e segue em movimento de baixa. Abaixo dos 13,78 pode buscar suportes 13,01 ou 12,24. Teria sinal de repique altista fechando acima dos 14,05 mirando resistências em 16,26 ou 17,79. O IFR sobrevendido alerta para recuperações se superar 14,05</t>
  </si>
  <si>
    <t>ABCB4 está em tendência de alta no longo prazo, teve uma correção no curto prazo, mas pode estar retomando sinal de altas. Acima dos 24,37 pode buscar 25,31 ou 26,36. Abaixo dos 23,6 retomaria sinal de realização mirando suportes em 23,07 ou 22,54.</t>
  </si>
  <si>
    <t>A1MD34 está em tendência de alta pelas médias de 21 e 200 dias e vai mantendo sinal de força altista. Acima dos 350,7 pode buscar projeções nos 391,83 ou 458,39. Teria sinal de realização na perda dos 339,52 mirando os 284,14 ou 263,57. O padrão de volume favorece a alta.</t>
  </si>
  <si>
    <t>ALOS3 está em clara tendência de baixa pelas médias de 21 e 200 dias e segue em movimento de baixa. Abaixo dos 26,17 pode buscar suportes 25,26 ou 24,35. Teria sinal de repique altista fechando acima dos 26,89 mirando resistências em 29,11 ou 30,92.</t>
  </si>
  <si>
    <t>ALPA4 está em tendência de alta pelas médias de 21 e 200 dias e vai mantendo sinal de força altista. Acima dos 13,62 pode buscar projeções nos 14,88 ou 16,92. Teria sinal de realização na perda dos 12,98 mirando os 11,58 ou 10,94.</t>
  </si>
  <si>
    <t>GOGL34 está em tendência de alta pelas médias de 21 e 200 dias, mas começa a dar sinal de possível realização. Abaixo dos 157,11 poderia realizar na direção dos suportes 148,42 ou 142,96. Caso supere os 158,96 retomaria sinal de alta com projeções nos 166,07 ou 176,97.</t>
  </si>
  <si>
    <t>ALUP11 está em clara tendência de baixa pelas médias de 21 e 200 dias e segue em movimento de baixa. Abaixo dos 30,95 pode buscar suportes 30,13 ou 29,32. Teria sinal de repique altista fechando acima dos 31,8 mirando resistências em 33,58 ou 35,2. O IFR sobrevendido alerta para recuperações se superar 31,8</t>
  </si>
  <si>
    <t>AMZO34 está em tendência de alta no longo prazo, teve uma correção no curto prazo, mas pode estar retomando sinal de altas. Acima dos 63,77 pode buscar 69,37 ou 75,51. Abaixo dos 62,31 retomaria sinal de realização mirando suportes em 59,43 ou 56,35.</t>
  </si>
  <si>
    <t>ABEV3 apesar de estar em tendência de alta no longo prazo pela média de 200 dias, no curto prazo está em realização. Abaixo dos 15,95 pode seguir em baixa no curto prazo mirando suportes em 15,65 ou 15,35. Teria sinal de retomada altista fechando acima dos 16,31 mirando resistências em 16,92 ou 17,51.</t>
  </si>
  <si>
    <t>AMER3 está em tendência de baixa pelas médias de 21 e 200 dias, mas começa a dar sinais de repiques de alta. Acima dos 4,43 teria sinal de repique altista mirando resistências nos 5,55 ou 6,31. Já uma perda dos 4,31 traria de volta o sinal de baixa projetando de 3,92 a 3,54. O IFR sobrevendido alerta para recuperações se superar 4,43</t>
  </si>
  <si>
    <t>ANIM3 está em tendência de baixa pelas médias de 21 e 200 dias, mas começa a dar sinais de repiques de alta. Acima dos 2,75 teria sinal de repique altista mirando resistências nos 3,46 ou 3,98. Já uma perda dos 2,61 traria de volta o sinal de baixa projetando de 2,34 a 2,08. O IFR sobrevendido alerta para recuperações se superar 2,75</t>
  </si>
  <si>
    <t>AAPL34 está em tendência de alta pelas médias de 21 e 200 dias e vai mantendo sinal de força altista. Acima dos 77,6 pode buscar projeções nos 82,25 ou 87,78. Teria sinal de realização na perda dos 76,1 mirando os 73,29 ou 70,52.</t>
  </si>
  <si>
    <t>ARML3 está em tendência de baixa pelas médias de 21 e 200 dias, mas começa a dar sinais de repiques de alta. Acima dos 3,03 teria sinal de repique altista mirando resistências nos 3,84 ou 4,41. Já uma perda dos 2,91 traria de volta o sinal de baixa projetando de 2,62 a 2,33. O IFR sobrevendido alerta para recuperações se superar 3,03</t>
  </si>
  <si>
    <t>ASAI3 está em clara tendência de baixa pelas médias de 21 e 200 dias e segue em movimento de baixa. Abaixo dos 7,6 pode buscar suportes 7,04 ou 6,49. Teria sinal de repique altista fechando acima dos 7,78 mirando resistências em 9,39 ou 10,49. O IFR sobrevendido alerta para recuperações se superar 7,78</t>
  </si>
  <si>
    <t>AURA33 está em tendência de alta no longo prazo, teve uma correção no curto prazo, mas pode estar retomando sinal de altas. Acima dos 110,84 pode buscar 132,38 ou 158,07. Abaixo dos 104,47 retomaria sinal de realização mirando suportes em 90,8 ou 77,95.</t>
  </si>
  <si>
    <t>AURE3 está em tendência de baixa pelas médias de 21 e 200 dias, mas começa a dar sinais de repiques de alta. Acima dos 11,33 teria sinal de repique altista mirando resistências nos 12,68 ou 13,61. Já uma perda dos 11,16 traria de volta o sinal de baixa projetando de 10,69 a 10,22. O IFR sobrevendido alerta para recuperações se superar 11,33</t>
  </si>
  <si>
    <t>AXIA3 está em tendência de alta no longo prazo, teve uma correção no curto prazo, mas pode estar retomando sinal de altas. Acima dos 52,08 pode buscar 54,79 ou 57,89. Abaixo dos 49,76 retomaria sinal de realização mirando suportes em 48,2 ou 46,65.</t>
  </si>
  <si>
    <t>AXIA7 está em tendência de baixa pelas médias de 21 e 200 dias, mas começa a dar sinais de repiques de alta. Acima dos 50,78 teria sinal de repique altista mirando resistências nos 52,78 ou 55,72. Já uma perda dos 49,82 traria de volta o sinal de baixa projetando de 48,01 a 46,53.</t>
  </si>
  <si>
    <t>AZUL3 apesar de estar em tendência de baixa no longo prazo pela média de 200 dias, no curto prazo está com sinal de recuperação favorecendo repiques de alta. Acima dos 23,89 pode seguir repique altista na direção resistências nos 30,65 ou 36,86. Caso perca os 20,6 teria sinal de baixa projetando de 17,49 a 14,38. O padrão de volume favorece a alta.</t>
  </si>
  <si>
    <t>AZZA3 está em tendência de baixa pelas médias de 21 e 200 dias, mas começa a dar sinais de repiques de alta. Acima dos 18,19 teria sinal de repique altista mirando resistências nos 21,17 ou 24,3. Já uma perda dos 16,1 traria de volta o sinal de baixa projetando de 14,53 a 12,96.</t>
  </si>
  <si>
    <t>B3SA3 está em tendência de baixa pelas médias de 21 e 200 dias, mas começa a dar sinais de repiques de alta. Acima dos 14,56 teria sinal de repique altista mirando resistências nos 17,43 ou 19,41. Já uma perda dos 14,21 traria de volta o sinal de baixa projetando de 13,21 a 12,22. O IFR sobrevendido alerta para recuperações se superar 14,56</t>
  </si>
  <si>
    <t>BMGB4 está em tendência de alta pelas médias de 21 e 200 dias, mas começa a dar sinal de possível realização. Abaixo dos 5,15 poderia realizar na direção dos suportes 4,82 ou 4,6. Caso supere os 5,52 retomaria sinal de alta com projeções nos 5,95 ou 6,65.</t>
  </si>
  <si>
    <t>BRSR6 está em clara tendência de baixa pelas médias de 21 e 200 dias e segue em movimento de baixa. Abaixo dos 13,59 pode buscar suportes 13,12 ou 12,66. Teria sinal de repique altista fechando acima dos 14,4 mirando resistências em 15,09 ou 16,01. O IFR sobrevendido alerta para recuperações se superar 14,4</t>
  </si>
  <si>
    <t>BBSE3 está em tendência de alta pelas médias de 21 e 200 dias, mas começa a dar sinal de possível realização. Abaixo dos 38,64 poderia realizar na direção dos suportes 34,21 ou 32,38. Caso supere os 40,12 retomaria sinal de alta com projeções nos 43,77 ou 49,68. O IFR sobrecomprado alerta realizações se perder 38,64.</t>
  </si>
  <si>
    <t>BMOB3 está em clara tendência de baixa pelas médias de 21 e 200 dias e segue em movimento de baixa. Abaixo dos 23,11 pode buscar suportes 22,24 ou 21,37. Teria sinal de repique altista fechando acima dos 23,56 mirando resistências em 25,91 ou 27,64.</t>
  </si>
  <si>
    <t>BLAU3 está em tendência de baixa pelas médias de 21 e 200 dias, mas começa a dar sinais de repiques de alta. Acima dos 9,84 teria sinal de repique altista mirando resistências nos 11,42 ou 12,6. Já uma perda dos 9,5 traria de volta o sinal de baixa projetando de 8,9 a 8,31.</t>
  </si>
  <si>
    <t>SOJA3 está em tendência de baixa pelas médias de 21 e 200 dias, mas começa a dar sinais de repiques de alta. Acima dos 5,94 teria sinal de repique altista mirando resistências nos 6,69 ou 7,27. Já uma perda dos 5,75 traria de volta o sinal de baixa projetando de 5,45 a 5,16.</t>
  </si>
  <si>
    <t>BRBI11 está em clara tendência de baixa pelas médias de 21 e 200 dias e segue em movimento de baixa. Abaixo dos 14,49 pode buscar suportes 13,84 ou 13,19. Teria sinal de repique altista fechando acima dos 15,08 mirando resistências em 16,58 ou 17,87.</t>
  </si>
  <si>
    <t>BBDC3 está em clara tendência de baixa pelas médias de 21 e 200 dias e segue em movimento de baixa. Abaixo dos 14,97 pode buscar suportes 14,67 ou 14,37. Teria sinal de repique altista fechando acima dos 15,38 mirando resistências em 15,93 ou 16,52.</t>
  </si>
  <si>
    <t>BBDC4 está em clara tendência de baixa pelas médias de 21 e 200 dias e segue em movimento de baixa. Abaixo dos 17,16 pode buscar suportes 16,81 ou 16,47. Teria sinal de repique altista fechando acima dos 17,59 mirando resistências em 18,27 ou 18,95.</t>
  </si>
  <si>
    <t>BRAP4 está em tendência de alta no longo prazo, teve uma correção no curto prazo, mas pode estar retomando sinal de altas. Acima dos 23,03 pode buscar 23,76 ou 25,25. Abaixo dos 22,6 retomaria sinal de realização mirando suportes em 21,34 ou 20,59.</t>
  </si>
  <si>
    <t>SAUD3 está em tendência de alta pelas médias de 21 e 200 dias e vai mantendo sinal de força altista. Acima dos 13,43 pode buscar projeções nos 14,1 ou 15,24. Teria sinal de realização na perda dos 12,9 mirando os 12,25 ou 11,67. O padrão de volume favorece a alta.</t>
  </si>
  <si>
    <t>BBAS3 está em clara tendência de baixa pelas médias de 21 e 200 dias e segue em movimento de baixa. Abaixo dos 19,42 pode buscar suportes 18,87 ou 18,05. Teria sinal de repique altista fechando acima dos 19,63 mirando resistências em 21,51 ou 23,14.</t>
  </si>
  <si>
    <t>AGRO3 está em tendência de baixa pelas médias de 21 e 200 dias, mas começa a dar sinais de repiques de alta. Acima dos 18,27 teria sinal de repique altista mirando resistências nos 19,25 ou 19,99. Já uma perda dos 18,05 traria de volta o sinal de baixa projetando de 17,67 a 17,3.</t>
  </si>
  <si>
    <t>BRKM5 está em clara tendência de baixa pelas médias de 21 e 200 dias e segue em movimento de baixa. Abaixo dos 6,83 pode buscar suportes 5,1 ou 3,38. Teria sinal de repique altista fechando acima dos 7,58 mirando resistências em 12,4 ou 15,84. O IFR sobrevendido alerta para recuperações se superar 7,58</t>
  </si>
  <si>
    <t>BRAV3 apesar de estar em tendência de alta no longo prazo pela média de 200 dias, no curto prazo está em realização. Abaixo dos 18,58 pode seguir em baixa no curto prazo mirando suportes em 17,67 ou 16,77. Teria sinal de retomada altista fechando acima dos 19,36 mirando resistências em 21,5 ou 23,3. O IFR sobrevendido alerta para recuperações se superar 19,36</t>
  </si>
  <si>
    <t>BPAC11 está em clara tendência de baixa pelas médias de 21 e 200 dias e segue em movimento de baixa. Abaixo dos 50,64 pode buscar suportes 48,73 ou 46,33. Teria sinal de repique altista fechando acima dos 51,12 mirando resistências em 56,48 ou 61,26.</t>
  </si>
  <si>
    <t>CXSE3 está em tendência de alta pelas médias de 21 e 200 dias e vai mantendo sinal de força altista. Acima dos 19,64 pode buscar projeções nos 21,11 ou 23,49. Teria sinal de realização na perda dos 19,18 mirando os 17,26 ou 16,52. O padrão de volume favorece a alta. O IFR sobrecomprado alerta realizações se perder 19,18.</t>
  </si>
  <si>
    <t>CAML3 está em tendência de baixa pelas médias de 21 e 200 dias, mas começa a dar sinais de repiques de alta. Acima dos 4,94 teria sinal de repique altista mirando resistências nos 5,89 ou 6,54. Já uma perda dos 4,83 traria de volta o sinal de baixa projetando de 4,5 a 4,17.</t>
  </si>
  <si>
    <t>BHIA3 está em clara tendência de baixa pelas médias de 21 e 200 dias e segue em movimento de baixa. Abaixo dos 1,12 pode buscar suportes 0,99 ou 0,87. Teria sinal de repique altista fechando acima dos 1,15 mirando resistências em 1,51 ou 1,75. O IFR sobrevendido alerta para recuperações se superar 1,15</t>
  </si>
  <si>
    <t>CBAV3 está em tendência de alta pelas médias de 21 e 200 dias e vai mantendo sinal de força altista. Acima dos 10,78 pode buscar projeções nos 10,9 ou 11,11. Teria sinal de realização na perda dos 10,71 mirando os 10,57 ou 10,5.</t>
  </si>
  <si>
    <t>CEAB3 está em tendência de baixa pelas médias de 21 e 200 dias, mas começa a dar sinais de repiques de alta. Acima dos 9,97 teria sinal de repique altista mirando resistências nos 11,98 ou 13,48. Já uma perda dos 9,54 traria de volta o sinal de baixa projetando de 8,78 a 8,03.</t>
  </si>
  <si>
    <t>CMIG3 apesar de estar em tendência de alta no longo prazo pela média de 200 dias, no curto prazo está em realização. Abaixo dos 15 pode seguir em baixa no curto prazo mirando suportes em 14,56 ou 14,12. Teria sinal de retomada altista fechando acima dos 15,55 mirando resistências em 16,41 ou 17,28. O IFR sobrevendido alerta para recuperações se superar 15,55</t>
  </si>
  <si>
    <t>CMIG4 está em clara tendência de baixa pelas médias de 21 e 200 dias e segue em movimento de baixa. Abaixo dos 10,59 pode buscar suportes 10,34 ou 10,1. Teria sinal de repique altista fechando acima dos 10,82 mirando resistências em 11,37 ou 11,85.</t>
  </si>
  <si>
    <t>COGN3 está em tendência de baixa pelas médias de 21 e 200 dias, mas começa a dar sinais de repiques de alta. Acima dos 2,37 teria sinal de repique altista mirando resistências nos 2,62 ou 2,82. Já uma perda dos 2,29 traria de volta o sinal de baixa projetando de 2,18 a 2,08.</t>
  </si>
  <si>
    <t>CSMG3 está em tendência de alta pelas médias de 21 e 200 dias, mas começa a dar sinal de possível realização. Abaixo dos 56,67 poderia realizar na direção dos suportes 49,36 ou 46,07. Caso supere os 60 retomaria sinal de alta com projeções nos 66,57 ou 77,21.</t>
  </si>
  <si>
    <t>CPLE3 apesar de estar em tendência de alta no longo prazo pela média de 200 dias, no curto prazo está em realização. Abaixo dos 14,54 pode seguir em baixa no curto prazo mirando suportes em 14,14 ou 13,85. Teria sinal de retomada altista fechando acima dos 15,05 mirando resistências em 15,61 ou 16,52.</t>
  </si>
  <si>
    <t>CSAN3 está em tendência de baixa pelas médias de 21 e 200 dias, mas começa a dar sinais de repiques de alta. Acima dos 3,49 teria sinal de repique altista mirando resistências nos 4,4 ou 5,14. Já uma perda dos 3,38 traria de volta o sinal de baixa projetando de 3,2 a 2,82.</t>
  </si>
  <si>
    <t>CPFE3 está em tendência de alta pelas médias de 21 e 200 dias, mas começa a dar sinal de possível realização. Abaixo dos 43,7 poderia realizar na direção dos suportes 42,21 ou 41,3. Caso supere os 45,15 retomaria sinal de alta com projeções nos 46,96 ou 49,9.</t>
  </si>
  <si>
    <t>CSED3 está em tendência de baixa pelas médias de 21 e 200 dias, mas começa a dar sinais de repiques de alta. Acima dos 3,61 teria sinal de repique altista mirando resistências nos 4,47 ou 5,13. Já uma perda dos 3,39 traria de volta o sinal de baixa projetando de 3,05 a 2,72.</t>
  </si>
  <si>
    <t>CMIN3 está em tendência de baixa pelas médias de 21 e 200 dias, mas começa a dar sinais de repiques de alta. Acima dos 4,39 teria sinal de repique altista mirando resistências nos 4,85 ou 5,25. Já uma perda dos 4,2 traria de volta o sinal de baixa projetando de 3,99 a 3,79.</t>
  </si>
  <si>
    <t>CURY3 está em tendência de alta pelas médias de 21 e 200 dias e vai mantendo sinal de força altista. Acima dos 33,9 pode buscar projeções nos 37,17 ou 42,47. Teria sinal de realização na perda dos 32,63 mirando os 28,6 ou 26,96. O padrão de volume favorece a alta.</t>
  </si>
  <si>
    <t>CVCB3 está em clara tendência de baixa pelas médias de 21 e 200 dias e segue em movimento de baixa. Abaixo dos 1,2 pode buscar suportes 1,01 ou 0,82. Teria sinal de repique altista fechando acima dos 1,25 mirando resistências em 1,81 ou 2,18. O IFR sobrevendido alerta para recuperações se superar 1,25</t>
  </si>
  <si>
    <t>CYRE3 apesar de estar em tendência de baixa no longo prazo pela média de 200 dias, no curto prazo está com sinal de recuperação favorecendo repiques de alta. Acima dos 22,85 pode seguir repique altista na direção resistências nos 24,75 ou 27,84. Caso perca os 21,11 teria sinal de baixa projetando de 19,76 a 18,8. O padrão de volume favorece a alta.</t>
  </si>
  <si>
    <t>CYRE4 apesar de estar em tendência de baixa no longo prazo pela média de 200 dias, no curto prazo está com sinal de recuperação favorecendo repiques de alta. Acima dos 21,02 pode seguir repique altista na direção resistências nos 22,79 ou 25,67. Caso perca os 19,35 teria sinal de baixa projetando de 18,14 a 17,25.</t>
  </si>
  <si>
    <t>DASA3 está em clara tendência de baixa pelas médias de 21 e 200 dias e segue em movimento de baixa. Abaixo dos 2,6 pode buscar suportes 2,32 ou 2,05. Teria sinal de repique altista fechando acima dos 2,7 mirando resistências em 3,48 ou 4,02.</t>
  </si>
  <si>
    <t>DESK3 apesar de estar em tendência de alta no longo prazo pela média de 200 dias, no curto prazo está em realização. Abaixo dos 17,17 pode seguir em baixa no curto prazo mirando suportes em 16,77 ou 16,37. Teria sinal de retomada altista fechando acima dos 17,53 mirando resistências em 18,46 ou 19,25.</t>
  </si>
  <si>
    <t>DXCO3 apesar de estar em tendência de baixa no longo prazo pela média de 200 dias, no curto prazo está com sinal de recuperação favorecendo repiques de alta. Acima dos 4,99 pode seguir repique altista na direção resistências nos 5,27 ou 5,73. Caso perca os 4,72 teria sinal de baixa projetando de 4,53 a 4,38.</t>
  </si>
  <si>
    <t>PNVL3 está em tendência de baixa pelas médias de 21 e 200 dias, mas começa a dar sinais de repiques de alta. Acima dos 10,9 teria sinal de repique altista mirando resistências nos 12,07 ou 13,09. Já uma perda dos 10,41 traria de volta o sinal de baixa projetando de 9,89 a 9,38.</t>
  </si>
  <si>
    <t>DIRR3 apesar de estar em tendência de baixa no longo prazo pela média de 200 dias, no curto prazo está com sinal de recuperação favorecendo repiques de alta. Acima dos 14,06 pode seguir repique altista na direção resistências nos 15,22 ou 17,1. Caso perca os 13,32 teria sinal de baixa projetando de 12,18 a 11,59.</t>
  </si>
  <si>
    <t>ECOR3 está em tendência de baixa pelas médias de 21 e 200 dias, mas começa a dar sinais de repiques de alta. Acima dos 6,89 teria sinal de repique altista mirando resistências nos 8,13 ou 9,04. Já uma perda dos 6,65 traria de volta o sinal de baixa projetando de 6,19 a 5,73.</t>
  </si>
  <si>
    <t>LILY34 está em tendência de alta pelas médias de 21 e 200 dias, mas começa a dar sinal de possível realização. Abaixo dos 187,02 poderia realizar na direção dos suportes 174,21 ou 164,94. Caso supere os 190,4 retomaria sinal de alta com projeções nos 204,19 ou 222,71.</t>
  </si>
  <si>
    <t>EMBJ3 apesar de estar em tendência de baixa no longo prazo pela média de 200 dias, no curto prazo está com sinal de recuperação favorecendo repiques de alta. Acima dos 80,95 pode seguir repique altista na direção resistências nos 88,29 ou 100,17. Caso perca os 78,65 teria sinal de baixa projetando de 69,07 a 65,39.</t>
  </si>
  <si>
    <t>ENGI11 está em clara tendência de baixa pelas médias de 21 e 200 dias e segue em movimento de baixa. Abaixo dos 45,25 pode buscar suportes 44,02 ou 42,8. Teria sinal de repique altista fechando acima dos 45,75 mirando resistências em 49,2 ou 51,64.</t>
  </si>
  <si>
    <t>ENEV3 está em tendência de alta no longo prazo, teve uma correção no curto prazo, mas pode estar retomando sinal de altas. Acima dos 24,52 pode buscar 25,79 ou 27,16. Abaixo dos 23,56 retomaria sinal de realização mirando suportes em 22,87 ou 22,18.</t>
  </si>
  <si>
    <t>EGIE3 está em tendência de alta pelas médias de 21 e 200 dias, mas começa a dar sinal de possível realização. Abaixo dos 33,43 poderia realizar na direção dos suportes 31,95 ou 30,71. Caso supere os 34,28 retomaria sinal de alta com projeções nos 35,94 ou 38,4.</t>
  </si>
  <si>
    <t>EQTL3 está em tendência de baixa pelas médias de 21 e 200 dias, mas começa a dar sinais de repiques de alta. Acima dos 37,07 teria sinal de repique altista mirando resistências nos 39,81 ou 41,92. Já uma perda dos 36,39 traria de volta o sinal de baixa projetando de 35,33 a 34,27.</t>
  </si>
  <si>
    <t>EUCA4 apesar de estar em tendência de alta no longo prazo pela média de 200 dias, no curto prazo está em realização. Abaixo dos 24,16 pode seguir em baixa no curto prazo mirando suportes em 22,96 ou 21,76. Teria sinal de retomada altista fechando acima dos 25,45 mirando resistências em 28,03 ou 30,42.</t>
  </si>
  <si>
    <t>EVEN3 apesar de estar em tendência de baixa no longo prazo pela média de 200 dias, no curto prazo está com sinal de recuperação favorecendo repiques de alta. Acima dos 5,63 pode seguir repique altista na direção resistências nos 5,98 ou 6,44. Caso perca os 5,51 teria sinal de baixa projetando de 5,23 a 4,99.</t>
  </si>
  <si>
    <t>EZTC3 está em tendência de baixa pelas médias de 21 e 200 dias, mas começa a dar sinais de repiques de alta. Acima dos 12,95 teria sinal de repique altista mirando resistências nos 13,63 ou 14,53. Já uma perda dos 12,16 traria de volta o sinal de baixa projetando de 11,7 a 11,25.</t>
  </si>
  <si>
    <t>FESA4 está em tendência de baixa pelas médias de 21 e 200 dias, mas começa a dar sinais de repiques de alta. Acima dos 6,11 teria sinal de repique altista mirando resistências nos 6,49 ou 6,81. Já uma perda dos 5,96 traria de volta o sinal de baixa projetando de 5,79 a 5,63.</t>
  </si>
  <si>
    <t>FLRY3 está em tendência de baixa pelas médias de 21 e 200 dias, mas começa a dar sinais de repiques de alta. Acima dos 14,95 teria sinal de repique altista mirando resistências nos 16,4 ou 17,69. Já uma perda dos 14,75 traria de volta o sinal de baixa projetando de 14,31 a 13,66.</t>
  </si>
  <si>
    <t>FRAS3 está em clara tendência de baixa pelas médias de 21 e 200 dias e segue em movimento de baixa. Abaixo dos 21,2 pode buscar suportes 20,58 ou 19,96. Teria sinal de repique altista fechando acima dos 21,51 mirando resistências em 23,2 ou 24,43.</t>
  </si>
  <si>
    <t>GFSA3 está em tendência de baixa pela média de 200 dias, a parece ter completado movimento de repique de alta de curto prazo e pode estar retomando o movimento baixista. Abaixo dos 1,19 pode seguir em queda na direção dos suportes 0,96 ou 0,78. Teria sinal de repique altista fechando acima dos 1,52 mirando resistências em 1,86 ou 2,42.</t>
  </si>
  <si>
    <t>GGBR4 está em tendência de alta no longo prazo, teve uma correção no curto prazo, mas pode estar retomando sinal de altas. Acima dos 21,99 pode buscar 24,65 ou 26,57. Abaixo dos 21,54 retomaria sinal de realização mirando suportes em 20,57 ou 19,61. O IFR sobrevendido alerta para recuperações se superar 21,99</t>
  </si>
  <si>
    <t>GOAU4 está em tendência de alta no longo prazo, teve uma correção no curto prazo, mas pode estar retomando sinal de altas. Acima dos 9,68 pode buscar 10,77 ou 11,57. Abaixo dos 9,47 retomaria sinal de realização mirando suportes em 9,06 ou 8,66.</t>
  </si>
  <si>
    <t>GGPS3 está em clara tendência de baixa pelas médias de 21 e 200 dias e segue em movimento de baixa. Abaixo dos 11,12 pode buscar suportes 10,43 ou 9,74. Teria sinal de repique altista fechando acima dos 11,32 mirando resistências em 13,34 ou 14,71. O IFR sobrevendido alerta para recuperações se superar 11,32</t>
  </si>
  <si>
    <t>GRND3 está em tendência de baixa pelas médias de 21 e 200 dias, mas começa a dar sinais de repiques de alta. Acima dos 3,9 teria sinal de repique altista mirando resistências nos 4,09 ou 4,28. Já uma perda dos 3,77 traria de volta o sinal de baixa projetando de 3,67 a 3,57.</t>
  </si>
  <si>
    <t>GMAT3 está em tendência de baixa pelas médias de 21 e 200 dias, mas começa a dar sinais de repiques de alta. Acima dos 3,9 teria sinal de repique altista mirando resistências nos 4,49 ou 4,92. Já uma perda dos 3,79 traria de volta o sinal de baixa projetando de 3,57 a 3,35.</t>
  </si>
  <si>
    <t>SBFG3 está em tendência de baixa pelas médias de 21 e 200 dias, mas começa a dar sinais de repiques de alta. Acima dos 10,05 teria sinal de repique altista mirando resistências nos 11,85 ou 13,21. Já uma perda dos 9,64 traria de volta o sinal de baixa projetando de 8,95 a 8,27.</t>
  </si>
  <si>
    <t>HBOR3 está em tendência de baixa pelas médias de 21 e 200 dias, mas começa a dar sinais de repiques de alta. Acima dos 2,28 teria sinal de repique altista mirando resistências nos 2,54 ou 2,8. Já uma perda dos 2,11 traria de volta o sinal de baixa projetando de 1,97 a 1,84.</t>
  </si>
  <si>
    <t>HBSA3 está em tendência de baixa pela média de 200 dias, a parece ter completado movimento de repique de alta de curto prazo e pode estar retomando o movimento baixista. Abaixo dos 3,43 pode seguir em queda na direção dos suportes 2,91 ou 2,67. Teria sinal de repique altista fechando acima dos 3,66 mirando resistências em 4,12 ou 4,87.</t>
  </si>
  <si>
    <t>HYPE3 está em tendência de baixa pelas médias de 21 e 200 dias, mas começa a dar sinais de repiques de alta. Acima dos 20,33 teria sinal de repique altista mirando resistências nos 23,05 ou 25. Já uma perda dos 19,88 traria de volta o sinal de baixa projetando de 18,9 a 17,92.</t>
  </si>
  <si>
    <t>IGTI11 está em tendência de baixa pelas médias de 21 e 200 dias, mas começa a dar sinais de repiques de alta. Acima dos 23,89 teria sinal de repique altista mirando resistências nos 26,68 ou 28,75. Já uma perda dos 23,32 traria de volta o sinal de baixa projetando de 22,28 a 21,24.</t>
  </si>
  <si>
    <t>ITLC34 está em tendência de alta pelas médias de 21 e 200 dias e vai mantendo sinal de força altista. Acima dos 116,46 pode buscar projeções nos 136,07 ou 167,81. Teria sinal de realização na perda dos 113,82 mirando os 84,72 ou 74,91. O padrão de volume favorece a alta.</t>
  </si>
  <si>
    <t>INTB3 apesar de estar em tendência de alta no longo prazo pela média de 200 dias, no curto prazo está em realização. Abaixo dos 12,36 pode seguir em baixa no curto prazo mirando suportes em 11,71 ou 11,06. Teria sinal de retomada altista fechando acima dos 13,09 mirando resistências em 14,46 ou 15,75.</t>
  </si>
  <si>
    <t>INBR32 está em tendência de baixa pelas médias de 21 e 200 dias, mas começa a dar sinais de repiques de alta. Acima dos 28,4 teria sinal de repique altista mirando resistências nos 32,99 ou 36,11. Já uma perda dos 27,94 traria de volta o sinal de baixa projetando de 26,37 a 24,81.</t>
  </si>
  <si>
    <t>MYPK3 apesar de estar em tendência de baixa no longo prazo pela média de 200 dias, no curto prazo está com sinal de recuperação favorecendo repiques de alta. Acima dos 9,56 pode seguir repique altista na direção resistências nos 10,15 ou 11,12. Caso perca os 8,92 teria sinal de baixa projetando de 8,59 a 8,29. O padrão de volume favorece a alta.</t>
  </si>
  <si>
    <t>RANI3 está em tendência de baixa pelas médias de 21 e 200 dias, mas começa a dar sinais de repiques de alta. Acima dos 7,9 teria sinal de repique altista mirando resistências nos 8,12 ou 8,36. Já uma perda dos 7,72 traria de volta o sinal de baixa projetando de 7,59 a 7,47.</t>
  </si>
  <si>
    <t>IRBR3 está em tendência de alta pelas médias de 21 e 200 dias e vai mantendo sinal de força altista. Acima dos 53,08 pode buscar projeções nos 54,84 ou 57,69. Teria sinal de realização na perda dos 51,5 mirando os 50,23 ou 49,34.</t>
  </si>
  <si>
    <t>ISAE4 está em tendência de alta pelas médias de 21 e 200 dias, mas começa a dar sinal de possível realização. Abaixo dos 27,5 poderia realizar na direção dos suportes 26,57 ou 25,99. Caso supere os 28,44 retomaria sinal de alta com projeções nos 29,59 ou 31,46.</t>
  </si>
  <si>
    <t>ITSA3 está em tendência de alta pelas médias de 21 e 200 dias, mas começa a dar sinal de possível realização. Abaixo dos 12,85 poderia realizar na direção dos suportes 12,41 ou 12,15. Caso supere os 13,24 retomaria sinal de alta com projeções nos 13,75 ou 14,58.</t>
  </si>
  <si>
    <t>ITSA4 está em tendência de alta pelas médias de 21 e 200 dias, mas começa a dar sinal de possível realização. Abaixo dos 12,7 poderia realizar na direção dos suportes 12,24 ou 11,95. Caso supere os 13,17 retomaria sinal de alta com projeções nos 13,74 ou 14,67.</t>
  </si>
  <si>
    <t>ITUB3 está em tendência de alta pelas médias de 21 e 200 dias, mas começa a dar sinal de possível realização. Abaixo dos 41,81 poderia realizar na direção dos suportes 39,27 ou 38,11. Caso supere os 43 retomaria sinal de alta com projeções nos 45,3 ou 49,03.</t>
  </si>
  <si>
    <t>ITUB4 está em tendência de alta pelas médias de 21 e 200 dias, mas começa a dar sinal de possível realização. Abaixo dos 39,76 poderia realizar na direção dos suportes 38,08 ou 37,1. Caso supere os 40,37 retomaria sinal de alta com projeções nos 41,25 ou 43,2.</t>
  </si>
  <si>
    <t>JALL3 está em tendência de baixa pelas médias de 21 e 200 dias, mas começa a dar sinais de repiques de alta. Acima dos 2,26 teria sinal de repique altista mirando resistências nos 2,88 ou 3,37. Já uma perda dos 2,08 traria de volta o sinal de baixa projetando de 1,83 a 1,58. O IFR sobrevendido alerta para recuperações se superar 2,26</t>
  </si>
  <si>
    <t>JBSS32 está em clara tendência de baixa pelas médias de 21 e 200 dias e segue em movimento de baixa. Abaixo dos 59,51 pode buscar suportes 56,93 ou 54,36. Teria sinal de repique altista fechando acima dos 62,35 mirando resistências em 67,84 ou 72,98.</t>
  </si>
  <si>
    <t>JHSF3 está em tendência de alta no longo prazo, teve uma correção no curto prazo, mas pode estar retomando sinal de altas. Acima dos 10,68 pode buscar 11,7 ou 12,53. Abaixo dos 10,35 retomaria sinal de realização mirando suportes em 9,93 ou 9,51.</t>
  </si>
  <si>
    <t>JPMC34 está em tendência de alta pelas médias de 21 e 200 dias e vai mantendo sinal de força altista. Acima dos 168,83 pode buscar projeções nos 173,74 ou 189,57. Teria sinal de realização na perda dos 165,98 mirando os 148,11 ou 140,19. O IFR sobrecomprado alerta realizações se perder 165,98.</t>
  </si>
  <si>
    <t>JSLG3 está em clara tendência de baixa pelas médias de 21 e 200 dias e segue em movimento de baixa. Abaixo dos 5,33 pode buscar suportes 4,78 ou 4,24. Teria sinal de repique altista fechando acima dos 5,54 mirando resistências em 7,08 ou 8,16.</t>
  </si>
  <si>
    <t>KEPL3 está em tendência de baixa pelas médias de 21 e 200 dias, mas começa a dar sinais de repiques de alta. Acima dos 6,5 teria sinal de repique altista mirando resistências nos 7,17 ou 7,76. Já uma perda dos 6,2 traria de volta o sinal de baixa projetando de 5,9 a 5,6.</t>
  </si>
  <si>
    <t>KLBN3 está em tendência de baixa pela média de 200 dias, a parece ter completado movimento de repique de alta de curto prazo e pode estar retomando o movimento baixista. Abaixo dos 3,38 pode seguir em queda na direção dos suportes 3,28 ou 3,2. Teria sinal de repique altista fechando acima dos 3,51 mirando resistências em 3,65 ou 3,88.</t>
  </si>
  <si>
    <t>KLBN4 apesar de estar em tendência de baixa no longo prazo pela média de 200 dias, no curto prazo está com sinal de recuperação favorecendo repiques de alta. Acima dos 3,53 pode seguir repique altista na direção resistências nos 3,69 ou 3,95. Caso perca os 3,38 teria sinal de baixa projetando de 3,27 a 3,18. O IFR sobrecomprado alerta realizações se perder 3,38.</t>
  </si>
  <si>
    <t>KLBN11 está em tendência de baixa pela média de 200 dias, a parece ter completado movimento de repique de alta de curto prazo e pode estar retomando o movimento baixista. Abaixo dos 16,89 pode seguir em queda na direção dos suportes 16,31 ou 15,97. Teria sinal de repique altista fechando acima dos 17,38 mirando resistências em 18,04 ou 19,11.</t>
  </si>
  <si>
    <t>LAVV3 está em tendência de baixa pelas médias de 21 e 200 dias, mas começa a dar sinais de repiques de alta. Acima dos 10,89 teria sinal de repique altista mirando resistências nos 12,17 ou 13,13. Já uma perda dos 10,61 traria de volta o sinal de baixa projetando de 10,12 a 9,64.</t>
  </si>
  <si>
    <t>LIGT3 apesar de estar em tendência de baixa no longo prazo pela média de 200 dias, no curto prazo está com sinal de recuperação favorecendo repiques de alta. Acima dos 2,85 pode seguir repique altista na direção resistências nos 3,12 ou 3,55. Caso perca os 2,69 teria sinal de baixa projetando de 2,41 a 2,19.</t>
  </si>
  <si>
    <t>RENT3 está em tendência de baixa pelas médias de 21 e 200 dias, mas começa a dar sinais de repiques de alta. Acima dos 40,33 teria sinal de repique altista mirando resistências nos 45,15 ou 48,91. Já uma perda dos 39,05 traria de volta o sinal de baixa projetando de 37,16 a 35,28.</t>
  </si>
  <si>
    <t>RENT4 está em clara tendência de baixa pelas médias de 21 e 200 dias e segue em movimento de baixa. Abaixo dos 38,01 pode buscar suportes 36,25 ou 34,5. Teria sinal de repique altista fechando acima dos 39,24 mirando resistências em 43,68 ou 47,18.</t>
  </si>
  <si>
    <t>LOGG3 está em tendência de alta pelas médias de 21 e 200 dias, mas começa a dar sinal de possível realização. Abaixo dos 26,68 poderia realizar na direção dos suportes 22,49 ou 20,59. Caso supere os 27,14 retomaria sinal de alta com projeções nos 28,63 ou 32,42.</t>
  </si>
  <si>
    <t>LREN3 está em tendência de baixa pelas médias de 21 e 200 dias, mas começa a dar sinais de repiques de alta. Acima dos 14,37 teria sinal de repique altista mirando resistências nos 16,05 ou 17,42. Já uma perda dos 13,82 traria de volta o sinal de baixa projetando de 13,13 a 12,44.</t>
  </si>
  <si>
    <t>LWSA3 apesar de estar em tendência de baixa no longo prazo pela média de 200 dias, no curto prazo está com sinal de recuperação favorecendo repiques de alta. Acima dos 3,75 pode seguir repique altista na direção resistências nos 3,91 ou 4,15. Caso perca os 3,52 teria sinal de baixa projetando de 3,39 a 3,27.</t>
  </si>
  <si>
    <t>MDIA3 está em tendência de baixa pelas médias de 21 e 200 dias, mas começa a dar sinais de repiques de alta. Acima dos 17,63 teria sinal de repique altista mirando resistências nos 20,34 ou 22,22. Já uma perda dos 17,29 traria de volta o sinal de baixa projetando de 16,34 a 15,4. O IFR sobrevendido alerta para recuperações se superar 17,63</t>
  </si>
  <si>
    <t>MGLU3 está em tendência de baixa pelas médias de 21 e 200 dias, mas começa a dar sinais de repiques de alta. Acima dos 4,65 teria sinal de repique altista mirando resistências nos 6,88 ou 8,36. Já uma perda dos 4,47 traria de volta o sinal de baixa projetando de 3,72 a 2,98. O IFR sobrevendido alerta para recuperações se superar 4,65</t>
  </si>
  <si>
    <t>POMO3 está em clara tendência de baixa pelas médias de 21 e 200 dias e segue em movimento de baixa. Abaixo dos 5,61 pode buscar suportes 5,42 ou 5,24. Teria sinal de repique altista fechando acima dos 5,84 mirando resistências em 6,2 ou 6,56.</t>
  </si>
  <si>
    <t>POMO4 está em tendência de baixa pela média de 200 dias, a parece ter completado movimento de repique de alta de curto prazo e pode estar retomando o movimento baixista. Abaixo dos 5,97 pode seguir em queda na direção dos suportes 5,6 ou 5,37. Teria sinal de repique altista fechando acima dos 6,09 mirando resistências em 6,34 ou 6,79.</t>
  </si>
  <si>
    <t>MBRF3 está em clara tendência de baixa pelas médias de 21 e 200 dias e segue em movimento de baixa. Abaixo dos 14,98 pode buscar suportes 14,31 ou 13,64. Teria sinal de repique altista fechando acima dos 15,48 mirando resistências em 17,14 ou 18,47.</t>
  </si>
  <si>
    <t>M2RV34 está em tendência de alta pelas médias de 21 e 200 dias e vai mantendo sinal de força altista. Acima dos 171,15 pode buscar projeções nos 217,11 ou 291,49. Teria sinal de realização na perda dos 157,07 mirando os 96,77 ou 73,78. O IFR sobrecomprado alerta realizações se perder 157,07.</t>
  </si>
  <si>
    <t>MATD3 está em tendência de baixa pelas médias de 21 e 200 dias, mas começa a dar sinais de repiques de alta. Acima dos 4,8 teria sinal de repique altista mirando resistências nos 5,4 ou 5,83. Já uma perda dos 4,69 traria de volta o sinal de baixa projetando de 4,47 a 4,25.</t>
  </si>
  <si>
    <t>CASH3 apesar de estar em tendência de alta no longo prazo pela média de 200 dias, no curto prazo está em realização. Abaixo dos 4,09 pode seguir em baixa no curto prazo mirando suportes em 3,6 ou 3,3. Teria sinal de retomada altista fechando acima dos 4,21 mirando resistências em 4,57 ou 5,16.</t>
  </si>
  <si>
    <t>Melnick</t>
  </si>
  <si>
    <t>MELK3</t>
  </si>
  <si>
    <t>MELK3 apesar de estar em tendência de baixa no longo prazo pela média de 200 dias, no curto prazo está com sinal de recuperação favorecendo repiques de alta. Acima dos 3,25 pode seguir repique altista na direção resistências nos 3,36 ou 3,5. Caso perca os 3,12 teria sinal de baixa projetando de 3,04 a 2,97.</t>
  </si>
  <si>
    <t>MELI34 está em tendência de baixa pela média de 200 dias, a parece ter completado movimento de repique de alta de curto prazo e pode estar retomando o movimento baixista. Abaixo dos 69,53 pode seguir em queda na direção dos suportes 66,4 ou 64,54. Teria sinal de repique altista fechando acima dos 72,4 mirando resistências em 76,1 ou 82,1.</t>
  </si>
  <si>
    <t>BMEB4 está em tendência de alta no longo prazo, teve uma correção no curto prazo, mas pode estar retomando sinal de altas. Acima dos 70,07 pode buscar 85,85 ou 96,5. Abaixo dos 68,61 retomaria sinal de realização mirando suportes em 63,28 ou 57,95.</t>
  </si>
  <si>
    <t>M1TA34 está em tendência de baixa pelas médias de 21 e 200 dias, mas começa a dar sinais de repiques de alta. Acima dos 107,64 teria sinal de repique altista mirando resistências nos 115,92 ou 124,61. Já uma perda dos 105,59 traria de volta o sinal de baixa projetando de 101,85 a 97,5.</t>
  </si>
  <si>
    <t>LEVE3 está em tendência de alta pelas médias de 21 e 200 dias, mas começa a dar sinal de possível realização. Abaixo dos 32,91 poderia realizar na direção dos suportes 31,7 ou 30,91. Caso supere os 33,24 retomaria sinal de alta com projeções nos 34,23 ou 35,79.</t>
  </si>
  <si>
    <t>MUTC34 está em tendência de alta pelas médias de 21 e 200 dias, mas começa a dar sinal de possível realização. Abaixo dos 960 poderia realizar na direção dos suportes 624,93 ou 512,12. Caso supere os 990 retomaria sinal de alta com projeções nos 1215,61 ou 1580,68. O IFR sobrecomprado alerta realizações se perder 960.</t>
  </si>
  <si>
    <t>MSFT34 está em tendência de baixa pelas médias de 21 e 200 dias, mas começa a dar sinais de repiques de alta. Acima dos 82,64 teria sinal de repique altista mirando resistências nos 97,94 ou 108,99. Já uma perda dos 80,05 traria de volta o sinal de baixa projetando de 74,52 a 68,99.</t>
  </si>
  <si>
    <t>MILS3 está em tendência de alta pelas médias de 21 e 200 dias, mas começa a dar sinal de possível realização. Abaixo dos 15,23 poderia realizar na direção dos suportes 13,08 ou 12,36. Caso supere os 15,41 retomaria sinal de alta com projeções nos 16,84 ou 19,17.</t>
  </si>
  <si>
    <t>BEEF3 está em clara tendência de baixa pelas médias de 21 e 200 dias e segue em movimento de baixa. Abaixo dos 3,42 pode buscar suportes 3,19 ou 2,96. Teria sinal de repique altista fechando acima dos 3,72 mirando resistências em 4,16 ou 4,61.</t>
  </si>
  <si>
    <t>MOTV3 está em clara tendência de baixa pelas médias de 21 e 200 dias e segue em movimento de baixa. Abaixo dos 13,54 pode buscar suportes 13,09 ou 12,65. Teria sinal de repique altista fechando acima dos 13,79 mirando resistências em 14,98 ou 15,86. O IFR sobrevendido alerta para recuperações se superar 13,79</t>
  </si>
  <si>
    <t>MDNE3 está em tendência de alta pelas médias de 21 e 200 dias e vai mantendo sinal de força altista. Acima dos 27,44 pode buscar projeções nos 28,63 ou 30,58. Teria sinal de realização na perda dos 26,88 mirando os 25,46 ou 24,48.</t>
  </si>
  <si>
    <t>MOVI3 está em tendência de baixa pelas médias de 21 e 200 dias, mas começa a dar sinais de repiques de alta. Acima dos 9,1 teria sinal de repique altista mirando resistências nos 10,56 ou 11,69. Já uma perda dos 8,73 traria de volta o sinal de baixa projetando de 8,16 a 7,59.</t>
  </si>
  <si>
    <t>MRVE3 está em tendência de baixa pelas médias de 21 e 200 dias, mas começa a dar sinais de repiques de alta. Acima dos 4,96 teria sinal de repique altista mirando resistências nos 6,34 ou 7,27. Já uma perda dos 4,83 traria de volta o sinal de baixa projetando de 4,36 a 3,89. O IFR sobrevendido alerta para recuperações se superar 4,96</t>
  </si>
  <si>
    <t>MLAS3 está em tendência de alta pelas médias de 21 e 200 dias, mas começa a dar sinal de possível realização. Abaixo dos 1,64 poderia realizar na direção dos suportes 1,48 ou 1,36. Caso supere os 1,73 retomaria sinal de alta com projeções nos 1,86 ou 2,09.</t>
  </si>
  <si>
    <t>MULT3 está em clara tendência de baixa pelas médias de 21 e 200 dias e segue em movimento de baixa. Abaixo dos 27,51 pode buscar suportes 26,59 ou 25,67. Teria sinal de repique altista fechando acima dos 28,41 mirando resistências em 30,48 ou 32,31.</t>
  </si>
  <si>
    <t>NATU3 está em tendência de baixa pelas médias de 21 e 200 dias, mas começa a dar sinais de repiques de alta. Acima dos 7,62 teria sinal de repique altista mirando resistências nos 10,6 ou 12,6. Já uma perda dos 7,36 traria de volta o sinal de baixa projetando de 6,35 a 5,35. O IFR sobrevendido alerta para recuperações se superar 7,62</t>
  </si>
  <si>
    <t>Neogrid</t>
  </si>
  <si>
    <t>NGRD3</t>
  </si>
  <si>
    <t>NGRD3 está em tendência de alta pelas médias de 21 e 200 dias e vai mantendo sinal de força altista. Acima dos 34,27 pode buscar projeções nos 36,78 ou 40,85. Teria sinal de realização na perda dos 33,82 mirando os 30,2 ou 28,94. O IFR sobrecomprado alerta realizações se perder 33,82.</t>
  </si>
  <si>
    <t>ROXO34 está em tendência de baixa pela média de 200 dias, a parece ter completado movimento de repique de alta de curto prazo e pode estar retomando o movimento baixista. Abaixo dos 10,92 pode seguir em queda na direção dos suportes 9,47 ou 8,87. Teria sinal de repique altista fechando acima dos 11,39 mirando resistências em 12,57 ou 14,49.</t>
  </si>
  <si>
    <t>NVDC34 está em tendência de alta pelas médias de 21 e 200 dias, mas começa a dar sinal de possível realização. Abaixo dos 22,38 poderia realizar na direção dos suportes 21,36 ou 20,46. Caso supere os 22,72 retomaria sinal de alta com projeções nos 24,26 ou 26,05.</t>
  </si>
  <si>
    <t>OPCT3 apesar de estar em tendência de alta no longo prazo pela média de 200 dias, no curto prazo está em realização. Abaixo dos 9,77 pode seguir em baixa no curto prazo mirando suportes em 9,43 ou 9,09. Teria sinal de retomada altista fechando acima dos 10,12 mirando resistências em 10,87 ou 11,54.</t>
  </si>
  <si>
    <t>ONCO3 apesar de estar em tendência de baixa no longo prazo pela média de 200 dias, no curto prazo está com sinal de recuperação favorecendo repiques de alta. Acima dos 1,45 pode seguir repique altista na direção resistências nos 1,84 ou 2,32. Caso perca os 1,05 teria sinal de baixa projetando de 0,8 a 0,56. O padrão de volume favorece a alta.</t>
  </si>
  <si>
    <t>ORVR3 apesar de estar em tendência de alta no longo prazo pela média de 200 dias, no curto prazo está em realização. Abaixo dos 74,42 pode seguir em baixa no curto prazo mirando suportes em 72,11 ou 69,8. Teria sinal de retomada altista fechando acima dos 75,43 mirando resistências em 81,88 ou 86,49.</t>
  </si>
  <si>
    <t>PCAR3 apesar de estar em tendência de baixa no longo prazo pela média de 200 dias, no curto prazo está com sinal de recuperação favorecendo repiques de alta. Acima dos 2,13 pode seguir repique altista na direção resistências nos 2,58 ou 3,31. Caso perca os 1,76 teria sinal de baixa projetando de 1,4 a 1,17. O padrão de volume favorece a alta.</t>
  </si>
  <si>
    <t>PGMN3 está em tendência de baixa pelas médias de 21 e 200 dias, mas começa a dar sinais de repiques de alta. Acima dos 3,78 teria sinal de repique altista mirando resistências nos 4,61 ou 5,16. Já uma perda dos 3,71 traria de volta o sinal de baixa projetando de 3,43 a 3,15. O IFR sobrevendido alerta para recuperações se superar 3,78</t>
  </si>
  <si>
    <t>PETR3 está em tendência de alta no longo prazo, teve uma correção no curto prazo, mas pode estar retomando sinal de altas. Acima dos 43,35 pode buscar 49,4 ou 54,09. Abaixo dos 41,81 retomaria sinal de realização mirando suportes em 39,46 ou 37,11. O IFR sobrevendido alerta para recuperações se superar 43,35</t>
  </si>
  <si>
    <t>PETR4 apesar de estar em tendência de alta no longo prazo pela média de 200 dias, no curto prazo está em realização. Abaixo dos 38,62 pode seguir em baixa no curto prazo mirando suportes em 37,41 ou 35,37. Teria sinal de retomada altista fechando acima dos 39,11 mirando resistências em 44 ou 48,07. O IFR sobrevendido alerta para recuperações se superar 39,11</t>
  </si>
  <si>
    <t>RECV3 está em tendência de baixa pelas médias de 21 e 200 dias, mas começa a dar sinais de repiques de alta. Acima dos 10,29 teria sinal de repique altista mirando resistências nos 12,55 ou 14,25. Já uma perda dos 9,79 traria de volta o sinal de baixa projetando de 8,93 a 8,08.</t>
  </si>
  <si>
    <t>PRIO3 está em tendência de alta no longo prazo, teve uma correção no curto prazo, mas pode estar retomando sinal de altas. Acima dos 57,4 pode buscar 68,75 ou 77,02. Abaixo dos 55,36 retomaria sinal de realização mirando suportes em 51,22 ou 47,08. O IFR sobrevendido alerta para recuperações se superar 57,4</t>
  </si>
  <si>
    <t>AUAU3 está em clara tendência de baixa pelas médias de 21 e 200 dias e segue em movimento de baixa. Abaixo dos 3,05 pode buscar suportes 2,92 ou 2,79. Teria sinal de repique altista fechando acima dos 3,19 mirando resistências em 3,46 ou 3,71.</t>
  </si>
  <si>
    <t>PINE4 apesar de estar em tendência de alta no longo prazo pela média de 200 dias, no curto prazo está em realização. Abaixo dos 13,03 pode seguir em baixa no curto prazo mirando suportes em 12,11 ou 10,96. Teria sinal de retomada altista fechando acima dos 13,68 mirando resistências em 15,83 ou 18,12.</t>
  </si>
  <si>
    <t>PLPL3 está em tendência de baixa pelas médias de 21 e 200 dias, mas começa a dar sinais de repiques de alta. Acima dos 8,4 teria sinal de repique altista mirando resistências nos 10,28 ou 11,81. Já uma perda dos 7,79 traria de volta o sinal de baixa projetando de 7,02 a 6,25.</t>
  </si>
  <si>
    <t>PSSA3 está em tendência de alta pelas médias de 21 e 200 dias e vai mantendo sinal de força altista. Acima dos 53,25 pode buscar projeções nos 56,76 ou 62,44. Teria sinal de realização na perda dos 52,15 mirando os 47,57 ou 45,81. O padrão de volume favorece a alta. O IFR sobrecomprado alerta realizações se perder 52,15.</t>
  </si>
  <si>
    <t>POSI3 apesar de estar em tendência de baixa no longo prazo pela média de 200 dias, no curto prazo está com sinal de recuperação favorecendo repiques de alta. Acima dos 4,24 pode seguir repique altista na direção resistências nos 4,82 ou 5,76. Caso perca os 3,8 teria sinal de baixa projetando de 3,3 a 3. O padrão de volume favorece a alta.</t>
  </si>
  <si>
    <t>PRNR3 está em tendência de baixa pelas médias de 21 e 200 dias, mas começa a dar sinais de repiques de alta. Acima dos 17,75 teria sinal de repique altista mirando resistências nos 19,6 ou 21,11. Já uma perda dos 17,15 traria de volta o sinal de baixa projetando de 16,39 a 15,63.</t>
  </si>
  <si>
    <t>QUAL3 apesar de estar em tendência de baixa no longo prazo pela média de 200 dias, no curto prazo está com sinal de recuperação favorecendo repiques de alta. Acima dos 1,79 pode seguir repique altista na direção resistências nos 1,89 ou 2,13. Caso perca os 1,7 teria sinal de baixa projetando de 1,49 a 1,36.</t>
  </si>
  <si>
    <t>LJQQ3 apesar de estar em tendência de baixa no longo prazo pela média de 200 dias, no curto prazo está com sinal de recuperação favorecendo repiques de alta. Acima dos 1,5 pode seguir repique altista na direção resistências nos 1,67 ou 1,95. Caso perca os 1,22 teria sinal de baixa projetando de 1,13 a 1,04.</t>
  </si>
  <si>
    <t>RaiaDrogasil</t>
  </si>
  <si>
    <t>RADL3 está em clara tendência de baixa pelas médias de 21 e 200 dias e segue em movimento de baixa. Abaixo dos 16,22 pode buscar suportes 15,22 ou 14,23. Teria sinal de repique altista fechando acima dos 16,71 mirando resistências em 19,43 ou 21,41. O IFR sobrevendido alerta para recuperações se superar 16,71</t>
  </si>
  <si>
    <t>RAIZ4 apesar de estar em tendência de baixa no longo prazo pela média de 200 dias, no curto prazo está com sinal de recuperação favorecendo repiques de alta. Acima dos 0,43 pode seguir repique altista na direção resistências nos 0,55 ou 0,68. Caso perca os 0,4 teria sinal de baixa projetando de 0,33 a 0,26.</t>
  </si>
  <si>
    <t>RAPT4 está em tendência de baixa pelas médias de 21 e 200 dias, mas começa a dar sinais de repiques de alta. Acima dos 4,76 teria sinal de repique altista mirando resistências nos 5,27 ou 5,68. Já uma perda dos 4,6 traria de volta o sinal de baixa projetando de 4,39 a 4,18.</t>
  </si>
  <si>
    <t>RDOR3 está em tendência de baixa pelas médias de 21 e 200 dias, mas começa a dar sinais de repiques de alta. Acima dos 33,6 teria sinal de repique altista mirando resistências nos 35,65 ou 37,69. Já uma perda dos 32,34 traria de volta o sinal de baixa projetando de 31,31 a 30,29.</t>
  </si>
  <si>
    <t>RIAA3 está em tendência de alta no longo prazo, teve uma correção no curto prazo, mas pode estar retomando sinal de altas. Acima dos 8,68 pode buscar 9,49 ou 10,31. Abaixo dos 8,16 retomaria sinal de realização mirando suportes em 7,74 ou 7,33.</t>
  </si>
  <si>
    <t>RAIL3 está em tendência de baixa pelas médias de 21 e 200 dias, mas começa a dar sinais de repiques de alta. Acima dos 12,47 teria sinal de repique altista mirando resistências nos 14,61 ou 16,12. Já uma perda dos 12,16 traria de volta o sinal de baixa projetando de 11,4 a 10,64. O IFR sobrevendido alerta para recuperações se superar 12,47</t>
  </si>
  <si>
    <t>SBSP3 está em tendência de baixa pelas médias de 21 e 200 dias, mas começa a dar sinais de repiques de alta. Acima dos 27,23 teria sinal de repique altista mirando resistências nos 29,18 ou 30,7. Já uma perda dos 26,71 traria de volta o sinal de baixa projetando de 25,94 a 25,18.</t>
  </si>
  <si>
    <t>SAPR4 está em tendência de baixa pelas médias de 21 e 200 dias, mas começa a dar sinais de repiques de alta. Acima dos 7,27 teria sinal de repique altista mirando resistências nos 7,63 ou 7,98. Já uma perda dos 7,06 traria de volta o sinal de baixa projetando de 6,88 a 6,7.</t>
  </si>
  <si>
    <t>SAPR11 está em clara tendência de baixa pelas médias de 21 e 200 dias e segue em movimento de baixa. Abaixo dos 36,1 pode buscar suportes 35,14 ou 34,18. Teria sinal de repique altista fechando acima dos 37,98 mirando resistências em 39,2 ou 41,11.</t>
  </si>
  <si>
    <t>SANB3</t>
  </si>
  <si>
    <t>SANB3 está em clara tendência de baixa pelas médias de 21 e 200 dias e segue em movimento de baixa. Abaixo dos 12,8 pode buscar suportes 12,57 ou 12,34. Teria sinal de repique altista fechando acima dos 13,08 mirando resistências em 13,53 ou 13,98. O IFR sobrevendido alerta para recuperações se superar 13,08</t>
  </si>
  <si>
    <t>SANB4 está em clara tendência de baixa pelas médias de 21 e 200 dias e segue em movimento de baixa. Abaixo dos 13,8 pode buscar suportes 13,57 ou 13,34. Teria sinal de repique altista fechando acima dos 13,99 mirando resistências em 14,54 ou 14,99.</t>
  </si>
  <si>
    <t>SANB11 está em tendência de baixa pelas médias de 21 e 200 dias, mas começa a dar sinais de repiques de alta. Acima dos 26,88 teria sinal de repique altista mirando resistências nos 27,79 ou 28,55. Já uma perda dos 26,56 traria de volta o sinal de baixa projetando de 26,17 a 25,79.</t>
  </si>
  <si>
    <t>SMTO3 está em clara tendência de baixa pelas médias de 21 e 200 dias e segue em movimento de baixa. Abaixo dos 14,51 pode buscar suportes 13,42 ou 12,33. Teria sinal de repique altista fechando acima dos 14,97 mirando resistências em 18,03 ou 20,2. O IFR sobrevendido alerta para recuperações se superar 14,97</t>
  </si>
  <si>
    <t>SHUL4 está em clara tendência de baixa pelas médias de 21 e 200 dias e segue em movimento de baixa. Abaixo dos 4,72 pode buscar suportes 4,6 ou 4,49. Teria sinal de repique altista fechando acima dos 4,82 mirando resistências em 5,08 ou 5,3.</t>
  </si>
  <si>
    <t>SEER3 está em tendência de alta no longo prazo, teve uma correção no curto prazo, mas pode estar retomando sinal de altas. Acima dos 11,15 pode buscar 12,06 ou 13,01. Abaixo dos 10,52 retomaria sinal de realização mirando suportes em 10,04 ou 9,56.</t>
  </si>
  <si>
    <t>CSNA3 está em tendência de baixa pelas médias de 21 e 200 dias, mas começa a dar sinais de repiques de alta. Acima dos 5,26 teria sinal de repique altista mirando resistências nos 7,3 ou 8,63. Já uma perda dos 5,14 traria de volta o sinal de baixa projetando de 4,47 a 3,8. O IFR sobrevendido alerta para recuperações se superar 5,26</t>
  </si>
  <si>
    <t>SIMH3 está em tendência de baixa pelas médias de 21 e 200 dias, mas começa a dar sinais de repiques de alta. Acima dos 7,63 teria sinal de repique altista mirando resistências nos 9,47 ou 10,79. Já uma perda dos 7,33 traria de volta o sinal de baixa projetando de 6,66 a 6. O IFR sobrevendido alerta para recuperações se superar 7,63</t>
  </si>
  <si>
    <t>SLCE3 está em tendência de baixa pelas médias de 21 e 200 dias, mas começa a dar sinais de repiques de alta. Acima dos 13,69 teria sinal de repique altista mirando resistências nos 16,41 ou 18,19. Já uma perda dos 13,52 traria de volta o sinal de baixa projetando de 12,62 a 11,73. O IFR sobrevendido alerta para recuperações se superar 13,69</t>
  </si>
  <si>
    <t>SMFT3 está em clara tendência de baixa pelas médias de 21 e 200 dias e segue em movimento de baixa. Abaixo dos 18,5 pode buscar suportes 17,86 ou 17,31. Teria sinal de repique altista fechando acima dos 18,98 mirando resistências em 19,62 ou 20,7.</t>
  </si>
  <si>
    <t>M2ST34 está em tendência de baixa pelas médias de 21 e 200 dias, mas começa a dar sinais de repiques de alta. Acima dos 8,35 teria sinal de repique altista mirando resistências nos 11,96 ou 14,41. Já uma perda dos 7,98 traria de volta o sinal de baixa projetando de 6,75 a 5,52.</t>
  </si>
  <si>
    <t>SUZB3 está em tendência de baixa pela média de 200 dias, a parece ter completado movimento de repique de alta de curto prazo e pode estar retomando o movimento baixista. Abaixo dos 42,99 pode seguir em queda na direção dos suportes 40,17 ou 38,87. Teria sinal de repique altista fechando acima dos 44,37 mirando resistências em 46,96 ou 51,16.</t>
  </si>
  <si>
    <t>SYNE3 apesar de estar em tendência de baixa no longo prazo pela média de 200 dias, no curto prazo está com sinal de recuperação favorecendo repiques de alta. Acima dos 4,18 pode seguir repique altista na direção resistências nos 4,63 ou 5,36. Caso perca os 3,84 teria sinal de baixa projetando de 3,45 a 3,22. O padrão de volume favorece a alta. O IFR sobrecomprado alerta realizações se perder 3,84.</t>
  </si>
  <si>
    <t>TAEE3 apesar de estar em tendência de alta no longo prazo pela média de 200 dias, no curto prazo está em realização. Abaixo dos 12,66 pode seguir em baixa no curto prazo mirando suportes em 12,4 ou 12,15. Teria sinal de retomada altista fechando acima dos 13,48 mirando resistências em 13,98 ou 14,8.</t>
  </si>
  <si>
    <t>TAEE4 está em tendência de alta pelas médias de 21 e 200 dias, mas começa a dar sinal de possível realização. Abaixo dos 13,16 poderia realizar na direção dos suportes 12,8 ou 12,57. Caso supere os 13,28 retomaria sinal de alta com projeções nos 13,54 ou 13,99.</t>
  </si>
  <si>
    <t>TAEE11 está em tendência de alta pelas médias de 21 e 200 dias, mas começa a dar sinal de possível realização. Abaixo dos 39,18 poderia realizar na direção dos suportes 38,2 ou 37,48. Caso supere os 39,65 retomaria sinal de alta com projeções nos 40,52 ou 41,95.</t>
  </si>
  <si>
    <t>TSMC34 está em tendência de alta pelas médias de 21 e 200 dias e vai mantendo sinal de força altista. Acima dos 303,22 pode buscar projeções nos 334,48 ou 385,07. Teria sinal de realização na perda dos 298,01 mirando os 252,63 ou 236,99. O IFR sobrecomprado alerta realizações se perder 298,01.</t>
  </si>
  <si>
    <t>TASA4 apesar de estar em tendência de baixa no longo prazo pela média de 200 dias, no curto prazo está com sinal de recuperação favorecendo repiques de alta. Acima dos 5,04 pode seguir repique altista na direção resistências nos 5,64 ou 6,62. Caso perca os 4,75 teria sinal de baixa projetando de 4,06 a 3,75. O padrão de volume favorece a alta.</t>
  </si>
  <si>
    <t>TGMA3 está em clara tendência de baixa pelas médias de 21 e 200 dias e segue em movimento de baixa. Abaixo dos 29,44 pode buscar suportes 28,53 ou 27,62. Teria sinal de repique altista fechando acima dos 30,43 mirando resistências em 32,38 ou 34,19.</t>
  </si>
  <si>
    <t>VIVT3 está em clara tendência de baixa pelas médias de 21 e 200 dias e segue em movimento de baixa. Abaixo dos 32,2 pode buscar suportes 31,56 ou 30,92. Teria sinal de repique altista fechando acima dos 32,68 mirando resistências em 34,27 ou 35,54.</t>
  </si>
  <si>
    <t>TEND3 está em tendência de alta pelas médias de 21 e 200 dias e vai mantendo sinal de força altista. Acima dos 34,27 pode buscar projeções nos 36,05 ou 39,9. Teria sinal de realização na perda dos 33,37 mirando os 29,82 ou 27,89.</t>
  </si>
  <si>
    <t>TSLA34 está em clara tendência de baixa pelas médias de 21 e 200 dias e segue em movimento de baixa. Abaixo dos 63,95 pode buscar suportes 61,36 ou 58,56. Teria sinal de repique altista fechando acima dos 65,32 mirando resistências em 70,4 ou 75,98.</t>
  </si>
  <si>
    <t>GSGI34 está em tendência de alta pelas médias de 21 e 200 dias e vai mantendo sinal de força altista. Acima dos 192,99 pode buscar projeções nos 211,18 ou 240,62. Teria sinal de realização na perda dos 189,2 mirando os 163,55 ou 154,45. O IFR sobrecomprado alerta realizações se perder 189,2.</t>
  </si>
  <si>
    <t>TIMS3 está em clara tendência de baixa pelas médias de 21 e 200 dias e segue em movimento de baixa. Abaixo dos 21,07 pode buscar suportes 20,5 ou 19,93. Teria sinal de repique altista fechando acima dos 21,41 mirando resistências em 22,91 ou 24,04. O IFR sobrevendido alerta para recuperações se superar 21,41</t>
  </si>
  <si>
    <t>TOTS3 está em clara tendência de baixa pelas médias de 21 e 200 dias e segue em movimento de baixa. Abaixo dos 26,88 pode buscar suportes 24,4 ou 21,93. Teria sinal de repique altista fechando acima dos 27,45 mirando resistências em 34,88 ou 39,82. O IFR sobrevendido alerta para recuperações se superar 27,45</t>
  </si>
  <si>
    <t>TFCO4 está em tendência de baixa pelas médias de 21 e 200 dias, mas começa a dar sinais de repiques de alta. Acima dos 14,77 teria sinal de repique altista mirando resistências nos 16,17 ou 17,44. Já uma perda dos 14,1 traria de volta o sinal de baixa projetando de 13,46 a 12,82.</t>
  </si>
  <si>
    <t>TUPY3 está em tendência de alta pelas médias de 21 e 200 dias e vai mantendo sinal de força altista. Acima dos 14,99 pode buscar projeções nos 16,64 ou 19,31. Teria sinal de realização na perda dos 13,6 mirando os 12,32 ou 11,49. O padrão de volume favorece a alta.</t>
  </si>
  <si>
    <t>UGPA3 está em tendência de alta no longo prazo, teve uma correção no curto prazo, mas pode estar retomando sinal de altas. Acima dos 25,32 pode buscar 29,27 ou 32,82. Abaixo dos 24,41 retomaria sinal de realização mirando suportes em 23,51 ou 21,73.</t>
  </si>
  <si>
    <t>FIQE3 apesar de estar em tendência de alta no longo prazo pela média de 200 dias, no curto prazo está em realização. Abaixo dos 5,65 pode seguir em baixa no curto prazo mirando suportes em 5,31 ou 4,98. Teria sinal de retomada altista fechando acima dos 5,81 mirando resistências em 6,72 ou 7,38. O IFR sobrevendido alerta para recuperações se superar 5,81</t>
  </si>
  <si>
    <t>UNIP6 apesar de estar em tendência de baixa no longo prazo pela média de 200 dias, no curto prazo está com sinal de recuperação favorecendo repiques de alta. Acima dos 61,1 pode seguir repique altista na direção resistências nos 63,49 ou 66,76. Caso perca os 60,04 teria sinal de baixa projetando de 58,19 a 56,55.</t>
  </si>
  <si>
    <t>USIM3 está em tendência de alta no longo prazo, teve uma correção no curto prazo, mas pode estar retomando sinal de altas. Acima dos 8,41 pode buscar 10,95 ou 12,63. Abaixo dos 8,23 retomaria sinal de realização mirando suportes em 7,38 ou 6,54.</t>
  </si>
  <si>
    <t>USIM5 está em tendência de alta no longo prazo, teve uma correção no curto prazo, mas pode estar retomando sinal de altas. Acima dos 9,32 pode buscar 12,18 ou 14,13. Abaixo dos 9,01 retomaria sinal de realização mirando suportes em 8,03 ou 7,05. O IFR sobrevendido alerta para recuperações se superar 9,32</t>
  </si>
  <si>
    <t>VALE3 está em tendência de alta no longo prazo, teve uma correção no curto prazo, mas pode estar retomando sinal de altas. Acima dos 81,07 pode buscar 85,08 ou 90,17. Abaixo dos 79,5 retomaria sinal de realização mirando suportes em 76,83 ou 74,28.</t>
  </si>
  <si>
    <t>VLID3 está em tendência de baixa pelas médias de 21 e 200 dias, mas começa a dar sinais de repiques de alta. Acima dos 17,43 teria sinal de repique altista mirando resistências nos 18,17 ou 18,99. Já uma perda dos 16,83 traria de volta o sinal de baixa projetando de 16,41 a 16.</t>
  </si>
  <si>
    <t>VAMO3 está em clara tendência de baixa pelas médias de 21 e 200 dias e segue em movimento de baixa. Abaixo dos 2,68 pode buscar suportes 2,46 ou 2,24. Teria sinal de repique altista fechando acima dos 2,74 mirando resistências em 3,39 ou 3,82. O IFR sobrevendido alerta para recuperações se superar 2,74</t>
  </si>
  <si>
    <t>VBBR3 está em tendência de alta no longo prazo, teve uma correção no curto prazo, mas pode estar retomando sinal de altas. Acima dos 28,93 pode buscar 33,29 ou 36,81. Abaixo dos 28,46 retomaria sinal de realização mirando suportes em 27,58 ou 25,81.</t>
  </si>
  <si>
    <t>VTRU3 está em tendência de baixa pela média de 200 dias, a parece ter completado movimento de repique de alta de curto prazo e pode estar retomando o movimento baixista. Abaixo dos 13,16 pode seguir em queda na direção dos suportes 12 ou 11,35. Teria sinal de repique altista fechando acima dos 13,4 mirando resistências em 14,08 ou 15,36.</t>
  </si>
  <si>
    <t>VIVA3 está em clara tendência de baixa pelas médias de 21 e 200 dias e segue em movimento de baixa. Abaixo dos 20,04 pode buscar suportes 19,15 ou 18,26. Teria sinal de repique altista fechando acima dos 21,2 mirando resistências em 22,92 ou 24,69.</t>
  </si>
  <si>
    <t>Viveo</t>
  </si>
  <si>
    <t>VVEO3</t>
  </si>
  <si>
    <t>VVEO3 está em tendência de baixa pelas médias de 21 e 200 dias, mas começa a dar sinais de repiques de alta. Acima dos 1,27 teria sinal de repique altista mirando resistências nos 1,56 ou 1,79. Já uma perda dos 1,18 traria de volta o sinal de baixa projetando de 1,06 a 0,94.</t>
  </si>
  <si>
    <t>VULC3 está em clara tendência de baixa pelas médias de 21 e 200 dias e segue em movimento de baixa. Abaixo dos 14,27 pode buscar suportes 13,84 ou 13,41. Teria sinal de repique altista fechando acima dos 14,57 mirando resistências em 15,66 ou 16,51.</t>
  </si>
  <si>
    <t>WEGE3 está em tendência de alta pelas médias de 21 e 200 dias, mas começa a dar sinal de possível realização. Abaixo dos 44,85 poderia realizar na direção dos suportes 41,29 ou 39,76. Caso supere os 46,23 retomaria sinal de alta com projeções nos 49,28 ou 54,22.</t>
  </si>
  <si>
    <t>WIZC3 está em tendência de baixa pelas médias de 21 e 200 dias, mas começa a dar sinais de repiques de alta. Acima dos 7,68 teria sinal de repique altista mirando resistências nos 8,17 ou 8,68. Já uma perda dos 7,33 traria de volta o sinal de baixa projetando de 7,07 a 6,81.</t>
  </si>
  <si>
    <t>YDUQ3 está em tendência de baixa pelas médias de 21 e 200 dias, mas começa a dar sinais de repiques de alta. Acima dos 8,09 teria sinal de repique altista mirando resistências nos 9,9 ou 11,16. Já uma perda dos 7,85 traria de volta o sinal de baixa projetando de 7,21 a 6,58. O IFR sobrevendido alerta para recuperações se superar 8,09</t>
  </si>
  <si>
    <t>DOLA11 está em tendência de alta pelas médias de 21 e 200 dias, mas começa a dar sinal de possível realização. Abaixo dos 10,09 poderia realizar na direção dos suportes 9,79 ou 9,66. Caso supere os 10,19 retomaria sinal de alta com projeções nos 10,43 ou 10,83.</t>
  </si>
  <si>
    <t>BB Etf Ibov</t>
  </si>
  <si>
    <t>BBOV11</t>
  </si>
  <si>
    <t>BBOV11 está em tendência de alta no longo prazo, teve uma correção no curto prazo, mas pode estar retomando sinal de altas. Acima dos 88,7 pode buscar 93,77 ou 97,33. Abaixo dos 88 retomaria sinal de realização mirando suportes em 86,21 ou 84,43.</t>
  </si>
  <si>
    <t>BOVB11 está em tendência de alta no longo prazo, teve uma correção no curto prazo, mas pode estar retomando sinal de altas. Acima dos 172,63 pode buscar 182,9 ou 189,92. Abaixo dos 171,54 retomaria sinal de realização mirando suportes em 168,02 ou 164,51.</t>
  </si>
  <si>
    <t>SPYI11 está em tendência de alta pelas médias de 21 e 200 dias e vai mantendo sinal de força altista. Acima dos 108,68 pode buscar projeções nos 111,31 ou 115,58. Teria sinal de realização na perda dos 107,57 mirando os 104,41 ou 103,09.</t>
  </si>
  <si>
    <t>QQQI11 está em tendência de alta pelas médias de 21 e 200 dias e vai mantendo sinal de força altista. Acima dos 100,95 pode buscar projeções nos 104,99 ou 111,54. Teria sinal de realização na perda dos 99,3 mirando os 94,4 ou 92,37.</t>
  </si>
  <si>
    <t>BITH11 está em clara tendência de baixa pelas médias de 21 e 200 dias e segue em movimento de baixa. Abaixo dos 72,81 pode buscar suportes 69,05 ou 63,07. Teria sinal de repique altista fechando acima dos 73,54 mirando resistências em 88,4 ou 100,35.</t>
  </si>
  <si>
    <t>ETHE11 está em clara tendência de baixa pelas médias de 21 e 200 dias e segue em movimento de baixa. Abaixo dos 25,13 pode buscar suportes 23,05 ou 20,56. Teria sinal de repique altista fechando acima dos 25,4 mirando resistências em 31,09 ou 36,05.</t>
  </si>
  <si>
    <t>HASH11 está em tendência de baixa pelas médias de 21 e 200 dias, mas começa a dar sinais de repiques de alta. Acima dos 42,12 teria sinal de repique altista mirando resistências nos 50,39 ou 57,42. Já uma perda dos 41,55 traria de volta o sinal de baixa projetando de 39,01 a 35,49.</t>
  </si>
  <si>
    <t>WRLD11 está em tendência de alta pelas médias de 21 e 200 dias e vai mantendo sinal de força altista. Acima dos 148,36 pode buscar projeções nos 153,29 ou 161,27. Teria sinal de realização na perda dos 146,69 mirando os 140,38 ou 137,91. O IFR sobrecomprado alerta realizações se perder 146,69.</t>
  </si>
  <si>
    <t>Investoutil</t>
  </si>
  <si>
    <t>UTLL11</t>
  </si>
  <si>
    <t>UTLL11 está em tendência de baixa pelas médias de 21 e 200 dias, mas começa a dar sinais de repiques de alta. Acima dos 119 teria sinal de repique altista mirando resistências nos 123,33 ou 127. Já uma perda dos 117,39 traria de volta o sinal de baixa projetando de 115,55 a 113,71.</t>
  </si>
  <si>
    <t>IBIT39 está em tendência de baixa pelas médias de 21 e 200 dias, mas começa a dar sinais de repiques de alta. Acima dos 61,92 teria sinal de repique altista mirando resistências nos 74,97 ou 85,73. Já uma perda dos 61,15 traria de volta o sinal de baixa projetando de 57,55 a 52,16.</t>
  </si>
  <si>
    <t>BOVA11 apesar de estar em tendência de alta no longo prazo pela média de 200 dias, no curto prazo está em realização. Abaixo dos 164,61 pode seguir em baixa no curto prazo mirando suportes em 161,5 ou 158,4. Teria sinal de retomada altista fechando acima dos 165,73 mirando resistências em 174,65 ou 180,85.</t>
  </si>
  <si>
    <t>IVVB11 está em tendência de alta pelas médias de 21 e 200 dias, mas começa a dar sinal de possível realização. Abaixo dos 434 poderia realizar na direção dos suportes 420 ou 414,37. Caso supere os 438,19 retomaria sinal de alta com projeções nos 449,43 ou 467,62.</t>
  </si>
  <si>
    <t>BSLV39 está em clara tendência de baixa pelas médias de 21 e 200 dias e segue em movimento de baixa. Abaixo dos 98,5 pode buscar suportes 92,62 ou 86,75. Teria sinal de repique altista fechando acima dos 103,62 mirando resistências em 117,5 ou 129,24.</t>
  </si>
  <si>
    <t>SMAL11 está em tendência de baixa pelas médias de 21 e 200 dias, mas começa a dar sinais de repiques de alta. Acima dos 105,07 teria sinal de repique altista mirando resistências nos 115,13 ou 122,16. Já uma perda dos 103,74 traria de volta o sinal de baixa projetando de 100,22 a 96,7. O IFR sobrevendido alerta para recuperações se superar 105,07</t>
  </si>
  <si>
    <t>BOVV11 está em tendência de alta no longo prazo, teve uma correção no curto prazo, mas pode estar retomando sinal de altas. Acima dos 173,94 pode buscar 183,47 ou 189,97. Abaixo dos 172,94 retomaria sinal de realização mirando suportes em 169,68 ou 166,43.</t>
  </si>
  <si>
    <t>DIVO11 apesar de estar em tendência de alta no longo prazo pela média de 200 dias, no curto prazo está em realização. Abaixo dos 121,63 pode seguir em baixa no curto prazo mirando suportes em 119,84 ou 117,94. Teria sinal de retomada altista fechando acima dos 122,38 mirando resistências em 125,96 ou 129,74.</t>
  </si>
  <si>
    <t>SPXR11 está em tendência de alta pelas médias de 21 e 200 dias e vai mantendo sinal de força altista. Acima dos 73,16 pode buscar projeções nos 75,66 ou 79,72. Teria sinal de realização na perda dos 71,94 mirando os 69,1 ou 67,84. O padrão de volume favorece a alta.</t>
  </si>
  <si>
    <t>SPXI11 está em tendência de alta pelas médias de 21 e 200 dias, mas começa a dar sinal de possível realização. Abaixo dos 52,75 poderia realizar na direção dos suportes 51,09 ou 50,38. Caso supere os 53,36 retomaria sinal de alta com projeções nos 54,76 ou 57,03.</t>
  </si>
  <si>
    <t>TECK11 está em tendência de alta pelas médias de 21 e 200 dias e vai mantendo sinal de força altista. Acima dos 122,25 pode buscar projeções nos 130,43 ou 143,67. Teria sinal de realização na perda dos 117,04 mirando os 109,01 ou 104,91.</t>
  </si>
  <si>
    <t>HIGH11 está em tendência de baixa pelas médias de 21 e 200 dias, mas começa a dar sinais de repiques de alta. Acima dos 78,86 teria sinal de repique altista mirando resistências nos 92 ou 100,96. Já uma perda dos 77,5 traria de volta o sinal de baixa projetando de 73,01 a 68,53. O IFR sobrevendido alerta para recuperações se superar 78,86</t>
  </si>
  <si>
    <t>QBTC11 está em tendência de baixa pelas médias de 21 e 200 dias, mas começa a dar sinais de repiques de alta. Acima dos 19,73 teria sinal de repique altista mirando resistências nos 23,63 ou 26,7. Já uma perda dos 19,52 traria de volta o sinal de baixa projetando de 18,65 a 17,11.</t>
  </si>
  <si>
    <t>BOVX11 apesar de estar em tendência de alta no longo prazo pela média de 200 dias, no curto prazo está em realização. Abaixo dos 17,19 pode seguir em baixa no curto prazo mirando suportes em 16,86 ou 16,53. Teria sinal de retomada altista fechando acima dos 17,7 mirando resistências em 18,25 ou 18,9.</t>
  </si>
  <si>
    <t>NASD11 está em tendência de alta pelas médias de 21 e 200 dias, mas começa a dar sinal de possível realização. Abaixo dos 21,75 poderia realizar na direção dos suportes 20,39 ou 19,88. Caso supere os 22,04 retomaria sinal de alta com projeções nos 23,05 ou 24,7.</t>
  </si>
  <si>
    <t>GOLD11 está em clara tendência de baixa pelas médias de 21 e 200 dias e segue em movimento de baixa. Abaixo dos 22,13 pode buscar suportes 21,68 ou 20,91. Teria sinal de repique altista fechando acima dos 22,49 mirando resistências em 24,15 ou 25,67.</t>
  </si>
  <si>
    <t>MM21</t>
  </si>
  <si>
    <t>MM200</t>
  </si>
  <si>
    <r>
      <t xml:space="preserve">Este relatório é atualizado diariamente e apresenta a tendência do momento, suportes e resistências dos ATIVOS mais pedidos para análise na ARENA do Investidor. </t>
    </r>
    <r>
      <rPr>
        <b/>
        <sz val="10"/>
        <color rgb="FF595959"/>
        <rFont val="Arial"/>
        <family val="2"/>
      </rPr>
      <t>A tendência destacada no texto é a da média de 21d para sinal de curto prazo CP; P</t>
    </r>
    <r>
      <rPr>
        <sz val="10"/>
        <color rgb="FF595959"/>
        <rFont val="Arial"/>
        <family val="2"/>
      </rPr>
      <t>ara o longo prazo, LP, uso a média de 200 dias como sinal</t>
    </r>
    <r>
      <rPr>
        <b/>
        <sz val="10"/>
        <color rgb="FF595959"/>
        <rFont val="Arial"/>
        <family val="2"/>
      </rPr>
      <t>.</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</si>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</sst>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6"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3">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0" fillId="6" borderId="20" xfId="0" applyNumberFormat="1" applyFill="1" applyBorder="1" applyAlignment="1">
      <alignment horizontal="center"/>
    </xf>
    <xf numFmtId="0" fontId="2" fillId="2" borderId="22" xfId="0" applyNumberFormat="1" applyFont="1" applyFill="1" applyBorder="1" applyAlignment="1">
      <alignment horizontal="center" vertical="center" wrapText="1"/>
    </xf>
    <xf numFmtId="0" fontId="2" fillId="2" borderId="21" xfId="0" applyNumberFormat="1" applyFont="1" applyFill="1" applyBorder="1" applyAlignment="1">
      <alignment horizontal="center" vertical="center" wrapText="1"/>
    </xf>
    <xf numFmtId="0" fontId="2" fillId="2" borderId="23" xfId="0" applyNumberFormat="1" applyFont="1" applyFill="1" applyBorder="1" applyAlignment="1">
      <alignment horizontal="center" vertical="center" wrapText="1"/>
    </xf>
    <xf numFmtId="2" fontId="2" fillId="9" borderId="9" xfId="0" applyNumberFormat="1" applyFont="1" applyFill="1" applyBorder="1" applyAlignment="1" applyProtection="1">
      <alignment horizontal="center" vertical="center"/>
      <protection locked="0"/>
    </xf>
    <xf numFmtId="0" fontId="0" fillId="9" borderId="0" xfId="0" applyNumberFormat="1" applyFill="1"/>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zoomScaleNormal="100" workbookViewId="0">
      <selection activeCell="N17" sqref="N17"/>
    </sheetView>
  </sheetViews>
  <sheetFormatPr defaultColWidth="8.85546875" defaultRowHeight="15" customHeight="1" x14ac:dyDescent="0.25"/>
  <cols>
    <col min="2" max="2" width="1.42578125" style="1" customWidth="1"/>
    <col min="3" max="3" width="13.7109375" style="1" customWidth="1"/>
    <col min="4" max="4" width="8.42578125" style="1" bestFit="1" customWidth="1"/>
    <col min="5" max="5" width="6.5703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 style="18" bestFit="1" customWidth="1"/>
    <col min="16" max="16" width="8.140625" style="18" bestFit="1" customWidth="1"/>
    <col min="17" max="17" width="7.42578125" style="1" customWidth="1"/>
    <col min="18" max="18" width="55.8554687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7"/>
      <c r="Q1" s="27"/>
      <c r="R1" s="29"/>
      <c r="S1" s="25"/>
    </row>
    <row r="2" spans="2:28" ht="15" customHeight="1" x14ac:dyDescent="0.25">
      <c r="B2" s="3"/>
      <c r="C2" s="26"/>
      <c r="D2" s="27"/>
      <c r="E2" s="27"/>
      <c r="F2" s="27"/>
      <c r="G2" s="27"/>
      <c r="H2" s="27"/>
      <c r="I2" s="27"/>
      <c r="J2" s="27"/>
      <c r="K2" s="27"/>
      <c r="L2" s="27"/>
      <c r="M2" s="27"/>
      <c r="N2" s="27"/>
      <c r="O2" s="28"/>
      <c r="P2" s="57"/>
      <c r="Q2" s="27"/>
      <c r="R2" s="29"/>
      <c r="S2" s="20"/>
    </row>
    <row r="3" spans="2:28" ht="15" customHeight="1" x14ac:dyDescent="0.25">
      <c r="B3" s="3"/>
      <c r="C3" s="26"/>
      <c r="D3" s="27"/>
      <c r="E3" s="27"/>
      <c r="F3" s="27"/>
      <c r="G3" s="27"/>
      <c r="H3" s="27"/>
      <c r="I3" s="27"/>
      <c r="J3" s="27"/>
      <c r="K3" s="27"/>
      <c r="L3" s="27"/>
      <c r="M3" s="27"/>
      <c r="N3" s="27"/>
      <c r="O3" s="28"/>
      <c r="P3" s="57"/>
      <c r="Q3" s="27"/>
      <c r="R3" s="29"/>
      <c r="S3" s="20"/>
      <c r="W3" s="50">
        <f>W7-W10</f>
        <v>66</v>
      </c>
      <c r="X3" s="50">
        <f>X7-X10</f>
        <v>149</v>
      </c>
      <c r="Y3" s="51">
        <f>W3/(X3+W3)</f>
        <v>0.30697674418604654</v>
      </c>
      <c r="Z3" s="35" t="s">
        <v>71</v>
      </c>
    </row>
    <row r="4" spans="2:28" ht="15" customHeight="1" x14ac:dyDescent="0.25">
      <c r="B4" s="3"/>
      <c r="C4" s="26"/>
      <c r="D4" s="27"/>
      <c r="E4" s="27"/>
      <c r="F4" s="27"/>
      <c r="G4" s="27"/>
      <c r="H4" s="27"/>
      <c r="I4" s="27"/>
      <c r="J4" s="27"/>
      <c r="K4" s="27"/>
      <c r="L4" s="27"/>
      <c r="M4" s="27"/>
      <c r="N4" s="27"/>
      <c r="O4" s="28"/>
      <c r="P4" s="57"/>
      <c r="Q4" s="27"/>
      <c r="R4" s="29"/>
      <c r="S4" s="20"/>
      <c r="Y4" s="52">
        <f>U10</f>
        <v>0.72222222222222221</v>
      </c>
      <c r="Z4" s="35" t="s">
        <v>463</v>
      </c>
    </row>
    <row r="5" spans="2:28" ht="15" customHeight="1" x14ac:dyDescent="0.25">
      <c r="B5" s="3"/>
      <c r="C5" s="26"/>
      <c r="D5" s="27"/>
      <c r="E5" s="27"/>
      <c r="F5" s="27"/>
      <c r="G5" s="27"/>
      <c r="H5" s="27"/>
      <c r="I5" s="27"/>
      <c r="J5" s="27"/>
      <c r="K5" s="27"/>
      <c r="L5" s="27"/>
      <c r="M5" s="27"/>
      <c r="N5" s="27"/>
      <c r="O5" s="28"/>
      <c r="P5" s="57"/>
      <c r="Q5" s="27"/>
      <c r="R5" s="29"/>
      <c r="S5" s="20"/>
    </row>
    <row r="6" spans="2:28" ht="15" customHeight="1" x14ac:dyDescent="0.25">
      <c r="B6" s="3"/>
      <c r="C6" s="26"/>
      <c r="D6" s="27"/>
      <c r="E6" s="27"/>
      <c r="F6" s="27"/>
      <c r="G6" s="27"/>
      <c r="H6" s="27"/>
      <c r="I6" s="27"/>
      <c r="J6" s="27"/>
      <c r="K6" s="27"/>
      <c r="L6" s="27"/>
      <c r="M6" s="27"/>
      <c r="N6" s="27"/>
      <c r="O6" s="28"/>
      <c r="P6" s="57"/>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7"/>
      <c r="Q7" s="27"/>
      <c r="R7" s="29"/>
      <c r="S7" s="20"/>
      <c r="V7" s="32"/>
      <c r="W7" s="33">
        <f>COUNTIF($Q$17:$Q$352,"ALTA")</f>
        <v>79</v>
      </c>
      <c r="X7" s="33">
        <f>COUNTIF($Q$17:$Q$352,"Baixa")</f>
        <v>154</v>
      </c>
      <c r="Y7" s="33"/>
      <c r="Z7" s="33">
        <f>W7+X7</f>
        <v>233</v>
      </c>
    </row>
    <row r="8" spans="2:28" ht="15" customHeight="1" x14ac:dyDescent="0.25">
      <c r="B8" s="3"/>
      <c r="C8" s="26"/>
      <c r="D8" s="27"/>
      <c r="E8" s="27"/>
      <c r="F8" s="27"/>
      <c r="G8" s="27"/>
      <c r="H8" s="27"/>
      <c r="I8" s="27"/>
      <c r="J8" s="27"/>
      <c r="K8" s="27"/>
      <c r="L8" s="27"/>
      <c r="M8" s="27"/>
      <c r="N8" s="27"/>
      <c r="O8" s="28"/>
      <c r="P8" s="57"/>
      <c r="Q8" s="27"/>
      <c r="R8" s="29"/>
      <c r="S8" s="20"/>
      <c r="W8" s="34">
        <f>W7/Z7</f>
        <v>0.33905579399141633</v>
      </c>
      <c r="X8" s="34">
        <f>X7/Z7</f>
        <v>0.66094420600858372</v>
      </c>
      <c r="Y8" s="33"/>
      <c r="Z8" s="33"/>
    </row>
    <row r="9" spans="2:28" ht="15" customHeight="1" x14ac:dyDescent="0.25">
      <c r="B9" s="3"/>
      <c r="C9" s="26"/>
      <c r="D9" s="27"/>
      <c r="E9" s="27"/>
      <c r="F9" s="27"/>
      <c r="G9" s="27"/>
      <c r="H9" s="27"/>
      <c r="I9" s="27"/>
      <c r="J9" s="27"/>
      <c r="K9" s="27"/>
      <c r="L9" s="27"/>
      <c r="M9" s="27"/>
      <c r="N9" s="27"/>
      <c r="O9" s="28"/>
      <c r="P9" s="57"/>
      <c r="Q9" s="27"/>
      <c r="R9" s="29"/>
      <c r="S9" s="20"/>
      <c r="U9" s="43">
        <f>COUNTIF(D17:D352,"*34*")</f>
        <v>18</v>
      </c>
      <c r="V9" s="49" t="s">
        <v>386</v>
      </c>
      <c r="W9" s="45">
        <f>SUMIF(D17:D352,"=*34*",E17:E352)/U9</f>
        <v>6.166666666666667</v>
      </c>
      <c r="X9" s="43"/>
      <c r="Y9" s="18"/>
      <c r="Z9" s="18"/>
    </row>
    <row r="10" spans="2:28" ht="15" customHeight="1" x14ac:dyDescent="0.25">
      <c r="B10" s="3"/>
      <c r="C10" s="26"/>
      <c r="D10" s="27"/>
      <c r="E10" s="27"/>
      <c r="F10" s="27"/>
      <c r="G10" s="27"/>
      <c r="H10" s="27"/>
      <c r="I10" s="27"/>
      <c r="J10" s="27"/>
      <c r="K10" s="27"/>
      <c r="L10" s="27"/>
      <c r="M10" s="27"/>
      <c r="N10" s="27"/>
      <c r="O10" s="28"/>
      <c r="P10" s="57"/>
      <c r="Q10" s="27"/>
      <c r="R10" s="29"/>
      <c r="S10" s="20"/>
      <c r="U10" s="46">
        <f>W10/U9</f>
        <v>0.72222222222222221</v>
      </c>
      <c r="V10" s="44" t="s">
        <v>9</v>
      </c>
      <c r="W10" s="47">
        <f>COUNTIFS(D17:D352,"=*34*",Q17:Q352,"Alta")</f>
        <v>13</v>
      </c>
      <c r="X10" s="48">
        <f>U9-W10</f>
        <v>5</v>
      </c>
    </row>
    <row r="11" spans="2:28" ht="31.5" customHeight="1" x14ac:dyDescent="0.25">
      <c r="B11" s="3"/>
      <c r="C11" s="55" t="s">
        <v>2</v>
      </c>
      <c r="D11" s="55"/>
      <c r="E11" s="55"/>
      <c r="F11" s="55"/>
      <c r="G11" s="55"/>
      <c r="H11" s="55"/>
      <c r="I11" s="55"/>
      <c r="J11" s="55"/>
      <c r="K11" s="55"/>
      <c r="L11" s="55"/>
      <c r="M11" s="55"/>
      <c r="N11" s="55"/>
      <c r="O11" s="55"/>
      <c r="P11" s="55"/>
      <c r="Q11" s="55"/>
      <c r="R11" s="56"/>
      <c r="S11" s="4"/>
    </row>
    <row r="12" spans="2:28" ht="136.5" customHeight="1" x14ac:dyDescent="0.25">
      <c r="B12" s="3"/>
      <c r="C12" s="58" t="s">
        <v>710</v>
      </c>
      <c r="D12" s="59"/>
      <c r="E12" s="59"/>
      <c r="F12" s="59"/>
      <c r="G12" s="59"/>
      <c r="H12" s="59"/>
      <c r="I12" s="59"/>
      <c r="J12" s="59"/>
      <c r="K12" s="59"/>
      <c r="L12" s="59"/>
      <c r="M12" s="59"/>
      <c r="N12" s="59"/>
      <c r="O12" s="59"/>
      <c r="P12" s="59"/>
      <c r="Q12" s="59"/>
      <c r="R12" s="60"/>
      <c r="S12" s="20"/>
    </row>
    <row r="13" spans="2:28" ht="15" customHeight="1" x14ac:dyDescent="0.25">
      <c r="B13" s="3"/>
      <c r="C13" s="39"/>
      <c r="D13" s="40"/>
      <c r="E13" s="40"/>
      <c r="F13" s="40"/>
      <c r="G13" s="40"/>
      <c r="H13" s="40"/>
      <c r="I13" s="40"/>
      <c r="J13" s="40"/>
      <c r="K13" s="40"/>
      <c r="L13" s="40"/>
      <c r="M13" s="40"/>
      <c r="N13" s="40"/>
      <c r="O13" s="40"/>
      <c r="P13" s="40"/>
      <c r="Q13" s="41"/>
      <c r="R13" s="42"/>
      <c r="S13" s="20"/>
    </row>
    <row r="14" spans="2:28" ht="15" customHeight="1" x14ac:dyDescent="0.25">
      <c r="B14" s="3"/>
      <c r="C14" s="39"/>
      <c r="D14" s="40"/>
      <c r="E14" s="40"/>
      <c r="F14" s="40"/>
      <c r="G14" s="40"/>
      <c r="H14" s="40"/>
      <c r="I14" s="40"/>
      <c r="J14" s="40"/>
      <c r="K14" s="40"/>
      <c r="L14" s="40"/>
      <c r="M14" s="40"/>
      <c r="N14" s="40"/>
      <c r="O14" s="40"/>
      <c r="P14" s="40"/>
      <c r="Q14" s="41"/>
      <c r="R14" s="42"/>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46196</v>
      </c>
      <c r="S15" s="20"/>
      <c r="V15" s="1" t="s">
        <v>430</v>
      </c>
    </row>
    <row r="16" spans="2:28" ht="25.15" customHeight="1" x14ac:dyDescent="0.25">
      <c r="B16" s="3"/>
      <c r="C16" s="53" t="s">
        <v>0</v>
      </c>
      <c r="D16" s="53"/>
      <c r="E16" s="6" t="s">
        <v>711</v>
      </c>
      <c r="F16" s="53" t="s">
        <v>1</v>
      </c>
      <c r="G16" s="53"/>
      <c r="H16" s="53"/>
      <c r="I16" s="6"/>
      <c r="J16" s="54" t="s">
        <v>4</v>
      </c>
      <c r="K16" s="54"/>
      <c r="L16" s="54"/>
      <c r="M16" s="7"/>
      <c r="N16" s="7" t="s">
        <v>5</v>
      </c>
      <c r="O16" s="6" t="s">
        <v>6</v>
      </c>
      <c r="P16" s="6" t="s">
        <v>709</v>
      </c>
      <c r="Q16" s="5" t="s">
        <v>708</v>
      </c>
      <c r="R16" s="8" t="s">
        <v>8</v>
      </c>
      <c r="S16" s="4"/>
      <c r="V16" s="1" t="s">
        <v>215</v>
      </c>
      <c r="W16" s="1" t="str">
        <f>_xlfn.XLOOKUP(V16,D17:D352,R17:R352)</f>
        <v>MBRF3 está em clara tendência de baixa pelas médias de 21 e 200 dias e segue em movimento de baixa. Abaixo dos 14,98 pode buscar suportes 14,31 ou 13,64. Teria sinal de repique altista fechando acima dos 15,48 mirando resistências em 17,14 ou 18,47.</v>
      </c>
    </row>
    <row r="17" spans="2:260" s="12" customFormat="1" ht="65.099999999999994" customHeight="1" x14ac:dyDescent="0.25">
      <c r="B17" s="3"/>
      <c r="C17" s="9" t="s">
        <v>11</v>
      </c>
      <c r="D17" s="16" t="s">
        <v>12</v>
      </c>
      <c r="E17" s="16">
        <v>0</v>
      </c>
      <c r="F17" s="15">
        <v>13.78</v>
      </c>
      <c r="G17" s="15">
        <v>12.5</v>
      </c>
      <c r="H17" s="15">
        <v>11.23</v>
      </c>
      <c r="I17" s="14"/>
      <c r="J17" s="15">
        <v>14.05</v>
      </c>
      <c r="K17" s="15">
        <v>16.59</v>
      </c>
      <c r="L17" s="15">
        <v>20.71</v>
      </c>
      <c r="M17" s="61"/>
      <c r="N17" s="15">
        <v>25.613492659999999</v>
      </c>
      <c r="O17" s="15">
        <v>18.476584635999998</v>
      </c>
      <c r="P17" s="15" t="s">
        <v>13</v>
      </c>
      <c r="Q17" s="16" t="s">
        <v>13</v>
      </c>
      <c r="R17" s="37" t="s">
        <v>464</v>
      </c>
      <c r="S17" s="10"/>
      <c r="T17" s="11"/>
      <c r="U17" s="11"/>
      <c r="V17" s="11"/>
      <c r="W17" s="11" t="s">
        <v>361</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5</v>
      </c>
      <c r="F18" s="14">
        <v>24.1</v>
      </c>
      <c r="G18" s="14">
        <v>22.6</v>
      </c>
      <c r="H18" s="14">
        <v>21.1</v>
      </c>
      <c r="I18" s="14"/>
      <c r="J18" s="14">
        <v>24.37</v>
      </c>
      <c r="K18" s="14">
        <v>27.36</v>
      </c>
      <c r="L18" s="14">
        <v>32.21</v>
      </c>
      <c r="M18" s="61"/>
      <c r="N18" s="14">
        <v>47.317975066999999</v>
      </c>
      <c r="O18" s="31">
        <v>19.347301909000002</v>
      </c>
      <c r="P18" s="31" t="s">
        <v>16</v>
      </c>
      <c r="Q18" s="17" t="s">
        <v>13</v>
      </c>
      <c r="R18" s="38" t="s">
        <v>465</v>
      </c>
      <c r="S18" s="10"/>
      <c r="T18" s="11"/>
      <c r="U18" s="11"/>
      <c r="V18" s="11"/>
      <c r="W18" s="36">
        <f>SUM(E17:E352)/X18</f>
        <v>3.7172995780590719</v>
      </c>
      <c r="X18" s="11">
        <f>COUNT(E17:E352)</f>
        <v>237</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370</v>
      </c>
      <c r="D19" s="16" t="s">
        <v>17</v>
      </c>
      <c r="E19" s="16">
        <v>10</v>
      </c>
      <c r="F19" s="15">
        <v>339.52</v>
      </c>
      <c r="G19" s="15">
        <v>269.16000000000003</v>
      </c>
      <c r="H19" s="15">
        <v>198.81</v>
      </c>
      <c r="I19" s="14"/>
      <c r="J19" s="15">
        <v>350.7</v>
      </c>
      <c r="K19" s="15">
        <v>491.4</v>
      </c>
      <c r="L19" s="15">
        <v>719.08</v>
      </c>
      <c r="M19" s="61"/>
      <c r="N19" s="15">
        <v>62.766744052</v>
      </c>
      <c r="O19" s="15">
        <v>30.134848824000002</v>
      </c>
      <c r="P19" s="15" t="s">
        <v>16</v>
      </c>
      <c r="Q19" s="16" t="s">
        <v>16</v>
      </c>
      <c r="R19" s="37" t="s">
        <v>466</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18</v>
      </c>
      <c r="D20" s="17" t="s">
        <v>19</v>
      </c>
      <c r="E20" s="17">
        <v>0</v>
      </c>
      <c r="F20" s="14">
        <v>26.55</v>
      </c>
      <c r="G20" s="14">
        <v>24.28</v>
      </c>
      <c r="H20" s="14">
        <v>22.01</v>
      </c>
      <c r="I20" s="14"/>
      <c r="J20" s="14">
        <v>26.89</v>
      </c>
      <c r="K20" s="14">
        <v>31.42</v>
      </c>
      <c r="L20" s="14">
        <v>38.770000000000003</v>
      </c>
      <c r="M20" s="61"/>
      <c r="N20" s="14">
        <v>33.859469840000003</v>
      </c>
      <c r="O20" s="31">
        <v>172.82629977000002</v>
      </c>
      <c r="P20" s="31" t="s">
        <v>13</v>
      </c>
      <c r="Q20" s="17" t="s">
        <v>13</v>
      </c>
      <c r="R20" s="38" t="s">
        <v>467</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20</v>
      </c>
      <c r="D21" s="16" t="s">
        <v>21</v>
      </c>
      <c r="E21" s="16">
        <v>9</v>
      </c>
      <c r="F21" s="15">
        <v>12.98</v>
      </c>
      <c r="G21" s="15">
        <v>11.54</v>
      </c>
      <c r="H21" s="15">
        <v>10.1</v>
      </c>
      <c r="I21" s="14"/>
      <c r="J21" s="15">
        <v>15.48</v>
      </c>
      <c r="K21" s="15">
        <v>18.350000000000001</v>
      </c>
      <c r="L21" s="15">
        <v>23</v>
      </c>
      <c r="M21" s="61"/>
      <c r="N21" s="15">
        <v>64.192613030999993</v>
      </c>
      <c r="O21" s="15">
        <v>24.368871500000001</v>
      </c>
      <c r="P21" s="15" t="s">
        <v>16</v>
      </c>
      <c r="Q21" s="16" t="s">
        <v>16</v>
      </c>
      <c r="R21" s="37" t="s">
        <v>468</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373</v>
      </c>
      <c r="D22" s="17" t="s">
        <v>22</v>
      </c>
      <c r="E22" s="17">
        <v>7</v>
      </c>
      <c r="F22" s="14">
        <v>157.11000000000001</v>
      </c>
      <c r="G22" s="14">
        <v>141.21</v>
      </c>
      <c r="H22" s="14">
        <v>125.32</v>
      </c>
      <c r="I22" s="14"/>
      <c r="J22" s="14">
        <v>170.57</v>
      </c>
      <c r="K22" s="14">
        <v>202.35</v>
      </c>
      <c r="L22" s="14">
        <v>253.79</v>
      </c>
      <c r="M22" s="61"/>
      <c r="N22" s="14">
        <v>53.959529482999997</v>
      </c>
      <c r="O22" s="31">
        <v>34.056935805999998</v>
      </c>
      <c r="P22" s="31" t="s">
        <v>16</v>
      </c>
      <c r="Q22" s="17" t="s">
        <v>16</v>
      </c>
      <c r="R22" s="38" t="s">
        <v>469</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23</v>
      </c>
      <c r="D23" s="16" t="s">
        <v>24</v>
      </c>
      <c r="E23" s="16">
        <v>0</v>
      </c>
      <c r="F23" s="15">
        <v>30.95</v>
      </c>
      <c r="G23" s="15">
        <v>29.12</v>
      </c>
      <c r="H23" s="15">
        <v>27.29</v>
      </c>
      <c r="I23" s="14"/>
      <c r="J23" s="15">
        <v>31.8</v>
      </c>
      <c r="K23" s="15">
        <v>35.450000000000003</v>
      </c>
      <c r="L23" s="15">
        <v>41.37</v>
      </c>
      <c r="M23" s="61"/>
      <c r="N23" s="15">
        <v>28.212702634999999</v>
      </c>
      <c r="O23" s="15">
        <v>32.742460999999999</v>
      </c>
      <c r="P23" s="15" t="s">
        <v>13</v>
      </c>
      <c r="Q23" s="16" t="s">
        <v>13</v>
      </c>
      <c r="R23" s="37" t="s">
        <v>470</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25</v>
      </c>
      <c r="D24" s="17" t="s">
        <v>26</v>
      </c>
      <c r="E24" s="17">
        <v>5</v>
      </c>
      <c r="F24" s="14">
        <v>62.31</v>
      </c>
      <c r="G24" s="14">
        <v>56.98</v>
      </c>
      <c r="H24" s="14">
        <v>51.66</v>
      </c>
      <c r="I24" s="14"/>
      <c r="J24" s="14">
        <v>63.77</v>
      </c>
      <c r="K24" s="14">
        <v>74.41</v>
      </c>
      <c r="L24" s="14">
        <v>91.64</v>
      </c>
      <c r="M24" s="61"/>
      <c r="N24" s="14">
        <v>47.545205103000001</v>
      </c>
      <c r="O24" s="31">
        <v>42.131482501999997</v>
      </c>
      <c r="P24" s="31" t="s">
        <v>16</v>
      </c>
      <c r="Q24" s="17" t="s">
        <v>13</v>
      </c>
      <c r="R24" s="38" t="s">
        <v>471</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27</v>
      </c>
      <c r="D25" s="16" t="s">
        <v>28</v>
      </c>
      <c r="E25" s="16">
        <v>3</v>
      </c>
      <c r="F25" s="15">
        <v>16.05</v>
      </c>
      <c r="G25" s="15">
        <v>15.2</v>
      </c>
      <c r="H25" s="15">
        <v>14.36</v>
      </c>
      <c r="I25" s="14"/>
      <c r="J25" s="15">
        <v>16.309999999999999</v>
      </c>
      <c r="K25" s="15">
        <v>17.989999999999998</v>
      </c>
      <c r="L25" s="15">
        <v>20.71</v>
      </c>
      <c r="M25" s="61"/>
      <c r="N25" s="15">
        <v>40.289527118000002</v>
      </c>
      <c r="O25" s="15">
        <v>456.42756455</v>
      </c>
      <c r="P25" s="15" t="s">
        <v>16</v>
      </c>
      <c r="Q25" s="16" t="s">
        <v>13</v>
      </c>
      <c r="R25" s="37" t="s">
        <v>472</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31</v>
      </c>
      <c r="D26" s="17" t="s">
        <v>32</v>
      </c>
      <c r="E26" s="17">
        <v>2</v>
      </c>
      <c r="F26" s="14">
        <v>4.3099999999999996</v>
      </c>
      <c r="G26" s="14">
        <v>3.2</v>
      </c>
      <c r="H26" s="14">
        <v>2.09</v>
      </c>
      <c r="I26" s="14"/>
      <c r="J26" s="14">
        <v>4.43</v>
      </c>
      <c r="K26" s="14">
        <v>6.64</v>
      </c>
      <c r="L26" s="14">
        <v>10.220000000000001</v>
      </c>
      <c r="M26" s="61"/>
      <c r="N26" s="14">
        <v>29.462677049</v>
      </c>
      <c r="O26" s="31">
        <v>7.6982530454999996</v>
      </c>
      <c r="P26" s="31" t="s">
        <v>13</v>
      </c>
      <c r="Q26" s="17" t="s">
        <v>13</v>
      </c>
      <c r="R26" s="38" t="s">
        <v>473</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33</v>
      </c>
      <c r="D27" s="16" t="s">
        <v>34</v>
      </c>
      <c r="E27" s="16">
        <v>3</v>
      </c>
      <c r="F27" s="15">
        <v>2.64</v>
      </c>
      <c r="G27" s="15">
        <v>1.85</v>
      </c>
      <c r="H27" s="15">
        <v>1.07</v>
      </c>
      <c r="I27" s="14"/>
      <c r="J27" s="15">
        <v>2.75</v>
      </c>
      <c r="K27" s="15">
        <v>4.3099999999999996</v>
      </c>
      <c r="L27" s="15">
        <v>6.84</v>
      </c>
      <c r="M27" s="61"/>
      <c r="N27" s="15">
        <v>22.458454767999999</v>
      </c>
      <c r="O27" s="15">
        <v>16.670845818</v>
      </c>
      <c r="P27" s="15" t="s">
        <v>13</v>
      </c>
      <c r="Q27" s="16" t="s">
        <v>13</v>
      </c>
      <c r="R27" s="37" t="s">
        <v>474</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35</v>
      </c>
      <c r="D28" s="17" t="s">
        <v>36</v>
      </c>
      <c r="E28" s="17">
        <v>9</v>
      </c>
      <c r="F28" s="14">
        <v>76.099999999999994</v>
      </c>
      <c r="G28" s="14">
        <v>70.260000000000005</v>
      </c>
      <c r="H28" s="14">
        <v>64.430000000000007</v>
      </c>
      <c r="I28" s="14"/>
      <c r="J28" s="14">
        <v>82.25</v>
      </c>
      <c r="K28" s="14">
        <v>93.91</v>
      </c>
      <c r="L28" s="14">
        <v>112.78</v>
      </c>
      <c r="M28" s="61"/>
      <c r="N28" s="14">
        <v>59.451980710000001</v>
      </c>
      <c r="O28" s="31">
        <v>17.553456478000001</v>
      </c>
      <c r="P28" s="31" t="s">
        <v>16</v>
      </c>
      <c r="Q28" s="17" t="s">
        <v>16</v>
      </c>
      <c r="R28" s="38" t="s">
        <v>475</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37</v>
      </c>
      <c r="D29" s="16" t="s">
        <v>38</v>
      </c>
      <c r="E29" s="16">
        <v>2</v>
      </c>
      <c r="F29" s="15">
        <v>2.91</v>
      </c>
      <c r="G29" s="15">
        <v>1.86</v>
      </c>
      <c r="H29" s="15">
        <v>0.81</v>
      </c>
      <c r="I29" s="14"/>
      <c r="J29" s="15">
        <v>3.03</v>
      </c>
      <c r="K29" s="15">
        <v>5.12</v>
      </c>
      <c r="L29" s="15">
        <v>8.51</v>
      </c>
      <c r="M29" s="61"/>
      <c r="N29" s="15">
        <v>25.850123747000001</v>
      </c>
      <c r="O29" s="15">
        <v>3.1576901363999998</v>
      </c>
      <c r="P29" s="15" t="s">
        <v>13</v>
      </c>
      <c r="Q29" s="16" t="s">
        <v>13</v>
      </c>
      <c r="R29" s="37" t="s">
        <v>476</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39</v>
      </c>
      <c r="D30" s="17" t="s">
        <v>40</v>
      </c>
      <c r="E30" s="17">
        <v>0</v>
      </c>
      <c r="F30" s="14">
        <v>7.63</v>
      </c>
      <c r="G30" s="14">
        <v>6.75</v>
      </c>
      <c r="H30" s="14">
        <v>5.87</v>
      </c>
      <c r="I30" s="14"/>
      <c r="J30" s="14">
        <v>7.78</v>
      </c>
      <c r="K30" s="14">
        <v>9.5299999999999994</v>
      </c>
      <c r="L30" s="14">
        <v>12.37</v>
      </c>
      <c r="M30" s="61"/>
      <c r="N30" s="14">
        <v>24.082025936000001</v>
      </c>
      <c r="O30" s="31">
        <v>123.06381036000001</v>
      </c>
      <c r="P30" s="31" t="s">
        <v>13</v>
      </c>
      <c r="Q30" s="17" t="s">
        <v>13</v>
      </c>
      <c r="R30" s="38" t="s">
        <v>477</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41</v>
      </c>
      <c r="D31" s="16" t="s">
        <v>42</v>
      </c>
      <c r="E31" s="16">
        <v>6</v>
      </c>
      <c r="F31" s="15">
        <v>104.47</v>
      </c>
      <c r="G31" s="15">
        <v>76.59</v>
      </c>
      <c r="H31" s="15">
        <v>48.72</v>
      </c>
      <c r="I31" s="14"/>
      <c r="J31" s="15">
        <v>110.84</v>
      </c>
      <c r="K31" s="15">
        <v>166.58</v>
      </c>
      <c r="L31" s="15">
        <v>256.77</v>
      </c>
      <c r="M31" s="61"/>
      <c r="N31" s="15">
        <v>46.278002989000001</v>
      </c>
      <c r="O31" s="15">
        <v>87.240139932999995</v>
      </c>
      <c r="P31" s="15" t="s">
        <v>16</v>
      </c>
      <c r="Q31" s="16" t="s">
        <v>13</v>
      </c>
      <c r="R31" s="37" t="s">
        <v>478</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43</v>
      </c>
      <c r="D32" s="17" t="s">
        <v>44</v>
      </c>
      <c r="E32" s="17">
        <v>2</v>
      </c>
      <c r="F32" s="14">
        <v>11.21</v>
      </c>
      <c r="G32" s="14">
        <v>10.119999999999999</v>
      </c>
      <c r="H32" s="14">
        <v>9.0399999999999991</v>
      </c>
      <c r="I32" s="14"/>
      <c r="J32" s="14">
        <v>11.33</v>
      </c>
      <c r="K32" s="14">
        <v>13.49</v>
      </c>
      <c r="L32" s="14">
        <v>16.989999999999998</v>
      </c>
      <c r="M32" s="61"/>
      <c r="N32" s="14">
        <v>28.974121797999999</v>
      </c>
      <c r="O32" s="31">
        <v>31.228101545000001</v>
      </c>
      <c r="P32" s="31" t="s">
        <v>13</v>
      </c>
      <c r="Q32" s="17" t="s">
        <v>13</v>
      </c>
      <c r="R32" s="38" t="s">
        <v>479</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45</v>
      </c>
      <c r="D33" s="16" t="s">
        <v>46</v>
      </c>
      <c r="E33" s="16">
        <v>6</v>
      </c>
      <c r="F33" s="15">
        <v>51.03</v>
      </c>
      <c r="G33" s="15">
        <v>45.44</v>
      </c>
      <c r="H33" s="15">
        <v>39.85</v>
      </c>
      <c r="I33" s="14"/>
      <c r="J33" s="15">
        <v>52.08</v>
      </c>
      <c r="K33" s="15">
        <v>63.25</v>
      </c>
      <c r="L33" s="15">
        <v>81.33</v>
      </c>
      <c r="M33" s="61"/>
      <c r="N33" s="15">
        <v>43.147640942999999</v>
      </c>
      <c r="O33" s="15">
        <v>527.85073464000004</v>
      </c>
      <c r="P33" s="15" t="s">
        <v>16</v>
      </c>
      <c r="Q33" s="16" t="s">
        <v>13</v>
      </c>
      <c r="R33" s="37" t="s">
        <v>480</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45</v>
      </c>
      <c r="D34" s="17" t="s">
        <v>47</v>
      </c>
      <c r="E34" s="17">
        <v>2</v>
      </c>
      <c r="F34" s="14">
        <v>49.82</v>
      </c>
      <c r="G34" s="14">
        <v>44.49</v>
      </c>
      <c r="H34" s="14">
        <v>39.159999999999997</v>
      </c>
      <c r="I34" s="14"/>
      <c r="J34" s="14">
        <v>50.78</v>
      </c>
      <c r="K34" s="14">
        <v>61.43</v>
      </c>
      <c r="L34" s="14">
        <v>78.67</v>
      </c>
      <c r="M34" s="61"/>
      <c r="N34" s="14">
        <v>46.659279582000003</v>
      </c>
      <c r="O34" s="31">
        <v>85.471333818000005</v>
      </c>
      <c r="P34" s="31" t="s">
        <v>13</v>
      </c>
      <c r="Q34" s="17" t="s">
        <v>13</v>
      </c>
      <c r="R34" s="38" t="s">
        <v>481</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407</v>
      </c>
      <c r="D35" s="16" t="s">
        <v>408</v>
      </c>
      <c r="E35" s="16">
        <v>6</v>
      </c>
      <c r="F35" s="15">
        <v>21.27</v>
      </c>
      <c r="G35" s="15">
        <v>9.8800000000000008</v>
      </c>
      <c r="H35" s="15">
        <v>-1.49</v>
      </c>
      <c r="I35" s="14"/>
      <c r="J35" s="15">
        <v>53.41</v>
      </c>
      <c r="K35" s="15">
        <v>76.17</v>
      </c>
      <c r="L35" s="15">
        <v>113</v>
      </c>
      <c r="M35" s="61"/>
      <c r="N35" s="15">
        <v>53.107507357999999</v>
      </c>
      <c r="O35" s="15">
        <v>5.9192889544999998</v>
      </c>
      <c r="P35" s="15" t="s">
        <v>13</v>
      </c>
      <c r="Q35" s="16" t="s">
        <v>16</v>
      </c>
      <c r="R35" s="37" t="s">
        <v>482</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48</v>
      </c>
      <c r="D36" s="17" t="s">
        <v>49</v>
      </c>
      <c r="E36" s="17">
        <v>3</v>
      </c>
      <c r="F36" s="14">
        <v>16.12</v>
      </c>
      <c r="G36" s="14">
        <v>12.17</v>
      </c>
      <c r="H36" s="14">
        <v>8.23</v>
      </c>
      <c r="I36" s="14"/>
      <c r="J36" s="14">
        <v>18.190000000000001</v>
      </c>
      <c r="K36" s="14">
        <v>26.07</v>
      </c>
      <c r="L36" s="14">
        <v>38.83</v>
      </c>
      <c r="M36" s="61"/>
      <c r="N36" s="14">
        <v>47.181889011999999</v>
      </c>
      <c r="O36" s="31">
        <v>48.190660182000002</v>
      </c>
      <c r="P36" s="31" t="s">
        <v>13</v>
      </c>
      <c r="Q36" s="17" t="s">
        <v>13</v>
      </c>
      <c r="R36" s="38" t="s">
        <v>483</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50</v>
      </c>
      <c r="D37" s="16" t="s">
        <v>51</v>
      </c>
      <c r="E37" s="16">
        <v>3</v>
      </c>
      <c r="F37" s="15">
        <v>14.26</v>
      </c>
      <c r="G37" s="15">
        <v>12.36</v>
      </c>
      <c r="H37" s="15">
        <v>10.47</v>
      </c>
      <c r="I37" s="14"/>
      <c r="J37" s="15">
        <v>14.56</v>
      </c>
      <c r="K37" s="15">
        <v>18.34</v>
      </c>
      <c r="L37" s="15">
        <v>24.46</v>
      </c>
      <c r="M37" s="61"/>
      <c r="N37" s="15">
        <v>24.039049658</v>
      </c>
      <c r="O37" s="15">
        <v>660.02893968000001</v>
      </c>
      <c r="P37" s="15" t="s">
        <v>13</v>
      </c>
      <c r="Q37" s="16" t="s">
        <v>13</v>
      </c>
      <c r="R37" s="37" t="s">
        <v>484</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52</v>
      </c>
      <c r="D38" s="17" t="s">
        <v>53</v>
      </c>
      <c r="E38" s="17">
        <v>7</v>
      </c>
      <c r="F38" s="14">
        <v>5.15</v>
      </c>
      <c r="G38" s="14">
        <v>4.7699999999999996</v>
      </c>
      <c r="H38" s="14">
        <v>4.4000000000000004</v>
      </c>
      <c r="I38" s="14"/>
      <c r="J38" s="14">
        <v>5.82</v>
      </c>
      <c r="K38" s="14">
        <v>6.56</v>
      </c>
      <c r="L38" s="14">
        <v>7.75</v>
      </c>
      <c r="M38" s="61"/>
      <c r="N38" s="14">
        <v>49.186048947000003</v>
      </c>
      <c r="O38" s="31">
        <v>5.4886814999999993</v>
      </c>
      <c r="P38" s="31" t="s">
        <v>16</v>
      </c>
      <c r="Q38" s="17" t="s">
        <v>16</v>
      </c>
      <c r="R38" s="38" t="s">
        <v>485</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54</v>
      </c>
      <c r="D39" s="16" t="s">
        <v>55</v>
      </c>
      <c r="E39" s="16">
        <v>0</v>
      </c>
      <c r="F39" s="15">
        <v>13.59</v>
      </c>
      <c r="G39" s="15">
        <v>12.03</v>
      </c>
      <c r="H39" s="15">
        <v>10.47</v>
      </c>
      <c r="I39" s="14"/>
      <c r="J39" s="15">
        <v>14.4</v>
      </c>
      <c r="K39" s="15">
        <v>17.510000000000002</v>
      </c>
      <c r="L39" s="15">
        <v>22.54</v>
      </c>
      <c r="M39" s="61"/>
      <c r="N39" s="15">
        <v>29.665300512999998</v>
      </c>
      <c r="O39" s="15">
        <v>39.261281454999995</v>
      </c>
      <c r="P39" s="15" t="s">
        <v>13</v>
      </c>
      <c r="Q39" s="16" t="s">
        <v>13</v>
      </c>
      <c r="R39" s="37" t="s">
        <v>486</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56</v>
      </c>
      <c r="D40" s="17" t="s">
        <v>57</v>
      </c>
      <c r="E40" s="17">
        <v>7</v>
      </c>
      <c r="F40" s="14">
        <v>38.64</v>
      </c>
      <c r="G40" s="14">
        <v>36.549999999999997</v>
      </c>
      <c r="H40" s="14">
        <v>34.46</v>
      </c>
      <c r="I40" s="14"/>
      <c r="J40" s="14">
        <v>40.119999999999997</v>
      </c>
      <c r="K40" s="14">
        <v>44.29</v>
      </c>
      <c r="L40" s="14">
        <v>51.04</v>
      </c>
      <c r="M40" s="61"/>
      <c r="N40" s="14">
        <v>76.502488041999996</v>
      </c>
      <c r="O40" s="31">
        <v>251.50877409</v>
      </c>
      <c r="P40" s="31" t="s">
        <v>16</v>
      </c>
      <c r="Q40" s="17" t="s">
        <v>16</v>
      </c>
      <c r="R40" s="38" t="s">
        <v>487</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58</v>
      </c>
      <c r="D41" s="16" t="s">
        <v>59</v>
      </c>
      <c r="E41" s="16">
        <v>0</v>
      </c>
      <c r="F41" s="15">
        <v>23.2</v>
      </c>
      <c r="G41" s="15">
        <v>21.1</v>
      </c>
      <c r="H41" s="15">
        <v>19</v>
      </c>
      <c r="I41" s="14"/>
      <c r="J41" s="15">
        <v>23.56</v>
      </c>
      <c r="K41" s="15">
        <v>27.75</v>
      </c>
      <c r="L41" s="15">
        <v>34.54</v>
      </c>
      <c r="M41" s="61"/>
      <c r="N41" s="15">
        <v>38.110562303999998</v>
      </c>
      <c r="O41" s="15">
        <v>14.929600227000002</v>
      </c>
      <c r="P41" s="15" t="s">
        <v>13</v>
      </c>
      <c r="Q41" s="16" t="s">
        <v>13</v>
      </c>
      <c r="R41" s="37" t="s">
        <v>488</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60</v>
      </c>
      <c r="D42" s="17" t="s">
        <v>61</v>
      </c>
      <c r="E42" s="17">
        <v>2</v>
      </c>
      <c r="F42" s="14">
        <v>9.59</v>
      </c>
      <c r="G42" s="14">
        <v>8.7899999999999991</v>
      </c>
      <c r="H42" s="14">
        <v>8</v>
      </c>
      <c r="I42" s="14"/>
      <c r="J42" s="14">
        <v>9.84</v>
      </c>
      <c r="K42" s="14">
        <v>11.42</v>
      </c>
      <c r="L42" s="14">
        <v>13.98</v>
      </c>
      <c r="M42" s="61"/>
      <c r="N42" s="14">
        <v>40.093317128999999</v>
      </c>
      <c r="O42" s="31">
        <v>2.7108449999999999</v>
      </c>
      <c r="P42" s="31" t="s">
        <v>13</v>
      </c>
      <c r="Q42" s="17" t="s">
        <v>13</v>
      </c>
      <c r="R42" s="38" t="s">
        <v>489</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62</v>
      </c>
      <c r="D43" s="16" t="s">
        <v>63</v>
      </c>
      <c r="E43" s="16">
        <v>2</v>
      </c>
      <c r="F43" s="15">
        <v>5.75</v>
      </c>
      <c r="G43" s="15">
        <v>4.8600000000000003</v>
      </c>
      <c r="H43" s="15">
        <v>3.98</v>
      </c>
      <c r="I43" s="14"/>
      <c r="J43" s="15">
        <v>5.94</v>
      </c>
      <c r="K43" s="15">
        <v>7.7</v>
      </c>
      <c r="L43" s="15">
        <v>10.55</v>
      </c>
      <c r="M43" s="61"/>
      <c r="N43" s="15">
        <v>36.064651533999999</v>
      </c>
      <c r="O43" s="15">
        <v>6.1288840908999997</v>
      </c>
      <c r="P43" s="15" t="s">
        <v>13</v>
      </c>
      <c r="Q43" s="16" t="s">
        <v>13</v>
      </c>
      <c r="R43" s="37" t="s">
        <v>490</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64</v>
      </c>
      <c r="D44" s="17" t="s">
        <v>65</v>
      </c>
      <c r="E44" s="17">
        <v>0</v>
      </c>
      <c r="F44" s="14">
        <v>14.49</v>
      </c>
      <c r="G44" s="14">
        <v>12.59</v>
      </c>
      <c r="H44" s="14">
        <v>10.69</v>
      </c>
      <c r="I44" s="14"/>
      <c r="J44" s="14">
        <v>15.08</v>
      </c>
      <c r="K44" s="14">
        <v>18.87</v>
      </c>
      <c r="L44" s="14">
        <v>25.02</v>
      </c>
      <c r="M44" s="61"/>
      <c r="N44" s="14">
        <v>30.7435942</v>
      </c>
      <c r="O44" s="31">
        <v>4.7897573635999997</v>
      </c>
      <c r="P44" s="31" t="s">
        <v>13</v>
      </c>
      <c r="Q44" s="17" t="s">
        <v>13</v>
      </c>
      <c r="R44" s="38" t="s">
        <v>491</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66</v>
      </c>
      <c r="D45" s="16" t="s">
        <v>67</v>
      </c>
      <c r="E45" s="16">
        <v>0</v>
      </c>
      <c r="F45" s="15">
        <v>15.16</v>
      </c>
      <c r="G45" s="15">
        <v>14.03</v>
      </c>
      <c r="H45" s="15">
        <v>12.91</v>
      </c>
      <c r="I45" s="14"/>
      <c r="J45" s="15">
        <v>15.38</v>
      </c>
      <c r="K45" s="15">
        <v>17.62</v>
      </c>
      <c r="L45" s="15">
        <v>21.24</v>
      </c>
      <c r="M45" s="61"/>
      <c r="N45" s="15">
        <v>39.829942756999998</v>
      </c>
      <c r="O45" s="15">
        <v>83.457949181999993</v>
      </c>
      <c r="P45" s="15" t="s">
        <v>13</v>
      </c>
      <c r="Q45" s="16" t="s">
        <v>13</v>
      </c>
      <c r="R45" s="37" t="s">
        <v>492</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66</v>
      </c>
      <c r="D46" s="17" t="s">
        <v>68</v>
      </c>
      <c r="E46" s="17">
        <v>0</v>
      </c>
      <c r="F46" s="14">
        <v>17.399999999999999</v>
      </c>
      <c r="G46" s="14">
        <v>16.04</v>
      </c>
      <c r="H46" s="14">
        <v>14.69</v>
      </c>
      <c r="I46" s="14"/>
      <c r="J46" s="14">
        <v>17.59</v>
      </c>
      <c r="K46" s="14">
        <v>20.29</v>
      </c>
      <c r="L46" s="14">
        <v>24.68</v>
      </c>
      <c r="M46" s="61"/>
      <c r="N46" s="14">
        <v>43.152847794000003</v>
      </c>
      <c r="O46" s="31">
        <v>456.20227858999999</v>
      </c>
      <c r="P46" s="31" t="s">
        <v>13</v>
      </c>
      <c r="Q46" s="17" t="s">
        <v>13</v>
      </c>
      <c r="R46" s="38" t="s">
        <v>493</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69</v>
      </c>
      <c r="D47" s="16" t="s">
        <v>70</v>
      </c>
      <c r="E47" s="16">
        <v>6</v>
      </c>
      <c r="F47" s="15">
        <v>22.6</v>
      </c>
      <c r="G47" s="15">
        <v>21.22</v>
      </c>
      <c r="H47" s="15">
        <v>19.84</v>
      </c>
      <c r="I47" s="14"/>
      <c r="J47" s="15">
        <v>23.03</v>
      </c>
      <c r="K47" s="15">
        <v>25.78</v>
      </c>
      <c r="L47" s="15">
        <v>30.23</v>
      </c>
      <c r="M47" s="61"/>
      <c r="N47" s="15">
        <v>50.632511209999997</v>
      </c>
      <c r="O47" s="15">
        <v>43.730494363999995</v>
      </c>
      <c r="P47" s="15" t="s">
        <v>16</v>
      </c>
      <c r="Q47" s="16" t="s">
        <v>13</v>
      </c>
      <c r="R47" s="37" t="s">
        <v>494</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365</v>
      </c>
      <c r="D48" s="17" t="s">
        <v>366</v>
      </c>
      <c r="E48" s="17">
        <v>9</v>
      </c>
      <c r="F48" s="14">
        <v>12.9</v>
      </c>
      <c r="G48" s="14">
        <v>11.46</v>
      </c>
      <c r="H48" s="14">
        <v>10.02</v>
      </c>
      <c r="I48" s="14"/>
      <c r="J48" s="14">
        <v>16.57</v>
      </c>
      <c r="K48" s="14">
        <v>19.440000000000001</v>
      </c>
      <c r="L48" s="14">
        <v>24.1</v>
      </c>
      <c r="M48" s="61"/>
      <c r="N48" s="14">
        <v>56.605037993000003</v>
      </c>
      <c r="O48" s="31">
        <v>67.962604544999991</v>
      </c>
      <c r="P48" s="31" t="s">
        <v>16</v>
      </c>
      <c r="Q48" s="17" t="s">
        <v>16</v>
      </c>
      <c r="R48" s="38" t="s">
        <v>495</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71</v>
      </c>
      <c r="D49" s="16" t="s">
        <v>72</v>
      </c>
      <c r="E49" s="16">
        <v>0</v>
      </c>
      <c r="F49" s="15">
        <v>19.420000000000002</v>
      </c>
      <c r="G49" s="15">
        <v>16.739999999999998</v>
      </c>
      <c r="H49" s="15">
        <v>14.06</v>
      </c>
      <c r="I49" s="14"/>
      <c r="J49" s="15">
        <v>19.63</v>
      </c>
      <c r="K49" s="15">
        <v>24.98</v>
      </c>
      <c r="L49" s="15">
        <v>33.659999999999997</v>
      </c>
      <c r="M49" s="61"/>
      <c r="N49" s="15">
        <v>37.962609395999998</v>
      </c>
      <c r="O49" s="15">
        <v>495.28487567999997</v>
      </c>
      <c r="P49" s="15" t="s">
        <v>13</v>
      </c>
      <c r="Q49" s="16" t="s">
        <v>13</v>
      </c>
      <c r="R49" s="37" t="s">
        <v>496</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390</v>
      </c>
      <c r="D50" s="17" t="s">
        <v>391</v>
      </c>
      <c r="E50" s="17">
        <v>2</v>
      </c>
      <c r="F50" s="14">
        <v>18.05</v>
      </c>
      <c r="G50" s="14">
        <v>16.59</v>
      </c>
      <c r="H50" s="14">
        <v>15.14</v>
      </c>
      <c r="I50" s="14"/>
      <c r="J50" s="14">
        <v>18.27</v>
      </c>
      <c r="K50" s="14">
        <v>21.17</v>
      </c>
      <c r="L50" s="14">
        <v>25.87</v>
      </c>
      <c r="M50" s="61"/>
      <c r="N50" s="14">
        <v>35.311226519999998</v>
      </c>
      <c r="O50" s="31">
        <v>2.3892189091000002</v>
      </c>
      <c r="P50" s="31" t="s">
        <v>13</v>
      </c>
      <c r="Q50" s="17" t="s">
        <v>13</v>
      </c>
      <c r="R50" s="38" t="s">
        <v>497</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73</v>
      </c>
      <c r="D51" s="16" t="s">
        <v>74</v>
      </c>
      <c r="E51" s="16">
        <v>0</v>
      </c>
      <c r="F51" s="15">
        <v>6.83</v>
      </c>
      <c r="G51" s="15">
        <v>4.68</v>
      </c>
      <c r="H51" s="15">
        <v>2.5299999999999998</v>
      </c>
      <c r="I51" s="14"/>
      <c r="J51" s="15">
        <v>7.58</v>
      </c>
      <c r="K51" s="15">
        <v>11.87</v>
      </c>
      <c r="L51" s="15">
        <v>18.82</v>
      </c>
      <c r="M51" s="61"/>
      <c r="N51" s="15">
        <v>23.094430369000001</v>
      </c>
      <c r="O51" s="15">
        <v>66.479363773000003</v>
      </c>
      <c r="P51" s="15" t="s">
        <v>13</v>
      </c>
      <c r="Q51" s="16" t="s">
        <v>13</v>
      </c>
      <c r="R51" s="37" t="s">
        <v>498</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75</v>
      </c>
      <c r="D52" s="17" t="s">
        <v>76</v>
      </c>
      <c r="E52" s="17">
        <v>3</v>
      </c>
      <c r="F52" s="14">
        <v>18.579999999999998</v>
      </c>
      <c r="G52" s="14">
        <v>16.760000000000002</v>
      </c>
      <c r="H52" s="14">
        <v>14.95</v>
      </c>
      <c r="I52" s="14"/>
      <c r="J52" s="14">
        <v>19.36</v>
      </c>
      <c r="K52" s="14">
        <v>22.98</v>
      </c>
      <c r="L52" s="14">
        <v>28.84</v>
      </c>
      <c r="M52" s="61"/>
      <c r="N52" s="14">
        <v>29.152514593999999</v>
      </c>
      <c r="O52" s="31">
        <v>158.14419081999998</v>
      </c>
      <c r="P52" s="31" t="s">
        <v>16</v>
      </c>
      <c r="Q52" s="17" t="s">
        <v>13</v>
      </c>
      <c r="R52" s="38" t="s">
        <v>499</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77</v>
      </c>
      <c r="D53" s="16" t="s">
        <v>78</v>
      </c>
      <c r="E53" s="16">
        <v>0</v>
      </c>
      <c r="F53" s="15">
        <v>50.64</v>
      </c>
      <c r="G53" s="15">
        <v>45.45</v>
      </c>
      <c r="H53" s="15">
        <v>40.270000000000003</v>
      </c>
      <c r="I53" s="14"/>
      <c r="J53" s="15">
        <v>51.12</v>
      </c>
      <c r="K53" s="15">
        <v>61.48</v>
      </c>
      <c r="L53" s="15">
        <v>78.25</v>
      </c>
      <c r="M53" s="61"/>
      <c r="N53" s="15">
        <v>39.058700000999998</v>
      </c>
      <c r="O53" s="15">
        <v>627.85702991000005</v>
      </c>
      <c r="P53" s="15" t="s">
        <v>13</v>
      </c>
      <c r="Q53" s="16" t="s">
        <v>13</v>
      </c>
      <c r="R53" s="37" t="s">
        <v>500</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79</v>
      </c>
      <c r="D54" s="17" t="s">
        <v>80</v>
      </c>
      <c r="E54" s="17">
        <v>10</v>
      </c>
      <c r="F54" s="14">
        <v>19.18</v>
      </c>
      <c r="G54" s="14">
        <v>18.29</v>
      </c>
      <c r="H54" s="14">
        <v>17.399999999999999</v>
      </c>
      <c r="I54" s="14"/>
      <c r="J54" s="14">
        <v>19.760000000000002</v>
      </c>
      <c r="K54" s="14">
        <v>21.53</v>
      </c>
      <c r="L54" s="14">
        <v>24.39</v>
      </c>
      <c r="M54" s="61"/>
      <c r="N54" s="14">
        <v>84.371260175000003</v>
      </c>
      <c r="O54" s="31">
        <v>80.000386226999993</v>
      </c>
      <c r="P54" s="31" t="s">
        <v>16</v>
      </c>
      <c r="Q54" s="17" t="s">
        <v>16</v>
      </c>
      <c r="R54" s="38" t="s">
        <v>501</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81</v>
      </c>
      <c r="D55" s="16" t="s">
        <v>82</v>
      </c>
      <c r="E55" s="16">
        <v>2</v>
      </c>
      <c r="F55" s="15">
        <v>4.83</v>
      </c>
      <c r="G55" s="15">
        <v>4.0599999999999996</v>
      </c>
      <c r="H55" s="15">
        <v>3.3</v>
      </c>
      <c r="I55" s="14"/>
      <c r="J55" s="15">
        <v>4.9400000000000004</v>
      </c>
      <c r="K55" s="15">
        <v>6.46</v>
      </c>
      <c r="L55" s="15">
        <v>8.94</v>
      </c>
      <c r="M55" s="61"/>
      <c r="N55" s="15">
        <v>36.185280329000001</v>
      </c>
      <c r="O55" s="15">
        <v>6.2991581364</v>
      </c>
      <c r="P55" s="15" t="s">
        <v>13</v>
      </c>
      <c r="Q55" s="16" t="s">
        <v>13</v>
      </c>
      <c r="R55" s="37" t="s">
        <v>502</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83</v>
      </c>
      <c r="D56" s="17" t="s">
        <v>84</v>
      </c>
      <c r="E56" s="17">
        <v>0</v>
      </c>
      <c r="F56" s="14">
        <v>1.1200000000000001</v>
      </c>
      <c r="G56" s="14">
        <v>0.46</v>
      </c>
      <c r="H56" s="14">
        <v>-0.18</v>
      </c>
      <c r="I56" s="14"/>
      <c r="J56" s="14">
        <v>1.1499999999999999</v>
      </c>
      <c r="K56" s="14">
        <v>2.4500000000000002</v>
      </c>
      <c r="L56" s="14">
        <v>4.5599999999999996</v>
      </c>
      <c r="M56" s="61"/>
      <c r="N56" s="14">
        <v>23.088299275000001</v>
      </c>
      <c r="O56" s="31">
        <v>6.5509237727</v>
      </c>
      <c r="P56" s="31" t="s">
        <v>13</v>
      </c>
      <c r="Q56" s="17" t="s">
        <v>13</v>
      </c>
      <c r="R56" s="38" t="s">
        <v>503</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85</v>
      </c>
      <c r="D57" s="16" t="s">
        <v>86</v>
      </c>
      <c r="E57" s="16">
        <v>9</v>
      </c>
      <c r="F57" s="15">
        <v>10.71</v>
      </c>
      <c r="G57" s="15">
        <v>10.4</v>
      </c>
      <c r="H57" s="15">
        <v>10.09</v>
      </c>
      <c r="I57" s="14"/>
      <c r="J57" s="15">
        <v>10.78</v>
      </c>
      <c r="K57" s="15">
        <v>11.39</v>
      </c>
      <c r="L57" s="15">
        <v>12.38</v>
      </c>
      <c r="M57" s="61"/>
      <c r="N57" s="15">
        <v>65.978274803999994</v>
      </c>
      <c r="O57" s="15">
        <v>30.900048409</v>
      </c>
      <c r="P57" s="15" t="s">
        <v>16</v>
      </c>
      <c r="Q57" s="16" t="s">
        <v>16</v>
      </c>
      <c r="R57" s="37" t="s">
        <v>504</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87</v>
      </c>
      <c r="D58" s="17" t="s">
        <v>88</v>
      </c>
      <c r="E58" s="17">
        <v>2</v>
      </c>
      <c r="F58" s="14">
        <v>9.5399999999999991</v>
      </c>
      <c r="G58" s="14">
        <v>8.2100000000000009</v>
      </c>
      <c r="H58" s="14">
        <v>6.88</v>
      </c>
      <c r="I58" s="14"/>
      <c r="J58" s="14">
        <v>9.9700000000000006</v>
      </c>
      <c r="K58" s="14">
        <v>12.62</v>
      </c>
      <c r="L58" s="14">
        <v>16.91</v>
      </c>
      <c r="M58" s="61"/>
      <c r="N58" s="14">
        <v>30.774110932999999</v>
      </c>
      <c r="O58" s="31">
        <v>82.843490364000004</v>
      </c>
      <c r="P58" s="31" t="s">
        <v>13</v>
      </c>
      <c r="Q58" s="17" t="s">
        <v>13</v>
      </c>
      <c r="R58" s="38" t="s">
        <v>505</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89</v>
      </c>
      <c r="D59" s="16" t="s">
        <v>431</v>
      </c>
      <c r="E59" s="16">
        <v>3</v>
      </c>
      <c r="F59" s="15">
        <v>15.2</v>
      </c>
      <c r="G59" s="15">
        <v>13.57</v>
      </c>
      <c r="H59" s="15">
        <v>11.95</v>
      </c>
      <c r="I59" s="14"/>
      <c r="J59" s="15">
        <v>15.55</v>
      </c>
      <c r="K59" s="15">
        <v>18.79</v>
      </c>
      <c r="L59" s="15">
        <v>24.03</v>
      </c>
      <c r="M59" s="61"/>
      <c r="N59" s="15">
        <v>28.069304260999999</v>
      </c>
      <c r="O59" s="15">
        <v>1.2456107727000001</v>
      </c>
      <c r="P59" s="15" t="s">
        <v>16</v>
      </c>
      <c r="Q59" s="16" t="s">
        <v>13</v>
      </c>
      <c r="R59" s="37" t="s">
        <v>506</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89</v>
      </c>
      <c r="D60" s="17" t="s">
        <v>90</v>
      </c>
      <c r="E60" s="17">
        <v>0</v>
      </c>
      <c r="F60" s="14">
        <v>10.68</v>
      </c>
      <c r="G60" s="14">
        <v>9.74</v>
      </c>
      <c r="H60" s="14">
        <v>8.81</v>
      </c>
      <c r="I60" s="14"/>
      <c r="J60" s="14">
        <v>10.82</v>
      </c>
      <c r="K60" s="14">
        <v>12.68</v>
      </c>
      <c r="L60" s="14">
        <v>15.7</v>
      </c>
      <c r="M60" s="61"/>
      <c r="N60" s="14">
        <v>34.298159446</v>
      </c>
      <c r="O60" s="31">
        <v>164.81932990999999</v>
      </c>
      <c r="P60" s="31" t="s">
        <v>13</v>
      </c>
      <c r="Q60" s="17" t="s">
        <v>13</v>
      </c>
      <c r="R60" s="38" t="s">
        <v>507</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91</v>
      </c>
      <c r="D61" s="16" t="s">
        <v>92</v>
      </c>
      <c r="E61" s="16">
        <v>2</v>
      </c>
      <c r="F61" s="15">
        <v>2.31</v>
      </c>
      <c r="G61" s="15">
        <v>1.87</v>
      </c>
      <c r="H61" s="15">
        <v>1.43</v>
      </c>
      <c r="I61" s="14"/>
      <c r="J61" s="15">
        <v>2.37</v>
      </c>
      <c r="K61" s="15">
        <v>3.24</v>
      </c>
      <c r="L61" s="15">
        <v>4.67</v>
      </c>
      <c r="M61" s="61"/>
      <c r="N61" s="15">
        <v>39.622872360999999</v>
      </c>
      <c r="O61" s="15">
        <v>53.937312091000003</v>
      </c>
      <c r="P61" s="15" t="s">
        <v>13</v>
      </c>
      <c r="Q61" s="16" t="s">
        <v>13</v>
      </c>
      <c r="R61" s="37" t="s">
        <v>508</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397</v>
      </c>
      <c r="D62" s="17" t="s">
        <v>398</v>
      </c>
      <c r="E62" s="17">
        <v>0</v>
      </c>
      <c r="F62" s="14" t="s">
        <v>29</v>
      </c>
      <c r="G62" s="14" t="s">
        <v>29</v>
      </c>
      <c r="H62" s="14" t="s">
        <v>29</v>
      </c>
      <c r="I62" s="14"/>
      <c r="J62" s="14" t="s">
        <v>29</v>
      </c>
      <c r="K62" s="14" t="s">
        <v>29</v>
      </c>
      <c r="L62" s="14" t="s">
        <v>29</v>
      </c>
      <c r="M62" s="61"/>
      <c r="N62" s="14" t="s">
        <v>29</v>
      </c>
      <c r="O62" s="31" t="s">
        <v>29</v>
      </c>
      <c r="P62" s="31" t="s">
        <v>29</v>
      </c>
      <c r="Q62" s="17" t="s">
        <v>29</v>
      </c>
      <c r="R62" s="38" t="s">
        <v>30</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93</v>
      </c>
      <c r="D63" s="16" t="s">
        <v>94</v>
      </c>
      <c r="E63" s="16">
        <v>7</v>
      </c>
      <c r="F63" s="15">
        <v>56.67</v>
      </c>
      <c r="G63" s="15">
        <v>53.07</v>
      </c>
      <c r="H63" s="15">
        <v>49.47</v>
      </c>
      <c r="I63" s="14"/>
      <c r="J63" s="15">
        <v>61</v>
      </c>
      <c r="K63" s="15">
        <v>68.19</v>
      </c>
      <c r="L63" s="15">
        <v>79.83</v>
      </c>
      <c r="M63" s="61"/>
      <c r="N63" s="15">
        <v>53.239688139999998</v>
      </c>
      <c r="O63" s="15">
        <v>437.43948559</v>
      </c>
      <c r="P63" s="15" t="s">
        <v>16</v>
      </c>
      <c r="Q63" s="16" t="s">
        <v>16</v>
      </c>
      <c r="R63" s="37" t="s">
        <v>509</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95</v>
      </c>
      <c r="D64" s="17" t="s">
        <v>96</v>
      </c>
      <c r="E64" s="17">
        <v>4</v>
      </c>
      <c r="F64" s="14">
        <v>14.54</v>
      </c>
      <c r="G64" s="14">
        <v>13.57</v>
      </c>
      <c r="H64" s="14">
        <v>12.61</v>
      </c>
      <c r="I64" s="14"/>
      <c r="J64" s="14">
        <v>14.85</v>
      </c>
      <c r="K64" s="14">
        <v>16.77</v>
      </c>
      <c r="L64" s="14">
        <v>19.899999999999999</v>
      </c>
      <c r="M64" s="61"/>
      <c r="N64" s="14">
        <v>48.352243411000003</v>
      </c>
      <c r="O64" s="31">
        <v>333.52909449999999</v>
      </c>
      <c r="P64" s="31" t="s">
        <v>16</v>
      </c>
      <c r="Q64" s="17" t="s">
        <v>13</v>
      </c>
      <c r="R64" s="38" t="s">
        <v>510</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97</v>
      </c>
      <c r="D65" s="16" t="s">
        <v>98</v>
      </c>
      <c r="E65" s="16">
        <v>2</v>
      </c>
      <c r="F65" s="15">
        <v>3.38</v>
      </c>
      <c r="G65" s="15">
        <v>2.23</v>
      </c>
      <c r="H65" s="15">
        <v>1.0900000000000001</v>
      </c>
      <c r="I65" s="14"/>
      <c r="J65" s="15">
        <v>3.49</v>
      </c>
      <c r="K65" s="15">
        <v>5.77</v>
      </c>
      <c r="L65" s="15">
        <v>9.4700000000000006</v>
      </c>
      <c r="M65" s="61"/>
      <c r="N65" s="15">
        <v>40.511518170000002</v>
      </c>
      <c r="O65" s="15">
        <v>168.21028641000001</v>
      </c>
      <c r="P65" s="15" t="s">
        <v>13</v>
      </c>
      <c r="Q65" s="16" t="s">
        <v>13</v>
      </c>
      <c r="R65" s="37" t="s">
        <v>511</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99</v>
      </c>
      <c r="D66" s="17" t="s">
        <v>100</v>
      </c>
      <c r="E66" s="17">
        <v>7</v>
      </c>
      <c r="F66" s="14">
        <v>43.7</v>
      </c>
      <c r="G66" s="14">
        <v>40.35</v>
      </c>
      <c r="H66" s="14">
        <v>37</v>
      </c>
      <c r="I66" s="14"/>
      <c r="J66" s="14">
        <v>52.99</v>
      </c>
      <c r="K66" s="14">
        <v>59.68</v>
      </c>
      <c r="L66" s="14">
        <v>70.5</v>
      </c>
      <c r="M66" s="61"/>
      <c r="N66" s="14">
        <v>48.850168488999998</v>
      </c>
      <c r="O66" s="31">
        <v>86.227653317999994</v>
      </c>
      <c r="P66" s="31" t="s">
        <v>16</v>
      </c>
      <c r="Q66" s="17" t="s">
        <v>16</v>
      </c>
      <c r="R66" s="38" t="s">
        <v>512</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399</v>
      </c>
      <c r="D67" s="16" t="s">
        <v>400</v>
      </c>
      <c r="E67" s="16">
        <v>2</v>
      </c>
      <c r="F67" s="15">
        <v>3.48</v>
      </c>
      <c r="G67" s="15">
        <v>2.4300000000000002</v>
      </c>
      <c r="H67" s="15">
        <v>1.38</v>
      </c>
      <c r="I67" s="14"/>
      <c r="J67" s="15">
        <v>3.61</v>
      </c>
      <c r="K67" s="15">
        <v>5.7</v>
      </c>
      <c r="L67" s="15">
        <v>9.1</v>
      </c>
      <c r="M67" s="61"/>
      <c r="N67" s="15">
        <v>38.099572500999997</v>
      </c>
      <c r="O67" s="15">
        <v>2.4339400455</v>
      </c>
      <c r="P67" s="15" t="s">
        <v>13</v>
      </c>
      <c r="Q67" s="16" t="s">
        <v>13</v>
      </c>
      <c r="R67" s="37" t="s">
        <v>513</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101</v>
      </c>
      <c r="D68" s="17" t="s">
        <v>102</v>
      </c>
      <c r="E68" s="17">
        <v>2</v>
      </c>
      <c r="F68" s="14">
        <v>4.21</v>
      </c>
      <c r="G68" s="14">
        <v>3.78</v>
      </c>
      <c r="H68" s="14">
        <v>3.36</v>
      </c>
      <c r="I68" s="14"/>
      <c r="J68" s="14">
        <v>4.3899999999999997</v>
      </c>
      <c r="K68" s="14">
        <v>5.23</v>
      </c>
      <c r="L68" s="14">
        <v>6.59</v>
      </c>
      <c r="M68" s="61"/>
      <c r="N68" s="14">
        <v>44.663003795000002</v>
      </c>
      <c r="O68" s="31">
        <v>43.242419318000003</v>
      </c>
      <c r="P68" s="31" t="s">
        <v>13</v>
      </c>
      <c r="Q68" s="17" t="s">
        <v>13</v>
      </c>
      <c r="R68" s="38" t="s">
        <v>514</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103</v>
      </c>
      <c r="D69" s="16" t="s">
        <v>104</v>
      </c>
      <c r="E69" s="16">
        <v>10</v>
      </c>
      <c r="F69" s="15">
        <v>32.630000000000003</v>
      </c>
      <c r="G69" s="15">
        <v>28.73</v>
      </c>
      <c r="H69" s="15">
        <v>24.84</v>
      </c>
      <c r="I69" s="14"/>
      <c r="J69" s="15">
        <v>41.04</v>
      </c>
      <c r="K69" s="15">
        <v>48.82</v>
      </c>
      <c r="L69" s="15">
        <v>61.41</v>
      </c>
      <c r="M69" s="61"/>
      <c r="N69" s="15">
        <v>64.162898409999997</v>
      </c>
      <c r="O69" s="15">
        <v>120.88555886</v>
      </c>
      <c r="P69" s="15" t="s">
        <v>16</v>
      </c>
      <c r="Q69" s="16" t="s">
        <v>16</v>
      </c>
      <c r="R69" s="37" t="s">
        <v>515</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105</v>
      </c>
      <c r="D70" s="17" t="s">
        <v>106</v>
      </c>
      <c r="E70" s="17">
        <v>0</v>
      </c>
      <c r="F70" s="14">
        <v>1.2</v>
      </c>
      <c r="G70" s="14">
        <v>0.77</v>
      </c>
      <c r="H70" s="14">
        <v>0.35</v>
      </c>
      <c r="I70" s="14"/>
      <c r="J70" s="14">
        <v>1.25</v>
      </c>
      <c r="K70" s="14">
        <v>2.09</v>
      </c>
      <c r="L70" s="14">
        <v>3.46</v>
      </c>
      <c r="M70" s="61"/>
      <c r="N70" s="14">
        <v>17.628494459999999</v>
      </c>
      <c r="O70" s="31">
        <v>17.735524182000002</v>
      </c>
      <c r="P70" s="31" t="s">
        <v>13</v>
      </c>
      <c r="Q70" s="17" t="s">
        <v>13</v>
      </c>
      <c r="R70" s="38" t="s">
        <v>516</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107</v>
      </c>
      <c r="D71" s="16" t="s">
        <v>108</v>
      </c>
      <c r="E71" s="16">
        <v>6</v>
      </c>
      <c r="F71" s="15">
        <v>21.11</v>
      </c>
      <c r="G71" s="15">
        <v>17.27</v>
      </c>
      <c r="H71" s="15">
        <v>13.44</v>
      </c>
      <c r="I71" s="14"/>
      <c r="J71" s="15">
        <v>32.17</v>
      </c>
      <c r="K71" s="15">
        <v>39.83</v>
      </c>
      <c r="L71" s="15">
        <v>52.24</v>
      </c>
      <c r="M71" s="61"/>
      <c r="N71" s="15">
        <v>54.727516907999998</v>
      </c>
      <c r="O71" s="15">
        <v>159.38277032000002</v>
      </c>
      <c r="P71" s="15" t="s">
        <v>13</v>
      </c>
      <c r="Q71" s="16" t="s">
        <v>16</v>
      </c>
      <c r="R71" s="37" t="s">
        <v>517</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107</v>
      </c>
      <c r="D72" s="17" t="s">
        <v>109</v>
      </c>
      <c r="E72" s="17">
        <v>5</v>
      </c>
      <c r="F72" s="14">
        <v>19.350000000000001</v>
      </c>
      <c r="G72" s="14">
        <v>15.49</v>
      </c>
      <c r="H72" s="14">
        <v>11.64</v>
      </c>
      <c r="I72" s="14"/>
      <c r="J72" s="14">
        <v>30.6</v>
      </c>
      <c r="K72" s="14">
        <v>38.299999999999997</v>
      </c>
      <c r="L72" s="14">
        <v>50.76</v>
      </c>
      <c r="M72" s="61"/>
      <c r="N72" s="14">
        <v>54.189321030000002</v>
      </c>
      <c r="O72" s="31">
        <v>9.679237818199999</v>
      </c>
      <c r="P72" s="31" t="s">
        <v>13</v>
      </c>
      <c r="Q72" s="17" t="s">
        <v>16</v>
      </c>
      <c r="R72" s="38" t="s">
        <v>518</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110</v>
      </c>
      <c r="D73" s="16" t="s">
        <v>111</v>
      </c>
      <c r="E73" s="16">
        <v>0</v>
      </c>
      <c r="F73" s="15">
        <v>2.62</v>
      </c>
      <c r="G73" s="15">
        <v>1.99</v>
      </c>
      <c r="H73" s="15">
        <v>1.36</v>
      </c>
      <c r="I73" s="14"/>
      <c r="J73" s="15">
        <v>2.7</v>
      </c>
      <c r="K73" s="15">
        <v>3.95</v>
      </c>
      <c r="L73" s="15">
        <v>5.98</v>
      </c>
      <c r="M73" s="61"/>
      <c r="N73" s="15">
        <v>35.143441606000003</v>
      </c>
      <c r="O73" s="15">
        <v>3.9678817273</v>
      </c>
      <c r="P73" s="15" t="s">
        <v>13</v>
      </c>
      <c r="Q73" s="16" t="s">
        <v>13</v>
      </c>
      <c r="R73" s="37" t="s">
        <v>519</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112</v>
      </c>
      <c r="D74" s="17" t="s">
        <v>113</v>
      </c>
      <c r="E74" s="17">
        <v>3</v>
      </c>
      <c r="F74" s="14">
        <v>17.38</v>
      </c>
      <c r="G74" s="14">
        <v>15.33</v>
      </c>
      <c r="H74" s="14">
        <v>13.29</v>
      </c>
      <c r="I74" s="14"/>
      <c r="J74" s="14">
        <v>17.53</v>
      </c>
      <c r="K74" s="14">
        <v>21.61</v>
      </c>
      <c r="L74" s="14">
        <v>28.21</v>
      </c>
      <c r="M74" s="61"/>
      <c r="N74" s="14">
        <v>31.308247089000002</v>
      </c>
      <c r="O74" s="31">
        <v>8.4363377272999998</v>
      </c>
      <c r="P74" s="31" t="s">
        <v>16</v>
      </c>
      <c r="Q74" s="17" t="s">
        <v>13</v>
      </c>
      <c r="R74" s="38" t="s">
        <v>520</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114</v>
      </c>
      <c r="D75" s="16" t="s">
        <v>115</v>
      </c>
      <c r="E75" s="16">
        <v>6</v>
      </c>
      <c r="F75" s="15">
        <v>4.72</v>
      </c>
      <c r="G75" s="15">
        <v>4.24</v>
      </c>
      <c r="H75" s="15">
        <v>3.77</v>
      </c>
      <c r="I75" s="14"/>
      <c r="J75" s="15">
        <v>5.98</v>
      </c>
      <c r="K75" s="15">
        <v>6.92</v>
      </c>
      <c r="L75" s="15">
        <v>8.4499999999999993</v>
      </c>
      <c r="M75" s="61"/>
      <c r="N75" s="15">
        <v>55.171055502000002</v>
      </c>
      <c r="O75" s="15">
        <v>9.2742164999999996</v>
      </c>
      <c r="P75" s="15" t="s">
        <v>13</v>
      </c>
      <c r="Q75" s="16" t="s">
        <v>16</v>
      </c>
      <c r="R75" s="37" t="s">
        <v>521</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116</v>
      </c>
      <c r="D76" s="17" t="s">
        <v>117</v>
      </c>
      <c r="E76" s="17">
        <v>2</v>
      </c>
      <c r="F76" s="14">
        <v>10.62</v>
      </c>
      <c r="G76" s="14">
        <v>8.74</v>
      </c>
      <c r="H76" s="14">
        <v>6.87</v>
      </c>
      <c r="I76" s="14"/>
      <c r="J76" s="14">
        <v>10.9</v>
      </c>
      <c r="K76" s="14">
        <v>14.64</v>
      </c>
      <c r="L76" s="14">
        <v>20.7</v>
      </c>
      <c r="M76" s="61"/>
      <c r="N76" s="14">
        <v>40.751082298</v>
      </c>
      <c r="O76" s="31">
        <v>10.962166727</v>
      </c>
      <c r="P76" s="31" t="s">
        <v>13</v>
      </c>
      <c r="Q76" s="17" t="s">
        <v>13</v>
      </c>
      <c r="R76" s="38" t="s">
        <v>522</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118</v>
      </c>
      <c r="D77" s="16" t="s">
        <v>119</v>
      </c>
      <c r="E77" s="16">
        <v>6</v>
      </c>
      <c r="F77" s="15">
        <v>13.32</v>
      </c>
      <c r="G77" s="15">
        <v>11.83</v>
      </c>
      <c r="H77" s="15">
        <v>10.35</v>
      </c>
      <c r="I77" s="14"/>
      <c r="J77" s="15">
        <v>16.940000000000001</v>
      </c>
      <c r="K77" s="15">
        <v>19.899999999999999</v>
      </c>
      <c r="L77" s="15">
        <v>24.69</v>
      </c>
      <c r="M77" s="61"/>
      <c r="N77" s="15">
        <v>59.004197755</v>
      </c>
      <c r="O77" s="15">
        <v>88.469676273000005</v>
      </c>
      <c r="P77" s="15" t="s">
        <v>13</v>
      </c>
      <c r="Q77" s="16" t="s">
        <v>16</v>
      </c>
      <c r="R77" s="37" t="s">
        <v>523</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120</v>
      </c>
      <c r="D78" s="17" t="s">
        <v>121</v>
      </c>
      <c r="E78" s="17">
        <v>2</v>
      </c>
      <c r="F78" s="14">
        <v>6.65</v>
      </c>
      <c r="G78" s="14">
        <v>5.43</v>
      </c>
      <c r="H78" s="14">
        <v>4.22</v>
      </c>
      <c r="I78" s="14"/>
      <c r="J78" s="14">
        <v>6.89</v>
      </c>
      <c r="K78" s="14">
        <v>9.31</v>
      </c>
      <c r="L78" s="14">
        <v>13.23</v>
      </c>
      <c r="M78" s="61"/>
      <c r="N78" s="14">
        <v>35.842986834000001</v>
      </c>
      <c r="O78" s="31">
        <v>39.983746182000004</v>
      </c>
      <c r="P78" s="31" t="s">
        <v>13</v>
      </c>
      <c r="Q78" s="17" t="s">
        <v>13</v>
      </c>
      <c r="R78" s="38" t="s">
        <v>524</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363</v>
      </c>
      <c r="D79" s="16" t="s">
        <v>364</v>
      </c>
      <c r="E79" s="16">
        <v>7</v>
      </c>
      <c r="F79" s="15">
        <v>187.02</v>
      </c>
      <c r="G79" s="15">
        <v>167.75</v>
      </c>
      <c r="H79" s="15">
        <v>148.47999999999999</v>
      </c>
      <c r="I79" s="14"/>
      <c r="J79" s="15">
        <v>204.19</v>
      </c>
      <c r="K79" s="15">
        <v>242.72</v>
      </c>
      <c r="L79" s="15">
        <v>305.07</v>
      </c>
      <c r="M79" s="61"/>
      <c r="N79" s="15">
        <v>51.71575996</v>
      </c>
      <c r="O79" s="15">
        <v>4.5288595486000007</v>
      </c>
      <c r="P79" s="15" t="s">
        <v>16</v>
      </c>
      <c r="Q79" s="16" t="s">
        <v>16</v>
      </c>
      <c r="R79" s="37" t="s">
        <v>525</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122</v>
      </c>
      <c r="D80" s="17" t="s">
        <v>123</v>
      </c>
      <c r="E80" s="17">
        <v>4</v>
      </c>
      <c r="F80" s="14">
        <v>150</v>
      </c>
      <c r="G80" s="14" t="s">
        <v>29</v>
      </c>
      <c r="H80" s="14" t="s">
        <v>29</v>
      </c>
      <c r="I80" s="14"/>
      <c r="J80" s="14" t="s">
        <v>29</v>
      </c>
      <c r="K80" s="14" t="s">
        <v>29</v>
      </c>
      <c r="L80" s="14" t="s">
        <v>29</v>
      </c>
      <c r="M80" s="61"/>
      <c r="N80" s="14">
        <v>94.064508982000007</v>
      </c>
      <c r="O80" s="31">
        <v>1.0764285713999999</v>
      </c>
      <c r="P80" s="31" t="s">
        <v>13</v>
      </c>
      <c r="Q80" s="17" t="s">
        <v>16</v>
      </c>
      <c r="R80" s="38" t="s">
        <v>29</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124</v>
      </c>
      <c r="D81" s="16" t="s">
        <v>125</v>
      </c>
      <c r="E81" s="16">
        <v>6</v>
      </c>
      <c r="F81" s="15">
        <v>78.650000000000006</v>
      </c>
      <c r="G81" s="15">
        <v>69.81</v>
      </c>
      <c r="H81" s="15">
        <v>60.97</v>
      </c>
      <c r="I81" s="14"/>
      <c r="J81" s="15">
        <v>96.68</v>
      </c>
      <c r="K81" s="15">
        <v>114.35</v>
      </c>
      <c r="L81" s="15">
        <v>142.96</v>
      </c>
      <c r="M81" s="61"/>
      <c r="N81" s="15">
        <v>66.132228768000004</v>
      </c>
      <c r="O81" s="15">
        <v>373.70869504999996</v>
      </c>
      <c r="P81" s="15" t="s">
        <v>13</v>
      </c>
      <c r="Q81" s="16" t="s">
        <v>16</v>
      </c>
      <c r="R81" s="37" t="s">
        <v>526</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126</v>
      </c>
      <c r="D82" s="17" t="s">
        <v>127</v>
      </c>
      <c r="E82" s="17">
        <v>0</v>
      </c>
      <c r="F82" s="14">
        <v>45.25</v>
      </c>
      <c r="G82" s="14">
        <v>40.92</v>
      </c>
      <c r="H82" s="14">
        <v>36.590000000000003</v>
      </c>
      <c r="I82" s="14"/>
      <c r="J82" s="14">
        <v>45.75</v>
      </c>
      <c r="K82" s="14">
        <v>54.4</v>
      </c>
      <c r="L82" s="14">
        <v>68.400000000000006</v>
      </c>
      <c r="M82" s="61"/>
      <c r="N82" s="14">
        <v>30.702078565000001</v>
      </c>
      <c r="O82" s="31">
        <v>98.003601590999992</v>
      </c>
      <c r="P82" s="31" t="s">
        <v>13</v>
      </c>
      <c r="Q82" s="17" t="s">
        <v>13</v>
      </c>
      <c r="R82" s="38" t="s">
        <v>527</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128</v>
      </c>
      <c r="D83" s="16" t="s">
        <v>129</v>
      </c>
      <c r="E83" s="16">
        <v>5</v>
      </c>
      <c r="F83" s="15">
        <v>24.02</v>
      </c>
      <c r="G83" s="15">
        <v>21.43</v>
      </c>
      <c r="H83" s="15">
        <v>18.850000000000001</v>
      </c>
      <c r="I83" s="14"/>
      <c r="J83" s="15">
        <v>24.52</v>
      </c>
      <c r="K83" s="15">
        <v>29.68</v>
      </c>
      <c r="L83" s="15">
        <v>38.04</v>
      </c>
      <c r="M83" s="61"/>
      <c r="N83" s="15">
        <v>47.990913243000001</v>
      </c>
      <c r="O83" s="15">
        <v>224.15231845</v>
      </c>
      <c r="P83" s="15" t="s">
        <v>16</v>
      </c>
      <c r="Q83" s="16" t="s">
        <v>13</v>
      </c>
      <c r="R83" s="37" t="s">
        <v>528</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130</v>
      </c>
      <c r="D84" s="17" t="s">
        <v>131</v>
      </c>
      <c r="E84" s="17">
        <v>7</v>
      </c>
      <c r="F84" s="14">
        <v>33.43</v>
      </c>
      <c r="G84" s="14">
        <v>30.88</v>
      </c>
      <c r="H84" s="14">
        <v>28.34</v>
      </c>
      <c r="I84" s="14"/>
      <c r="J84" s="14">
        <v>38.81</v>
      </c>
      <c r="K84" s="14">
        <v>43.89</v>
      </c>
      <c r="L84" s="14">
        <v>52.11</v>
      </c>
      <c r="M84" s="61"/>
      <c r="N84" s="14">
        <v>50.109597551999997</v>
      </c>
      <c r="O84" s="31">
        <v>84.091521408999995</v>
      </c>
      <c r="P84" s="31" t="s">
        <v>16</v>
      </c>
      <c r="Q84" s="17" t="s">
        <v>16</v>
      </c>
      <c r="R84" s="38" t="s">
        <v>529</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132</v>
      </c>
      <c r="D85" s="16" t="s">
        <v>133</v>
      </c>
      <c r="E85" s="16">
        <v>3</v>
      </c>
      <c r="F85" s="15">
        <v>36.39</v>
      </c>
      <c r="G85" s="15">
        <v>33.32</v>
      </c>
      <c r="H85" s="15">
        <v>30.25</v>
      </c>
      <c r="I85" s="14"/>
      <c r="J85" s="15">
        <v>37.07</v>
      </c>
      <c r="K85" s="15">
        <v>43.2</v>
      </c>
      <c r="L85" s="15">
        <v>53.13</v>
      </c>
      <c r="M85" s="61"/>
      <c r="N85" s="15">
        <v>31.720467313</v>
      </c>
      <c r="O85" s="15">
        <v>388.08490214</v>
      </c>
      <c r="P85" s="15" t="s">
        <v>13</v>
      </c>
      <c r="Q85" s="16" t="s">
        <v>13</v>
      </c>
      <c r="R85" s="37" t="s">
        <v>530</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371</v>
      </c>
      <c r="D86" s="17" t="s">
        <v>372</v>
      </c>
      <c r="E86" s="17">
        <v>3</v>
      </c>
      <c r="F86" s="14">
        <v>24.16</v>
      </c>
      <c r="G86" s="14">
        <v>21.52</v>
      </c>
      <c r="H86" s="14">
        <v>18.88</v>
      </c>
      <c r="I86" s="14"/>
      <c r="J86" s="14">
        <v>25.45</v>
      </c>
      <c r="K86" s="14">
        <v>30.72</v>
      </c>
      <c r="L86" s="14">
        <v>39.25</v>
      </c>
      <c r="M86" s="61"/>
      <c r="N86" s="14">
        <v>35.553005186999997</v>
      </c>
      <c r="O86" s="31">
        <v>3.0995864091000001</v>
      </c>
      <c r="P86" s="31" t="s">
        <v>16</v>
      </c>
      <c r="Q86" s="17" t="s">
        <v>13</v>
      </c>
      <c r="R86" s="38" t="s">
        <v>531</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134</v>
      </c>
      <c r="D87" s="16" t="s">
        <v>135</v>
      </c>
      <c r="E87" s="16">
        <v>5</v>
      </c>
      <c r="F87" s="15">
        <v>5.51</v>
      </c>
      <c r="G87" s="15">
        <v>4.51</v>
      </c>
      <c r="H87" s="15">
        <v>3.52</v>
      </c>
      <c r="I87" s="14"/>
      <c r="J87" s="15">
        <v>8.32</v>
      </c>
      <c r="K87" s="15">
        <v>10.3</v>
      </c>
      <c r="L87" s="15">
        <v>13.5</v>
      </c>
      <c r="M87" s="61"/>
      <c r="N87" s="15">
        <v>50.276710977</v>
      </c>
      <c r="O87" s="15">
        <v>7.1471097272999993</v>
      </c>
      <c r="P87" s="15" t="s">
        <v>13</v>
      </c>
      <c r="Q87" s="16" t="s">
        <v>16</v>
      </c>
      <c r="R87" s="37" t="s">
        <v>532</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136</v>
      </c>
      <c r="D88" s="17" t="s">
        <v>137</v>
      </c>
      <c r="E88" s="17">
        <v>2</v>
      </c>
      <c r="F88" s="14">
        <v>12.58</v>
      </c>
      <c r="G88" s="14">
        <v>11.27</v>
      </c>
      <c r="H88" s="14">
        <v>9.9600000000000009</v>
      </c>
      <c r="I88" s="14"/>
      <c r="J88" s="14">
        <v>12.95</v>
      </c>
      <c r="K88" s="14">
        <v>15.56</v>
      </c>
      <c r="L88" s="14">
        <v>19.79</v>
      </c>
      <c r="M88" s="61"/>
      <c r="N88" s="14">
        <v>45.066217551999998</v>
      </c>
      <c r="O88" s="31">
        <v>26.436413364</v>
      </c>
      <c r="P88" s="31" t="s">
        <v>13</v>
      </c>
      <c r="Q88" s="17" t="s">
        <v>13</v>
      </c>
      <c r="R88" s="38" t="s">
        <v>533</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138</v>
      </c>
      <c r="D89" s="16" t="s">
        <v>139</v>
      </c>
      <c r="E89" s="16">
        <v>2</v>
      </c>
      <c r="F89" s="15">
        <v>6.01</v>
      </c>
      <c r="G89" s="15">
        <v>5.16</v>
      </c>
      <c r="H89" s="15">
        <v>4.32</v>
      </c>
      <c r="I89" s="14"/>
      <c r="J89" s="15">
        <v>6.11</v>
      </c>
      <c r="K89" s="15">
        <v>7.79</v>
      </c>
      <c r="L89" s="15">
        <v>10.51</v>
      </c>
      <c r="M89" s="61"/>
      <c r="N89" s="15">
        <v>40.738053768999997</v>
      </c>
      <c r="O89" s="15">
        <v>5.0337844999999994</v>
      </c>
      <c r="P89" s="15" t="s">
        <v>13</v>
      </c>
      <c r="Q89" s="16" t="s">
        <v>13</v>
      </c>
      <c r="R89" s="37" t="s">
        <v>534</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140</v>
      </c>
      <c r="D90" s="17" t="s">
        <v>141</v>
      </c>
      <c r="E90" s="17">
        <v>2</v>
      </c>
      <c r="F90" s="14">
        <v>14.75</v>
      </c>
      <c r="G90" s="14">
        <v>13.57</v>
      </c>
      <c r="H90" s="14">
        <v>12.4</v>
      </c>
      <c r="I90" s="14"/>
      <c r="J90" s="14">
        <v>14.95</v>
      </c>
      <c r="K90" s="14">
        <v>17.29</v>
      </c>
      <c r="L90" s="14">
        <v>21.08</v>
      </c>
      <c r="M90" s="61"/>
      <c r="N90" s="14">
        <v>44.174913169</v>
      </c>
      <c r="O90" s="31">
        <v>34.149022273</v>
      </c>
      <c r="P90" s="31" t="s">
        <v>13</v>
      </c>
      <c r="Q90" s="17" t="s">
        <v>13</v>
      </c>
      <c r="R90" s="38" t="s">
        <v>535</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142</v>
      </c>
      <c r="D91" s="16" t="s">
        <v>143</v>
      </c>
      <c r="E91" s="16">
        <v>0</v>
      </c>
      <c r="F91" s="15">
        <v>21.21</v>
      </c>
      <c r="G91" s="15">
        <v>19.78</v>
      </c>
      <c r="H91" s="15">
        <v>18.36</v>
      </c>
      <c r="I91" s="14"/>
      <c r="J91" s="15">
        <v>21.51</v>
      </c>
      <c r="K91" s="15">
        <v>24.35</v>
      </c>
      <c r="L91" s="15">
        <v>28.96</v>
      </c>
      <c r="M91" s="61"/>
      <c r="N91" s="15">
        <v>33.467446144</v>
      </c>
      <c r="O91" s="15">
        <v>3.9280408182</v>
      </c>
      <c r="P91" s="15" t="s">
        <v>13</v>
      </c>
      <c r="Q91" s="16" t="s">
        <v>13</v>
      </c>
      <c r="R91" s="37" t="s">
        <v>536</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419</v>
      </c>
      <c r="D92" s="17" t="s">
        <v>420</v>
      </c>
      <c r="E92" s="17">
        <v>4</v>
      </c>
      <c r="F92" s="14">
        <v>1.19</v>
      </c>
      <c r="G92" s="14">
        <v>0.51</v>
      </c>
      <c r="H92" s="14">
        <v>-0.15</v>
      </c>
      <c r="I92" s="14"/>
      <c r="J92" s="14">
        <v>3.13</v>
      </c>
      <c r="K92" s="14">
        <v>4.47</v>
      </c>
      <c r="L92" s="14">
        <v>6.64</v>
      </c>
      <c r="M92" s="61"/>
      <c r="N92" s="14">
        <v>53.954050551999998</v>
      </c>
      <c r="O92" s="31">
        <v>1.3650019090999999</v>
      </c>
      <c r="P92" s="31" t="s">
        <v>13</v>
      </c>
      <c r="Q92" s="17" t="s">
        <v>16</v>
      </c>
      <c r="R92" s="38" t="s">
        <v>537</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144</v>
      </c>
      <c r="D93" s="16" t="s">
        <v>145</v>
      </c>
      <c r="E93" s="16">
        <v>5</v>
      </c>
      <c r="F93" s="15">
        <v>21.54</v>
      </c>
      <c r="G93" s="15">
        <v>19.07</v>
      </c>
      <c r="H93" s="15">
        <v>16.600000000000001</v>
      </c>
      <c r="I93" s="14"/>
      <c r="J93" s="15">
        <v>21.99</v>
      </c>
      <c r="K93" s="15">
        <v>26.92</v>
      </c>
      <c r="L93" s="15">
        <v>34.909999999999997</v>
      </c>
      <c r="M93" s="61"/>
      <c r="N93" s="15">
        <v>27.451597525</v>
      </c>
      <c r="O93" s="15">
        <v>255.11267032000001</v>
      </c>
      <c r="P93" s="15" t="s">
        <v>16</v>
      </c>
      <c r="Q93" s="16" t="s">
        <v>13</v>
      </c>
      <c r="R93" s="37" t="s">
        <v>538</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146</v>
      </c>
      <c r="D94" s="17" t="s">
        <v>147</v>
      </c>
      <c r="E94" s="17">
        <v>5</v>
      </c>
      <c r="F94" s="14">
        <v>9.4700000000000006</v>
      </c>
      <c r="G94" s="14">
        <v>8.4600000000000009</v>
      </c>
      <c r="H94" s="14">
        <v>7.46</v>
      </c>
      <c r="I94" s="14"/>
      <c r="J94" s="14">
        <v>9.68</v>
      </c>
      <c r="K94" s="14">
        <v>11.68</v>
      </c>
      <c r="L94" s="14">
        <v>14.92</v>
      </c>
      <c r="M94" s="61"/>
      <c r="N94" s="14">
        <v>33.892198581999999</v>
      </c>
      <c r="O94" s="31">
        <v>104.17257063</v>
      </c>
      <c r="P94" s="31" t="s">
        <v>16</v>
      </c>
      <c r="Q94" s="17" t="s">
        <v>13</v>
      </c>
      <c r="R94" s="38" t="s">
        <v>539</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148</v>
      </c>
      <c r="D95" s="16" t="s">
        <v>149</v>
      </c>
      <c r="E95" s="16">
        <v>0</v>
      </c>
      <c r="F95" s="15">
        <v>11.12</v>
      </c>
      <c r="G95" s="15">
        <v>8.48</v>
      </c>
      <c r="H95" s="15">
        <v>5.84</v>
      </c>
      <c r="I95" s="14"/>
      <c r="J95" s="15">
        <v>11.32</v>
      </c>
      <c r="K95" s="15">
        <v>16.59</v>
      </c>
      <c r="L95" s="15">
        <v>25.12</v>
      </c>
      <c r="M95" s="61"/>
      <c r="N95" s="15">
        <v>22.279860230000001</v>
      </c>
      <c r="O95" s="15">
        <v>46.529641000000005</v>
      </c>
      <c r="P95" s="15" t="s">
        <v>13</v>
      </c>
      <c r="Q95" s="16" t="s">
        <v>13</v>
      </c>
      <c r="R95" s="37" t="s">
        <v>540</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150</v>
      </c>
      <c r="D96" s="17" t="s">
        <v>151</v>
      </c>
      <c r="E96" s="17">
        <v>2</v>
      </c>
      <c r="F96" s="14">
        <v>3.85</v>
      </c>
      <c r="G96" s="14">
        <v>3.47</v>
      </c>
      <c r="H96" s="14">
        <v>3.1</v>
      </c>
      <c r="I96" s="14"/>
      <c r="J96" s="14">
        <v>3.9</v>
      </c>
      <c r="K96" s="14">
        <v>4.6399999999999997</v>
      </c>
      <c r="L96" s="14">
        <v>5.84</v>
      </c>
      <c r="M96" s="61"/>
      <c r="N96" s="14">
        <v>47.199764864000002</v>
      </c>
      <c r="O96" s="31">
        <v>12.480365454000001</v>
      </c>
      <c r="P96" s="31" t="s">
        <v>13</v>
      </c>
      <c r="Q96" s="17" t="s">
        <v>13</v>
      </c>
      <c r="R96" s="38" t="s">
        <v>541</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152</v>
      </c>
      <c r="D97" s="16" t="s">
        <v>153</v>
      </c>
      <c r="E97" s="16">
        <v>2</v>
      </c>
      <c r="F97" s="15">
        <v>3.82</v>
      </c>
      <c r="G97" s="15">
        <v>3.14</v>
      </c>
      <c r="H97" s="15">
        <v>2.46</v>
      </c>
      <c r="I97" s="14"/>
      <c r="J97" s="15">
        <v>3.9</v>
      </c>
      <c r="K97" s="15">
        <v>5.25</v>
      </c>
      <c r="L97" s="15">
        <v>7.45</v>
      </c>
      <c r="M97" s="61"/>
      <c r="N97" s="15">
        <v>39.127729600000002</v>
      </c>
      <c r="O97" s="15">
        <v>21.304611591</v>
      </c>
      <c r="P97" s="15" t="s">
        <v>13</v>
      </c>
      <c r="Q97" s="16" t="s">
        <v>13</v>
      </c>
      <c r="R97" s="37" t="s">
        <v>542</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154</v>
      </c>
      <c r="D98" s="17" t="s">
        <v>155</v>
      </c>
      <c r="E98" s="17">
        <v>2</v>
      </c>
      <c r="F98" s="14">
        <v>9.65</v>
      </c>
      <c r="G98" s="14">
        <v>8.5500000000000007</v>
      </c>
      <c r="H98" s="14">
        <v>7.45</v>
      </c>
      <c r="I98" s="14"/>
      <c r="J98" s="14">
        <v>10.050000000000001</v>
      </c>
      <c r="K98" s="14">
        <v>12.24</v>
      </c>
      <c r="L98" s="14">
        <v>15.79</v>
      </c>
      <c r="M98" s="61"/>
      <c r="N98" s="14">
        <v>39.155583305999997</v>
      </c>
      <c r="O98" s="31">
        <v>23.848812273</v>
      </c>
      <c r="P98" s="31" t="s">
        <v>13</v>
      </c>
      <c r="Q98" s="17" t="s">
        <v>13</v>
      </c>
      <c r="R98" s="38" t="s">
        <v>543</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374</v>
      </c>
      <c r="D99" s="16" t="s">
        <v>375</v>
      </c>
      <c r="E99" s="16">
        <v>0</v>
      </c>
      <c r="F99" s="15" t="s">
        <v>29</v>
      </c>
      <c r="G99" s="15" t="s">
        <v>29</v>
      </c>
      <c r="H99" s="15" t="s">
        <v>29</v>
      </c>
      <c r="I99" s="14"/>
      <c r="J99" s="15" t="s">
        <v>29</v>
      </c>
      <c r="K99" s="15" t="s">
        <v>29</v>
      </c>
      <c r="L99" s="15" t="s">
        <v>29</v>
      </c>
      <c r="M99" s="61"/>
      <c r="N99" s="15" t="s">
        <v>29</v>
      </c>
      <c r="O99" s="15" t="s">
        <v>29</v>
      </c>
      <c r="P99" s="15" t="s">
        <v>29</v>
      </c>
      <c r="Q99" s="16" t="s">
        <v>29</v>
      </c>
      <c r="R99" s="37" t="s">
        <v>30</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401</v>
      </c>
      <c r="D100" s="17" t="s">
        <v>402</v>
      </c>
      <c r="E100" s="17">
        <v>3</v>
      </c>
      <c r="F100" s="14">
        <v>2.1800000000000002</v>
      </c>
      <c r="G100" s="14">
        <v>1.76</v>
      </c>
      <c r="H100" s="14">
        <v>1.35</v>
      </c>
      <c r="I100" s="14"/>
      <c r="J100" s="14">
        <v>2.2799999999999998</v>
      </c>
      <c r="K100" s="14">
        <v>3.1</v>
      </c>
      <c r="L100" s="14">
        <v>4.42</v>
      </c>
      <c r="M100" s="61"/>
      <c r="N100" s="14">
        <v>42.620877591000003</v>
      </c>
      <c r="O100" s="31">
        <v>1.8690129999999998</v>
      </c>
      <c r="P100" s="31" t="s">
        <v>13</v>
      </c>
      <c r="Q100" s="17" t="s">
        <v>13</v>
      </c>
      <c r="R100" s="38" t="s">
        <v>544</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156</v>
      </c>
      <c r="D101" s="16" t="s">
        <v>157</v>
      </c>
      <c r="E101" s="16">
        <v>4</v>
      </c>
      <c r="F101" s="15">
        <v>3.43</v>
      </c>
      <c r="G101" s="15">
        <v>2.97</v>
      </c>
      <c r="H101" s="15">
        <v>2.5099999999999998</v>
      </c>
      <c r="I101" s="14"/>
      <c r="J101" s="15">
        <v>4.3899999999999997</v>
      </c>
      <c r="K101" s="15">
        <v>5.3</v>
      </c>
      <c r="L101" s="15">
        <v>6.78</v>
      </c>
      <c r="M101" s="61"/>
      <c r="N101" s="15">
        <v>55.776212780999998</v>
      </c>
      <c r="O101" s="15">
        <v>10.015620681</v>
      </c>
      <c r="P101" s="15" t="s">
        <v>13</v>
      </c>
      <c r="Q101" s="16" t="s">
        <v>16</v>
      </c>
      <c r="R101" s="37" t="s">
        <v>545</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158</v>
      </c>
      <c r="D102" s="17" t="s">
        <v>159</v>
      </c>
      <c r="E102" s="17">
        <v>3</v>
      </c>
      <c r="F102" s="14">
        <v>20.05</v>
      </c>
      <c r="G102" s="14">
        <v>18.66</v>
      </c>
      <c r="H102" s="14">
        <v>17.28</v>
      </c>
      <c r="I102" s="14"/>
      <c r="J102" s="14">
        <v>20.329999999999998</v>
      </c>
      <c r="K102" s="14">
        <v>23.09</v>
      </c>
      <c r="L102" s="14">
        <v>27.56</v>
      </c>
      <c r="M102" s="61"/>
      <c r="N102" s="14">
        <v>31.756935021</v>
      </c>
      <c r="O102" s="31">
        <v>51.401281090999994</v>
      </c>
      <c r="P102" s="31" t="s">
        <v>13</v>
      </c>
      <c r="Q102" s="17" t="s">
        <v>13</v>
      </c>
      <c r="R102" s="38" t="s">
        <v>546</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160</v>
      </c>
      <c r="D103" s="16" t="s">
        <v>161</v>
      </c>
      <c r="E103" s="16">
        <v>1</v>
      </c>
      <c r="F103" s="15">
        <v>23.63</v>
      </c>
      <c r="G103" s="15">
        <v>21.37</v>
      </c>
      <c r="H103" s="15">
        <v>19.11</v>
      </c>
      <c r="I103" s="14"/>
      <c r="J103" s="15">
        <v>23.89</v>
      </c>
      <c r="K103" s="15">
        <v>28.4</v>
      </c>
      <c r="L103" s="15">
        <v>35.700000000000003</v>
      </c>
      <c r="M103" s="61"/>
      <c r="N103" s="15">
        <v>32.142387276999997</v>
      </c>
      <c r="O103" s="15">
        <v>62.214576181999995</v>
      </c>
      <c r="P103" s="15" t="s">
        <v>13</v>
      </c>
      <c r="Q103" s="16" t="s">
        <v>13</v>
      </c>
      <c r="R103" s="37" t="s">
        <v>547</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162</v>
      </c>
      <c r="D104" s="17" t="s">
        <v>163</v>
      </c>
      <c r="E104" s="17">
        <v>10</v>
      </c>
      <c r="F104" s="14">
        <v>113.82</v>
      </c>
      <c r="G104" s="14">
        <v>88.85</v>
      </c>
      <c r="H104" s="14">
        <v>63.88</v>
      </c>
      <c r="I104" s="14"/>
      <c r="J104" s="14">
        <v>116.46</v>
      </c>
      <c r="K104" s="14">
        <v>166.39</v>
      </c>
      <c r="L104" s="14">
        <v>247.19</v>
      </c>
      <c r="M104" s="61"/>
      <c r="N104" s="14">
        <v>68.117872754000004</v>
      </c>
      <c r="O104" s="31">
        <v>27.927745131999998</v>
      </c>
      <c r="P104" s="31" t="s">
        <v>16</v>
      </c>
      <c r="Q104" s="17" t="s">
        <v>16</v>
      </c>
      <c r="R104" s="38" t="s">
        <v>548</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164</v>
      </c>
      <c r="D105" s="16" t="s">
        <v>165</v>
      </c>
      <c r="E105" s="16">
        <v>3</v>
      </c>
      <c r="F105" s="15">
        <v>12.77</v>
      </c>
      <c r="G105" s="15">
        <v>11.65</v>
      </c>
      <c r="H105" s="15">
        <v>10.53</v>
      </c>
      <c r="I105" s="14"/>
      <c r="J105" s="15">
        <v>13.09</v>
      </c>
      <c r="K105" s="15">
        <v>15.32</v>
      </c>
      <c r="L105" s="15">
        <v>18.940000000000001</v>
      </c>
      <c r="M105" s="61"/>
      <c r="N105" s="15">
        <v>37.884077695000002</v>
      </c>
      <c r="O105" s="15">
        <v>28.791228181999998</v>
      </c>
      <c r="P105" s="15" t="s">
        <v>16</v>
      </c>
      <c r="Q105" s="16" t="s">
        <v>13</v>
      </c>
      <c r="R105" s="37" t="s">
        <v>549</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166</v>
      </c>
      <c r="D106" s="17" t="s">
        <v>167</v>
      </c>
      <c r="E106" s="17">
        <v>2</v>
      </c>
      <c r="F106" s="14">
        <v>27.94</v>
      </c>
      <c r="G106" s="14">
        <v>21.93</v>
      </c>
      <c r="H106" s="14">
        <v>15.93</v>
      </c>
      <c r="I106" s="14"/>
      <c r="J106" s="14">
        <v>28.4</v>
      </c>
      <c r="K106" s="14">
        <v>40.4</v>
      </c>
      <c r="L106" s="14">
        <v>59.82</v>
      </c>
      <c r="M106" s="61"/>
      <c r="N106" s="14">
        <v>35.105864232000002</v>
      </c>
      <c r="O106" s="31">
        <v>72.817198527000002</v>
      </c>
      <c r="P106" s="31" t="s">
        <v>13</v>
      </c>
      <c r="Q106" s="17" t="s">
        <v>13</v>
      </c>
      <c r="R106" s="38" t="s">
        <v>550</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168</v>
      </c>
      <c r="D107" s="16" t="s">
        <v>169</v>
      </c>
      <c r="E107" s="16">
        <v>6</v>
      </c>
      <c r="F107" s="15">
        <v>8.92</v>
      </c>
      <c r="G107" s="15">
        <v>8.19</v>
      </c>
      <c r="H107" s="15">
        <v>7.46</v>
      </c>
      <c r="I107" s="14"/>
      <c r="J107" s="15">
        <v>10.95</v>
      </c>
      <c r="K107" s="15">
        <v>12.4</v>
      </c>
      <c r="L107" s="15">
        <v>14.76</v>
      </c>
      <c r="M107" s="61"/>
      <c r="N107" s="15">
        <v>62.385786021000001</v>
      </c>
      <c r="O107" s="15">
        <v>8.9131084999999999</v>
      </c>
      <c r="P107" s="15" t="s">
        <v>13</v>
      </c>
      <c r="Q107" s="16" t="s">
        <v>16</v>
      </c>
      <c r="R107" s="37" t="s">
        <v>551</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170</v>
      </c>
      <c r="D108" s="17" t="s">
        <v>171</v>
      </c>
      <c r="E108" s="17">
        <v>2</v>
      </c>
      <c r="F108" s="14">
        <v>7.78</v>
      </c>
      <c r="G108" s="14">
        <v>7.12</v>
      </c>
      <c r="H108" s="14">
        <v>6.46</v>
      </c>
      <c r="I108" s="14"/>
      <c r="J108" s="14">
        <v>7.9</v>
      </c>
      <c r="K108" s="14">
        <v>9.2100000000000009</v>
      </c>
      <c r="L108" s="14">
        <v>11.33</v>
      </c>
      <c r="M108" s="61"/>
      <c r="N108" s="14">
        <v>49.149782131999999</v>
      </c>
      <c r="O108" s="31">
        <v>5.2933370000000002</v>
      </c>
      <c r="P108" s="31" t="s">
        <v>13</v>
      </c>
      <c r="Q108" s="17" t="s">
        <v>13</v>
      </c>
      <c r="R108" s="38" t="s">
        <v>552</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172</v>
      </c>
      <c r="D109" s="16" t="s">
        <v>173</v>
      </c>
      <c r="E109" s="16">
        <v>8</v>
      </c>
      <c r="F109" s="15">
        <v>51.5</v>
      </c>
      <c r="G109" s="15">
        <v>46.9</v>
      </c>
      <c r="H109" s="15">
        <v>42.3</v>
      </c>
      <c r="I109" s="14"/>
      <c r="J109" s="15">
        <v>65.099999999999994</v>
      </c>
      <c r="K109" s="15">
        <v>74.290000000000006</v>
      </c>
      <c r="L109" s="15">
        <v>89.16</v>
      </c>
      <c r="M109" s="61"/>
      <c r="N109" s="15">
        <v>55.202196524999998</v>
      </c>
      <c r="O109" s="15">
        <v>15.387193909000001</v>
      </c>
      <c r="P109" s="15" t="s">
        <v>16</v>
      </c>
      <c r="Q109" s="16" t="s">
        <v>16</v>
      </c>
      <c r="R109" s="37" t="s">
        <v>553</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174</v>
      </c>
      <c r="D110" s="17" t="s">
        <v>175</v>
      </c>
      <c r="E110" s="17">
        <v>7</v>
      </c>
      <c r="F110" s="14">
        <v>27.5</v>
      </c>
      <c r="G110" s="14">
        <v>25.8</v>
      </c>
      <c r="H110" s="14">
        <v>24.11</v>
      </c>
      <c r="I110" s="14"/>
      <c r="J110" s="14">
        <v>32.04</v>
      </c>
      <c r="K110" s="14">
        <v>35.42</v>
      </c>
      <c r="L110" s="14">
        <v>40.89</v>
      </c>
      <c r="M110" s="61"/>
      <c r="N110" s="14">
        <v>50.885890889000002</v>
      </c>
      <c r="O110" s="31">
        <v>71.703890864000002</v>
      </c>
      <c r="P110" s="31" t="s">
        <v>16</v>
      </c>
      <c r="Q110" s="17" t="s">
        <v>16</v>
      </c>
      <c r="R110" s="38" t="s">
        <v>554</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176</v>
      </c>
      <c r="D111" s="16" t="s">
        <v>413</v>
      </c>
      <c r="E111" s="16">
        <v>7</v>
      </c>
      <c r="F111" s="15">
        <v>12.85</v>
      </c>
      <c r="G111" s="15">
        <v>12.11</v>
      </c>
      <c r="H111" s="15">
        <v>11.37</v>
      </c>
      <c r="I111" s="14"/>
      <c r="J111" s="15">
        <v>14.8</v>
      </c>
      <c r="K111" s="15">
        <v>16.27</v>
      </c>
      <c r="L111" s="15">
        <v>18.66</v>
      </c>
      <c r="M111" s="61"/>
      <c r="N111" s="15">
        <v>52.567763061999997</v>
      </c>
      <c r="O111" s="15">
        <v>1.3136186364</v>
      </c>
      <c r="P111" s="15" t="s">
        <v>16</v>
      </c>
      <c r="Q111" s="16" t="s">
        <v>16</v>
      </c>
      <c r="R111" s="37" t="s">
        <v>555</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176</v>
      </c>
      <c r="D112" s="17" t="s">
        <v>177</v>
      </c>
      <c r="E112" s="17">
        <v>7</v>
      </c>
      <c r="F112" s="14">
        <v>12.7</v>
      </c>
      <c r="G112" s="14">
        <v>11.83</v>
      </c>
      <c r="H112" s="14">
        <v>10.96</v>
      </c>
      <c r="I112" s="14"/>
      <c r="J112" s="14">
        <v>15.05</v>
      </c>
      <c r="K112" s="14">
        <v>16.78</v>
      </c>
      <c r="L112" s="14">
        <v>19.579999999999998</v>
      </c>
      <c r="M112" s="61"/>
      <c r="N112" s="14">
        <v>51.660378618000003</v>
      </c>
      <c r="O112" s="31">
        <v>536.08424164000007</v>
      </c>
      <c r="P112" s="31" t="s">
        <v>16</v>
      </c>
      <c r="Q112" s="17" t="s">
        <v>16</v>
      </c>
      <c r="R112" s="38" t="s">
        <v>556</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178</v>
      </c>
      <c r="D113" s="16" t="s">
        <v>179</v>
      </c>
      <c r="E113" s="16">
        <v>7</v>
      </c>
      <c r="F113" s="15">
        <v>41.81</v>
      </c>
      <c r="G113" s="15">
        <v>39.19</v>
      </c>
      <c r="H113" s="15">
        <v>36.58</v>
      </c>
      <c r="I113" s="14"/>
      <c r="J113" s="15">
        <v>47.35</v>
      </c>
      <c r="K113" s="15">
        <v>52.57</v>
      </c>
      <c r="L113" s="15">
        <v>61.02</v>
      </c>
      <c r="M113" s="61"/>
      <c r="N113" s="15">
        <v>58.118609493999998</v>
      </c>
      <c r="O113" s="15">
        <v>287.46258064</v>
      </c>
      <c r="P113" s="15" t="s">
        <v>16</v>
      </c>
      <c r="Q113" s="16" t="s">
        <v>16</v>
      </c>
      <c r="R113" s="37" t="s">
        <v>557</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178</v>
      </c>
      <c r="D114" s="17" t="s">
        <v>180</v>
      </c>
      <c r="E114" s="17">
        <v>7</v>
      </c>
      <c r="F114" s="14">
        <v>39.76</v>
      </c>
      <c r="G114" s="14">
        <v>36.58</v>
      </c>
      <c r="H114" s="14">
        <v>33.4</v>
      </c>
      <c r="I114" s="14"/>
      <c r="J114" s="14">
        <v>48.36</v>
      </c>
      <c r="K114" s="14">
        <v>54.71</v>
      </c>
      <c r="L114" s="14">
        <v>64.989999999999995</v>
      </c>
      <c r="M114" s="61"/>
      <c r="N114" s="14">
        <v>51.091828176999996</v>
      </c>
      <c r="O114" s="31">
        <v>1286.447351</v>
      </c>
      <c r="P114" s="31" t="s">
        <v>16</v>
      </c>
      <c r="Q114" s="17" t="s">
        <v>16</v>
      </c>
      <c r="R114" s="38" t="s">
        <v>558</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376</v>
      </c>
      <c r="D115" s="16" t="s">
        <v>181</v>
      </c>
      <c r="E115" s="16">
        <v>2</v>
      </c>
      <c r="F115" s="15">
        <v>2.15</v>
      </c>
      <c r="G115" s="15">
        <v>1.61</v>
      </c>
      <c r="H115" s="15">
        <v>1.08</v>
      </c>
      <c r="I115" s="14"/>
      <c r="J115" s="15">
        <v>2.2599999999999998</v>
      </c>
      <c r="K115" s="15">
        <v>3.32</v>
      </c>
      <c r="L115" s="15">
        <v>5.05</v>
      </c>
      <c r="M115" s="61"/>
      <c r="N115" s="15">
        <v>26.733314881999998</v>
      </c>
      <c r="O115" s="15">
        <v>2.9245761363999998</v>
      </c>
      <c r="P115" s="15" t="s">
        <v>13</v>
      </c>
      <c r="Q115" s="16" t="s">
        <v>13</v>
      </c>
      <c r="R115" s="37" t="s">
        <v>559</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182</v>
      </c>
      <c r="D116" s="17" t="s">
        <v>183</v>
      </c>
      <c r="E116" s="17">
        <v>0</v>
      </c>
      <c r="F116" s="14">
        <v>59.51</v>
      </c>
      <c r="G116" s="14">
        <v>50.69</v>
      </c>
      <c r="H116" s="14">
        <v>41.88</v>
      </c>
      <c r="I116" s="14"/>
      <c r="J116" s="14">
        <v>62.35</v>
      </c>
      <c r="K116" s="14">
        <v>79.97</v>
      </c>
      <c r="L116" s="14">
        <v>108.49</v>
      </c>
      <c r="M116" s="61"/>
      <c r="N116" s="14">
        <v>34.259617347000002</v>
      </c>
      <c r="O116" s="31">
        <v>104.06195972</v>
      </c>
      <c r="P116" s="31" t="s">
        <v>13</v>
      </c>
      <c r="Q116" s="17" t="s">
        <v>13</v>
      </c>
      <c r="R116" s="38" t="s">
        <v>560</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184</v>
      </c>
      <c r="D117" s="16" t="s">
        <v>185</v>
      </c>
      <c r="E117" s="16">
        <v>5</v>
      </c>
      <c r="F117" s="15">
        <v>10.35</v>
      </c>
      <c r="G117" s="15">
        <v>8.43</v>
      </c>
      <c r="H117" s="15">
        <v>6.51</v>
      </c>
      <c r="I117" s="14"/>
      <c r="J117" s="15">
        <v>10.68</v>
      </c>
      <c r="K117" s="15">
        <v>14.51</v>
      </c>
      <c r="L117" s="15">
        <v>20.71</v>
      </c>
      <c r="M117" s="61"/>
      <c r="N117" s="15">
        <v>41.072518142</v>
      </c>
      <c r="O117" s="15">
        <v>61.311000999999997</v>
      </c>
      <c r="P117" s="15" t="s">
        <v>16</v>
      </c>
      <c r="Q117" s="16" t="s">
        <v>13</v>
      </c>
      <c r="R117" s="37" t="s">
        <v>561</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377</v>
      </c>
      <c r="D118" s="17" t="s">
        <v>186</v>
      </c>
      <c r="E118" s="17">
        <v>9</v>
      </c>
      <c r="F118" s="14">
        <v>165.98</v>
      </c>
      <c r="G118" s="14">
        <v>157.09</v>
      </c>
      <c r="H118" s="14">
        <v>148.21</v>
      </c>
      <c r="I118" s="14"/>
      <c r="J118" s="14">
        <v>173.74</v>
      </c>
      <c r="K118" s="14">
        <v>191.5</v>
      </c>
      <c r="L118" s="14">
        <v>220.24</v>
      </c>
      <c r="M118" s="61"/>
      <c r="N118" s="14">
        <v>70.603438509</v>
      </c>
      <c r="O118" s="31">
        <v>5.8871421613999999</v>
      </c>
      <c r="P118" s="31" t="s">
        <v>16</v>
      </c>
      <c r="Q118" s="17" t="s">
        <v>16</v>
      </c>
      <c r="R118" s="38" t="s">
        <v>562</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187</v>
      </c>
      <c r="D119" s="16" t="s">
        <v>188</v>
      </c>
      <c r="E119" s="16">
        <v>0</v>
      </c>
      <c r="F119" s="15">
        <v>5.38</v>
      </c>
      <c r="G119" s="15">
        <v>4.3</v>
      </c>
      <c r="H119" s="15">
        <v>3.22</v>
      </c>
      <c r="I119" s="14"/>
      <c r="J119" s="15">
        <v>5.54</v>
      </c>
      <c r="K119" s="15">
        <v>7.69</v>
      </c>
      <c r="L119" s="15">
        <v>11.18</v>
      </c>
      <c r="M119" s="61"/>
      <c r="N119" s="15">
        <v>31.37667012</v>
      </c>
      <c r="O119" s="15">
        <v>4.8640442727000002</v>
      </c>
      <c r="P119" s="15" t="s">
        <v>13</v>
      </c>
      <c r="Q119" s="16" t="s">
        <v>13</v>
      </c>
      <c r="R119" s="37" t="s">
        <v>563</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189</v>
      </c>
      <c r="D120" s="17" t="s">
        <v>190</v>
      </c>
      <c r="E120" s="17">
        <v>2</v>
      </c>
      <c r="F120" s="14">
        <v>6.34</v>
      </c>
      <c r="G120" s="14">
        <v>5.1100000000000003</v>
      </c>
      <c r="H120" s="14">
        <v>3.89</v>
      </c>
      <c r="I120" s="14"/>
      <c r="J120" s="14">
        <v>6.5</v>
      </c>
      <c r="K120" s="14">
        <v>8.94</v>
      </c>
      <c r="L120" s="14">
        <v>12.9</v>
      </c>
      <c r="M120" s="61"/>
      <c r="N120" s="14">
        <v>43.080040089999997</v>
      </c>
      <c r="O120" s="31">
        <v>8.089920363600001</v>
      </c>
      <c r="P120" s="31" t="s">
        <v>13</v>
      </c>
      <c r="Q120" s="17" t="s">
        <v>13</v>
      </c>
      <c r="R120" s="38" t="s">
        <v>564</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191</v>
      </c>
      <c r="D121" s="16" t="s">
        <v>192</v>
      </c>
      <c r="E121" s="16">
        <v>4</v>
      </c>
      <c r="F121" s="15">
        <v>3.38</v>
      </c>
      <c r="G121" s="15">
        <v>3.07</v>
      </c>
      <c r="H121" s="15">
        <v>2.77</v>
      </c>
      <c r="I121" s="14"/>
      <c r="J121" s="15">
        <v>4.21</v>
      </c>
      <c r="K121" s="15">
        <v>4.8099999999999996</v>
      </c>
      <c r="L121" s="15">
        <v>5.79</v>
      </c>
      <c r="M121" s="61"/>
      <c r="N121" s="15">
        <v>48.002205076999999</v>
      </c>
      <c r="O121" s="15">
        <v>4.2016299999999998</v>
      </c>
      <c r="P121" s="15" t="s">
        <v>13</v>
      </c>
      <c r="Q121" s="16" t="s">
        <v>16</v>
      </c>
      <c r="R121" s="37" t="s">
        <v>565</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191</v>
      </c>
      <c r="D122" s="17" t="s">
        <v>193</v>
      </c>
      <c r="E122" s="17">
        <v>6</v>
      </c>
      <c r="F122" s="14">
        <v>3.38</v>
      </c>
      <c r="G122" s="14">
        <v>3.08</v>
      </c>
      <c r="H122" s="14">
        <v>2.79</v>
      </c>
      <c r="I122" s="14"/>
      <c r="J122" s="14">
        <v>4.18</v>
      </c>
      <c r="K122" s="14">
        <v>4.76</v>
      </c>
      <c r="L122" s="14">
        <v>5.7</v>
      </c>
      <c r="M122" s="61"/>
      <c r="N122" s="14">
        <v>71.828001865000004</v>
      </c>
      <c r="O122" s="31">
        <v>18.009985591</v>
      </c>
      <c r="P122" s="31" t="s">
        <v>13</v>
      </c>
      <c r="Q122" s="17" t="s">
        <v>16</v>
      </c>
      <c r="R122" s="38" t="s">
        <v>566</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191</v>
      </c>
      <c r="D123" s="16" t="s">
        <v>194</v>
      </c>
      <c r="E123" s="16">
        <v>4</v>
      </c>
      <c r="F123" s="15">
        <v>16.89</v>
      </c>
      <c r="G123" s="15">
        <v>15.37</v>
      </c>
      <c r="H123" s="15">
        <v>13.86</v>
      </c>
      <c r="I123" s="14"/>
      <c r="J123" s="15">
        <v>20.99</v>
      </c>
      <c r="K123" s="15">
        <v>24.01</v>
      </c>
      <c r="L123" s="15">
        <v>28.9</v>
      </c>
      <c r="M123" s="61"/>
      <c r="N123" s="15">
        <v>56.679188533999998</v>
      </c>
      <c r="O123" s="15">
        <v>81.142299455</v>
      </c>
      <c r="P123" s="15" t="s">
        <v>13</v>
      </c>
      <c r="Q123" s="16" t="s">
        <v>16</v>
      </c>
      <c r="R123" s="37" t="s">
        <v>567</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195</v>
      </c>
      <c r="D124" s="17" t="s">
        <v>196</v>
      </c>
      <c r="E124" s="17">
        <v>2</v>
      </c>
      <c r="F124" s="14">
        <v>10.67</v>
      </c>
      <c r="G124" s="14">
        <v>8.08</v>
      </c>
      <c r="H124" s="14">
        <v>5.49</v>
      </c>
      <c r="I124" s="14"/>
      <c r="J124" s="14">
        <v>10.89</v>
      </c>
      <c r="K124" s="14">
        <v>16.059999999999999</v>
      </c>
      <c r="L124" s="14">
        <v>24.43</v>
      </c>
      <c r="M124" s="61"/>
      <c r="N124" s="14">
        <v>37.370544348999999</v>
      </c>
      <c r="O124" s="31">
        <v>6.1326629544999998</v>
      </c>
      <c r="P124" s="31" t="s">
        <v>13</v>
      </c>
      <c r="Q124" s="17" t="s">
        <v>13</v>
      </c>
      <c r="R124" s="38" t="s">
        <v>568</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197</v>
      </c>
      <c r="D125" s="16" t="s">
        <v>198</v>
      </c>
      <c r="E125" s="16">
        <v>5</v>
      </c>
      <c r="F125" s="15">
        <v>2.69</v>
      </c>
      <c r="G125" s="15">
        <v>1.61</v>
      </c>
      <c r="H125" s="15">
        <v>0.53</v>
      </c>
      <c r="I125" s="14"/>
      <c r="J125" s="15">
        <v>5.9</v>
      </c>
      <c r="K125" s="15">
        <v>8.0500000000000007</v>
      </c>
      <c r="L125" s="15">
        <v>11.54</v>
      </c>
      <c r="M125" s="61"/>
      <c r="N125" s="15">
        <v>53.418121949000003</v>
      </c>
      <c r="O125" s="15">
        <v>13.928778771999999</v>
      </c>
      <c r="P125" s="15" t="s">
        <v>13</v>
      </c>
      <c r="Q125" s="16" t="s">
        <v>16</v>
      </c>
      <c r="R125" s="37" t="s">
        <v>569</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199</v>
      </c>
      <c r="D126" s="17" t="s">
        <v>200</v>
      </c>
      <c r="E126" s="17">
        <v>2</v>
      </c>
      <c r="F126" s="14">
        <v>39.72</v>
      </c>
      <c r="G126" s="14">
        <v>35.299999999999997</v>
      </c>
      <c r="H126" s="14">
        <v>30.88</v>
      </c>
      <c r="I126" s="14"/>
      <c r="J126" s="14">
        <v>40.33</v>
      </c>
      <c r="K126" s="14">
        <v>49.16</v>
      </c>
      <c r="L126" s="14">
        <v>63.46</v>
      </c>
      <c r="M126" s="61"/>
      <c r="N126" s="14">
        <v>38.699939886000003</v>
      </c>
      <c r="O126" s="31">
        <v>395.85630644999998</v>
      </c>
      <c r="P126" s="31" t="s">
        <v>13</v>
      </c>
      <c r="Q126" s="17" t="s">
        <v>13</v>
      </c>
      <c r="R126" s="38" t="s">
        <v>570</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199</v>
      </c>
      <c r="D127" s="16" t="s">
        <v>417</v>
      </c>
      <c r="E127" s="16">
        <v>0</v>
      </c>
      <c r="F127" s="15">
        <v>38.130000000000003</v>
      </c>
      <c r="G127" s="15">
        <v>34.01</v>
      </c>
      <c r="H127" s="15">
        <v>29.89</v>
      </c>
      <c r="I127" s="14"/>
      <c r="J127" s="15">
        <v>39.24</v>
      </c>
      <c r="K127" s="15">
        <v>47.47</v>
      </c>
      <c r="L127" s="15">
        <v>60.8</v>
      </c>
      <c r="M127" s="61"/>
      <c r="N127" s="15">
        <v>35.817838025999997</v>
      </c>
      <c r="O127" s="15">
        <v>9.5609736818000002</v>
      </c>
      <c r="P127" s="15" t="s">
        <v>13</v>
      </c>
      <c r="Q127" s="16" t="s">
        <v>13</v>
      </c>
      <c r="R127" s="37" t="s">
        <v>571</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201</v>
      </c>
      <c r="D128" s="17" t="s">
        <v>202</v>
      </c>
      <c r="E128" s="17">
        <v>7</v>
      </c>
      <c r="F128" s="14">
        <v>26.68</v>
      </c>
      <c r="G128" s="14">
        <v>24.73</v>
      </c>
      <c r="H128" s="14">
        <v>22.78</v>
      </c>
      <c r="I128" s="14"/>
      <c r="J128" s="14">
        <v>28.63</v>
      </c>
      <c r="K128" s="14">
        <v>32.520000000000003</v>
      </c>
      <c r="L128" s="14">
        <v>38.82</v>
      </c>
      <c r="M128" s="61"/>
      <c r="N128" s="14">
        <v>56.800604542999999</v>
      </c>
      <c r="O128" s="31">
        <v>29.292330136</v>
      </c>
      <c r="P128" s="31" t="s">
        <v>16</v>
      </c>
      <c r="Q128" s="17" t="s">
        <v>16</v>
      </c>
      <c r="R128" s="38" t="s">
        <v>572</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203</v>
      </c>
      <c r="D129" s="16" t="s">
        <v>204</v>
      </c>
      <c r="E129" s="16">
        <v>2</v>
      </c>
      <c r="F129" s="15">
        <v>13.94</v>
      </c>
      <c r="G129" s="15">
        <v>12.95</v>
      </c>
      <c r="H129" s="15">
        <v>11.96</v>
      </c>
      <c r="I129" s="14"/>
      <c r="J129" s="15">
        <v>14.37</v>
      </c>
      <c r="K129" s="15">
        <v>16.34</v>
      </c>
      <c r="L129" s="15">
        <v>19.53</v>
      </c>
      <c r="M129" s="61"/>
      <c r="N129" s="15">
        <v>40.612421845</v>
      </c>
      <c r="O129" s="15">
        <v>200.50480205</v>
      </c>
      <c r="P129" s="15" t="s">
        <v>13</v>
      </c>
      <c r="Q129" s="16" t="s">
        <v>13</v>
      </c>
      <c r="R129" s="37" t="s">
        <v>573</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205</v>
      </c>
      <c r="D130" s="17" t="s">
        <v>206</v>
      </c>
      <c r="E130" s="17">
        <v>5</v>
      </c>
      <c r="F130" s="14">
        <v>3.61</v>
      </c>
      <c r="G130" s="14">
        <v>3.29</v>
      </c>
      <c r="H130" s="14">
        <v>2.97</v>
      </c>
      <c r="I130" s="14"/>
      <c r="J130" s="14">
        <v>4.3099999999999996</v>
      </c>
      <c r="K130" s="14">
        <v>4.9400000000000004</v>
      </c>
      <c r="L130" s="14">
        <v>5.97</v>
      </c>
      <c r="M130" s="61"/>
      <c r="N130" s="14">
        <v>51.236901924000001</v>
      </c>
      <c r="O130" s="31">
        <v>14.830895409</v>
      </c>
      <c r="P130" s="31" t="s">
        <v>13</v>
      </c>
      <c r="Q130" s="17" t="s">
        <v>16</v>
      </c>
      <c r="R130" s="38" t="s">
        <v>574</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207</v>
      </c>
      <c r="D131" s="16" t="s">
        <v>208</v>
      </c>
      <c r="E131" s="16">
        <v>3</v>
      </c>
      <c r="F131" s="15">
        <v>17.3</v>
      </c>
      <c r="G131" s="15">
        <v>14.5</v>
      </c>
      <c r="H131" s="15">
        <v>11.7</v>
      </c>
      <c r="I131" s="14"/>
      <c r="J131" s="15">
        <v>17.63</v>
      </c>
      <c r="K131" s="15">
        <v>23.22</v>
      </c>
      <c r="L131" s="15">
        <v>32.270000000000003</v>
      </c>
      <c r="M131" s="61"/>
      <c r="N131" s="15">
        <v>17.013292095000001</v>
      </c>
      <c r="O131" s="15">
        <v>11.139526363000002</v>
      </c>
      <c r="P131" s="15" t="s">
        <v>13</v>
      </c>
      <c r="Q131" s="16" t="s">
        <v>13</v>
      </c>
      <c r="R131" s="37" t="s">
        <v>575</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209</v>
      </c>
      <c r="D132" s="17" t="s">
        <v>210</v>
      </c>
      <c r="E132" s="17">
        <v>2</v>
      </c>
      <c r="F132" s="14">
        <v>4.47</v>
      </c>
      <c r="G132" s="14">
        <v>2.52</v>
      </c>
      <c r="H132" s="14">
        <v>0.56999999999999995</v>
      </c>
      <c r="I132" s="14"/>
      <c r="J132" s="14">
        <v>4.6500000000000004</v>
      </c>
      <c r="K132" s="14">
        <v>8.5399999999999991</v>
      </c>
      <c r="L132" s="14">
        <v>14.84</v>
      </c>
      <c r="M132" s="61"/>
      <c r="N132" s="14">
        <v>25.162940938999999</v>
      </c>
      <c r="O132" s="31">
        <v>113.44289322</v>
      </c>
      <c r="P132" s="31" t="s">
        <v>13</v>
      </c>
      <c r="Q132" s="17" t="s">
        <v>13</v>
      </c>
      <c r="R132" s="38" t="s">
        <v>576</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211</v>
      </c>
      <c r="D133" s="16" t="s">
        <v>212</v>
      </c>
      <c r="E133" s="16">
        <v>0</v>
      </c>
      <c r="F133" s="15">
        <v>5.73</v>
      </c>
      <c r="G133" s="15">
        <v>5.3</v>
      </c>
      <c r="H133" s="15">
        <v>4.88</v>
      </c>
      <c r="I133" s="14"/>
      <c r="J133" s="15">
        <v>5.84</v>
      </c>
      <c r="K133" s="15">
        <v>6.68</v>
      </c>
      <c r="L133" s="15">
        <v>8.0399999999999991</v>
      </c>
      <c r="M133" s="61"/>
      <c r="N133" s="15">
        <v>45.701361972999997</v>
      </c>
      <c r="O133" s="15">
        <v>3.6060201363999997</v>
      </c>
      <c r="P133" s="15" t="s">
        <v>13</v>
      </c>
      <c r="Q133" s="16" t="s">
        <v>13</v>
      </c>
      <c r="R133" s="37" t="s">
        <v>577</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211</v>
      </c>
      <c r="D134" s="17" t="s">
        <v>213</v>
      </c>
      <c r="E134" s="17">
        <v>5</v>
      </c>
      <c r="F134" s="14">
        <v>5.97</v>
      </c>
      <c r="G134" s="14">
        <v>5.52</v>
      </c>
      <c r="H134" s="14">
        <v>5.07</v>
      </c>
      <c r="I134" s="14"/>
      <c r="J134" s="14">
        <v>7.04</v>
      </c>
      <c r="K134" s="14">
        <v>7.93</v>
      </c>
      <c r="L134" s="14">
        <v>9.3800000000000008</v>
      </c>
      <c r="M134" s="61"/>
      <c r="N134" s="14">
        <v>55.325441753</v>
      </c>
      <c r="O134" s="31">
        <v>43.027818318000001</v>
      </c>
      <c r="P134" s="31" t="s">
        <v>13</v>
      </c>
      <c r="Q134" s="17" t="s">
        <v>16</v>
      </c>
      <c r="R134" s="38" t="s">
        <v>578</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214</v>
      </c>
      <c r="D135" s="16" t="s">
        <v>215</v>
      </c>
      <c r="E135" s="16">
        <v>0</v>
      </c>
      <c r="F135" s="15">
        <v>15.11</v>
      </c>
      <c r="G135" s="15">
        <v>12.69</v>
      </c>
      <c r="H135" s="15">
        <v>10.27</v>
      </c>
      <c r="I135" s="14"/>
      <c r="J135" s="15">
        <v>15.48</v>
      </c>
      <c r="K135" s="15">
        <v>20.309999999999999</v>
      </c>
      <c r="L135" s="15">
        <v>28.14</v>
      </c>
      <c r="M135" s="61"/>
      <c r="N135" s="15">
        <v>30.100914564</v>
      </c>
      <c r="O135" s="15">
        <v>123.60856213000001</v>
      </c>
      <c r="P135" s="15" t="s">
        <v>13</v>
      </c>
      <c r="Q135" s="16" t="s">
        <v>13</v>
      </c>
      <c r="R135" s="37" t="s">
        <v>579</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388</v>
      </c>
      <c r="D136" s="17" t="s">
        <v>389</v>
      </c>
      <c r="E136" s="17">
        <v>9</v>
      </c>
      <c r="F136" s="14">
        <v>157.07</v>
      </c>
      <c r="G136" s="14">
        <v>116.35</v>
      </c>
      <c r="H136" s="14">
        <v>75.63</v>
      </c>
      <c r="I136" s="14"/>
      <c r="J136" s="14">
        <v>171.15</v>
      </c>
      <c r="K136" s="14">
        <v>252.58</v>
      </c>
      <c r="L136" s="14">
        <v>384.34</v>
      </c>
      <c r="M136" s="61"/>
      <c r="N136" s="14">
        <v>70.642664010999994</v>
      </c>
      <c r="O136" s="31">
        <v>10.589422432999999</v>
      </c>
      <c r="P136" s="31" t="s">
        <v>16</v>
      </c>
      <c r="Q136" s="17" t="s">
        <v>16</v>
      </c>
      <c r="R136" s="38" t="s">
        <v>580</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432</v>
      </c>
      <c r="D137" s="16" t="s">
        <v>433</v>
      </c>
      <c r="E137" s="16">
        <v>3</v>
      </c>
      <c r="F137" s="15">
        <v>4.6900000000000004</v>
      </c>
      <c r="G137" s="15">
        <v>4.2300000000000004</v>
      </c>
      <c r="H137" s="15">
        <v>3.77</v>
      </c>
      <c r="I137" s="14"/>
      <c r="J137" s="15">
        <v>4.8</v>
      </c>
      <c r="K137" s="15">
        <v>5.71</v>
      </c>
      <c r="L137" s="15">
        <v>7.19</v>
      </c>
      <c r="M137" s="61"/>
      <c r="N137" s="15">
        <v>37.403979616999997</v>
      </c>
      <c r="O137" s="15">
        <v>1.1410360454999999</v>
      </c>
      <c r="P137" s="15" t="s">
        <v>13</v>
      </c>
      <c r="Q137" s="16" t="s">
        <v>13</v>
      </c>
      <c r="R137" s="37" t="s">
        <v>581</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216</v>
      </c>
      <c r="D138" s="17" t="s">
        <v>217</v>
      </c>
      <c r="E138" s="17">
        <v>4</v>
      </c>
      <c r="F138" s="14">
        <v>4.09</v>
      </c>
      <c r="G138" s="14">
        <v>3.66</v>
      </c>
      <c r="H138" s="14">
        <v>3.23</v>
      </c>
      <c r="I138" s="14"/>
      <c r="J138" s="14">
        <v>4.21</v>
      </c>
      <c r="K138" s="14">
        <v>5.0599999999999996</v>
      </c>
      <c r="L138" s="14">
        <v>6.45</v>
      </c>
      <c r="M138" s="61"/>
      <c r="N138" s="14">
        <v>49.876581958000003</v>
      </c>
      <c r="O138" s="31">
        <v>4.3675452727000001</v>
      </c>
      <c r="P138" s="31" t="s">
        <v>16</v>
      </c>
      <c r="Q138" s="17" t="s">
        <v>13</v>
      </c>
      <c r="R138" s="38" t="s">
        <v>582</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583</v>
      </c>
      <c r="D139" s="16" t="s">
        <v>584</v>
      </c>
      <c r="E139" s="16">
        <v>5</v>
      </c>
      <c r="F139" s="15">
        <v>3.19</v>
      </c>
      <c r="G139" s="15">
        <v>2.91</v>
      </c>
      <c r="H139" s="15">
        <v>2.63</v>
      </c>
      <c r="I139" s="14"/>
      <c r="J139" s="15">
        <v>4</v>
      </c>
      <c r="K139" s="15">
        <v>4.55</v>
      </c>
      <c r="L139" s="15">
        <v>5.45</v>
      </c>
      <c r="M139" s="61"/>
      <c r="N139" s="15">
        <v>53.601162242000001</v>
      </c>
      <c r="O139" s="15">
        <v>1.472</v>
      </c>
      <c r="P139" s="15" t="s">
        <v>13</v>
      </c>
      <c r="Q139" s="16" t="s">
        <v>16</v>
      </c>
      <c r="R139" s="37" t="s">
        <v>585</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218</v>
      </c>
      <c r="D140" s="17" t="s">
        <v>219</v>
      </c>
      <c r="E140" s="17">
        <v>4</v>
      </c>
      <c r="F140" s="14">
        <v>69.53</v>
      </c>
      <c r="G140" s="14">
        <v>61.17</v>
      </c>
      <c r="H140" s="14">
        <v>52.81</v>
      </c>
      <c r="I140" s="14"/>
      <c r="J140" s="14">
        <v>88.4</v>
      </c>
      <c r="K140" s="14">
        <v>105.11</v>
      </c>
      <c r="L140" s="14">
        <v>132.16</v>
      </c>
      <c r="M140" s="61"/>
      <c r="N140" s="14">
        <v>52.022522748</v>
      </c>
      <c r="O140" s="31">
        <v>36.409561690000004</v>
      </c>
      <c r="P140" s="31" t="s">
        <v>13</v>
      </c>
      <c r="Q140" s="17" t="s">
        <v>16</v>
      </c>
      <c r="R140" s="38" t="s">
        <v>586</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421</v>
      </c>
      <c r="D141" s="16" t="s">
        <v>422</v>
      </c>
      <c r="E141" s="16">
        <v>5</v>
      </c>
      <c r="F141" s="15">
        <v>68.61</v>
      </c>
      <c r="G141" s="15">
        <v>61.3</v>
      </c>
      <c r="H141" s="15">
        <v>53.99</v>
      </c>
      <c r="I141" s="14"/>
      <c r="J141" s="15">
        <v>70.069999999999993</v>
      </c>
      <c r="K141" s="15">
        <v>84.68</v>
      </c>
      <c r="L141" s="15">
        <v>108.33</v>
      </c>
      <c r="M141" s="61"/>
      <c r="N141" s="15">
        <v>33.041772827000003</v>
      </c>
      <c r="O141" s="15">
        <v>2.4602624090999998</v>
      </c>
      <c r="P141" s="15" t="s">
        <v>16</v>
      </c>
      <c r="Q141" s="16" t="s">
        <v>13</v>
      </c>
      <c r="R141" s="37" t="s">
        <v>587</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220</v>
      </c>
      <c r="D142" s="17" t="s">
        <v>221</v>
      </c>
      <c r="E142" s="17">
        <v>1</v>
      </c>
      <c r="F142" s="14">
        <v>105.59</v>
      </c>
      <c r="G142" s="14">
        <v>96.99</v>
      </c>
      <c r="H142" s="14">
        <v>88.4</v>
      </c>
      <c r="I142" s="14"/>
      <c r="J142" s="14">
        <v>107.64</v>
      </c>
      <c r="K142" s="14">
        <v>124.82</v>
      </c>
      <c r="L142" s="14">
        <v>152.63999999999999</v>
      </c>
      <c r="M142" s="61"/>
      <c r="N142" s="14">
        <v>48.095204092000003</v>
      </c>
      <c r="O142" s="31">
        <v>23.961208486</v>
      </c>
      <c r="P142" s="31" t="s">
        <v>13</v>
      </c>
      <c r="Q142" s="17" t="s">
        <v>13</v>
      </c>
      <c r="R142" s="38" t="s">
        <v>588</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222</v>
      </c>
      <c r="D143" s="16" t="s">
        <v>223</v>
      </c>
      <c r="E143" s="16">
        <v>7</v>
      </c>
      <c r="F143" s="15">
        <v>32.909999999999997</v>
      </c>
      <c r="G143" s="15">
        <v>31.5</v>
      </c>
      <c r="H143" s="15">
        <v>30.09</v>
      </c>
      <c r="I143" s="14"/>
      <c r="J143" s="15">
        <v>36.21</v>
      </c>
      <c r="K143" s="15">
        <v>39.020000000000003</v>
      </c>
      <c r="L143" s="15">
        <v>43.58</v>
      </c>
      <c r="M143" s="61"/>
      <c r="N143" s="15">
        <v>51.692398052000001</v>
      </c>
      <c r="O143" s="15">
        <v>7.3527652727000001</v>
      </c>
      <c r="P143" s="15" t="s">
        <v>16</v>
      </c>
      <c r="Q143" s="16" t="s">
        <v>16</v>
      </c>
      <c r="R143" s="37" t="s">
        <v>589</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378</v>
      </c>
      <c r="D144" s="17" t="s">
        <v>224</v>
      </c>
      <c r="E144" s="17">
        <v>7</v>
      </c>
      <c r="F144" s="14">
        <v>960</v>
      </c>
      <c r="G144" s="14">
        <v>738.06</v>
      </c>
      <c r="H144" s="14">
        <v>516.12</v>
      </c>
      <c r="I144" s="14"/>
      <c r="J144" s="14">
        <v>990</v>
      </c>
      <c r="K144" s="14">
        <v>1433.87</v>
      </c>
      <c r="L144" s="14">
        <v>2152.11</v>
      </c>
      <c r="M144" s="61"/>
      <c r="N144" s="14">
        <v>70.701183091999994</v>
      </c>
      <c r="O144" s="31">
        <v>110.75429074</v>
      </c>
      <c r="P144" s="31" t="s">
        <v>16</v>
      </c>
      <c r="Q144" s="17" t="s">
        <v>16</v>
      </c>
      <c r="R144" s="38" t="s">
        <v>590</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225</v>
      </c>
      <c r="D145" s="16" t="s">
        <v>226</v>
      </c>
      <c r="E145" s="16">
        <v>2</v>
      </c>
      <c r="F145" s="15">
        <v>81.28</v>
      </c>
      <c r="G145" s="15">
        <v>74.86</v>
      </c>
      <c r="H145" s="15">
        <v>68.44</v>
      </c>
      <c r="I145" s="14"/>
      <c r="J145" s="15">
        <v>82.64</v>
      </c>
      <c r="K145" s="15">
        <v>95.47</v>
      </c>
      <c r="L145" s="15">
        <v>116.25</v>
      </c>
      <c r="M145" s="61"/>
      <c r="N145" s="15">
        <v>39.914156417999997</v>
      </c>
      <c r="O145" s="15">
        <v>36.887247279</v>
      </c>
      <c r="P145" s="15" t="s">
        <v>13</v>
      </c>
      <c r="Q145" s="16" t="s">
        <v>13</v>
      </c>
      <c r="R145" s="37" t="s">
        <v>591</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227</v>
      </c>
      <c r="D146" s="17" t="s">
        <v>228</v>
      </c>
      <c r="E146" s="17">
        <v>7</v>
      </c>
      <c r="F146" s="14">
        <v>15.23</v>
      </c>
      <c r="G146" s="14">
        <v>14.28</v>
      </c>
      <c r="H146" s="14">
        <v>13.33</v>
      </c>
      <c r="I146" s="14"/>
      <c r="J146" s="14">
        <v>15.41</v>
      </c>
      <c r="K146" s="14">
        <v>17.3</v>
      </c>
      <c r="L146" s="14">
        <v>20.37</v>
      </c>
      <c r="M146" s="61"/>
      <c r="N146" s="14">
        <v>67.997359865000007</v>
      </c>
      <c r="O146" s="31">
        <v>23.194756773000002</v>
      </c>
      <c r="P146" s="31" t="s">
        <v>16</v>
      </c>
      <c r="Q146" s="17" t="s">
        <v>16</v>
      </c>
      <c r="R146" s="38" t="s">
        <v>592</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229</v>
      </c>
      <c r="D147" s="16" t="s">
        <v>230</v>
      </c>
      <c r="E147" s="16">
        <v>0</v>
      </c>
      <c r="F147" s="15">
        <v>3.52</v>
      </c>
      <c r="G147" s="15">
        <v>2.79</v>
      </c>
      <c r="H147" s="15">
        <v>2.0699999999999998</v>
      </c>
      <c r="I147" s="14"/>
      <c r="J147" s="15">
        <v>3.72</v>
      </c>
      <c r="K147" s="15">
        <v>5.16</v>
      </c>
      <c r="L147" s="15">
        <v>7.49</v>
      </c>
      <c r="M147" s="61"/>
      <c r="N147" s="15">
        <v>32.114237985000003</v>
      </c>
      <c r="O147" s="15">
        <v>61.339673954999995</v>
      </c>
      <c r="P147" s="15" t="s">
        <v>13</v>
      </c>
      <c r="Q147" s="16" t="s">
        <v>13</v>
      </c>
      <c r="R147" s="37" t="s">
        <v>593</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231</v>
      </c>
      <c r="D148" s="17" t="s">
        <v>232</v>
      </c>
      <c r="E148" s="17">
        <v>0</v>
      </c>
      <c r="F148" s="14">
        <v>13.54</v>
      </c>
      <c r="G148" s="14">
        <v>12.23</v>
      </c>
      <c r="H148" s="14">
        <v>10.93</v>
      </c>
      <c r="I148" s="14"/>
      <c r="J148" s="14">
        <v>13.79</v>
      </c>
      <c r="K148" s="14">
        <v>16.39</v>
      </c>
      <c r="L148" s="14">
        <v>20.61</v>
      </c>
      <c r="M148" s="61"/>
      <c r="N148" s="14">
        <v>29.890309116000001</v>
      </c>
      <c r="O148" s="31">
        <v>133.47134294999998</v>
      </c>
      <c r="P148" s="31" t="s">
        <v>13</v>
      </c>
      <c r="Q148" s="17" t="s">
        <v>13</v>
      </c>
      <c r="R148" s="38" t="s">
        <v>594</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233</v>
      </c>
      <c r="D149" s="16" t="s">
        <v>234</v>
      </c>
      <c r="E149" s="16">
        <v>8</v>
      </c>
      <c r="F149" s="15">
        <v>26.88</v>
      </c>
      <c r="G149" s="15">
        <v>24.15</v>
      </c>
      <c r="H149" s="15">
        <v>21.42</v>
      </c>
      <c r="I149" s="14"/>
      <c r="J149" s="15">
        <v>34.28</v>
      </c>
      <c r="K149" s="15">
        <v>39.729999999999997</v>
      </c>
      <c r="L149" s="15">
        <v>48.55</v>
      </c>
      <c r="M149" s="61"/>
      <c r="N149" s="15">
        <v>49.862159681000001</v>
      </c>
      <c r="O149" s="15">
        <v>28.253318773</v>
      </c>
      <c r="P149" s="15" t="s">
        <v>16</v>
      </c>
      <c r="Q149" s="16" t="s">
        <v>16</v>
      </c>
      <c r="R149" s="37" t="s">
        <v>595</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235</v>
      </c>
      <c r="D150" s="17" t="s">
        <v>236</v>
      </c>
      <c r="E150" s="17">
        <v>2</v>
      </c>
      <c r="F150" s="14">
        <v>8.77</v>
      </c>
      <c r="G150" s="14">
        <v>6.87</v>
      </c>
      <c r="H150" s="14">
        <v>4.9800000000000004</v>
      </c>
      <c r="I150" s="14"/>
      <c r="J150" s="14">
        <v>9.1</v>
      </c>
      <c r="K150" s="14">
        <v>12.88</v>
      </c>
      <c r="L150" s="14">
        <v>19</v>
      </c>
      <c r="M150" s="61"/>
      <c r="N150" s="14">
        <v>39.366530482000002</v>
      </c>
      <c r="O150" s="31">
        <v>49.177451773000001</v>
      </c>
      <c r="P150" s="31" t="s">
        <v>13</v>
      </c>
      <c r="Q150" s="17" t="s">
        <v>13</v>
      </c>
      <c r="R150" s="38" t="s">
        <v>596</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237</v>
      </c>
      <c r="D151" s="16" t="s">
        <v>238</v>
      </c>
      <c r="E151" s="16">
        <v>2</v>
      </c>
      <c r="F151" s="15">
        <v>4.8499999999999996</v>
      </c>
      <c r="G151" s="15">
        <v>3.08</v>
      </c>
      <c r="H151" s="15">
        <v>1.32</v>
      </c>
      <c r="I151" s="14"/>
      <c r="J151" s="15">
        <v>4.96</v>
      </c>
      <c r="K151" s="15">
        <v>8.48</v>
      </c>
      <c r="L151" s="15">
        <v>14.18</v>
      </c>
      <c r="M151" s="61"/>
      <c r="N151" s="15">
        <v>25.990851708000001</v>
      </c>
      <c r="O151" s="15">
        <v>57.537526682000006</v>
      </c>
      <c r="P151" s="15" t="s">
        <v>13</v>
      </c>
      <c r="Q151" s="16" t="s">
        <v>13</v>
      </c>
      <c r="R151" s="37" t="s">
        <v>597</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414</v>
      </c>
      <c r="D152" s="17" t="s">
        <v>415</v>
      </c>
      <c r="E152" s="17">
        <v>7</v>
      </c>
      <c r="F152" s="14">
        <v>1.64</v>
      </c>
      <c r="G152" s="14">
        <v>1.42</v>
      </c>
      <c r="H152" s="14">
        <v>1.21</v>
      </c>
      <c r="I152" s="14"/>
      <c r="J152" s="14">
        <v>1.86</v>
      </c>
      <c r="K152" s="14">
        <v>2.2799999999999998</v>
      </c>
      <c r="L152" s="14">
        <v>2.97</v>
      </c>
      <c r="M152" s="61"/>
      <c r="N152" s="14">
        <v>51.977546336000003</v>
      </c>
      <c r="O152" s="31">
        <v>2.1707872726999997</v>
      </c>
      <c r="P152" s="31" t="s">
        <v>16</v>
      </c>
      <c r="Q152" s="17" t="s">
        <v>16</v>
      </c>
      <c r="R152" s="38" t="s">
        <v>598</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239</v>
      </c>
      <c r="D153" s="16" t="s">
        <v>240</v>
      </c>
      <c r="E153" s="16">
        <v>0</v>
      </c>
      <c r="F153" s="15">
        <v>28.02</v>
      </c>
      <c r="G153" s="15">
        <v>25.51</v>
      </c>
      <c r="H153" s="15">
        <v>23</v>
      </c>
      <c r="I153" s="14"/>
      <c r="J153" s="15">
        <v>28.41</v>
      </c>
      <c r="K153" s="15">
        <v>33.42</v>
      </c>
      <c r="L153" s="15">
        <v>41.54</v>
      </c>
      <c r="M153" s="61"/>
      <c r="N153" s="15">
        <v>35.532620512999998</v>
      </c>
      <c r="O153" s="15">
        <v>100.43411685999999</v>
      </c>
      <c r="P153" s="15" t="s">
        <v>13</v>
      </c>
      <c r="Q153" s="16" t="s">
        <v>13</v>
      </c>
      <c r="R153" s="37" t="s">
        <v>599</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241</v>
      </c>
      <c r="D154" s="17" t="s">
        <v>242</v>
      </c>
      <c r="E154" s="17">
        <v>2</v>
      </c>
      <c r="F154" s="14">
        <v>7.36</v>
      </c>
      <c r="G154" s="14">
        <v>6.18</v>
      </c>
      <c r="H154" s="14">
        <v>5.01</v>
      </c>
      <c r="I154" s="14"/>
      <c r="J154" s="14">
        <v>7.62</v>
      </c>
      <c r="K154" s="14">
        <v>9.9600000000000009</v>
      </c>
      <c r="L154" s="14">
        <v>13.75</v>
      </c>
      <c r="M154" s="61"/>
      <c r="N154" s="14">
        <v>15.75551623</v>
      </c>
      <c r="O154" s="31">
        <v>128.24628572</v>
      </c>
      <c r="P154" s="31" t="s">
        <v>13</v>
      </c>
      <c r="Q154" s="17" t="s">
        <v>13</v>
      </c>
      <c r="R154" s="38" t="s">
        <v>600</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601</v>
      </c>
      <c r="D155" s="16" t="s">
        <v>602</v>
      </c>
      <c r="E155" s="16">
        <v>9</v>
      </c>
      <c r="F155" s="15">
        <v>33.82</v>
      </c>
      <c r="G155" s="15">
        <v>30.92</v>
      </c>
      <c r="H155" s="15">
        <v>28.02</v>
      </c>
      <c r="I155" s="14"/>
      <c r="J155" s="15">
        <v>34.270000000000003</v>
      </c>
      <c r="K155" s="15">
        <v>40.06</v>
      </c>
      <c r="L155" s="15">
        <v>49.44</v>
      </c>
      <c r="M155" s="61"/>
      <c r="N155" s="15">
        <v>70.992061453000005</v>
      </c>
      <c r="O155" s="15">
        <v>2.3367475</v>
      </c>
      <c r="P155" s="15" t="s">
        <v>16</v>
      </c>
      <c r="Q155" s="16" t="s">
        <v>16</v>
      </c>
      <c r="R155" s="37" t="s">
        <v>603</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243</v>
      </c>
      <c r="D156" s="17" t="s">
        <v>244</v>
      </c>
      <c r="E156" s="17">
        <v>4</v>
      </c>
      <c r="F156" s="14">
        <v>10.92</v>
      </c>
      <c r="G156" s="14">
        <v>9.1199999999999992</v>
      </c>
      <c r="H156" s="14">
        <v>7.33</v>
      </c>
      <c r="I156" s="14"/>
      <c r="J156" s="14">
        <v>15.27</v>
      </c>
      <c r="K156" s="14">
        <v>18.850000000000001</v>
      </c>
      <c r="L156" s="14">
        <v>24.65</v>
      </c>
      <c r="M156" s="61"/>
      <c r="N156" s="14">
        <v>60.605534278</v>
      </c>
      <c r="O156" s="31">
        <v>79.363031558000003</v>
      </c>
      <c r="P156" s="31" t="s">
        <v>13</v>
      </c>
      <c r="Q156" s="17" t="s">
        <v>16</v>
      </c>
      <c r="R156" s="38" t="s">
        <v>604</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245</v>
      </c>
      <c r="D157" s="16" t="s">
        <v>246</v>
      </c>
      <c r="E157" s="16">
        <v>7</v>
      </c>
      <c r="F157" s="15">
        <v>22.38</v>
      </c>
      <c r="G157" s="15">
        <v>20.350000000000001</v>
      </c>
      <c r="H157" s="15">
        <v>18.32</v>
      </c>
      <c r="I157" s="14"/>
      <c r="J157" s="15">
        <v>24.54</v>
      </c>
      <c r="K157" s="15">
        <v>28.59</v>
      </c>
      <c r="L157" s="15">
        <v>35.159999999999997</v>
      </c>
      <c r="M157" s="61"/>
      <c r="N157" s="15">
        <v>55.101827362999998</v>
      </c>
      <c r="O157" s="15">
        <v>97.031403746999999</v>
      </c>
      <c r="P157" s="15" t="s">
        <v>16</v>
      </c>
      <c r="Q157" s="16" t="s">
        <v>16</v>
      </c>
      <c r="R157" s="37" t="s">
        <v>605</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247</v>
      </c>
      <c r="D158" s="17" t="s">
        <v>248</v>
      </c>
      <c r="E158" s="17">
        <v>3</v>
      </c>
      <c r="F158" s="14">
        <v>9.77</v>
      </c>
      <c r="G158" s="14">
        <v>9.06</v>
      </c>
      <c r="H158" s="14">
        <v>8.35</v>
      </c>
      <c r="I158" s="14"/>
      <c r="J158" s="14">
        <v>10.119999999999999</v>
      </c>
      <c r="K158" s="14">
        <v>11.53</v>
      </c>
      <c r="L158" s="14">
        <v>13.82</v>
      </c>
      <c r="M158" s="61"/>
      <c r="N158" s="14">
        <v>40.809335427000001</v>
      </c>
      <c r="O158" s="31">
        <v>6.5371860908999997</v>
      </c>
      <c r="P158" s="31" t="s">
        <v>16</v>
      </c>
      <c r="Q158" s="17" t="s">
        <v>13</v>
      </c>
      <c r="R158" s="38" t="s">
        <v>606</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249</v>
      </c>
      <c r="D159" s="16" t="s">
        <v>250</v>
      </c>
      <c r="E159" s="16">
        <v>6</v>
      </c>
      <c r="F159" s="15">
        <v>1.1399999999999999</v>
      </c>
      <c r="G159" s="15">
        <v>0.51</v>
      </c>
      <c r="H159" s="15">
        <v>-0.1</v>
      </c>
      <c r="I159" s="14"/>
      <c r="J159" s="15">
        <v>3</v>
      </c>
      <c r="K159" s="15">
        <v>4.24</v>
      </c>
      <c r="L159" s="15">
        <v>6.25</v>
      </c>
      <c r="M159" s="61"/>
      <c r="N159" s="15">
        <v>61.780569008000001</v>
      </c>
      <c r="O159" s="15">
        <v>13.2457575</v>
      </c>
      <c r="P159" s="15" t="s">
        <v>13</v>
      </c>
      <c r="Q159" s="16" t="s">
        <v>16</v>
      </c>
      <c r="R159" s="37" t="s">
        <v>607</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251</v>
      </c>
      <c r="D160" s="17" t="s">
        <v>252</v>
      </c>
      <c r="E160" s="17">
        <v>3</v>
      </c>
      <c r="F160" s="14">
        <v>74.42</v>
      </c>
      <c r="G160" s="14">
        <v>67.760000000000005</v>
      </c>
      <c r="H160" s="14">
        <v>61.1</v>
      </c>
      <c r="I160" s="14"/>
      <c r="J160" s="14">
        <v>75.430000000000007</v>
      </c>
      <c r="K160" s="14">
        <v>88.74</v>
      </c>
      <c r="L160" s="14">
        <v>110.29</v>
      </c>
      <c r="M160" s="61"/>
      <c r="N160" s="14">
        <v>39.155382682999999</v>
      </c>
      <c r="O160" s="31">
        <v>60.094005408999998</v>
      </c>
      <c r="P160" s="31" t="s">
        <v>16</v>
      </c>
      <c r="Q160" s="17" t="s">
        <v>13</v>
      </c>
      <c r="R160" s="38" t="s">
        <v>608</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253</v>
      </c>
      <c r="D161" s="16" t="s">
        <v>254</v>
      </c>
      <c r="E161" s="16">
        <v>7</v>
      </c>
      <c r="F161" s="15">
        <v>1.76</v>
      </c>
      <c r="G161" s="15">
        <v>1.1000000000000001</v>
      </c>
      <c r="H161" s="15">
        <v>0.45</v>
      </c>
      <c r="I161" s="14"/>
      <c r="J161" s="15">
        <v>3.51</v>
      </c>
      <c r="K161" s="15">
        <v>4.8099999999999996</v>
      </c>
      <c r="L161" s="15">
        <v>6.92</v>
      </c>
      <c r="M161" s="61"/>
      <c r="N161" s="15">
        <v>60.756482255999998</v>
      </c>
      <c r="O161" s="15">
        <v>9.2464702272999997</v>
      </c>
      <c r="P161" s="15" t="s">
        <v>13</v>
      </c>
      <c r="Q161" s="16" t="s">
        <v>16</v>
      </c>
      <c r="R161" s="37" t="s">
        <v>609</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255</v>
      </c>
      <c r="D162" s="17" t="s">
        <v>256</v>
      </c>
      <c r="E162" s="17">
        <v>3</v>
      </c>
      <c r="F162" s="14">
        <v>3.71</v>
      </c>
      <c r="G162" s="14">
        <v>2.5</v>
      </c>
      <c r="H162" s="14">
        <v>1.29</v>
      </c>
      <c r="I162" s="14"/>
      <c r="J162" s="14">
        <v>3.78</v>
      </c>
      <c r="K162" s="14">
        <v>6.19</v>
      </c>
      <c r="L162" s="14">
        <v>10.1</v>
      </c>
      <c r="M162" s="61"/>
      <c r="N162" s="14">
        <v>26.077068870000002</v>
      </c>
      <c r="O162" s="31">
        <v>19.951272182</v>
      </c>
      <c r="P162" s="31" t="s">
        <v>13</v>
      </c>
      <c r="Q162" s="17" t="s">
        <v>13</v>
      </c>
      <c r="R162" s="38" t="s">
        <v>610</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257</v>
      </c>
      <c r="D163" s="16" t="s">
        <v>258</v>
      </c>
      <c r="E163" s="16">
        <v>6</v>
      </c>
      <c r="F163" s="15">
        <v>42.8</v>
      </c>
      <c r="G163" s="15">
        <v>37.85</v>
      </c>
      <c r="H163" s="15">
        <v>32.909999999999997</v>
      </c>
      <c r="I163" s="14"/>
      <c r="J163" s="15">
        <v>43.35</v>
      </c>
      <c r="K163" s="15">
        <v>53.23</v>
      </c>
      <c r="L163" s="15">
        <v>69.23</v>
      </c>
      <c r="M163" s="61"/>
      <c r="N163" s="15">
        <v>25.557238835</v>
      </c>
      <c r="O163" s="15">
        <v>533.70235845000002</v>
      </c>
      <c r="P163" s="15" t="s">
        <v>16</v>
      </c>
      <c r="Q163" s="16" t="s">
        <v>13</v>
      </c>
      <c r="R163" s="37" t="s">
        <v>611</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257</v>
      </c>
      <c r="D164" s="17" t="s">
        <v>260</v>
      </c>
      <c r="E164" s="17">
        <v>3</v>
      </c>
      <c r="F164" s="14">
        <v>38.619999999999997</v>
      </c>
      <c r="G164" s="14">
        <v>34.47</v>
      </c>
      <c r="H164" s="14">
        <v>30.32</v>
      </c>
      <c r="I164" s="14"/>
      <c r="J164" s="14">
        <v>39.11</v>
      </c>
      <c r="K164" s="14">
        <v>47.4</v>
      </c>
      <c r="L164" s="14">
        <v>60.83</v>
      </c>
      <c r="M164" s="61"/>
      <c r="N164" s="14">
        <v>24.526461425000001</v>
      </c>
      <c r="O164" s="31">
        <v>1949.5490622</v>
      </c>
      <c r="P164" s="31" t="s">
        <v>16</v>
      </c>
      <c r="Q164" s="17" t="s">
        <v>13</v>
      </c>
      <c r="R164" s="38" t="s">
        <v>612</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261</v>
      </c>
      <c r="D165" s="16" t="s">
        <v>262</v>
      </c>
      <c r="E165" s="16">
        <v>2</v>
      </c>
      <c r="F165" s="15">
        <v>9.9700000000000006</v>
      </c>
      <c r="G165" s="15">
        <v>8.59</v>
      </c>
      <c r="H165" s="15">
        <v>7.21</v>
      </c>
      <c r="I165" s="14"/>
      <c r="J165" s="15">
        <v>10.29</v>
      </c>
      <c r="K165" s="15">
        <v>13.04</v>
      </c>
      <c r="L165" s="15">
        <v>17.489999999999998</v>
      </c>
      <c r="M165" s="61"/>
      <c r="N165" s="15">
        <v>34.458246735000003</v>
      </c>
      <c r="O165" s="15">
        <v>28.814611817999999</v>
      </c>
      <c r="P165" s="15" t="s">
        <v>13</v>
      </c>
      <c r="Q165" s="16" t="s">
        <v>13</v>
      </c>
      <c r="R165" s="37" t="s">
        <v>613</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357</v>
      </c>
      <c r="D166" s="17" t="s">
        <v>263</v>
      </c>
      <c r="E166" s="17">
        <v>5</v>
      </c>
      <c r="F166" s="14">
        <v>56.83</v>
      </c>
      <c r="G166" s="14">
        <v>50.38</v>
      </c>
      <c r="H166" s="14">
        <v>43.94</v>
      </c>
      <c r="I166" s="14"/>
      <c r="J166" s="14">
        <v>57.4</v>
      </c>
      <c r="K166" s="14">
        <v>70.28</v>
      </c>
      <c r="L166" s="14">
        <v>91.13</v>
      </c>
      <c r="M166" s="61"/>
      <c r="N166" s="14">
        <v>27.864498927</v>
      </c>
      <c r="O166" s="31">
        <v>570.04991440999993</v>
      </c>
      <c r="P166" s="31" t="s">
        <v>16</v>
      </c>
      <c r="Q166" s="17" t="s">
        <v>13</v>
      </c>
      <c r="R166" s="38" t="s">
        <v>614</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385</v>
      </c>
      <c r="D167" s="16" t="s">
        <v>264</v>
      </c>
      <c r="E167" s="16">
        <v>0</v>
      </c>
      <c r="F167" s="15">
        <v>3.12</v>
      </c>
      <c r="G167" s="15">
        <v>2.73</v>
      </c>
      <c r="H167" s="15">
        <v>2.35</v>
      </c>
      <c r="I167" s="14"/>
      <c r="J167" s="15">
        <v>3.19</v>
      </c>
      <c r="K167" s="15">
        <v>3.95</v>
      </c>
      <c r="L167" s="15">
        <v>5.19</v>
      </c>
      <c r="M167" s="61"/>
      <c r="N167" s="15">
        <v>40.407395766999997</v>
      </c>
      <c r="O167" s="15">
        <v>8.6952450909000003</v>
      </c>
      <c r="P167" s="15" t="s">
        <v>13</v>
      </c>
      <c r="Q167" s="16" t="s">
        <v>13</v>
      </c>
      <c r="R167" s="37" t="s">
        <v>615</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367</v>
      </c>
      <c r="D168" s="17" t="s">
        <v>265</v>
      </c>
      <c r="E168" s="17">
        <v>4</v>
      </c>
      <c r="F168" s="14">
        <v>13.03</v>
      </c>
      <c r="G168" s="14">
        <v>11.29</v>
      </c>
      <c r="H168" s="14">
        <v>9.5500000000000007</v>
      </c>
      <c r="I168" s="14"/>
      <c r="J168" s="14">
        <v>13.68</v>
      </c>
      <c r="K168" s="14">
        <v>17.149999999999999</v>
      </c>
      <c r="L168" s="14">
        <v>22.77</v>
      </c>
      <c r="M168" s="61"/>
      <c r="N168" s="14">
        <v>47.240754889000002</v>
      </c>
      <c r="O168" s="31">
        <v>17.029340045000001</v>
      </c>
      <c r="P168" s="31" t="s">
        <v>16</v>
      </c>
      <c r="Q168" s="17" t="s">
        <v>13</v>
      </c>
      <c r="R168" s="38" t="s">
        <v>616</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396</v>
      </c>
      <c r="D169" s="16" t="s">
        <v>266</v>
      </c>
      <c r="E169" s="16">
        <v>2</v>
      </c>
      <c r="F169" s="15">
        <v>8.0500000000000007</v>
      </c>
      <c r="G169" s="15">
        <v>5.41</v>
      </c>
      <c r="H169" s="15">
        <v>2.77</v>
      </c>
      <c r="I169" s="14"/>
      <c r="J169" s="15">
        <v>8.4</v>
      </c>
      <c r="K169" s="15">
        <v>13.67</v>
      </c>
      <c r="L169" s="15">
        <v>22.2</v>
      </c>
      <c r="M169" s="61"/>
      <c r="N169" s="15">
        <v>38.347555450999998</v>
      </c>
      <c r="O169" s="15">
        <v>43.629611955000001</v>
      </c>
      <c r="P169" s="15" t="s">
        <v>13</v>
      </c>
      <c r="Q169" s="16" t="s">
        <v>13</v>
      </c>
      <c r="R169" s="37" t="s">
        <v>617</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394</v>
      </c>
      <c r="D170" s="17" t="s">
        <v>267</v>
      </c>
      <c r="E170" s="17">
        <v>9</v>
      </c>
      <c r="F170" s="14">
        <v>52.15</v>
      </c>
      <c r="G170" s="14">
        <v>48.84</v>
      </c>
      <c r="H170" s="14">
        <v>45.53</v>
      </c>
      <c r="I170" s="14"/>
      <c r="J170" s="14">
        <v>55.72</v>
      </c>
      <c r="K170" s="14">
        <v>62.33</v>
      </c>
      <c r="L170" s="14">
        <v>73.05</v>
      </c>
      <c r="M170" s="61"/>
      <c r="N170" s="14">
        <v>75.241184833000005</v>
      </c>
      <c r="O170" s="31">
        <v>68.159506317999998</v>
      </c>
      <c r="P170" s="31" t="s">
        <v>16</v>
      </c>
      <c r="Q170" s="17" t="s">
        <v>16</v>
      </c>
      <c r="R170" s="38" t="s">
        <v>618</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360</v>
      </c>
      <c r="D171" s="16" t="s">
        <v>268</v>
      </c>
      <c r="E171" s="16">
        <v>7</v>
      </c>
      <c r="F171" s="15">
        <v>3.8</v>
      </c>
      <c r="G171" s="15">
        <v>3.33</v>
      </c>
      <c r="H171" s="15">
        <v>2.87</v>
      </c>
      <c r="I171" s="14"/>
      <c r="J171" s="15">
        <v>4.8</v>
      </c>
      <c r="K171" s="15">
        <v>5.72</v>
      </c>
      <c r="L171" s="15">
        <v>7.22</v>
      </c>
      <c r="M171" s="61"/>
      <c r="N171" s="15">
        <v>61.167011160000001</v>
      </c>
      <c r="O171" s="15">
        <v>4.4193684999999991</v>
      </c>
      <c r="P171" s="15" t="s">
        <v>13</v>
      </c>
      <c r="Q171" s="16" t="s">
        <v>16</v>
      </c>
      <c r="R171" s="37" t="s">
        <v>619</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387</v>
      </c>
      <c r="D172" s="17" t="s">
        <v>269</v>
      </c>
      <c r="E172" s="17">
        <v>2</v>
      </c>
      <c r="F172" s="14">
        <v>17.27</v>
      </c>
      <c r="G172" s="14">
        <v>15.74</v>
      </c>
      <c r="H172" s="14">
        <v>14.21</v>
      </c>
      <c r="I172" s="14"/>
      <c r="J172" s="14">
        <v>17.75</v>
      </c>
      <c r="K172" s="14">
        <v>20.8</v>
      </c>
      <c r="L172" s="14">
        <v>25.74</v>
      </c>
      <c r="M172" s="61"/>
      <c r="N172" s="14">
        <v>38.320708688000003</v>
      </c>
      <c r="O172" s="31">
        <v>8.5977909545000006</v>
      </c>
      <c r="P172" s="31" t="s">
        <v>13</v>
      </c>
      <c r="Q172" s="17" t="s">
        <v>13</v>
      </c>
      <c r="R172" s="38" t="s">
        <v>620</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395</v>
      </c>
      <c r="D173" s="16" t="s">
        <v>270</v>
      </c>
      <c r="E173" s="16">
        <v>6</v>
      </c>
      <c r="F173" s="15">
        <v>1.7</v>
      </c>
      <c r="G173" s="15">
        <v>1.34</v>
      </c>
      <c r="H173" s="15">
        <v>0.98</v>
      </c>
      <c r="I173" s="14"/>
      <c r="J173" s="15">
        <v>2.64</v>
      </c>
      <c r="K173" s="15">
        <v>3.35</v>
      </c>
      <c r="L173" s="15">
        <v>4.5</v>
      </c>
      <c r="M173" s="61"/>
      <c r="N173" s="15">
        <v>63.013883171000003</v>
      </c>
      <c r="O173" s="15">
        <v>7.0923691363999994</v>
      </c>
      <c r="P173" s="15" t="s">
        <v>13</v>
      </c>
      <c r="Q173" s="16" t="s">
        <v>16</v>
      </c>
      <c r="R173" s="37" t="s">
        <v>621</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418</v>
      </c>
      <c r="D174" s="17" t="s">
        <v>271</v>
      </c>
      <c r="E174" s="17">
        <v>5</v>
      </c>
      <c r="F174" s="14">
        <v>1.28</v>
      </c>
      <c r="G174" s="14">
        <v>0.89</v>
      </c>
      <c r="H174" s="14">
        <v>0.51</v>
      </c>
      <c r="I174" s="14"/>
      <c r="J174" s="14">
        <v>2.4500000000000002</v>
      </c>
      <c r="K174" s="14">
        <v>3.21</v>
      </c>
      <c r="L174" s="14">
        <v>4.4400000000000004</v>
      </c>
      <c r="M174" s="61"/>
      <c r="N174" s="14">
        <v>51.790076009000003</v>
      </c>
      <c r="O174" s="31">
        <v>4.6444769090999998</v>
      </c>
      <c r="P174" s="31" t="s">
        <v>13</v>
      </c>
      <c r="Q174" s="17" t="s">
        <v>16</v>
      </c>
      <c r="R174" s="38" t="s">
        <v>622</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623</v>
      </c>
      <c r="D175" s="16" t="s">
        <v>272</v>
      </c>
      <c r="E175" s="16">
        <v>0</v>
      </c>
      <c r="F175" s="15">
        <v>16.22</v>
      </c>
      <c r="G175" s="15">
        <v>12.91</v>
      </c>
      <c r="H175" s="15">
        <v>9.6</v>
      </c>
      <c r="I175" s="14"/>
      <c r="J175" s="15">
        <v>16.71</v>
      </c>
      <c r="K175" s="15">
        <v>23.32</v>
      </c>
      <c r="L175" s="15">
        <v>34.020000000000003</v>
      </c>
      <c r="M175" s="61"/>
      <c r="N175" s="15">
        <v>25.138719903999998</v>
      </c>
      <c r="O175" s="15">
        <v>220.20482255000002</v>
      </c>
      <c r="P175" s="15" t="s">
        <v>13</v>
      </c>
      <c r="Q175" s="16" t="s">
        <v>13</v>
      </c>
      <c r="R175" s="37" t="s">
        <v>624</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409</v>
      </c>
      <c r="D176" s="17" t="s">
        <v>273</v>
      </c>
      <c r="E176" s="17">
        <v>5</v>
      </c>
      <c r="F176" s="14">
        <v>0.4</v>
      </c>
      <c r="G176" s="14">
        <v>0.28000000000000003</v>
      </c>
      <c r="H176" s="14">
        <v>0.16</v>
      </c>
      <c r="I176" s="14"/>
      <c r="J176" s="14">
        <v>0.71</v>
      </c>
      <c r="K176" s="14">
        <v>0.94</v>
      </c>
      <c r="L176" s="14">
        <v>1.32</v>
      </c>
      <c r="M176" s="61"/>
      <c r="N176" s="14">
        <v>49.689698555</v>
      </c>
      <c r="O176" s="31">
        <v>9.0270733182000011</v>
      </c>
      <c r="P176" s="31" t="s">
        <v>13</v>
      </c>
      <c r="Q176" s="17" t="s">
        <v>16</v>
      </c>
      <c r="R176" s="38" t="s">
        <v>625</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416</v>
      </c>
      <c r="D177" s="16" t="s">
        <v>274</v>
      </c>
      <c r="E177" s="16">
        <v>2</v>
      </c>
      <c r="F177" s="15">
        <v>4.5999999999999996</v>
      </c>
      <c r="G177" s="15">
        <v>3.86</v>
      </c>
      <c r="H177" s="15">
        <v>3.12</v>
      </c>
      <c r="I177" s="14"/>
      <c r="J177" s="15">
        <v>4.76</v>
      </c>
      <c r="K177" s="15">
        <v>6.23</v>
      </c>
      <c r="L177" s="15">
        <v>8.6199999999999992</v>
      </c>
      <c r="M177" s="61"/>
      <c r="N177" s="15">
        <v>36.406184762000002</v>
      </c>
      <c r="O177" s="15">
        <v>13.122614</v>
      </c>
      <c r="P177" s="15" t="s">
        <v>13</v>
      </c>
      <c r="Q177" s="16" t="s">
        <v>13</v>
      </c>
      <c r="R177" s="37" t="s">
        <v>626</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423</v>
      </c>
      <c r="D178" s="17" t="s">
        <v>275</v>
      </c>
      <c r="E178" s="17">
        <v>3</v>
      </c>
      <c r="F178" s="14">
        <v>32.9</v>
      </c>
      <c r="G178" s="14">
        <v>28.92</v>
      </c>
      <c r="H178" s="14">
        <v>24.95</v>
      </c>
      <c r="I178" s="14"/>
      <c r="J178" s="14">
        <v>33.6</v>
      </c>
      <c r="K178" s="14">
        <v>41.54</v>
      </c>
      <c r="L178" s="14">
        <v>54.39</v>
      </c>
      <c r="M178" s="61"/>
      <c r="N178" s="14">
        <v>46.894932349000001</v>
      </c>
      <c r="O178" s="31">
        <v>285.03290023000005</v>
      </c>
      <c r="P178" s="31" t="s">
        <v>13</v>
      </c>
      <c r="Q178" s="17" t="s">
        <v>13</v>
      </c>
      <c r="R178" s="38" t="s">
        <v>627</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359</v>
      </c>
      <c r="D179" s="16" t="s">
        <v>276</v>
      </c>
      <c r="E179" s="16">
        <v>5</v>
      </c>
      <c r="F179" s="15">
        <v>8.4499999999999993</v>
      </c>
      <c r="G179" s="15">
        <v>7.53</v>
      </c>
      <c r="H179" s="15">
        <v>6.62</v>
      </c>
      <c r="I179" s="14"/>
      <c r="J179" s="15">
        <v>8.68</v>
      </c>
      <c r="K179" s="15">
        <v>10.5</v>
      </c>
      <c r="L179" s="15">
        <v>13.47</v>
      </c>
      <c r="M179" s="61"/>
      <c r="N179" s="15">
        <v>47.031190971000001</v>
      </c>
      <c r="O179" s="15">
        <v>11.401378317999999</v>
      </c>
      <c r="P179" s="15" t="s">
        <v>16</v>
      </c>
      <c r="Q179" s="16" t="s">
        <v>13</v>
      </c>
      <c r="R179" s="37" t="s">
        <v>628</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362</v>
      </c>
      <c r="D180" s="17" t="s">
        <v>277</v>
      </c>
      <c r="E180" s="17">
        <v>3</v>
      </c>
      <c r="F180" s="14">
        <v>12.16</v>
      </c>
      <c r="G180" s="14">
        <v>10.57</v>
      </c>
      <c r="H180" s="14">
        <v>8.99</v>
      </c>
      <c r="I180" s="14"/>
      <c r="J180" s="14">
        <v>12.47</v>
      </c>
      <c r="K180" s="14">
        <v>15.63</v>
      </c>
      <c r="L180" s="14">
        <v>20.75</v>
      </c>
      <c r="M180" s="61"/>
      <c r="N180" s="14">
        <v>22.415765330999999</v>
      </c>
      <c r="O180" s="31">
        <v>172.91541182</v>
      </c>
      <c r="P180" s="31" t="s">
        <v>13</v>
      </c>
      <c r="Q180" s="17" t="s">
        <v>13</v>
      </c>
      <c r="R180" s="38" t="s">
        <v>629</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278</v>
      </c>
      <c r="D181" s="16" t="s">
        <v>279</v>
      </c>
      <c r="E181" s="16">
        <v>3</v>
      </c>
      <c r="F181" s="15">
        <v>26.85</v>
      </c>
      <c r="G181" s="15">
        <v>24.19</v>
      </c>
      <c r="H181" s="15">
        <v>21.53</v>
      </c>
      <c r="I181" s="14"/>
      <c r="J181" s="15">
        <v>27.23</v>
      </c>
      <c r="K181" s="15">
        <v>32.54</v>
      </c>
      <c r="L181" s="15">
        <v>41.15</v>
      </c>
      <c r="M181" s="61"/>
      <c r="N181" s="15">
        <v>32.945268390999999</v>
      </c>
      <c r="O181" s="15">
        <v>423.83042336</v>
      </c>
      <c r="P181" s="15" t="s">
        <v>13</v>
      </c>
      <c r="Q181" s="16" t="s">
        <v>13</v>
      </c>
      <c r="R181" s="37" t="s">
        <v>630</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280</v>
      </c>
      <c r="D182" s="17" t="s">
        <v>281</v>
      </c>
      <c r="E182" s="17">
        <v>2</v>
      </c>
      <c r="F182" s="14">
        <v>7.19</v>
      </c>
      <c r="G182" s="14">
        <v>6.55</v>
      </c>
      <c r="H182" s="14">
        <v>5.91</v>
      </c>
      <c r="I182" s="14"/>
      <c r="J182" s="14">
        <v>7.27</v>
      </c>
      <c r="K182" s="14">
        <v>8.5399999999999991</v>
      </c>
      <c r="L182" s="14">
        <v>10.61</v>
      </c>
      <c r="M182" s="61"/>
      <c r="N182" s="14">
        <v>46.607600595999997</v>
      </c>
      <c r="O182" s="31">
        <v>7.4465270909000001</v>
      </c>
      <c r="P182" s="31" t="s">
        <v>13</v>
      </c>
      <c r="Q182" s="17" t="s">
        <v>13</v>
      </c>
      <c r="R182" s="38" t="s">
        <v>631</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280</v>
      </c>
      <c r="D183" s="16" t="s">
        <v>282</v>
      </c>
      <c r="E183" s="16">
        <v>0</v>
      </c>
      <c r="F183" s="15">
        <v>36.85</v>
      </c>
      <c r="G183" s="15">
        <v>33.17</v>
      </c>
      <c r="H183" s="15">
        <v>29.5</v>
      </c>
      <c r="I183" s="14"/>
      <c r="J183" s="15">
        <v>37.979999999999997</v>
      </c>
      <c r="K183" s="15">
        <v>45.32</v>
      </c>
      <c r="L183" s="15">
        <v>57.21</v>
      </c>
      <c r="M183" s="61"/>
      <c r="N183" s="15">
        <v>36.864221571000002</v>
      </c>
      <c r="O183" s="15">
        <v>51.608963091</v>
      </c>
      <c r="P183" s="15" t="s">
        <v>13</v>
      </c>
      <c r="Q183" s="16" t="s">
        <v>13</v>
      </c>
      <c r="R183" s="37" t="s">
        <v>632</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283</v>
      </c>
      <c r="D184" s="17" t="s">
        <v>633</v>
      </c>
      <c r="E184" s="17">
        <v>0</v>
      </c>
      <c r="F184" s="14">
        <v>12.8</v>
      </c>
      <c r="G184" s="14">
        <v>11.17</v>
      </c>
      <c r="H184" s="14">
        <v>9.5500000000000007</v>
      </c>
      <c r="I184" s="14"/>
      <c r="J184" s="14">
        <v>13.08</v>
      </c>
      <c r="K184" s="14">
        <v>16.32</v>
      </c>
      <c r="L184" s="14">
        <v>21.56</v>
      </c>
      <c r="M184" s="61"/>
      <c r="N184" s="14">
        <v>29.794151389</v>
      </c>
      <c r="O184" s="31">
        <v>1.0206273181000001</v>
      </c>
      <c r="P184" s="31" t="s">
        <v>13</v>
      </c>
      <c r="Q184" s="17" t="s">
        <v>13</v>
      </c>
      <c r="R184" s="38" t="s">
        <v>634</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283</v>
      </c>
      <c r="D185" s="16" t="s">
        <v>434</v>
      </c>
      <c r="E185" s="16">
        <v>0</v>
      </c>
      <c r="F185" s="15">
        <v>13.8</v>
      </c>
      <c r="G185" s="15">
        <v>12.44</v>
      </c>
      <c r="H185" s="15">
        <v>11.08</v>
      </c>
      <c r="I185" s="14"/>
      <c r="J185" s="15">
        <v>13.99</v>
      </c>
      <c r="K185" s="15">
        <v>16.7</v>
      </c>
      <c r="L185" s="15">
        <v>21.1</v>
      </c>
      <c r="M185" s="61"/>
      <c r="N185" s="15">
        <v>38.356886594999999</v>
      </c>
      <c r="O185" s="15">
        <v>1.3116278636000001</v>
      </c>
      <c r="P185" s="15" t="s">
        <v>13</v>
      </c>
      <c r="Q185" s="16" t="s">
        <v>13</v>
      </c>
      <c r="R185" s="37" t="s">
        <v>635</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283</v>
      </c>
      <c r="D186" s="17" t="s">
        <v>284</v>
      </c>
      <c r="E186" s="17">
        <v>2</v>
      </c>
      <c r="F186" s="14">
        <v>26.56</v>
      </c>
      <c r="G186" s="14">
        <v>23.55</v>
      </c>
      <c r="H186" s="14">
        <v>20.54</v>
      </c>
      <c r="I186" s="14"/>
      <c r="J186" s="14">
        <v>26.88</v>
      </c>
      <c r="K186" s="14">
        <v>32.89</v>
      </c>
      <c r="L186" s="14">
        <v>42.63</v>
      </c>
      <c r="M186" s="61"/>
      <c r="N186" s="14">
        <v>41.294805087999997</v>
      </c>
      <c r="O186" s="31">
        <v>77.250891636000006</v>
      </c>
      <c r="P186" s="31" t="s">
        <v>13</v>
      </c>
      <c r="Q186" s="17" t="s">
        <v>13</v>
      </c>
      <c r="R186" s="38" t="s">
        <v>636</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285</v>
      </c>
      <c r="D187" s="16" t="s">
        <v>286</v>
      </c>
      <c r="E187" s="16">
        <v>0</v>
      </c>
      <c r="F187" s="15">
        <v>14.65</v>
      </c>
      <c r="G187" s="15">
        <v>12.42</v>
      </c>
      <c r="H187" s="15">
        <v>10.199999999999999</v>
      </c>
      <c r="I187" s="14"/>
      <c r="J187" s="15">
        <v>14.97</v>
      </c>
      <c r="K187" s="15">
        <v>19.41</v>
      </c>
      <c r="L187" s="15">
        <v>26.6</v>
      </c>
      <c r="M187" s="61"/>
      <c r="N187" s="15">
        <v>21.255943071000001</v>
      </c>
      <c r="O187" s="15">
        <v>38.093206591000005</v>
      </c>
      <c r="P187" s="15" t="s">
        <v>13</v>
      </c>
      <c r="Q187" s="16" t="s">
        <v>13</v>
      </c>
      <c r="R187" s="37" t="s">
        <v>637</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287</v>
      </c>
      <c r="D188" s="17" t="s">
        <v>288</v>
      </c>
      <c r="E188" s="17">
        <v>1</v>
      </c>
      <c r="F188" s="14">
        <v>4.74</v>
      </c>
      <c r="G188" s="14">
        <v>4.45</v>
      </c>
      <c r="H188" s="14">
        <v>4.16</v>
      </c>
      <c r="I188" s="14"/>
      <c r="J188" s="14">
        <v>4.82</v>
      </c>
      <c r="K188" s="14">
        <v>5.39</v>
      </c>
      <c r="L188" s="14">
        <v>6.33</v>
      </c>
      <c r="M188" s="61"/>
      <c r="N188" s="14">
        <v>40.060389567000001</v>
      </c>
      <c r="O188" s="31">
        <v>2.6049604545</v>
      </c>
      <c r="P188" s="31" t="s">
        <v>13</v>
      </c>
      <c r="Q188" s="17" t="s">
        <v>13</v>
      </c>
      <c r="R188" s="38" t="s">
        <v>638</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289</v>
      </c>
      <c r="D189" s="16" t="s">
        <v>290</v>
      </c>
      <c r="E189" s="16">
        <v>5</v>
      </c>
      <c r="F189" s="15">
        <v>10.88</v>
      </c>
      <c r="G189" s="15">
        <v>9.44</v>
      </c>
      <c r="H189" s="15">
        <v>8.01</v>
      </c>
      <c r="I189" s="14"/>
      <c r="J189" s="15">
        <v>11.15</v>
      </c>
      <c r="K189" s="15">
        <v>14.01</v>
      </c>
      <c r="L189" s="15">
        <v>18.63</v>
      </c>
      <c r="M189" s="61"/>
      <c r="N189" s="15">
        <v>47.910884226</v>
      </c>
      <c r="O189" s="15">
        <v>8.2668195455000006</v>
      </c>
      <c r="P189" s="15" t="s">
        <v>16</v>
      </c>
      <c r="Q189" s="16" t="s">
        <v>13</v>
      </c>
      <c r="R189" s="37" t="s">
        <v>639</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291</v>
      </c>
      <c r="D190" s="17" t="s">
        <v>292</v>
      </c>
      <c r="E190" s="17">
        <v>2</v>
      </c>
      <c r="F190" s="14">
        <v>5.14</v>
      </c>
      <c r="G190" s="14">
        <v>3.99</v>
      </c>
      <c r="H190" s="14">
        <v>2.85</v>
      </c>
      <c r="I190" s="14"/>
      <c r="J190" s="14">
        <v>5.26</v>
      </c>
      <c r="K190" s="14">
        <v>7.54</v>
      </c>
      <c r="L190" s="14">
        <v>11.23</v>
      </c>
      <c r="M190" s="61"/>
      <c r="N190" s="14">
        <v>27.482422739</v>
      </c>
      <c r="O190" s="31">
        <v>110.19024913</v>
      </c>
      <c r="P190" s="31" t="s">
        <v>13</v>
      </c>
      <c r="Q190" s="17" t="s">
        <v>13</v>
      </c>
      <c r="R190" s="38" t="s">
        <v>640</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293</v>
      </c>
      <c r="D191" s="16" t="s">
        <v>294</v>
      </c>
      <c r="E191" s="16">
        <v>3</v>
      </c>
      <c r="F191" s="15">
        <v>7.35</v>
      </c>
      <c r="G191" s="15">
        <v>5.29</v>
      </c>
      <c r="H191" s="15">
        <v>3.24</v>
      </c>
      <c r="I191" s="14"/>
      <c r="J191" s="15">
        <v>7.63</v>
      </c>
      <c r="K191" s="15">
        <v>11.73</v>
      </c>
      <c r="L191" s="15">
        <v>18.36</v>
      </c>
      <c r="M191" s="61"/>
      <c r="N191" s="15">
        <v>27.361354974000001</v>
      </c>
      <c r="O191" s="15">
        <v>23.658561227</v>
      </c>
      <c r="P191" s="15" t="s">
        <v>13</v>
      </c>
      <c r="Q191" s="16" t="s">
        <v>13</v>
      </c>
      <c r="R191" s="37" t="s">
        <v>641</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259</v>
      </c>
      <c r="D192" s="17" t="s">
        <v>295</v>
      </c>
      <c r="E192" s="17">
        <v>2</v>
      </c>
      <c r="F192" s="14">
        <v>13.52</v>
      </c>
      <c r="G192" s="14">
        <v>11.67</v>
      </c>
      <c r="H192" s="14">
        <v>9.83</v>
      </c>
      <c r="I192" s="14"/>
      <c r="J192" s="14">
        <v>13.69</v>
      </c>
      <c r="K192" s="14">
        <v>17.37</v>
      </c>
      <c r="L192" s="14">
        <v>23.33</v>
      </c>
      <c r="M192" s="61"/>
      <c r="N192" s="14">
        <v>17.585140022000001</v>
      </c>
      <c r="O192" s="31">
        <v>45.720584955</v>
      </c>
      <c r="P192" s="31" t="s">
        <v>13</v>
      </c>
      <c r="Q192" s="17" t="s">
        <v>13</v>
      </c>
      <c r="R192" s="38" t="s">
        <v>642</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296</v>
      </c>
      <c r="D193" s="16" t="s">
        <v>297</v>
      </c>
      <c r="E193" s="16">
        <v>1</v>
      </c>
      <c r="F193" s="15">
        <v>18.5</v>
      </c>
      <c r="G193" s="15">
        <v>17.02</v>
      </c>
      <c r="H193" s="15">
        <v>15.54</v>
      </c>
      <c r="I193" s="14"/>
      <c r="J193" s="15">
        <v>18.98</v>
      </c>
      <c r="K193" s="15">
        <v>21.93</v>
      </c>
      <c r="L193" s="15">
        <v>26.72</v>
      </c>
      <c r="M193" s="61"/>
      <c r="N193" s="15">
        <v>48.366962503000003</v>
      </c>
      <c r="O193" s="15">
        <v>99.098302408999999</v>
      </c>
      <c r="P193" s="15" t="s">
        <v>13</v>
      </c>
      <c r="Q193" s="16" t="s">
        <v>13</v>
      </c>
      <c r="R193" s="37" t="s">
        <v>643</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379</v>
      </c>
      <c r="D194" s="17" t="s">
        <v>298</v>
      </c>
      <c r="E194" s="17">
        <v>2</v>
      </c>
      <c r="F194" s="14">
        <v>8.1</v>
      </c>
      <c r="G194" s="14">
        <v>6.3</v>
      </c>
      <c r="H194" s="14">
        <v>4.51</v>
      </c>
      <c r="I194" s="14"/>
      <c r="J194" s="14">
        <v>8.35</v>
      </c>
      <c r="K194" s="14">
        <v>11.93</v>
      </c>
      <c r="L194" s="14">
        <v>17.73</v>
      </c>
      <c r="M194" s="61"/>
      <c r="N194" s="14">
        <v>32.226619272000001</v>
      </c>
      <c r="O194" s="31">
        <v>26.504816334000001</v>
      </c>
      <c r="P194" s="31" t="s">
        <v>13</v>
      </c>
      <c r="Q194" s="17" t="s">
        <v>13</v>
      </c>
      <c r="R194" s="38" t="s">
        <v>644</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299</v>
      </c>
      <c r="D195" s="16" t="s">
        <v>300</v>
      </c>
      <c r="E195" s="16">
        <v>4</v>
      </c>
      <c r="F195" s="15">
        <v>42.99</v>
      </c>
      <c r="G195" s="15">
        <v>36.97</v>
      </c>
      <c r="H195" s="15">
        <v>30.95</v>
      </c>
      <c r="I195" s="14"/>
      <c r="J195" s="15">
        <v>59.64</v>
      </c>
      <c r="K195" s="15">
        <v>71.67</v>
      </c>
      <c r="L195" s="15">
        <v>91.14</v>
      </c>
      <c r="M195" s="61"/>
      <c r="N195" s="15">
        <v>60.083796945000003</v>
      </c>
      <c r="O195" s="15">
        <v>262.96587691000002</v>
      </c>
      <c r="P195" s="15" t="s">
        <v>13</v>
      </c>
      <c r="Q195" s="16" t="s">
        <v>16</v>
      </c>
      <c r="R195" s="37" t="s">
        <v>645</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410</v>
      </c>
      <c r="D196" s="17" t="s">
        <v>411</v>
      </c>
      <c r="E196" s="17">
        <v>7</v>
      </c>
      <c r="F196" s="14">
        <v>3.84</v>
      </c>
      <c r="G196" s="14">
        <v>3.38</v>
      </c>
      <c r="H196" s="14">
        <v>2.92</v>
      </c>
      <c r="I196" s="14"/>
      <c r="J196" s="14">
        <v>4.93</v>
      </c>
      <c r="K196" s="14">
        <v>5.84</v>
      </c>
      <c r="L196" s="14">
        <v>7.32</v>
      </c>
      <c r="M196" s="61"/>
      <c r="N196" s="14">
        <v>76.567400402999994</v>
      </c>
      <c r="O196" s="31">
        <v>1.5825180455000001</v>
      </c>
      <c r="P196" s="31" t="s">
        <v>13</v>
      </c>
      <c r="Q196" s="17" t="s">
        <v>16</v>
      </c>
      <c r="R196" s="38" t="s">
        <v>646</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301</v>
      </c>
      <c r="D197" s="16" t="s">
        <v>412</v>
      </c>
      <c r="E197" s="16">
        <v>4</v>
      </c>
      <c r="F197" s="15">
        <v>12.92</v>
      </c>
      <c r="G197" s="15">
        <v>12.28</v>
      </c>
      <c r="H197" s="15">
        <v>11.65</v>
      </c>
      <c r="I197" s="14"/>
      <c r="J197" s="15">
        <v>13.28</v>
      </c>
      <c r="K197" s="15">
        <v>14.54</v>
      </c>
      <c r="L197" s="15">
        <v>16.59</v>
      </c>
      <c r="M197" s="61"/>
      <c r="N197" s="15">
        <v>44.546528686999999</v>
      </c>
      <c r="O197" s="15">
        <v>1.3436561363999999</v>
      </c>
      <c r="P197" s="15" t="s">
        <v>16</v>
      </c>
      <c r="Q197" s="16" t="s">
        <v>13</v>
      </c>
      <c r="R197" s="37" t="s">
        <v>647</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301</v>
      </c>
      <c r="D198" s="17" t="s">
        <v>302</v>
      </c>
      <c r="E198" s="17">
        <v>7</v>
      </c>
      <c r="F198" s="14">
        <v>13.16</v>
      </c>
      <c r="G198" s="14">
        <v>12.47</v>
      </c>
      <c r="H198" s="14">
        <v>11.78</v>
      </c>
      <c r="I198" s="14"/>
      <c r="J198" s="14">
        <v>14.95</v>
      </c>
      <c r="K198" s="14">
        <v>16.32</v>
      </c>
      <c r="L198" s="14">
        <v>18.53</v>
      </c>
      <c r="M198" s="61"/>
      <c r="N198" s="14">
        <v>51.890168070000001</v>
      </c>
      <c r="O198" s="31">
        <v>2.1930185909</v>
      </c>
      <c r="P198" s="31" t="s">
        <v>16</v>
      </c>
      <c r="Q198" s="17" t="s">
        <v>16</v>
      </c>
      <c r="R198" s="38" t="s">
        <v>648</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301</v>
      </c>
      <c r="D199" s="16" t="s">
        <v>303</v>
      </c>
      <c r="E199" s="16">
        <v>7</v>
      </c>
      <c r="F199" s="15">
        <v>39.18</v>
      </c>
      <c r="G199" s="15">
        <v>37.14</v>
      </c>
      <c r="H199" s="15">
        <v>35.1</v>
      </c>
      <c r="I199" s="14"/>
      <c r="J199" s="15">
        <v>44.51</v>
      </c>
      <c r="K199" s="15">
        <v>48.58</v>
      </c>
      <c r="L199" s="15">
        <v>55.18</v>
      </c>
      <c r="M199" s="61"/>
      <c r="N199" s="15">
        <v>49.848381351999997</v>
      </c>
      <c r="O199" s="15">
        <v>56.786840682000005</v>
      </c>
      <c r="P199" s="15" t="s">
        <v>16</v>
      </c>
      <c r="Q199" s="16" t="s">
        <v>16</v>
      </c>
      <c r="R199" s="37" t="s">
        <v>649</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304</v>
      </c>
      <c r="D200" s="17" t="s">
        <v>305</v>
      </c>
      <c r="E200" s="17">
        <v>9</v>
      </c>
      <c r="F200" s="14">
        <v>298.01</v>
      </c>
      <c r="G200" s="14">
        <v>267.95</v>
      </c>
      <c r="H200" s="14">
        <v>237.9</v>
      </c>
      <c r="I200" s="14"/>
      <c r="J200" s="14">
        <v>303.22000000000003</v>
      </c>
      <c r="K200" s="14">
        <v>363.32</v>
      </c>
      <c r="L200" s="14">
        <v>460.58</v>
      </c>
      <c r="M200" s="61"/>
      <c r="N200" s="14">
        <v>75.640007847999996</v>
      </c>
      <c r="O200" s="31">
        <v>21.115590579999999</v>
      </c>
      <c r="P200" s="31" t="s">
        <v>16</v>
      </c>
      <c r="Q200" s="17" t="s">
        <v>16</v>
      </c>
      <c r="R200" s="38" t="s">
        <v>650</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424</v>
      </c>
      <c r="D201" s="16" t="s">
        <v>425</v>
      </c>
      <c r="E201" s="16">
        <v>7</v>
      </c>
      <c r="F201" s="15">
        <v>4.75</v>
      </c>
      <c r="G201" s="15">
        <v>4.13</v>
      </c>
      <c r="H201" s="15">
        <v>3.51</v>
      </c>
      <c r="I201" s="14"/>
      <c r="J201" s="15">
        <v>6.06</v>
      </c>
      <c r="K201" s="15">
        <v>7.29</v>
      </c>
      <c r="L201" s="15">
        <v>9.3000000000000007</v>
      </c>
      <c r="M201" s="61"/>
      <c r="N201" s="15">
        <v>69.379723455999994</v>
      </c>
      <c r="O201" s="15">
        <v>2.0031119545</v>
      </c>
      <c r="P201" s="15" t="s">
        <v>13</v>
      </c>
      <c r="Q201" s="16" t="s">
        <v>16</v>
      </c>
      <c r="R201" s="37" t="s">
        <v>651</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306</v>
      </c>
      <c r="D202" s="17" t="s">
        <v>307</v>
      </c>
      <c r="E202" s="17">
        <v>0</v>
      </c>
      <c r="F202" s="14">
        <v>29.92</v>
      </c>
      <c r="G202" s="14">
        <v>25.61</v>
      </c>
      <c r="H202" s="14">
        <v>21.3</v>
      </c>
      <c r="I202" s="14"/>
      <c r="J202" s="14">
        <v>30.43</v>
      </c>
      <c r="K202" s="14">
        <v>39.04</v>
      </c>
      <c r="L202" s="14">
        <v>52.98</v>
      </c>
      <c r="M202" s="61"/>
      <c r="N202" s="14">
        <v>36.952150830000001</v>
      </c>
      <c r="O202" s="31">
        <v>5.5813550908999998</v>
      </c>
      <c r="P202" s="31" t="s">
        <v>13</v>
      </c>
      <c r="Q202" s="17" t="s">
        <v>13</v>
      </c>
      <c r="R202" s="38" t="s">
        <v>652</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308</v>
      </c>
      <c r="D203" s="16" t="s">
        <v>309</v>
      </c>
      <c r="E203" s="16">
        <v>0</v>
      </c>
      <c r="F203" s="15">
        <v>32.200000000000003</v>
      </c>
      <c r="G203" s="15">
        <v>29.32</v>
      </c>
      <c r="H203" s="15">
        <v>26.45</v>
      </c>
      <c r="I203" s="14"/>
      <c r="J203" s="15">
        <v>32.68</v>
      </c>
      <c r="K203" s="15">
        <v>38.42</v>
      </c>
      <c r="L203" s="15">
        <v>47.71</v>
      </c>
      <c r="M203" s="61"/>
      <c r="N203" s="15">
        <v>35.067689575000003</v>
      </c>
      <c r="O203" s="15">
        <v>162.31311614000001</v>
      </c>
      <c r="P203" s="15" t="s">
        <v>13</v>
      </c>
      <c r="Q203" s="16" t="s">
        <v>13</v>
      </c>
      <c r="R203" s="37" t="s">
        <v>653</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310</v>
      </c>
      <c r="D204" s="17" t="s">
        <v>311</v>
      </c>
      <c r="E204" s="17">
        <v>9</v>
      </c>
      <c r="F204" s="14">
        <v>33.369999999999997</v>
      </c>
      <c r="G204" s="14">
        <v>30.55</v>
      </c>
      <c r="H204" s="14">
        <v>27.73</v>
      </c>
      <c r="I204" s="14"/>
      <c r="J204" s="14">
        <v>36.049999999999997</v>
      </c>
      <c r="K204" s="14">
        <v>41.68</v>
      </c>
      <c r="L204" s="14">
        <v>50.8</v>
      </c>
      <c r="M204" s="61"/>
      <c r="N204" s="14">
        <v>61.414216144999997</v>
      </c>
      <c r="O204" s="31">
        <v>88.399620135999996</v>
      </c>
      <c r="P204" s="31" t="s">
        <v>16</v>
      </c>
      <c r="Q204" s="17" t="s">
        <v>16</v>
      </c>
      <c r="R204" s="38" t="s">
        <v>654</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312</v>
      </c>
      <c r="D205" s="16" t="s">
        <v>313</v>
      </c>
      <c r="E205" s="16">
        <v>0</v>
      </c>
      <c r="F205" s="15">
        <v>63.95</v>
      </c>
      <c r="G205" s="15">
        <v>58.73</v>
      </c>
      <c r="H205" s="15">
        <v>53.51</v>
      </c>
      <c r="I205" s="14"/>
      <c r="J205" s="15">
        <v>65.319999999999993</v>
      </c>
      <c r="K205" s="15">
        <v>75.75</v>
      </c>
      <c r="L205" s="15">
        <v>92.64</v>
      </c>
      <c r="M205" s="61"/>
      <c r="N205" s="15">
        <v>47.652923321999999</v>
      </c>
      <c r="O205" s="15">
        <v>56.026970756000004</v>
      </c>
      <c r="P205" s="15" t="s">
        <v>13</v>
      </c>
      <c r="Q205" s="16" t="s">
        <v>13</v>
      </c>
      <c r="R205" s="37" t="s">
        <v>655</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403</v>
      </c>
      <c r="D206" s="17" t="s">
        <v>404</v>
      </c>
      <c r="E206" s="17">
        <v>9</v>
      </c>
      <c r="F206" s="14">
        <v>189.2</v>
      </c>
      <c r="G206" s="14">
        <v>171.46</v>
      </c>
      <c r="H206" s="14">
        <v>153.72999999999999</v>
      </c>
      <c r="I206" s="14"/>
      <c r="J206" s="14">
        <v>192.99</v>
      </c>
      <c r="K206" s="14">
        <v>228.45</v>
      </c>
      <c r="L206" s="14">
        <v>285.85000000000002</v>
      </c>
      <c r="M206" s="61"/>
      <c r="N206" s="14">
        <v>71.200199314000002</v>
      </c>
      <c r="O206" s="31">
        <v>5.0498174727</v>
      </c>
      <c r="P206" s="31" t="s">
        <v>16</v>
      </c>
      <c r="Q206" s="17" t="s">
        <v>16</v>
      </c>
      <c r="R206" s="38" t="s">
        <v>656</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314</v>
      </c>
      <c r="D207" s="16" t="s">
        <v>315</v>
      </c>
      <c r="E207" s="16">
        <v>0</v>
      </c>
      <c r="F207" s="15">
        <v>21.07</v>
      </c>
      <c r="G207" s="15">
        <v>18.82</v>
      </c>
      <c r="H207" s="15">
        <v>16.57</v>
      </c>
      <c r="I207" s="14"/>
      <c r="J207" s="15">
        <v>21.41</v>
      </c>
      <c r="K207" s="15">
        <v>25.9</v>
      </c>
      <c r="L207" s="15">
        <v>33.159999999999997</v>
      </c>
      <c r="M207" s="61"/>
      <c r="N207" s="15">
        <v>27.256341628000001</v>
      </c>
      <c r="O207" s="15">
        <v>116.58746008999999</v>
      </c>
      <c r="P207" s="15" t="s">
        <v>13</v>
      </c>
      <c r="Q207" s="16" t="s">
        <v>13</v>
      </c>
      <c r="R207" s="37" t="s">
        <v>657</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316</v>
      </c>
      <c r="D208" s="17" t="s">
        <v>317</v>
      </c>
      <c r="E208" s="17">
        <v>0</v>
      </c>
      <c r="F208" s="14">
        <v>26.88</v>
      </c>
      <c r="G208" s="14">
        <v>23.11</v>
      </c>
      <c r="H208" s="14">
        <v>19.350000000000001</v>
      </c>
      <c r="I208" s="14"/>
      <c r="J208" s="14">
        <v>27.45</v>
      </c>
      <c r="K208" s="14">
        <v>34.97</v>
      </c>
      <c r="L208" s="14">
        <v>47.15</v>
      </c>
      <c r="M208" s="61"/>
      <c r="N208" s="14">
        <v>26.183809091000001</v>
      </c>
      <c r="O208" s="31">
        <v>360.76234063999999</v>
      </c>
      <c r="P208" s="31" t="s">
        <v>13</v>
      </c>
      <c r="Q208" s="17" t="s">
        <v>13</v>
      </c>
      <c r="R208" s="38" t="s">
        <v>658</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318</v>
      </c>
      <c r="D209" s="16" t="s">
        <v>319</v>
      </c>
      <c r="E209" s="16">
        <v>2</v>
      </c>
      <c r="F209" s="15">
        <v>14.39</v>
      </c>
      <c r="G209" s="15">
        <v>13.23</v>
      </c>
      <c r="H209" s="15">
        <v>12.08</v>
      </c>
      <c r="I209" s="14"/>
      <c r="J209" s="15">
        <v>14.77</v>
      </c>
      <c r="K209" s="15">
        <v>17.07</v>
      </c>
      <c r="L209" s="15">
        <v>20.8</v>
      </c>
      <c r="M209" s="61"/>
      <c r="N209" s="15">
        <v>43.271094247999997</v>
      </c>
      <c r="O209" s="15">
        <v>11.210147999999998</v>
      </c>
      <c r="P209" s="15" t="s">
        <v>13</v>
      </c>
      <c r="Q209" s="16" t="s">
        <v>13</v>
      </c>
      <c r="R209" s="37" t="s">
        <v>659</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320</v>
      </c>
      <c r="D210" s="17" t="s">
        <v>321</v>
      </c>
      <c r="E210" s="17">
        <v>10</v>
      </c>
      <c r="F210" s="14">
        <v>13.6</v>
      </c>
      <c r="G210" s="14">
        <v>11.91</v>
      </c>
      <c r="H210" s="14">
        <v>10.23</v>
      </c>
      <c r="I210" s="14"/>
      <c r="J210" s="14">
        <v>16.03</v>
      </c>
      <c r="K210" s="14">
        <v>19.39</v>
      </c>
      <c r="L210" s="14">
        <v>24.83</v>
      </c>
      <c r="M210" s="61"/>
      <c r="N210" s="14">
        <v>64.992736631</v>
      </c>
      <c r="O210" s="31">
        <v>11.657066408999999</v>
      </c>
      <c r="P210" s="31" t="s">
        <v>16</v>
      </c>
      <c r="Q210" s="17" t="s">
        <v>16</v>
      </c>
      <c r="R210" s="38" t="s">
        <v>660</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322</v>
      </c>
      <c r="D211" s="16" t="s">
        <v>323</v>
      </c>
      <c r="E211" s="16">
        <v>5</v>
      </c>
      <c r="F211" s="15">
        <v>24.41</v>
      </c>
      <c r="G211" s="15">
        <v>22.15</v>
      </c>
      <c r="H211" s="15">
        <v>19.89</v>
      </c>
      <c r="I211" s="14"/>
      <c r="J211" s="15">
        <v>25.32</v>
      </c>
      <c r="K211" s="15">
        <v>29.83</v>
      </c>
      <c r="L211" s="15">
        <v>37.130000000000003</v>
      </c>
      <c r="M211" s="61"/>
      <c r="N211" s="15">
        <v>44.509334938000002</v>
      </c>
      <c r="O211" s="15">
        <v>180.04060709000001</v>
      </c>
      <c r="P211" s="15" t="s">
        <v>16</v>
      </c>
      <c r="Q211" s="16" t="s">
        <v>13</v>
      </c>
      <c r="R211" s="37" t="s">
        <v>661</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324</v>
      </c>
      <c r="D212" s="17" t="s">
        <v>325</v>
      </c>
      <c r="E212" s="17">
        <v>3</v>
      </c>
      <c r="F212" s="14">
        <v>5.65</v>
      </c>
      <c r="G212" s="14">
        <v>4.84</v>
      </c>
      <c r="H212" s="14">
        <v>4.04</v>
      </c>
      <c r="I212" s="14"/>
      <c r="J212" s="14">
        <v>5.81</v>
      </c>
      <c r="K212" s="14">
        <v>7.41</v>
      </c>
      <c r="L212" s="14">
        <v>10.01</v>
      </c>
      <c r="M212" s="61"/>
      <c r="N212" s="14">
        <v>21.269085081</v>
      </c>
      <c r="O212" s="31">
        <v>3.6096551818</v>
      </c>
      <c r="P212" s="31" t="s">
        <v>16</v>
      </c>
      <c r="Q212" s="17" t="s">
        <v>13</v>
      </c>
      <c r="R212" s="38" t="s">
        <v>662</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326</v>
      </c>
      <c r="D213" s="16" t="s">
        <v>327</v>
      </c>
      <c r="E213" s="16">
        <v>5</v>
      </c>
      <c r="F213" s="15">
        <v>60.04</v>
      </c>
      <c r="G213" s="15">
        <v>55.34</v>
      </c>
      <c r="H213" s="15">
        <v>50.65</v>
      </c>
      <c r="I213" s="14"/>
      <c r="J213" s="15">
        <v>72.22</v>
      </c>
      <c r="K213" s="15">
        <v>81.599999999999994</v>
      </c>
      <c r="L213" s="15">
        <v>96.78</v>
      </c>
      <c r="M213" s="61"/>
      <c r="N213" s="15">
        <v>50.033395984999999</v>
      </c>
      <c r="O213" s="15">
        <v>10.484691181000001</v>
      </c>
      <c r="P213" s="15" t="s">
        <v>13</v>
      </c>
      <c r="Q213" s="16" t="s">
        <v>16</v>
      </c>
      <c r="R213" s="37" t="s">
        <v>663</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328</v>
      </c>
      <c r="D214" s="17" t="s">
        <v>358</v>
      </c>
      <c r="E214" s="17">
        <v>5</v>
      </c>
      <c r="F214" s="14">
        <v>8.23</v>
      </c>
      <c r="G214" s="14">
        <v>6.73</v>
      </c>
      <c r="H214" s="14">
        <v>5.24</v>
      </c>
      <c r="I214" s="14"/>
      <c r="J214" s="14">
        <v>8.41</v>
      </c>
      <c r="K214" s="14">
        <v>11.39</v>
      </c>
      <c r="L214" s="14">
        <v>16.22</v>
      </c>
      <c r="M214" s="61"/>
      <c r="N214" s="14">
        <v>32.951810131000002</v>
      </c>
      <c r="O214" s="31">
        <v>6.7898217726999999</v>
      </c>
      <c r="P214" s="31" t="s">
        <v>16</v>
      </c>
      <c r="Q214" s="17" t="s">
        <v>13</v>
      </c>
      <c r="R214" s="38" t="s">
        <v>664</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328</v>
      </c>
      <c r="D215" s="16" t="s">
        <v>329</v>
      </c>
      <c r="E215" s="16">
        <v>5</v>
      </c>
      <c r="F215" s="15">
        <v>9.01</v>
      </c>
      <c r="G215" s="15">
        <v>7.12</v>
      </c>
      <c r="H215" s="15">
        <v>5.24</v>
      </c>
      <c r="I215" s="14"/>
      <c r="J215" s="15">
        <v>9.32</v>
      </c>
      <c r="K215" s="15">
        <v>13.08</v>
      </c>
      <c r="L215" s="15">
        <v>19.18</v>
      </c>
      <c r="M215" s="61"/>
      <c r="N215" s="15">
        <v>28.616287635999999</v>
      </c>
      <c r="O215" s="15">
        <v>181.32440400000002</v>
      </c>
      <c r="P215" s="15" t="s">
        <v>16</v>
      </c>
      <c r="Q215" s="16" t="s">
        <v>13</v>
      </c>
      <c r="R215" s="37" t="s">
        <v>665</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330</v>
      </c>
      <c r="D216" s="17" t="s">
        <v>331</v>
      </c>
      <c r="E216" s="17">
        <v>6</v>
      </c>
      <c r="F216" s="14">
        <v>79.5</v>
      </c>
      <c r="G216" s="14">
        <v>74.47</v>
      </c>
      <c r="H216" s="14">
        <v>69.44</v>
      </c>
      <c r="I216" s="14"/>
      <c r="J216" s="14">
        <v>81.069999999999993</v>
      </c>
      <c r="K216" s="14">
        <v>91.12</v>
      </c>
      <c r="L216" s="14">
        <v>107.39</v>
      </c>
      <c r="M216" s="61"/>
      <c r="N216" s="14">
        <v>50.421755586000003</v>
      </c>
      <c r="O216" s="31">
        <v>1340.6384008</v>
      </c>
      <c r="P216" s="31" t="s">
        <v>16</v>
      </c>
      <c r="Q216" s="17" t="s">
        <v>13</v>
      </c>
      <c r="R216" s="38" t="s">
        <v>666</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332</v>
      </c>
      <c r="D217" s="16" t="s">
        <v>333</v>
      </c>
      <c r="E217" s="16">
        <v>2</v>
      </c>
      <c r="F217" s="15">
        <v>17.059999999999999</v>
      </c>
      <c r="G217" s="15">
        <v>15.14</v>
      </c>
      <c r="H217" s="15">
        <v>13.23</v>
      </c>
      <c r="I217" s="14"/>
      <c r="J217" s="15">
        <v>17.43</v>
      </c>
      <c r="K217" s="15">
        <v>21.25</v>
      </c>
      <c r="L217" s="15">
        <v>27.44</v>
      </c>
      <c r="M217" s="61"/>
      <c r="N217" s="15">
        <v>45.070890794999997</v>
      </c>
      <c r="O217" s="15">
        <v>7.5876344090999996</v>
      </c>
      <c r="P217" s="15" t="s">
        <v>13</v>
      </c>
      <c r="Q217" s="16" t="s">
        <v>13</v>
      </c>
      <c r="R217" s="37" t="s">
        <v>667</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334</v>
      </c>
      <c r="D218" s="17" t="s">
        <v>335</v>
      </c>
      <c r="E218" s="17">
        <v>0</v>
      </c>
      <c r="F218" s="14">
        <v>2.68</v>
      </c>
      <c r="G218" s="14">
        <v>1.98</v>
      </c>
      <c r="H218" s="14">
        <v>1.29</v>
      </c>
      <c r="I218" s="14"/>
      <c r="J218" s="14">
        <v>2.74</v>
      </c>
      <c r="K218" s="14">
        <v>4.12</v>
      </c>
      <c r="L218" s="14">
        <v>6.36</v>
      </c>
      <c r="M218" s="61"/>
      <c r="N218" s="14">
        <v>27.339099607000001</v>
      </c>
      <c r="O218" s="31">
        <v>38.398698773</v>
      </c>
      <c r="P218" s="31" t="s">
        <v>13</v>
      </c>
      <c r="Q218" s="17" t="s">
        <v>13</v>
      </c>
      <c r="R218" s="38" t="s">
        <v>668</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336</v>
      </c>
      <c r="D219" s="16" t="s">
        <v>337</v>
      </c>
      <c r="E219" s="16">
        <v>5</v>
      </c>
      <c r="F219" s="15">
        <v>28.46</v>
      </c>
      <c r="G219" s="15">
        <v>26.41</v>
      </c>
      <c r="H219" s="15">
        <v>24.36</v>
      </c>
      <c r="I219" s="14"/>
      <c r="J219" s="15">
        <v>28.93</v>
      </c>
      <c r="K219" s="15">
        <v>33.020000000000003</v>
      </c>
      <c r="L219" s="15">
        <v>39.64</v>
      </c>
      <c r="M219" s="61"/>
      <c r="N219" s="15">
        <v>38.827725178999998</v>
      </c>
      <c r="O219" s="15">
        <v>269.97001404999997</v>
      </c>
      <c r="P219" s="15" t="s">
        <v>16</v>
      </c>
      <c r="Q219" s="16" t="s">
        <v>13</v>
      </c>
      <c r="R219" s="37" t="s">
        <v>669</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338</v>
      </c>
      <c r="D220" s="17" t="s">
        <v>339</v>
      </c>
      <c r="E220" s="17">
        <v>4</v>
      </c>
      <c r="F220" s="14">
        <v>13.16</v>
      </c>
      <c r="G220" s="14">
        <v>11.99</v>
      </c>
      <c r="H220" s="14">
        <v>10.82</v>
      </c>
      <c r="I220" s="14"/>
      <c r="J220" s="14">
        <v>15.78</v>
      </c>
      <c r="K220" s="14">
        <v>18.11</v>
      </c>
      <c r="L220" s="14">
        <v>21.89</v>
      </c>
      <c r="M220" s="61"/>
      <c r="N220" s="14">
        <v>50.968415286999999</v>
      </c>
      <c r="O220" s="31">
        <v>9.3924974091000006</v>
      </c>
      <c r="P220" s="31" t="s">
        <v>13</v>
      </c>
      <c r="Q220" s="17" t="s">
        <v>16</v>
      </c>
      <c r="R220" s="38" t="s">
        <v>670</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340</v>
      </c>
      <c r="D221" s="16" t="s">
        <v>341</v>
      </c>
      <c r="E221" s="16">
        <v>0</v>
      </c>
      <c r="F221" s="15">
        <v>20.67</v>
      </c>
      <c r="G221" s="15">
        <v>16.77</v>
      </c>
      <c r="H221" s="15">
        <v>12.87</v>
      </c>
      <c r="I221" s="14"/>
      <c r="J221" s="15">
        <v>21.2</v>
      </c>
      <c r="K221" s="15">
        <v>28.99</v>
      </c>
      <c r="L221" s="15">
        <v>41.61</v>
      </c>
      <c r="M221" s="61"/>
      <c r="N221" s="15">
        <v>39.452553064</v>
      </c>
      <c r="O221" s="15">
        <v>64.968148864</v>
      </c>
      <c r="P221" s="15" t="s">
        <v>13</v>
      </c>
      <c r="Q221" s="16" t="s">
        <v>13</v>
      </c>
      <c r="R221" s="37" t="s">
        <v>671</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672</v>
      </c>
      <c r="D222" s="17" t="s">
        <v>673</v>
      </c>
      <c r="E222" s="17">
        <v>3</v>
      </c>
      <c r="F222" s="14">
        <v>1.19</v>
      </c>
      <c r="G222" s="14">
        <v>0.96</v>
      </c>
      <c r="H222" s="14">
        <v>0.74</v>
      </c>
      <c r="I222" s="14"/>
      <c r="J222" s="14">
        <v>1.27</v>
      </c>
      <c r="K222" s="14">
        <v>1.71</v>
      </c>
      <c r="L222" s="14">
        <v>2.4300000000000002</v>
      </c>
      <c r="M222" s="61"/>
      <c r="N222" s="14">
        <v>47.615387892999998</v>
      </c>
      <c r="O222" s="31">
        <v>1.8689735000000001</v>
      </c>
      <c r="P222" s="31" t="s">
        <v>13</v>
      </c>
      <c r="Q222" s="17" t="s">
        <v>13</v>
      </c>
      <c r="R222" s="38" t="s">
        <v>674</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342</v>
      </c>
      <c r="D223" s="16" t="s">
        <v>343</v>
      </c>
      <c r="E223" s="16">
        <v>0</v>
      </c>
      <c r="F223" s="15">
        <v>14.38</v>
      </c>
      <c r="G223" s="15">
        <v>12.7</v>
      </c>
      <c r="H223" s="15">
        <v>11.02</v>
      </c>
      <c r="I223" s="14"/>
      <c r="J223" s="15">
        <v>14.57</v>
      </c>
      <c r="K223" s="15">
        <v>17.920000000000002</v>
      </c>
      <c r="L223" s="15">
        <v>23.35</v>
      </c>
      <c r="M223" s="61"/>
      <c r="N223" s="15">
        <v>35.283406986999999</v>
      </c>
      <c r="O223" s="15">
        <v>15.392395363</v>
      </c>
      <c r="P223" s="15" t="s">
        <v>13</v>
      </c>
      <c r="Q223" s="16" t="s">
        <v>13</v>
      </c>
      <c r="R223" s="37" t="s">
        <v>675</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344</v>
      </c>
      <c r="D224" s="17" t="s">
        <v>345</v>
      </c>
      <c r="E224" s="17">
        <v>7</v>
      </c>
      <c r="F224" s="14">
        <v>44.85</v>
      </c>
      <c r="G224" s="14">
        <v>40.79</v>
      </c>
      <c r="H224" s="14">
        <v>36.74</v>
      </c>
      <c r="I224" s="14"/>
      <c r="J224" s="14">
        <v>54.41</v>
      </c>
      <c r="K224" s="14">
        <v>62.51</v>
      </c>
      <c r="L224" s="14">
        <v>75.64</v>
      </c>
      <c r="M224" s="61"/>
      <c r="N224" s="14">
        <v>63.849255188000001</v>
      </c>
      <c r="O224" s="31">
        <v>359.59564413999999</v>
      </c>
      <c r="P224" s="31" t="s">
        <v>16</v>
      </c>
      <c r="Q224" s="17" t="s">
        <v>16</v>
      </c>
      <c r="R224" s="38" t="s">
        <v>676</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346</v>
      </c>
      <c r="D225" s="16" t="s">
        <v>347</v>
      </c>
      <c r="E225" s="16">
        <v>3</v>
      </c>
      <c r="F225" s="15">
        <v>7.5</v>
      </c>
      <c r="G225" s="15">
        <v>6.84</v>
      </c>
      <c r="H225" s="15">
        <v>6.18</v>
      </c>
      <c r="I225" s="14"/>
      <c r="J225" s="15">
        <v>7.68</v>
      </c>
      <c r="K225" s="15">
        <v>8.99</v>
      </c>
      <c r="L225" s="15">
        <v>11.11</v>
      </c>
      <c r="M225" s="61"/>
      <c r="N225" s="15">
        <v>49.570336810000001</v>
      </c>
      <c r="O225" s="15">
        <v>2.9997691364000003</v>
      </c>
      <c r="P225" s="15" t="s">
        <v>13</v>
      </c>
      <c r="Q225" s="16" t="s">
        <v>13</v>
      </c>
      <c r="R225" s="37" t="s">
        <v>677</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348</v>
      </c>
      <c r="D226" s="17" t="s">
        <v>349</v>
      </c>
      <c r="E226" s="17">
        <v>3</v>
      </c>
      <c r="F226" s="14" t="s">
        <v>29</v>
      </c>
      <c r="G226" s="14" t="s">
        <v>29</v>
      </c>
      <c r="H226" s="14" t="s">
        <v>29</v>
      </c>
      <c r="I226" s="14"/>
      <c r="J226" s="14" t="s">
        <v>29</v>
      </c>
      <c r="K226" s="14" t="s">
        <v>29</v>
      </c>
      <c r="L226" s="14" t="s">
        <v>29</v>
      </c>
      <c r="M226" s="61"/>
      <c r="N226" s="14" t="s">
        <v>29</v>
      </c>
      <c r="O226" s="31" t="s">
        <v>29</v>
      </c>
      <c r="P226" s="31" t="s">
        <v>29</v>
      </c>
      <c r="Q226" s="17" t="s">
        <v>29</v>
      </c>
      <c r="R226" s="38" t="s">
        <v>30</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350</v>
      </c>
      <c r="D227" s="16" t="s">
        <v>351</v>
      </c>
      <c r="E227" s="16">
        <v>2</v>
      </c>
      <c r="F227" s="15">
        <v>7.85</v>
      </c>
      <c r="G227" s="15">
        <v>5.86</v>
      </c>
      <c r="H227" s="15">
        <v>3.87</v>
      </c>
      <c r="I227" s="14"/>
      <c r="J227" s="15">
        <v>8.09</v>
      </c>
      <c r="K227" s="15">
        <v>12.06</v>
      </c>
      <c r="L227" s="15">
        <v>18.489999999999998</v>
      </c>
      <c r="M227" s="61"/>
      <c r="N227" s="15">
        <v>20.917048578999999</v>
      </c>
      <c r="O227" s="15">
        <v>33.129625182000005</v>
      </c>
      <c r="P227" s="15" t="s">
        <v>13</v>
      </c>
      <c r="Q227" s="16" t="s">
        <v>13</v>
      </c>
      <c r="R227" s="37" t="s">
        <v>678</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426</v>
      </c>
      <c r="D228" s="17" t="s">
        <v>427</v>
      </c>
      <c r="E228" s="17">
        <v>7</v>
      </c>
      <c r="F228" s="14">
        <v>10.09</v>
      </c>
      <c r="G228" s="14">
        <v>9.82</v>
      </c>
      <c r="H228" s="14">
        <v>9.5500000000000007</v>
      </c>
      <c r="I228" s="14"/>
      <c r="J228" s="14">
        <v>10.41</v>
      </c>
      <c r="K228" s="14">
        <v>10.94</v>
      </c>
      <c r="L228" s="14">
        <v>11.81</v>
      </c>
      <c r="M228" s="61"/>
      <c r="N228" s="14">
        <v>62.163812991</v>
      </c>
      <c r="O228" s="31">
        <v>1.9770858827</v>
      </c>
      <c r="P228" s="31" t="s">
        <v>16</v>
      </c>
      <c r="Q228" s="17" t="s">
        <v>16</v>
      </c>
      <c r="R228" s="38" t="s">
        <v>679</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680</v>
      </c>
      <c r="D229" s="16" t="s">
        <v>681</v>
      </c>
      <c r="E229" s="16">
        <v>5</v>
      </c>
      <c r="F229" s="15">
        <v>88</v>
      </c>
      <c r="G229" s="15">
        <v>82.8</v>
      </c>
      <c r="H229" s="15">
        <v>77.61</v>
      </c>
      <c r="I229" s="14"/>
      <c r="J229" s="15">
        <v>88.7</v>
      </c>
      <c r="K229" s="15">
        <v>99.08</v>
      </c>
      <c r="L229" s="15">
        <v>115.88</v>
      </c>
      <c r="M229" s="61"/>
      <c r="N229" s="15">
        <v>34.429843138000003</v>
      </c>
      <c r="O229" s="15">
        <v>15.370818258</v>
      </c>
      <c r="P229" s="15" t="s">
        <v>16</v>
      </c>
      <c r="Q229" s="16" t="s">
        <v>13</v>
      </c>
      <c r="R229" s="37" t="s">
        <v>682</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368</v>
      </c>
      <c r="D230" s="17" t="s">
        <v>369</v>
      </c>
      <c r="E230" s="17">
        <v>5</v>
      </c>
      <c r="F230" s="14">
        <v>171.54</v>
      </c>
      <c r="G230" s="14">
        <v>161.6</v>
      </c>
      <c r="H230" s="14">
        <v>151.66999999999999</v>
      </c>
      <c r="I230" s="14"/>
      <c r="J230" s="14">
        <v>172.63</v>
      </c>
      <c r="K230" s="14">
        <v>192.49</v>
      </c>
      <c r="L230" s="14">
        <v>224.64</v>
      </c>
      <c r="M230" s="61"/>
      <c r="N230" s="14">
        <v>32.669248023999998</v>
      </c>
      <c r="O230" s="31">
        <v>7.1734254363999996</v>
      </c>
      <c r="P230" s="31" t="s">
        <v>16</v>
      </c>
      <c r="Q230" s="17" t="s">
        <v>13</v>
      </c>
      <c r="R230" s="38" t="s">
        <v>683</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428</v>
      </c>
      <c r="D231" s="16" t="s">
        <v>429</v>
      </c>
      <c r="E231" s="16">
        <v>9</v>
      </c>
      <c r="F231" s="15">
        <v>107.57</v>
      </c>
      <c r="G231" s="15">
        <v>103.77</v>
      </c>
      <c r="H231" s="15">
        <v>99.98</v>
      </c>
      <c r="I231" s="14"/>
      <c r="J231" s="15">
        <v>108.68</v>
      </c>
      <c r="K231" s="15">
        <v>116.26</v>
      </c>
      <c r="L231" s="15">
        <v>128.54</v>
      </c>
      <c r="M231" s="61"/>
      <c r="N231" s="15">
        <v>67.756709610000001</v>
      </c>
      <c r="O231" s="15">
        <v>2.7010513873000002</v>
      </c>
      <c r="P231" s="15" t="s">
        <v>16</v>
      </c>
      <c r="Q231" s="16" t="s">
        <v>16</v>
      </c>
      <c r="R231" s="37" t="s">
        <v>684</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405</v>
      </c>
      <c r="D232" s="17" t="s">
        <v>406</v>
      </c>
      <c r="E232" s="17">
        <v>8</v>
      </c>
      <c r="F232" s="14">
        <v>99.3</v>
      </c>
      <c r="G232" s="14">
        <v>93.91</v>
      </c>
      <c r="H232" s="14">
        <v>88.52</v>
      </c>
      <c r="I232" s="14"/>
      <c r="J232" s="14">
        <v>100.95</v>
      </c>
      <c r="K232" s="14">
        <v>111.72</v>
      </c>
      <c r="L232" s="14">
        <v>129.15</v>
      </c>
      <c r="M232" s="61"/>
      <c r="N232" s="14">
        <v>66.081216275000003</v>
      </c>
      <c r="O232" s="31">
        <v>1.7508710409000001</v>
      </c>
      <c r="P232" s="31" t="s">
        <v>16</v>
      </c>
      <c r="Q232" s="17" t="s">
        <v>16</v>
      </c>
      <c r="R232" s="38" t="s">
        <v>685</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380</v>
      </c>
      <c r="D233" s="16" t="s">
        <v>352</v>
      </c>
      <c r="E233" s="16">
        <v>0</v>
      </c>
      <c r="F233" s="15">
        <v>72.81</v>
      </c>
      <c r="G233" s="15">
        <v>65.61</v>
      </c>
      <c r="H233" s="15">
        <v>58.41</v>
      </c>
      <c r="I233" s="14"/>
      <c r="J233" s="15">
        <v>73.540000000000006</v>
      </c>
      <c r="K233" s="15">
        <v>87.93</v>
      </c>
      <c r="L233" s="15">
        <v>111.23</v>
      </c>
      <c r="M233" s="61"/>
      <c r="N233" s="15">
        <v>36.788957037000003</v>
      </c>
      <c r="O233" s="15">
        <v>11.124376024</v>
      </c>
      <c r="P233" s="15" t="s">
        <v>13</v>
      </c>
      <c r="Q233" s="16" t="s">
        <v>13</v>
      </c>
      <c r="R233" s="37" t="s">
        <v>686</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381</v>
      </c>
      <c r="D234" s="17" t="s">
        <v>353</v>
      </c>
      <c r="E234" s="17">
        <v>0</v>
      </c>
      <c r="F234" s="14">
        <v>25.13</v>
      </c>
      <c r="G234" s="14">
        <v>21.26</v>
      </c>
      <c r="H234" s="14">
        <v>17.39</v>
      </c>
      <c r="I234" s="14"/>
      <c r="J234" s="14">
        <v>25.4</v>
      </c>
      <c r="K234" s="14">
        <v>33.130000000000003</v>
      </c>
      <c r="L234" s="14">
        <v>45.64</v>
      </c>
      <c r="M234" s="61"/>
      <c r="N234" s="14">
        <v>40.314147742999999</v>
      </c>
      <c r="O234" s="31">
        <v>5.8166512873</v>
      </c>
      <c r="P234" s="31" t="s">
        <v>13</v>
      </c>
      <c r="Q234" s="17" t="s">
        <v>13</v>
      </c>
      <c r="R234" s="38" t="s">
        <v>687</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382</v>
      </c>
      <c r="D235" s="16" t="s">
        <v>383</v>
      </c>
      <c r="E235" s="16">
        <v>2</v>
      </c>
      <c r="F235" s="15">
        <v>41.55</v>
      </c>
      <c r="G235" s="15">
        <v>37.22</v>
      </c>
      <c r="H235" s="15">
        <v>32.9</v>
      </c>
      <c r="I235" s="14"/>
      <c r="J235" s="15">
        <v>42.12</v>
      </c>
      <c r="K235" s="15">
        <v>50.76</v>
      </c>
      <c r="L235" s="15">
        <v>64.75</v>
      </c>
      <c r="M235" s="61"/>
      <c r="N235" s="15">
        <v>38.955027983000001</v>
      </c>
      <c r="O235" s="15">
        <v>17.318666945</v>
      </c>
      <c r="P235" s="15" t="s">
        <v>13</v>
      </c>
      <c r="Q235" s="16" t="s">
        <v>13</v>
      </c>
      <c r="R235" s="37" t="s">
        <v>688</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354</v>
      </c>
      <c r="D236" s="17" t="s">
        <v>355</v>
      </c>
      <c r="E236" s="17">
        <v>9</v>
      </c>
      <c r="F236" s="14">
        <v>146.69</v>
      </c>
      <c r="G236" s="14">
        <v>140.1</v>
      </c>
      <c r="H236" s="14">
        <v>133.52000000000001</v>
      </c>
      <c r="I236" s="14"/>
      <c r="J236" s="14">
        <v>148.36000000000001</v>
      </c>
      <c r="K236" s="14">
        <v>161.52000000000001</v>
      </c>
      <c r="L236" s="14">
        <v>182.82</v>
      </c>
      <c r="M236" s="61"/>
      <c r="N236" s="14">
        <v>70.996505810000002</v>
      </c>
      <c r="O236" s="31">
        <v>5.2073486082000002</v>
      </c>
      <c r="P236" s="31" t="s">
        <v>16</v>
      </c>
      <c r="Q236" s="17" t="s">
        <v>16</v>
      </c>
      <c r="R236" s="38" t="s">
        <v>689</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690</v>
      </c>
      <c r="D237" s="16" t="s">
        <v>691</v>
      </c>
      <c r="E237" s="16">
        <v>3</v>
      </c>
      <c r="F237" s="15">
        <v>117.74</v>
      </c>
      <c r="G237" s="15">
        <v>109.56</v>
      </c>
      <c r="H237" s="15">
        <v>101.38</v>
      </c>
      <c r="I237" s="14"/>
      <c r="J237" s="15">
        <v>119</v>
      </c>
      <c r="K237" s="15">
        <v>135.35</v>
      </c>
      <c r="L237" s="15">
        <v>161.81</v>
      </c>
      <c r="M237" s="61"/>
      <c r="N237" s="15">
        <v>39.659618053999999</v>
      </c>
      <c r="O237" s="15">
        <v>1.8793895986</v>
      </c>
      <c r="P237" s="15" t="s">
        <v>13</v>
      </c>
      <c r="Q237" s="16" t="s">
        <v>13</v>
      </c>
      <c r="R237" s="37" t="s">
        <v>692</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392</v>
      </c>
      <c r="D238" s="17" t="s">
        <v>393</v>
      </c>
      <c r="E238" s="17">
        <v>2</v>
      </c>
      <c r="F238" s="14">
        <v>61.15</v>
      </c>
      <c r="G238" s="14">
        <v>55.05</v>
      </c>
      <c r="H238" s="14">
        <v>48.95</v>
      </c>
      <c r="I238" s="14"/>
      <c r="J238" s="14">
        <v>61.92</v>
      </c>
      <c r="K238" s="14">
        <v>74.11</v>
      </c>
      <c r="L238" s="14">
        <v>93.84</v>
      </c>
      <c r="M238" s="61"/>
      <c r="N238" s="14">
        <v>39.858342923000002</v>
      </c>
      <c r="O238" s="31">
        <v>2.6087865563999997</v>
      </c>
      <c r="P238" s="31" t="s">
        <v>13</v>
      </c>
      <c r="Q238" s="17" t="s">
        <v>13</v>
      </c>
      <c r="R238" s="38" t="s">
        <v>693</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384</v>
      </c>
      <c r="D239" s="16" t="s">
        <v>356</v>
      </c>
      <c r="E239" s="16">
        <v>3</v>
      </c>
      <c r="F239" s="15">
        <v>164.61</v>
      </c>
      <c r="G239" s="15">
        <v>154.99</v>
      </c>
      <c r="H239" s="15">
        <v>145.37</v>
      </c>
      <c r="I239" s="14"/>
      <c r="J239" s="15">
        <v>165.73</v>
      </c>
      <c r="K239" s="15">
        <v>184.96</v>
      </c>
      <c r="L239" s="15">
        <v>216.08</v>
      </c>
      <c r="M239" s="61"/>
      <c r="N239" s="15">
        <v>32.374975644000003</v>
      </c>
      <c r="O239" s="15">
        <v>532.25649756999996</v>
      </c>
      <c r="P239" s="15" t="s">
        <v>16</v>
      </c>
      <c r="Q239" s="16" t="s">
        <v>13</v>
      </c>
      <c r="R239" s="37" t="s">
        <v>694</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435</v>
      </c>
      <c r="D240" s="17" t="s">
        <v>436</v>
      </c>
      <c r="E240" s="17">
        <v>7</v>
      </c>
      <c r="F240" s="14">
        <v>434</v>
      </c>
      <c r="G240" s="14">
        <v>414.24</v>
      </c>
      <c r="H240" s="14">
        <v>394.48</v>
      </c>
      <c r="I240" s="14"/>
      <c r="J240" s="14">
        <v>438.19</v>
      </c>
      <c r="K240" s="14">
        <v>477.7</v>
      </c>
      <c r="L240" s="14">
        <v>541.64</v>
      </c>
      <c r="M240" s="61"/>
      <c r="N240" s="14">
        <v>67.778193987999998</v>
      </c>
      <c r="O240" s="31">
        <v>48.643076016000002</v>
      </c>
      <c r="P240" s="31" t="s">
        <v>16</v>
      </c>
      <c r="Q240" s="17" t="s">
        <v>16</v>
      </c>
      <c r="R240" s="38" t="s">
        <v>695</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437</v>
      </c>
      <c r="D241" s="16" t="s">
        <v>438</v>
      </c>
      <c r="E241" s="16">
        <v>0</v>
      </c>
      <c r="F241" s="15">
        <v>101.84</v>
      </c>
      <c r="G241" s="15">
        <v>86.09</v>
      </c>
      <c r="H241" s="15">
        <v>70.349999999999994</v>
      </c>
      <c r="I241" s="14"/>
      <c r="J241" s="15">
        <v>103.62</v>
      </c>
      <c r="K241" s="15">
        <v>135.1</v>
      </c>
      <c r="L241" s="15">
        <v>186.04</v>
      </c>
      <c r="M241" s="61"/>
      <c r="N241" s="15">
        <v>36.974328384000003</v>
      </c>
      <c r="O241" s="15">
        <v>6.3465329867999998</v>
      </c>
      <c r="P241" s="15" t="s">
        <v>13</v>
      </c>
      <c r="Q241" s="16" t="s">
        <v>13</v>
      </c>
      <c r="R241" s="37" t="s">
        <v>696</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439</v>
      </c>
      <c r="D242" s="17" t="s">
        <v>440</v>
      </c>
      <c r="E242" s="17">
        <v>3</v>
      </c>
      <c r="F242" s="14">
        <v>103.74</v>
      </c>
      <c r="G242" s="14">
        <v>95.48</v>
      </c>
      <c r="H242" s="14">
        <v>87.23</v>
      </c>
      <c r="I242" s="14"/>
      <c r="J242" s="14">
        <v>105.07</v>
      </c>
      <c r="K242" s="14">
        <v>121.57</v>
      </c>
      <c r="L242" s="14">
        <v>148.27000000000001</v>
      </c>
      <c r="M242" s="61"/>
      <c r="N242" s="14">
        <v>27.589058677000001</v>
      </c>
      <c r="O242" s="31">
        <v>286.40122869999999</v>
      </c>
      <c r="P242" s="31" t="s">
        <v>13</v>
      </c>
      <c r="Q242" s="17" t="s">
        <v>13</v>
      </c>
      <c r="R242" s="38" t="s">
        <v>697</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441</v>
      </c>
      <c r="D243" s="16" t="s">
        <v>442</v>
      </c>
      <c r="E243" s="16">
        <v>5</v>
      </c>
      <c r="F243" s="15">
        <v>173.03</v>
      </c>
      <c r="G243" s="15">
        <v>162.99</v>
      </c>
      <c r="H243" s="15">
        <v>152.94999999999999</v>
      </c>
      <c r="I243" s="14"/>
      <c r="J243" s="15">
        <v>173.94</v>
      </c>
      <c r="K243" s="15">
        <v>194.01</v>
      </c>
      <c r="L243" s="15">
        <v>226.49</v>
      </c>
      <c r="M243" s="61"/>
      <c r="N243" s="15">
        <v>32.728335289999997</v>
      </c>
      <c r="O243" s="15">
        <v>73.479999110999998</v>
      </c>
      <c r="P243" s="15" t="s">
        <v>16</v>
      </c>
      <c r="Q243" s="16" t="s">
        <v>13</v>
      </c>
      <c r="R243" s="37" t="s">
        <v>698</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443</v>
      </c>
      <c r="D244" s="17" t="s">
        <v>444</v>
      </c>
      <c r="E244" s="17">
        <v>3</v>
      </c>
      <c r="F244" s="14">
        <v>121.63</v>
      </c>
      <c r="G244" s="14">
        <v>114.66</v>
      </c>
      <c r="H244" s="14">
        <v>107.7</v>
      </c>
      <c r="I244" s="14"/>
      <c r="J244" s="14">
        <v>122.38</v>
      </c>
      <c r="K244" s="14">
        <v>136.30000000000001</v>
      </c>
      <c r="L244" s="14">
        <v>158.83000000000001</v>
      </c>
      <c r="M244" s="61"/>
      <c r="N244" s="14">
        <v>39.610414741</v>
      </c>
      <c r="O244" s="31">
        <v>18.763089494999999</v>
      </c>
      <c r="P244" s="31" t="s">
        <v>16</v>
      </c>
      <c r="Q244" s="17" t="s">
        <v>13</v>
      </c>
      <c r="R244" s="38" t="s">
        <v>699</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445</v>
      </c>
      <c r="D245" s="16" t="s">
        <v>446</v>
      </c>
      <c r="E245" s="16">
        <v>10</v>
      </c>
      <c r="F245" s="15">
        <v>71.94</v>
      </c>
      <c r="G245" s="15">
        <v>67.73</v>
      </c>
      <c r="H245" s="15">
        <v>63.53</v>
      </c>
      <c r="I245" s="14"/>
      <c r="J245" s="15">
        <v>73.16</v>
      </c>
      <c r="K245" s="15">
        <v>81.56</v>
      </c>
      <c r="L245" s="15">
        <v>95.16</v>
      </c>
      <c r="M245" s="61"/>
      <c r="N245" s="15">
        <v>56.222526514000002</v>
      </c>
      <c r="O245" s="15">
        <v>10.670325145000001</v>
      </c>
      <c r="P245" s="15" t="s">
        <v>16</v>
      </c>
      <c r="Q245" s="16" t="s">
        <v>16</v>
      </c>
      <c r="R245" s="37" t="s">
        <v>700</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447</v>
      </c>
      <c r="D246" s="17" t="s">
        <v>448</v>
      </c>
      <c r="E246" s="17">
        <v>7</v>
      </c>
      <c r="F246" s="14">
        <v>52.75</v>
      </c>
      <c r="G246" s="14">
        <v>50.3</v>
      </c>
      <c r="H246" s="14">
        <v>47.86</v>
      </c>
      <c r="I246" s="14"/>
      <c r="J246" s="14">
        <v>53.36</v>
      </c>
      <c r="K246" s="14">
        <v>58.24</v>
      </c>
      <c r="L246" s="14">
        <v>66.150000000000006</v>
      </c>
      <c r="M246" s="61"/>
      <c r="N246" s="14">
        <v>65.601234376999997</v>
      </c>
      <c r="O246" s="31">
        <v>6.8374822486000006</v>
      </c>
      <c r="P246" s="31" t="s">
        <v>16</v>
      </c>
      <c r="Q246" s="17" t="s">
        <v>16</v>
      </c>
      <c r="R246" s="38" t="s">
        <v>701</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449</v>
      </c>
      <c r="D247" s="16" t="s">
        <v>450</v>
      </c>
      <c r="E247" s="16">
        <v>9</v>
      </c>
      <c r="F247" s="15">
        <v>117.04</v>
      </c>
      <c r="G247" s="15">
        <v>106.97</v>
      </c>
      <c r="H247" s="15">
        <v>96.91</v>
      </c>
      <c r="I247" s="14"/>
      <c r="J247" s="15">
        <v>122.25</v>
      </c>
      <c r="K247" s="15">
        <v>142.37</v>
      </c>
      <c r="L247" s="15">
        <v>174.93</v>
      </c>
      <c r="M247" s="61"/>
      <c r="N247" s="15">
        <v>63.336053659999997</v>
      </c>
      <c r="O247" s="15">
        <v>12.076173724</v>
      </c>
      <c r="P247" s="15" t="s">
        <v>16</v>
      </c>
      <c r="Q247" s="16" t="s">
        <v>16</v>
      </c>
      <c r="R247" s="37" t="s">
        <v>702</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451</v>
      </c>
      <c r="D248" s="17" t="s">
        <v>452</v>
      </c>
      <c r="E248" s="17">
        <v>2</v>
      </c>
      <c r="F248" s="14">
        <v>77.5</v>
      </c>
      <c r="G248" s="14">
        <v>67.92</v>
      </c>
      <c r="H248" s="14">
        <v>58.34</v>
      </c>
      <c r="I248" s="14"/>
      <c r="J248" s="14">
        <v>78.86</v>
      </c>
      <c r="K248" s="14">
        <v>98.01</v>
      </c>
      <c r="L248" s="14">
        <v>129.01</v>
      </c>
      <c r="M248" s="61"/>
      <c r="N248" s="14">
        <v>27.701007670999999</v>
      </c>
      <c r="O248" s="31">
        <v>2.0846180818</v>
      </c>
      <c r="P248" s="31" t="s">
        <v>13</v>
      </c>
      <c r="Q248" s="17" t="s">
        <v>13</v>
      </c>
      <c r="R248" s="38" t="s">
        <v>703</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453</v>
      </c>
      <c r="D249" s="16" t="s">
        <v>454</v>
      </c>
      <c r="E249" s="16">
        <v>2</v>
      </c>
      <c r="F249" s="15">
        <v>19.52</v>
      </c>
      <c r="G249" s="15">
        <v>17.62</v>
      </c>
      <c r="H249" s="15">
        <v>15.73</v>
      </c>
      <c r="I249" s="14"/>
      <c r="J249" s="15">
        <v>19.73</v>
      </c>
      <c r="K249" s="15">
        <v>23.51</v>
      </c>
      <c r="L249" s="15">
        <v>29.63</v>
      </c>
      <c r="M249" s="61"/>
      <c r="N249" s="15">
        <v>36.360325955999997</v>
      </c>
      <c r="O249" s="15">
        <v>4.5364625023</v>
      </c>
      <c r="P249" s="15" t="s">
        <v>13</v>
      </c>
      <c r="Q249" s="16" t="s">
        <v>13</v>
      </c>
      <c r="R249" s="37" t="s">
        <v>704</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455</v>
      </c>
      <c r="D250" s="17" t="s">
        <v>456</v>
      </c>
      <c r="E250" s="17">
        <v>7</v>
      </c>
      <c r="F250" s="14" t="s">
        <v>29</v>
      </c>
      <c r="G250" s="14" t="s">
        <v>29</v>
      </c>
      <c r="H250" s="14" t="s">
        <v>29</v>
      </c>
      <c r="I250" s="14"/>
      <c r="J250" s="14" t="s">
        <v>29</v>
      </c>
      <c r="K250" s="14" t="s">
        <v>29</v>
      </c>
      <c r="L250" s="14" t="s">
        <v>29</v>
      </c>
      <c r="M250" s="61"/>
      <c r="N250" s="14" t="s">
        <v>29</v>
      </c>
      <c r="O250" s="31" t="s">
        <v>29</v>
      </c>
      <c r="P250" s="31" t="s">
        <v>29</v>
      </c>
      <c r="Q250" s="17" t="s">
        <v>29</v>
      </c>
      <c r="R250" s="38" t="s">
        <v>30</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457</v>
      </c>
      <c r="D251" s="16" t="s">
        <v>458</v>
      </c>
      <c r="E251" s="16">
        <v>3</v>
      </c>
      <c r="F251" s="15">
        <v>17.2</v>
      </c>
      <c r="G251" s="15">
        <v>16.18</v>
      </c>
      <c r="H251" s="15">
        <v>15.16</v>
      </c>
      <c r="I251" s="14"/>
      <c r="J251" s="15">
        <v>17.7</v>
      </c>
      <c r="K251" s="15">
        <v>19.73</v>
      </c>
      <c r="L251" s="15">
        <v>23.02</v>
      </c>
      <c r="M251" s="61"/>
      <c r="N251" s="15">
        <v>32.186026890999997</v>
      </c>
      <c r="O251" s="15">
        <v>12.189694847</v>
      </c>
      <c r="P251" s="15" t="s">
        <v>16</v>
      </c>
      <c r="Q251" s="16" t="s">
        <v>13</v>
      </c>
      <c r="R251" s="37" t="s">
        <v>705</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t="s">
        <v>459</v>
      </c>
      <c r="D252" s="17" t="s">
        <v>460</v>
      </c>
      <c r="E252" s="17">
        <v>7</v>
      </c>
      <c r="F252" s="14">
        <v>21.75</v>
      </c>
      <c r="G252" s="14">
        <v>20.11</v>
      </c>
      <c r="H252" s="14">
        <v>18.47</v>
      </c>
      <c r="I252" s="14"/>
      <c r="J252" s="14">
        <v>22.04</v>
      </c>
      <c r="K252" s="14">
        <v>25.31</v>
      </c>
      <c r="L252" s="14">
        <v>30.61</v>
      </c>
      <c r="M252" s="61"/>
      <c r="N252" s="14">
        <v>65.951317908999997</v>
      </c>
      <c r="O252" s="31">
        <v>22.876149289000001</v>
      </c>
      <c r="P252" s="31" t="s">
        <v>16</v>
      </c>
      <c r="Q252" s="17" t="s">
        <v>16</v>
      </c>
      <c r="R252" s="38" t="s">
        <v>706</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t="s">
        <v>461</v>
      </c>
      <c r="D253" s="16" t="s">
        <v>462</v>
      </c>
      <c r="E253" s="16">
        <v>0</v>
      </c>
      <c r="F253" s="15">
        <v>22.13</v>
      </c>
      <c r="G253" s="15">
        <v>19.739999999999998</v>
      </c>
      <c r="H253" s="15">
        <v>17.350000000000001</v>
      </c>
      <c r="I253" s="14"/>
      <c r="J253" s="15">
        <v>22.49</v>
      </c>
      <c r="K253" s="15">
        <v>27.26</v>
      </c>
      <c r="L253" s="15">
        <v>34.979999999999997</v>
      </c>
      <c r="M253" s="61"/>
      <c r="N253" s="15">
        <v>39.715551218000002</v>
      </c>
      <c r="O253" s="15">
        <v>59.834210934000005</v>
      </c>
      <c r="P253" s="15" t="s">
        <v>13</v>
      </c>
      <c r="Q253" s="16" t="s">
        <v>13</v>
      </c>
      <c r="R253" s="37" t="s">
        <v>707</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c r="D254" s="17"/>
      <c r="E254" s="17"/>
      <c r="F254" s="14"/>
      <c r="G254" s="14"/>
      <c r="H254" s="14"/>
      <c r="I254" s="14"/>
      <c r="J254" s="14"/>
      <c r="K254" s="14"/>
      <c r="L254" s="14"/>
      <c r="M254" s="61"/>
      <c r="N254" s="14"/>
      <c r="O254" s="31"/>
      <c r="P254" s="31"/>
      <c r="Q254" s="17"/>
      <c r="R254" s="38"/>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c r="D255" s="16"/>
      <c r="E255" s="16"/>
      <c r="F255" s="15"/>
      <c r="G255" s="15"/>
      <c r="H255" s="15"/>
      <c r="I255" s="14"/>
      <c r="J255" s="15"/>
      <c r="K255" s="15"/>
      <c r="L255" s="15"/>
      <c r="M255" s="61"/>
      <c r="N255" s="15"/>
      <c r="O255" s="15"/>
      <c r="P255" s="15"/>
      <c r="Q255" s="16"/>
      <c r="R255" s="37"/>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c r="D256" s="17"/>
      <c r="E256" s="17"/>
      <c r="F256" s="14"/>
      <c r="G256" s="14"/>
      <c r="H256" s="14"/>
      <c r="I256" s="14"/>
      <c r="J256" s="14"/>
      <c r="K256" s="14"/>
      <c r="L256" s="14"/>
      <c r="M256" s="61"/>
      <c r="N256" s="14"/>
      <c r="O256" s="31"/>
      <c r="P256" s="31"/>
      <c r="Q256" s="17"/>
      <c r="R256" s="38"/>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c r="D257" s="16"/>
      <c r="E257" s="16"/>
      <c r="F257" s="15"/>
      <c r="G257" s="15"/>
      <c r="H257" s="15"/>
      <c r="I257" s="14"/>
      <c r="J257" s="15"/>
      <c r="K257" s="15"/>
      <c r="L257" s="15"/>
      <c r="M257" s="61"/>
      <c r="N257" s="15"/>
      <c r="O257" s="15"/>
      <c r="P257" s="15"/>
      <c r="Q257" s="16"/>
      <c r="R257" s="37"/>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c r="D258" s="17"/>
      <c r="E258" s="17"/>
      <c r="F258" s="14"/>
      <c r="G258" s="14"/>
      <c r="H258" s="14"/>
      <c r="I258" s="14"/>
      <c r="J258" s="14"/>
      <c r="K258" s="14"/>
      <c r="L258" s="14"/>
      <c r="M258" s="61"/>
      <c r="N258" s="14"/>
      <c r="O258" s="31"/>
      <c r="P258" s="31"/>
      <c r="Q258" s="17"/>
      <c r="R258" s="38"/>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c r="D259" s="16"/>
      <c r="E259" s="16"/>
      <c r="F259" s="15"/>
      <c r="G259" s="15"/>
      <c r="H259" s="15"/>
      <c r="I259" s="14"/>
      <c r="J259" s="15"/>
      <c r="K259" s="15"/>
      <c r="L259" s="15"/>
      <c r="M259" s="61"/>
      <c r="N259" s="15"/>
      <c r="O259" s="15"/>
      <c r="P259" s="15"/>
      <c r="Q259" s="16"/>
      <c r="R259" s="37"/>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c r="D260" s="17"/>
      <c r="E260" s="17"/>
      <c r="F260" s="14"/>
      <c r="G260" s="14"/>
      <c r="H260" s="14"/>
      <c r="I260" s="14"/>
      <c r="J260" s="14"/>
      <c r="K260" s="14"/>
      <c r="L260" s="14"/>
      <c r="M260" s="61"/>
      <c r="N260" s="14"/>
      <c r="O260" s="31"/>
      <c r="P260" s="31"/>
      <c r="Q260" s="17"/>
      <c r="R260" s="38"/>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c r="D261" s="16"/>
      <c r="E261" s="16"/>
      <c r="F261" s="15"/>
      <c r="G261" s="15"/>
      <c r="H261" s="15"/>
      <c r="I261" s="14"/>
      <c r="J261" s="15"/>
      <c r="K261" s="15"/>
      <c r="L261" s="15"/>
      <c r="M261" s="61"/>
      <c r="N261" s="15"/>
      <c r="O261" s="15"/>
      <c r="P261" s="15"/>
      <c r="Q261" s="16"/>
      <c r="R261" s="37"/>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c r="D262" s="17"/>
      <c r="E262" s="17"/>
      <c r="F262" s="14"/>
      <c r="G262" s="14"/>
      <c r="H262" s="14"/>
      <c r="I262" s="14"/>
      <c r="J262" s="14"/>
      <c r="K262" s="14"/>
      <c r="L262" s="14"/>
      <c r="M262" s="61"/>
      <c r="N262" s="14"/>
      <c r="O262" s="31"/>
      <c r="P262" s="31"/>
      <c r="Q262" s="17"/>
      <c r="R262" s="38"/>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c r="D263" s="16"/>
      <c r="E263" s="16"/>
      <c r="F263" s="15"/>
      <c r="G263" s="15"/>
      <c r="H263" s="15"/>
      <c r="I263" s="14"/>
      <c r="J263" s="15"/>
      <c r="K263" s="15"/>
      <c r="L263" s="15"/>
      <c r="M263" s="61"/>
      <c r="N263" s="15"/>
      <c r="O263" s="15"/>
      <c r="P263" s="15"/>
      <c r="Q263" s="16"/>
      <c r="R263" s="37"/>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c r="D264" s="17"/>
      <c r="E264" s="17"/>
      <c r="F264" s="14"/>
      <c r="G264" s="14"/>
      <c r="H264" s="14"/>
      <c r="I264" s="14"/>
      <c r="J264" s="14"/>
      <c r="K264" s="14"/>
      <c r="L264" s="14"/>
      <c r="M264" s="61"/>
      <c r="N264" s="14"/>
      <c r="O264" s="31"/>
      <c r="P264" s="31"/>
      <c r="Q264" s="17"/>
      <c r="R264" s="38"/>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c r="D265" s="16"/>
      <c r="E265" s="16"/>
      <c r="F265" s="15"/>
      <c r="G265" s="15"/>
      <c r="H265" s="15"/>
      <c r="I265" s="14"/>
      <c r="J265" s="15"/>
      <c r="K265" s="15"/>
      <c r="L265" s="15"/>
      <c r="M265" s="61"/>
      <c r="N265" s="15"/>
      <c r="O265" s="15"/>
      <c r="P265" s="15"/>
      <c r="Q265" s="16"/>
      <c r="R265" s="37"/>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c r="D266" s="17"/>
      <c r="E266" s="17"/>
      <c r="F266" s="14"/>
      <c r="G266" s="14"/>
      <c r="H266" s="14"/>
      <c r="I266" s="14"/>
      <c r="J266" s="14"/>
      <c r="K266" s="14"/>
      <c r="L266" s="14"/>
      <c r="M266" s="61"/>
      <c r="N266" s="14"/>
      <c r="O266" s="31"/>
      <c r="P266" s="31"/>
      <c r="Q266" s="17"/>
      <c r="R266" s="38"/>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c r="D267" s="16"/>
      <c r="E267" s="16"/>
      <c r="F267" s="15"/>
      <c r="G267" s="15"/>
      <c r="H267" s="15"/>
      <c r="I267" s="14"/>
      <c r="J267" s="15"/>
      <c r="K267" s="15"/>
      <c r="L267" s="15"/>
      <c r="M267" s="61"/>
      <c r="N267" s="15"/>
      <c r="O267" s="15"/>
      <c r="P267" s="15"/>
      <c r="Q267" s="16"/>
      <c r="R267" s="37"/>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c r="D268" s="17"/>
      <c r="E268" s="17"/>
      <c r="F268" s="14"/>
      <c r="G268" s="14"/>
      <c r="H268" s="14"/>
      <c r="I268" s="14"/>
      <c r="J268" s="14"/>
      <c r="K268" s="14"/>
      <c r="L268" s="14"/>
      <c r="M268" s="61"/>
      <c r="N268" s="14"/>
      <c r="O268" s="31"/>
      <c r="P268" s="31"/>
      <c r="Q268" s="17"/>
      <c r="R268" s="38"/>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c r="D269" s="16"/>
      <c r="E269" s="16"/>
      <c r="F269" s="15"/>
      <c r="G269" s="15"/>
      <c r="H269" s="15"/>
      <c r="I269" s="14"/>
      <c r="J269" s="15"/>
      <c r="K269" s="15"/>
      <c r="L269" s="15"/>
      <c r="M269" s="61"/>
      <c r="N269" s="15"/>
      <c r="O269" s="15"/>
      <c r="P269" s="15"/>
      <c r="Q269" s="16"/>
      <c r="R269" s="37"/>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c r="D270" s="17"/>
      <c r="E270" s="17"/>
      <c r="F270" s="14"/>
      <c r="G270" s="14"/>
      <c r="H270" s="14"/>
      <c r="I270" s="14"/>
      <c r="J270" s="14"/>
      <c r="K270" s="14"/>
      <c r="L270" s="14"/>
      <c r="M270" s="61"/>
      <c r="N270" s="14"/>
      <c r="O270" s="31"/>
      <c r="P270" s="31"/>
      <c r="Q270" s="17"/>
      <c r="R270" s="38"/>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c r="D271" s="16"/>
      <c r="E271" s="16"/>
      <c r="F271" s="15"/>
      <c r="G271" s="15"/>
      <c r="H271" s="15"/>
      <c r="I271" s="14"/>
      <c r="J271" s="15"/>
      <c r="K271" s="15"/>
      <c r="L271" s="15"/>
      <c r="M271" s="61"/>
      <c r="N271" s="15"/>
      <c r="O271" s="15"/>
      <c r="P271" s="15"/>
      <c r="Q271" s="16"/>
      <c r="R271" s="37"/>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c r="D272" s="17"/>
      <c r="E272" s="17"/>
      <c r="F272" s="14"/>
      <c r="G272" s="14"/>
      <c r="H272" s="14"/>
      <c r="I272" s="14"/>
      <c r="J272" s="14"/>
      <c r="K272" s="14"/>
      <c r="L272" s="14"/>
      <c r="M272" s="61"/>
      <c r="N272" s="14"/>
      <c r="O272" s="31"/>
      <c r="P272" s="31"/>
      <c r="Q272" s="17"/>
      <c r="R272" s="38"/>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c r="D273" s="16"/>
      <c r="E273" s="16"/>
      <c r="F273" s="15"/>
      <c r="G273" s="15"/>
      <c r="H273" s="15"/>
      <c r="I273" s="14"/>
      <c r="J273" s="15"/>
      <c r="K273" s="15"/>
      <c r="L273" s="15"/>
      <c r="M273" s="61"/>
      <c r="N273" s="15"/>
      <c r="O273" s="15"/>
      <c r="P273" s="15"/>
      <c r="Q273" s="16"/>
      <c r="R273" s="37"/>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c r="D274" s="17"/>
      <c r="E274" s="17"/>
      <c r="F274" s="14"/>
      <c r="G274" s="14"/>
      <c r="H274" s="14"/>
      <c r="I274" s="14"/>
      <c r="J274" s="14"/>
      <c r="K274" s="14"/>
      <c r="L274" s="14"/>
      <c r="M274" s="61"/>
      <c r="N274" s="14"/>
      <c r="O274" s="31"/>
      <c r="P274" s="31"/>
      <c r="Q274" s="17"/>
      <c r="R274" s="38"/>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c r="D275" s="16"/>
      <c r="E275" s="16"/>
      <c r="F275" s="15"/>
      <c r="G275" s="15"/>
      <c r="H275" s="15"/>
      <c r="I275" s="14"/>
      <c r="J275" s="15"/>
      <c r="K275" s="15"/>
      <c r="L275" s="15"/>
      <c r="M275" s="61"/>
      <c r="N275" s="15"/>
      <c r="O275" s="15"/>
      <c r="P275" s="15"/>
      <c r="Q275" s="16"/>
      <c r="R275" s="37"/>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c r="D276" s="17"/>
      <c r="E276" s="17"/>
      <c r="F276" s="14"/>
      <c r="G276" s="14"/>
      <c r="H276" s="14"/>
      <c r="I276" s="14"/>
      <c r="J276" s="14"/>
      <c r="K276" s="14"/>
      <c r="L276" s="14"/>
      <c r="M276" s="61"/>
      <c r="N276" s="14"/>
      <c r="O276" s="31"/>
      <c r="P276" s="31"/>
      <c r="Q276" s="17"/>
      <c r="R276" s="38"/>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c r="D277" s="16"/>
      <c r="E277" s="16"/>
      <c r="F277" s="15"/>
      <c r="G277" s="15"/>
      <c r="H277" s="15"/>
      <c r="I277" s="14"/>
      <c r="J277" s="15"/>
      <c r="K277" s="15"/>
      <c r="L277" s="15"/>
      <c r="M277" s="61"/>
      <c r="N277" s="15"/>
      <c r="O277" s="15"/>
      <c r="P277" s="15"/>
      <c r="Q277" s="16"/>
      <c r="R277" s="37"/>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c r="D278" s="17"/>
      <c r="E278" s="17"/>
      <c r="F278" s="14"/>
      <c r="G278" s="14"/>
      <c r="H278" s="14"/>
      <c r="I278" s="14"/>
      <c r="J278" s="14"/>
      <c r="K278" s="14"/>
      <c r="L278" s="14"/>
      <c r="M278" s="61"/>
      <c r="N278" s="14"/>
      <c r="O278" s="31"/>
      <c r="P278" s="31"/>
      <c r="Q278" s="17"/>
      <c r="R278" s="38"/>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c r="D279" s="16"/>
      <c r="E279" s="16"/>
      <c r="F279" s="15"/>
      <c r="G279" s="15"/>
      <c r="H279" s="15"/>
      <c r="I279" s="14"/>
      <c r="J279" s="15"/>
      <c r="K279" s="15"/>
      <c r="L279" s="15"/>
      <c r="M279" s="61"/>
      <c r="N279" s="15"/>
      <c r="O279" s="15"/>
      <c r="P279" s="15"/>
      <c r="Q279" s="16"/>
      <c r="R279" s="37"/>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c r="D280" s="17"/>
      <c r="E280" s="17"/>
      <c r="F280" s="14"/>
      <c r="G280" s="14"/>
      <c r="H280" s="14"/>
      <c r="I280" s="14"/>
      <c r="J280" s="14"/>
      <c r="K280" s="14"/>
      <c r="L280" s="14"/>
      <c r="M280" s="61"/>
      <c r="N280" s="14"/>
      <c r="O280" s="31"/>
      <c r="P280" s="31"/>
      <c r="Q280" s="17"/>
      <c r="R280" s="38"/>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c r="D281" s="16"/>
      <c r="E281" s="16"/>
      <c r="F281" s="15"/>
      <c r="G281" s="15"/>
      <c r="H281" s="15"/>
      <c r="I281" s="14"/>
      <c r="J281" s="15"/>
      <c r="K281" s="15"/>
      <c r="L281" s="15"/>
      <c r="M281" s="61"/>
      <c r="N281" s="15"/>
      <c r="O281" s="15"/>
      <c r="P281" s="15"/>
      <c r="Q281" s="16"/>
      <c r="R281" s="37"/>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c r="D282" s="17"/>
      <c r="E282" s="17"/>
      <c r="F282" s="14"/>
      <c r="G282" s="14"/>
      <c r="H282" s="14"/>
      <c r="I282" s="14"/>
      <c r="J282" s="14"/>
      <c r="K282" s="14"/>
      <c r="L282" s="14"/>
      <c r="M282" s="61"/>
      <c r="N282" s="14"/>
      <c r="O282" s="31"/>
      <c r="P282" s="31"/>
      <c r="Q282" s="17"/>
      <c r="R282" s="38"/>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c r="D283" s="16"/>
      <c r="E283" s="16"/>
      <c r="F283" s="15"/>
      <c r="G283" s="15"/>
      <c r="H283" s="15"/>
      <c r="I283" s="14"/>
      <c r="J283" s="15"/>
      <c r="K283" s="15"/>
      <c r="L283" s="15"/>
      <c r="M283" s="61"/>
      <c r="N283" s="15"/>
      <c r="O283" s="15"/>
      <c r="P283" s="15"/>
      <c r="Q283" s="16"/>
      <c r="R283" s="37"/>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c r="D284" s="17"/>
      <c r="E284" s="17"/>
      <c r="F284" s="14"/>
      <c r="G284" s="14"/>
      <c r="H284" s="14"/>
      <c r="I284" s="14"/>
      <c r="J284" s="14"/>
      <c r="K284" s="14"/>
      <c r="L284" s="14"/>
      <c r="M284" s="61"/>
      <c r="N284" s="14"/>
      <c r="O284" s="31"/>
      <c r="P284" s="31"/>
      <c r="Q284" s="17"/>
      <c r="R284" s="38"/>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c r="D285" s="16"/>
      <c r="E285" s="16"/>
      <c r="F285" s="15"/>
      <c r="G285" s="15"/>
      <c r="H285" s="15"/>
      <c r="I285" s="14"/>
      <c r="J285" s="15"/>
      <c r="K285" s="15"/>
      <c r="L285" s="15"/>
      <c r="M285" s="61"/>
      <c r="N285" s="15"/>
      <c r="O285" s="15"/>
      <c r="P285" s="15"/>
      <c r="Q285" s="16"/>
      <c r="R285" s="37"/>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c r="D286" s="17"/>
      <c r="E286" s="17"/>
      <c r="F286" s="14"/>
      <c r="G286" s="14"/>
      <c r="H286" s="14"/>
      <c r="I286" s="14"/>
      <c r="J286" s="14"/>
      <c r="K286" s="14"/>
      <c r="L286" s="14"/>
      <c r="M286" s="61"/>
      <c r="N286" s="14"/>
      <c r="O286" s="31"/>
      <c r="P286" s="31"/>
      <c r="Q286" s="17"/>
      <c r="R286" s="38"/>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c r="D287" s="16"/>
      <c r="E287" s="16"/>
      <c r="F287" s="15"/>
      <c r="G287" s="15"/>
      <c r="H287" s="15"/>
      <c r="I287" s="14"/>
      <c r="J287" s="15"/>
      <c r="K287" s="15"/>
      <c r="L287" s="15"/>
      <c r="M287" s="61"/>
      <c r="N287" s="15"/>
      <c r="O287" s="15"/>
      <c r="P287" s="15"/>
      <c r="Q287" s="16"/>
      <c r="R287" s="37"/>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c r="D288" s="17"/>
      <c r="E288" s="17"/>
      <c r="F288" s="14"/>
      <c r="G288" s="14"/>
      <c r="H288" s="14"/>
      <c r="I288" s="14"/>
      <c r="J288" s="14"/>
      <c r="K288" s="14"/>
      <c r="L288" s="14"/>
      <c r="M288" s="61"/>
      <c r="N288" s="14"/>
      <c r="O288" s="31"/>
      <c r="P288" s="31"/>
      <c r="Q288" s="17"/>
      <c r="R288" s="38"/>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c r="D289" s="16"/>
      <c r="E289" s="16"/>
      <c r="F289" s="15"/>
      <c r="G289" s="15"/>
      <c r="H289" s="15"/>
      <c r="I289" s="14"/>
      <c r="J289" s="15"/>
      <c r="K289" s="15"/>
      <c r="L289" s="15"/>
      <c r="M289" s="61"/>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c r="D290" s="17"/>
      <c r="E290" s="17"/>
      <c r="F290" s="14"/>
      <c r="G290" s="14"/>
      <c r="H290" s="14"/>
      <c r="I290" s="14"/>
      <c r="J290" s="14"/>
      <c r="K290" s="14"/>
      <c r="L290" s="14"/>
      <c r="M290" s="61"/>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c r="D291" s="16"/>
      <c r="E291" s="16"/>
      <c r="F291" s="15"/>
      <c r="G291" s="15"/>
      <c r="H291" s="15"/>
      <c r="I291" s="14"/>
      <c r="J291" s="15"/>
      <c r="K291" s="15"/>
      <c r="L291" s="15"/>
      <c r="M291" s="61"/>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c r="D292" s="17"/>
      <c r="E292" s="17"/>
      <c r="F292" s="14"/>
      <c r="G292" s="14"/>
      <c r="H292" s="14"/>
      <c r="I292" s="14"/>
      <c r="J292" s="14"/>
      <c r="K292" s="14"/>
      <c r="L292" s="14"/>
      <c r="M292" s="61"/>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c r="D293" s="16"/>
      <c r="E293" s="16"/>
      <c r="F293" s="15"/>
      <c r="G293" s="15"/>
      <c r="H293" s="15"/>
      <c r="I293" s="14"/>
      <c r="J293" s="15"/>
      <c r="K293" s="15"/>
      <c r="L293" s="15"/>
      <c r="M293" s="61"/>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c r="D294" s="17"/>
      <c r="E294" s="17"/>
      <c r="F294" s="14"/>
      <c r="G294" s="14"/>
      <c r="H294" s="14"/>
      <c r="I294" s="14"/>
      <c r="J294" s="14"/>
      <c r="K294" s="14"/>
      <c r="L294" s="14"/>
      <c r="M294" s="61"/>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c r="D295" s="16"/>
      <c r="E295" s="16"/>
      <c r="F295" s="15"/>
      <c r="G295" s="15"/>
      <c r="H295" s="15"/>
      <c r="I295" s="14"/>
      <c r="J295" s="15"/>
      <c r="K295" s="15"/>
      <c r="L295" s="15"/>
      <c r="M295" s="61"/>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c r="D296" s="17"/>
      <c r="E296" s="17"/>
      <c r="F296" s="14"/>
      <c r="G296" s="14"/>
      <c r="H296" s="14"/>
      <c r="I296" s="14"/>
      <c r="J296" s="14"/>
      <c r="K296" s="14"/>
      <c r="L296" s="14"/>
      <c r="M296" s="61"/>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61"/>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61"/>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61"/>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61"/>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61"/>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61"/>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61"/>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61"/>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61"/>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61"/>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61"/>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61"/>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61"/>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61"/>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61"/>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61"/>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61"/>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61"/>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61"/>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61"/>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61"/>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61"/>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61"/>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61"/>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61"/>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61"/>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61"/>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61"/>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61"/>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61"/>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61"/>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61"/>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61"/>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61"/>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61"/>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61"/>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61"/>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61"/>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61"/>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61"/>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61"/>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61"/>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61"/>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61"/>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61"/>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61"/>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61"/>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61"/>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61"/>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61"/>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61"/>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61"/>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61"/>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61"/>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61"/>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61"/>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62"/>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7"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2026-06-22T22:03:40Z</cp:lastPrinted>
  <dcterms:created xsi:type="dcterms:W3CDTF">2020-05-21T15:06:06Z</dcterms:created>
  <dcterms:modified xsi:type="dcterms:W3CDTF">2026-06-22T22:04:01Z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