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0" documentId="8_{3AC46B23-1585-41B4-9594-C5FF33FC051A}" xr6:coauthVersionLast="47" xr6:coauthVersionMax="47" xr10:uidLastSave="{00000000-0000-0000-0000-000000000000}"/>
  <bookViews>
    <workbookView xWindow="-25575" yWindow="915" windowWidth="24900" windowHeight="14520" xr2:uid="{00000000-000D-0000-FFFF-FFFF00000000}"/>
  </bookViews>
  <sheets>
    <sheet name="Tendencias" sheetId="1" r:id="rId1"/>
    <sheet name="Consulta" sheetId="2" r:id="rId2"/>
  </sheets>
  <definedNames>
    <definedName name="_xlnm.Print_Area" localSheetId="0">Tendencias!$C$11:$R$422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E7" i="2"/>
  <c r="W16" i="1" l="1"/>
  <c r="X18" i="1"/>
  <c r="W18" i="1" s="1"/>
  <c r="W10" i="1"/>
  <c r="U9" i="1"/>
  <c r="X7" i="1"/>
  <c r="W7" i="1"/>
  <c r="W3" i="1" l="1"/>
  <c r="U10" i="1"/>
  <c r="Y4" i="1" s="1"/>
  <c r="X10" i="1"/>
  <c r="X3" i="1" s="1"/>
  <c r="W9" i="1"/>
  <c r="Z7" i="1"/>
  <c r="W8" i="1" s="1"/>
  <c r="Y3" i="1" l="1"/>
  <c r="X8" i="1"/>
</calcChain>
</file>

<file path=xl/sharedStrings.xml><?xml version="1.0" encoding="utf-8"?>
<sst xmlns="http://schemas.openxmlformats.org/spreadsheetml/2006/main" count="1486" uniqueCount="858">
  <si>
    <t>Ativos</t>
  </si>
  <si>
    <t>Suportes</t>
  </si>
  <si>
    <t>Suportes e Resistências</t>
  </si>
  <si>
    <t>Atualizado em 08junho2020</t>
  </si>
  <si>
    <t>Resistências</t>
  </si>
  <si>
    <t>IFR</t>
  </si>
  <si>
    <t>Vol$m</t>
  </si>
  <si>
    <t xml:space="preserve">Disclaimer: </t>
  </si>
  <si>
    <t>Análise do Ativo</t>
  </si>
  <si>
    <t>Altas</t>
  </si>
  <si>
    <t>Baixas</t>
  </si>
  <si>
    <t>3tentos</t>
  </si>
  <si>
    <t>TTEN3</t>
  </si>
  <si>
    <t>Baixa</t>
  </si>
  <si>
    <t>Abc Brasil</t>
  </si>
  <si>
    <t>ABCB4</t>
  </si>
  <si>
    <t>Alta</t>
  </si>
  <si>
    <t>A1MD34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</si>
  <si>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</si>
  <si>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</si>
  <si>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</si>
  <si>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</si>
  <si>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</si>
  <si>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</si>
  <si>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</si>
  <si>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</si>
  <si>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</si>
  <si>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</si>
  <si>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</si>
  <si>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</si>
  <si>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</si>
  <si>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</si>
  <si>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</si>
  <si>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</si>
  <si>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</si>
  <si>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</si>
  <si>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</si>
  <si>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</si>
  <si>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</si>
  <si>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</si>
  <si>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</si>
  <si>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</si>
  <si>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</si>
  <si>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</si>
  <si>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</si>
  <si>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</si>
  <si>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</si>
  <si>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AXIA7</t>
  </si>
  <si>
    <t>Azzas 2154</t>
  </si>
  <si>
    <t>AZZA3</t>
  </si>
  <si>
    <t>B3</t>
  </si>
  <si>
    <t>B3SA3</t>
  </si>
  <si>
    <t>Banco BMG</t>
  </si>
  <si>
    <t>BMGB4</t>
  </si>
  <si>
    <t>Banrisul</t>
  </si>
  <si>
    <t>BRSR6</t>
  </si>
  <si>
    <t>BBSeguridade</t>
  </si>
  <si>
    <t>BBSE3</t>
  </si>
  <si>
    <t>Bemobi Tech</t>
  </si>
  <si>
    <t>BMOB3</t>
  </si>
  <si>
    <t>Blau</t>
  </si>
  <si>
    <t>BLAU3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</si>
  <si>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</si>
  <si>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</si>
  <si>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</si>
  <si>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</si>
  <si>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</si>
  <si>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</si>
  <si>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</si>
  <si>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</si>
  <si>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</si>
  <si>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</si>
  <si>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</si>
  <si>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</si>
  <si>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</si>
  <si>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</si>
  <si>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</si>
  <si>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</si>
  <si>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</si>
  <si>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</si>
  <si>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</si>
  <si>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</si>
  <si>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</si>
  <si>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</si>
  <si>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</si>
  <si>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</si>
  <si>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</si>
  <si>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</si>
  <si>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</si>
  <si>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</si>
  <si>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</si>
  <si>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</si>
  <si>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</si>
  <si>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</si>
  <si>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</si>
  <si>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</si>
  <si>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</si>
  <si>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</si>
  <si>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</si>
  <si>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</si>
  <si>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</si>
  <si>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</si>
  <si>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</si>
  <si>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</si>
  <si>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</si>
  <si>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</si>
  <si>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</si>
  <si>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</si>
  <si>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</si>
  <si>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</si>
  <si>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</si>
  <si>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</si>
  <si>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</si>
  <si>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</si>
  <si>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</si>
  <si>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</si>
  <si>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</si>
  <si>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</si>
  <si>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</si>
  <si>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</si>
  <si>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</si>
  <si>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</si>
  <si>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</si>
  <si>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</si>
  <si>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</si>
  <si>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</si>
  <si>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</si>
  <si>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</si>
  <si>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</si>
  <si>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</si>
  <si>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</si>
  <si>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</si>
  <si>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</si>
  <si>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</si>
  <si>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</si>
  <si>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</si>
  <si>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</si>
  <si>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</si>
  <si>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</si>
  <si>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</si>
  <si>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</si>
  <si>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</si>
  <si>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</si>
  <si>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</si>
  <si>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</si>
  <si>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</si>
  <si>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</si>
  <si>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</si>
  <si>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</si>
  <si>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</si>
  <si>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</si>
  <si>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</si>
  <si>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</si>
  <si>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</si>
  <si>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</si>
  <si>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</si>
  <si>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</si>
  <si>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</si>
  <si>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</si>
  <si>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</si>
  <si>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</si>
  <si>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</si>
  <si>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</si>
  <si>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</si>
  <si>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</si>
  <si>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</si>
  <si>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</si>
  <si>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</si>
  <si>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</si>
  <si>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</si>
  <si>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</si>
  <si>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</si>
  <si>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</si>
  <si>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</si>
  <si>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</si>
  <si>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</si>
  <si>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</si>
  <si>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</si>
  <si>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</si>
  <si>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</si>
  <si>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</si>
  <si>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</si>
  <si>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</si>
  <si>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</si>
  <si>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</si>
  <si>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</si>
  <si>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</si>
  <si>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</si>
  <si>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</si>
  <si>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</si>
  <si>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</si>
  <si>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</si>
  <si>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</si>
  <si>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</si>
  <si>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</si>
  <si>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</si>
  <si>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</si>
  <si>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</si>
  <si>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</si>
  <si>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</si>
  <si>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</si>
  <si>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</si>
  <si>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</si>
  <si>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</si>
  <si>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</si>
  <si>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</si>
  <si>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</si>
  <si>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</si>
  <si>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</si>
  <si>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</si>
  <si>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</si>
  <si>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</si>
  <si>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</si>
  <si>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</si>
  <si>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</si>
  <si>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</si>
  <si>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</si>
  <si>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</si>
  <si>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</si>
  <si>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</si>
  <si>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</si>
  <si>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</si>
  <si>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</si>
  <si>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</si>
  <si>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</si>
  <si>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</si>
  <si>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</si>
  <si>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</si>
  <si>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</si>
  <si>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</si>
  <si>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</si>
  <si>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</si>
  <si>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</si>
  <si>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</si>
  <si>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</si>
  <si>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</si>
  <si>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</si>
  <si>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</si>
  <si>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</si>
  <si>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</si>
  <si>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</si>
  <si>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</si>
  <si>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</si>
  <si>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Nu Holdings Ltd.</t>
  </si>
  <si>
    <t>ROXO34</t>
  </si>
  <si>
    <t>Nvidia Corp</t>
  </si>
  <si>
    <t>NVDC34</t>
  </si>
  <si>
    <t>Oceanpact</t>
  </si>
  <si>
    <t>OPCT3</t>
  </si>
  <si>
    <t>Oncoclinicas</t>
  </si>
  <si>
    <t>ONCO3</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</si>
  <si>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</si>
  <si>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</si>
  <si>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</si>
  <si>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</si>
  <si>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</si>
  <si>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</si>
  <si>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</si>
  <si>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</si>
  <si>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</si>
  <si>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</si>
  <si>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</si>
  <si>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</si>
  <si>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</si>
  <si>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</si>
  <si>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</si>
  <si>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</si>
  <si>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</si>
  <si>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</si>
  <si>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</si>
  <si>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</si>
  <si>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</si>
  <si>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</si>
  <si>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</si>
  <si>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</si>
  <si>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</si>
  <si>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</si>
  <si>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</si>
  <si>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</si>
  <si>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</si>
  <si>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</si>
  <si>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</si>
  <si>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</si>
  <si>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</si>
  <si>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</si>
  <si>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</si>
  <si>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</si>
  <si>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Ser Educa</t>
  </si>
  <si>
    <t>SEER3</t>
  </si>
  <si>
    <t>Sid Nacional</t>
  </si>
  <si>
    <t>CSNA3</t>
  </si>
  <si>
    <t>Simpar</t>
  </si>
  <si>
    <t>SIMH3</t>
  </si>
  <si>
    <t>SLCE3</t>
  </si>
  <si>
    <t>Smart Fit</t>
  </si>
  <si>
    <t>SMFT3</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</si>
  <si>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</si>
  <si>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</si>
  <si>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</si>
  <si>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</si>
  <si>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</si>
  <si>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</si>
  <si>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</si>
  <si>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</si>
  <si>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</si>
  <si>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</si>
  <si>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</si>
  <si>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</si>
  <si>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</si>
  <si>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</si>
  <si>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</si>
  <si>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</si>
  <si>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</si>
  <si>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</si>
  <si>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</si>
  <si>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</si>
  <si>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</si>
  <si>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</si>
  <si>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</si>
  <si>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</si>
  <si>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</si>
  <si>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</si>
  <si>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</si>
  <si>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</si>
  <si>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</si>
  <si>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</si>
  <si>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</si>
  <si>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</si>
  <si>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</si>
  <si>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</si>
  <si>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</si>
  <si>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</si>
  <si>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</si>
  <si>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</si>
  <si>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</si>
  <si>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</si>
  <si>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</si>
  <si>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</si>
  <si>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</si>
  <si>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</si>
  <si>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</si>
  <si>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</si>
  <si>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</si>
  <si>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</si>
  <si>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</si>
  <si>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</si>
  <si>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</si>
  <si>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</si>
  <si>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</si>
  <si>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</si>
  <si>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BITH11</t>
  </si>
  <si>
    <t>ETHE11</t>
  </si>
  <si>
    <t>Investo Wrld</t>
  </si>
  <si>
    <t>WRLD11</t>
  </si>
  <si>
    <t>BOVA11</t>
  </si>
  <si>
    <t>Petrorio</t>
  </si>
  <si>
    <t>USIM3</t>
  </si>
  <si>
    <t>Riachuelo</t>
  </si>
  <si>
    <t>Positivo Tec</t>
  </si>
  <si>
    <t>Nota media</t>
  </si>
  <si>
    <t>Rumo S.A.</t>
  </si>
  <si>
    <t>Eli Lilly And Company</t>
  </si>
  <si>
    <t>LILY34</t>
  </si>
  <si>
    <t>Bradsaude</t>
  </si>
  <si>
    <t>SAUD3</t>
  </si>
  <si>
    <t>Pine</t>
  </si>
  <si>
    <t>Advanced Micro Devices Inc</t>
  </si>
  <si>
    <t>Eucatex</t>
  </si>
  <si>
    <t>EUCA4</t>
  </si>
  <si>
    <t>Alphabet Inc</t>
  </si>
  <si>
    <t>Hapvida</t>
  </si>
  <si>
    <t>HAPV3</t>
  </si>
  <si>
    <t>Jallesmachad</t>
  </si>
  <si>
    <t>Jpmorgan Chase &amp; Co</t>
  </si>
  <si>
    <t>Micron Technology, Inc</t>
  </si>
  <si>
    <t>Strategy Inc</t>
  </si>
  <si>
    <t>Hashdex Btcn</t>
  </si>
  <si>
    <t>Hashdex Eth</t>
  </si>
  <si>
    <t>Hashdex Nci</t>
  </si>
  <si>
    <t>HASH11</t>
  </si>
  <si>
    <t>Ishares Bova Ci</t>
  </si>
  <si>
    <t>Petzcobasi</t>
  </si>
  <si>
    <t>NotaBDR</t>
  </si>
  <si>
    <t>Priner</t>
  </si>
  <si>
    <t>Marvell Technology Group Ltd</t>
  </si>
  <si>
    <t>M2RV34</t>
  </si>
  <si>
    <t>Brasilagro</t>
  </si>
  <si>
    <t>AGRO3</t>
  </si>
  <si>
    <t>Porto Seguro</t>
  </si>
  <si>
    <t>Qualicorp</t>
  </si>
  <si>
    <t>Planoeplano</t>
  </si>
  <si>
    <t>Compass Gas</t>
  </si>
  <si>
    <t>PASS3</t>
  </si>
  <si>
    <t>The Goldman Sachs Group, Inc</t>
  </si>
  <si>
    <t>GSGI34</t>
  </si>
  <si>
    <t>Fundo Buena Vista II Fundo de Índice</t>
  </si>
  <si>
    <t>QQQI11</t>
  </si>
  <si>
    <t>Azul</t>
  </si>
  <si>
    <t>AZUL3</t>
  </si>
  <si>
    <t>Raizen</t>
  </si>
  <si>
    <t>Syn Prop Tec</t>
  </si>
  <si>
    <t>SYNE3</t>
  </si>
  <si>
    <t>ITSA3</t>
  </si>
  <si>
    <t>Multilaser</t>
  </si>
  <si>
    <t>MLAS3</t>
  </si>
  <si>
    <t>Randon Part</t>
  </si>
  <si>
    <t>RENT4</t>
  </si>
  <si>
    <t>Quero-Quero</t>
  </si>
  <si>
    <t>Mercantil</t>
  </si>
  <si>
    <t>BMEB4</t>
  </si>
  <si>
    <t>Taurus Armas</t>
  </si>
  <si>
    <t>TASA4</t>
  </si>
  <si>
    <t>BB Etf Dolar</t>
  </si>
  <si>
    <t>DOLA11</t>
  </si>
  <si>
    <t>Etf BV Spyi</t>
  </si>
  <si>
    <t>SPYI11</t>
  </si>
  <si>
    <t>ativo</t>
  </si>
  <si>
    <t>Mater Dei</t>
  </si>
  <si>
    <t>MATD3</t>
  </si>
  <si>
    <t>SANB4</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</si>
  <si>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</si>
  <si>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</si>
  <si>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</si>
  <si>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</si>
  <si>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</si>
  <si>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</si>
  <si>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</si>
  <si>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</si>
  <si>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</si>
  <si>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</si>
  <si>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</si>
  <si>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</si>
  <si>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</si>
  <si>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</si>
  <si>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</si>
  <si>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</si>
  <si>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Nuibovhighbt</t>
  </si>
  <si>
    <t>HIGH11</t>
  </si>
  <si>
    <t>Qr Bitcoin</t>
  </si>
  <si>
    <t>QBTC11</t>
  </si>
  <si>
    <t>Trend Europa</t>
  </si>
  <si>
    <t>EURP11</t>
  </si>
  <si>
    <t>Trend Ibovx</t>
  </si>
  <si>
    <t>BOVX11</t>
  </si>
  <si>
    <t>Trend Nasdaq</t>
  </si>
  <si>
    <t>NASD11</t>
  </si>
  <si>
    <t>Trend Ouro</t>
  </si>
  <si>
    <t>GOLD11</t>
  </si>
  <si>
    <t>BDRs</t>
  </si>
  <si>
    <t>RaiaDrogasil</t>
  </si>
  <si>
    <t>Viveo</t>
  </si>
  <si>
    <t>VVEO3</t>
  </si>
  <si>
    <t>BB Etf Ibov</t>
  </si>
  <si>
    <t>BBOV11</t>
  </si>
  <si>
    <t>MM21</t>
  </si>
  <si>
    <t>MM200</t>
  </si>
  <si>
    <t>Nota</t>
  </si>
  <si>
    <t>Alibaba Group Holding Ltd</t>
  </si>
  <si>
    <t>BABA34</t>
  </si>
  <si>
    <t>Allied</t>
  </si>
  <si>
    <t>ALLD3</t>
  </si>
  <si>
    <t>Applied Materials Inc</t>
  </si>
  <si>
    <t>A1MT34</t>
  </si>
  <si>
    <t>Asml Holding Nv</t>
  </si>
  <si>
    <t>ASML34</t>
  </si>
  <si>
    <t>Berkshire Hathaway Inc</t>
  </si>
  <si>
    <t>BERK34</t>
  </si>
  <si>
    <t>BRAV3 está em tendência de alta no longo prazo, teve uma correção no curto prazo, mas pode estar retomando sinal de altas. Acima dos 19 pode buscar 21,5 ou 23,36. Abaixo dos 18,49 retomaria sinal de realização mirando suportes em 17,55 ou 16,62.</t>
  </si>
  <si>
    <t>Broadcom Inc</t>
  </si>
  <si>
    <t>AVGO34</t>
  </si>
  <si>
    <t>Coca Cola Co</t>
  </si>
  <si>
    <t>COCA34</t>
  </si>
  <si>
    <t>CMIN3 está em clara tendência de baixa pelas médias de 21 e 200 dias e segue em movimento de baixa. Abaixo dos 4,2 pode buscar suportes 3,99 ou 3,79. Teria sinal de repique altista fechando acima dos 4,35 mirando resistências em 4,85 ou 5,25.</t>
  </si>
  <si>
    <t>Datadog, Inc</t>
  </si>
  <si>
    <t>D1DG34</t>
  </si>
  <si>
    <t>Dell Inc</t>
  </si>
  <si>
    <t>D1EL34</t>
  </si>
  <si>
    <t>Freeport-Mcmoran Inc</t>
  </si>
  <si>
    <t>FCXO34</t>
  </si>
  <si>
    <t>Kla Corp</t>
  </si>
  <si>
    <t>K1LA34</t>
  </si>
  <si>
    <t>Lam Research Corp</t>
  </si>
  <si>
    <t>L1RC34</t>
  </si>
  <si>
    <t>Mitre Realty</t>
  </si>
  <si>
    <t>MTRE3</t>
  </si>
  <si>
    <t>Netflix, Inc</t>
  </si>
  <si>
    <t>NFLX34</t>
  </si>
  <si>
    <t>Oracle Corp</t>
  </si>
  <si>
    <t>ORCL34</t>
  </si>
  <si>
    <t>Palantir Technologies Inc</t>
  </si>
  <si>
    <t>P2LT34</t>
  </si>
  <si>
    <t>QCOM34</t>
  </si>
  <si>
    <t>Recrusul</t>
  </si>
  <si>
    <t>RCSL4</t>
  </si>
  <si>
    <t>Seagate Technology Holdings Plc</t>
  </si>
  <si>
    <t>S1TX34</t>
  </si>
  <si>
    <t>SLC Agricola</t>
  </si>
  <si>
    <t>Stoneco Ltd.</t>
  </si>
  <si>
    <t>STOC34</t>
  </si>
  <si>
    <t>Uber Technologies, Inc</t>
  </si>
  <si>
    <t>U1BE34</t>
  </si>
  <si>
    <t>Visa Inc</t>
  </si>
  <si>
    <t>VISA34</t>
  </si>
  <si>
    <t>Western Digital Corp</t>
  </si>
  <si>
    <t>W1DC34</t>
  </si>
  <si>
    <t>Etf BV Coin</t>
  </si>
  <si>
    <t>COIN11</t>
  </si>
  <si>
    <t>Etf BV Xbci</t>
  </si>
  <si>
    <t>XBCI11</t>
  </si>
  <si>
    <t>Global X Copper Miners</t>
  </si>
  <si>
    <t>BCPX39</t>
  </si>
  <si>
    <t>Global X Silver Miners</t>
  </si>
  <si>
    <t>BSIL39</t>
  </si>
  <si>
    <t>Investo Chip</t>
  </si>
  <si>
    <t>CHIP11</t>
  </si>
  <si>
    <t>Investo Hodl</t>
  </si>
  <si>
    <t>HODL11</t>
  </si>
  <si>
    <t>Ishares Eqwe</t>
  </si>
  <si>
    <t>EWBZ11</t>
  </si>
  <si>
    <t>iShares MSCI Acwi (All Country World Index)</t>
  </si>
  <si>
    <t>BACW39</t>
  </si>
  <si>
    <t>iShares MSCI South Korea Capped ETF</t>
  </si>
  <si>
    <t>BEWY39</t>
  </si>
  <si>
    <t>It Now Ifnc Fundo de Indice</t>
  </si>
  <si>
    <t>FIND11</t>
  </si>
  <si>
    <t>Trd Spx Usd Ci</t>
  </si>
  <si>
    <t>SPXU11</t>
  </si>
  <si>
    <t>Trend Prata</t>
  </si>
  <si>
    <t>SLVR11</t>
  </si>
  <si>
    <t>ATIVO</t>
  </si>
  <si>
    <t>Análise</t>
  </si>
  <si>
    <t>TTEN3 está em tendência de baixa pela média de 200 dias, a parece ter completado movimento de repique de alta de curto prazo e pode estar retomando o movimento baixista. Abaixo dos 14,81 pode seguir em queda na direção dos suportes 13,75 ou 13,06. Teria sinal de repique altista fechando acima dos 15,21 mirando resistências em 15,98 ou 17,35.</t>
  </si>
  <si>
    <t>ABCB4 está em tendência de alta no longo prazo, teve uma correção no curto prazo, mas pode estar retomando sinal de altas. Acima dos 24,2 pode buscar 25,31 ou 26,36. Abaixo dos 23,6 retomaria sinal de realização mirando suportes em 23,07 ou 22,54.</t>
  </si>
  <si>
    <t>Adobe Inc</t>
  </si>
  <si>
    <t>ADBE34</t>
  </si>
  <si>
    <t>ADBE34 está em clara tendência de baixa pelas médias de 21 e 200 dias e segue em movimento de baixa. Abaixo dos 19,48 pode buscar suportes 16,9 ou 14,33. Teria sinal de repique altista fechando acima dos 21,03 mirando resistências em 27,8 ou 32,94.</t>
  </si>
  <si>
    <t>A1MD34 está em tendência de alta pelas médias de 21 e 200 dias e vai mantendo sinal de força altista. Acima dos 343,14 pode buscar projeções nos 361,74 ou 409,69. Teria sinal de realização na perda dos 328,31 mirando os 284,14 ou 260,16.</t>
  </si>
  <si>
    <t>BABA34 está em clara tendência de baixa pelas médias de 21 e 200 dias e segue em movimento de baixa. Abaixo dos 18,46 pode buscar suportes 16,78 ou 15,11. Teria sinal de repique altista fechando acima dos 18,92 mirando resistências em 23,87 ou 27,21. O IFR sobrevendido alerta para recuperações se superar 18,92</t>
  </si>
  <si>
    <t>ALLD3 está em clara tendência de baixa pelas médias de 21 e 200 dias e segue em movimento de baixa. Abaixo dos 4,8 pode buscar suportes 4,43 ou 4,06. Teria sinal de repique altista fechando acima dos 4,89 mirando resistências em 5,99 ou 6,72. O IFR sobrevendido alerta para recuperações se superar 4,89</t>
  </si>
  <si>
    <t>ALOS3 está em tendência de alta pelas médias de 21 e 200 dias e vai mantendo sinal de força altista. Acima dos 27,15 pode buscar projeções nos 28,79 ou 30,58. Teria sinal de realização na perda dos 26,73 mirando os 25,88 ou 24,98.</t>
  </si>
  <si>
    <t>ALPA4 está em tendência de alta pelas médias de 21 e 200 dias, mas começa a dar sinal de possível realização. Abaixo dos 13,07 poderia realizar na direção dos suportes 11,58 ou 10,94. Caso supere os 13,62 retomaria sinal de alta com projeções nos 14,88 ou 16,92.</t>
  </si>
  <si>
    <t>GOGL34 apesar de estar em tendência de alta no longo prazo pela média de 200 dias, no curto prazo está em realização. Abaixo dos 145,98 pode seguir em baixa no curto prazo mirando suportes em 139,77 ou 133,56. Teria sinal de retomada altista fechando acima dos 153,47 mirando resistências em 166,07 ou 178,48.</t>
  </si>
  <si>
    <t>ALUP11 está em tendência de baixa pela média de 200 dias, a parece ter completado movimento de repique de alta de curto prazo e pode estar retomando o movimento baixista. Abaixo dos 31,97 pode seguir em queda na direção dos suportes 30,95 ou 30,24. Teria sinal de repique altista fechando acima dos 32,35 mirando resistências em 33,22 ou 34,62.</t>
  </si>
  <si>
    <t>AMZO34 está em clara tendência de baixa pelas médias de 21 e 200 dias e segue em movimento de baixa. Abaixo dos 59,43 pode buscar suportes 56,35 ou 53,28. Teria sinal de repique altista fechando acima dos 63,06 mirando resistências em 69,37 ou 75,51.</t>
  </si>
  <si>
    <t>ABEV3 está em tendência de alta pelas médias de 21 e 200 dias e vai mantendo sinal de força altista. Acima dos 16,52 pode buscar projeções nos 16,87 ou 17,46. Teria sinal de realização na perda dos 16,25 mirando os 15,9 ou 15,6.</t>
  </si>
  <si>
    <t>AMER3 está em clara tendência de baixa pelas médias de 21 e 200 dias e segue em movimento de baixa. Abaixo dos 4,23 pode buscar suportes 3,9 ou 3,57. Teria sinal de repique altista fechando acima dos 4,34 mirando resistências em 5,29 ou 5,94. O IFR sobrevendido alerta para recuperações se superar 4,34</t>
  </si>
  <si>
    <t>ANIM3 está em tendência de baixa pelas médias de 21 e 200 dias, mas começa a dar sinais de repiques de alta. Acima dos 2,66 teria sinal de repique altista mirando resistências nos 3,43 ou 3,99. Já uma perda dos 2,51 traria de volta o sinal de baixa projetando de 2,22 a 1,94. O IFR sobrevendido alerta para recuperações se superar 2,66</t>
  </si>
  <si>
    <t>AAPL34 apesar de estar em tendência de alta no longo prazo pela média de 200 dias, no curto prazo está em realização. Abaixo dos 76,27 pode seguir em baixa no curto prazo mirando suportes em 73,29 ou 70,52. Teria sinal de retomada altista fechando acima dos 78,07 mirando resistências em 82,25 ou 87,78.</t>
  </si>
  <si>
    <t>A1MT34 está em tendência de alta pelas médias de 21 e 200 dias, mas começa a dar sinal de possível realização. Abaixo dos 296 poderia realizar na direção dos suportes 221,3 ou 183,61. Caso supere os 309,3 retomaria sinal de alta com projeções nos 343,27 ou 418,64.</t>
  </si>
  <si>
    <t>ARML3 está em clara tendência de baixa pelas médias de 21 e 200 dias e segue em movimento de baixa. Abaixo dos 2,85 pode buscar suportes 2,54 ou 2,23. Teria sinal de repique altista fechando acima dos 2,97 mirando resistências em 3,84 ou 4,45. O IFR sobrevendido alerta para recuperações se superar 2,97</t>
  </si>
  <si>
    <t>ASML34 está em tendência de alta pelas médias de 21 e 200 dias, mas começa a dar sinal de possível realização. Abaixo dos 163,79 poderia realizar na direção dos suportes 145,49 ou 131,58. Caso supere os 168,4 retomaria sinal de alta com projeções nos 190,5 ou 218,31.</t>
  </si>
  <si>
    <t>ASAI3 está em tendência de baixa pelas médias de 21 e 200 dias, mas começa a dar sinais de repiques de alta. Acima dos 8,38 teria sinal de repique altista mirando resistências nos 9,39 ou 10,5. Já uma perda dos 7,59 traria de volta o sinal de baixa projetando de 7,03 a 6,47.</t>
  </si>
  <si>
    <t>AURA33 está em clara tendência de baixa pelas médias de 21 e 200 dias e segue em movimento de baixa. Abaixo dos 98,73 pode buscar suportes 90,8 ou 77,95. Teria sinal de repique altista fechando acima dos 103,49 mirando resistências em 132,38 ou 158,07.</t>
  </si>
  <si>
    <t>AURE3 está em clara tendência de baixa pelas médias de 21 e 200 dias e segue em movimento de baixa. Abaixo dos 11,16 pode buscar suportes 10,69 ou 10,22. Teria sinal de repique altista fechando acima dos 11,4 mirando resistências em 12,68 ou 13,61. O IFR sobrevendido alerta para recuperações se superar 11,4</t>
  </si>
  <si>
    <t>AXIA3 está em tendência de alta pelas médias de 21 e 200 dias, mas começa a dar sinal de possível realização. Abaixo dos 53,22 poderia realizar na direção dos suportes 49,76 ou 48,27. Caso supere os 54,57 retomaria sinal de alta com projeções nos 57,54 ou 62,35.</t>
  </si>
  <si>
    <t>AXIA7 apesar de estar em tendência de baixa no longo prazo pela média de 200 dias, no curto prazo está com sinal de recuperação favorecendo repiques de alta. Acima dos 53,14 pode seguir repique altista na direção resistências nos 56,31 ou 61,44. Caso perca os 52,02 teria sinal de baixa projetando de 48,01 a 46,42. O padrão de volume favorece a alta.</t>
  </si>
  <si>
    <t>AZUL3 apesar de estar em tendência de baixa no longo prazo pela média de 200 dias, no curto prazo está com sinal de recuperação favorecendo repiques de alta. Acima dos 24 pode seguir repique altista na direção resistências nos 26,1 ou 29,5. Caso perca os 22,22 teria sinal de baixa projetando de 20,6 a 19,54.</t>
  </si>
  <si>
    <t>AZZA3 está em tendência de baixa pela média de 200 dias, a parece ter completado movimento de repique de alta de curto prazo e pode estar retomando o movimento baixista. Abaixo dos 19 pode seguir em queda na direção dos suportes 16,1 ou 14,58. Teria sinal de repique altista fechando acima dos 21,01 mirando resistências em 24,04 ou 28,95.</t>
  </si>
  <si>
    <t>B3SA3 está em tendência de baixa pelas médias de 21 e 200 dias, mas começa a dar sinais de repiques de alta. Acima dos 15,11 teria sinal de repique altista mirando resistências nos 17,28 ou 19,17. Já uma perda dos 14,21 traria de volta o sinal de baixa projetando de 13,26 a 12,31.</t>
  </si>
  <si>
    <t>BMGB4 está em tendência de alta pelas médias de 21 e 200 dias, mas começa a dar sinal de possível realização. Abaixo dos 5,17 poderia realizar na direção dos suportes 4,82 ou 4,6. Caso supere os 5,52 retomaria sinal de alta com projeções nos 5,95 ou 6,65.</t>
  </si>
  <si>
    <t>BRSR6 está em clara tendência de baixa pelas médias de 21 e 200 dias e segue em movimento de baixa. Abaixo dos 13,24 pode buscar suportes 12,66 ou 12,09. Teria sinal de repique altista fechando acima dos 13,65 mirando resistências em 15,09 ou 16,23. O IFR sobrevendido alerta para recuperações se superar 13,65</t>
  </si>
  <si>
    <t>BBSE3 está em tendência de alta pelas médias de 21 e 200 dias e vai mantendo sinal de força altista. Acima dos 38,84 pode buscar projeções nos 40,12 ou 43,58. Teria sinal de realização na perda dos 38,02 mirando os 34,52 ou 32,78. O padrão de volume favorece a alta.</t>
  </si>
  <si>
    <t>BMOB3 está em clara tendência de baixa pelas médias de 21 e 200 dias e segue em movimento de baixa. Abaixo dos 22,67 pode buscar suportes 21,66 ou 20,66. Teria sinal de repique altista fechando acima dos 23,43 mirando resistências em 25,91 ou 27,91.</t>
  </si>
  <si>
    <t>BERK34 apesar de estar em tendência de baixa no longo prazo pela média de 200 dias, no curto prazo está com sinal de recuperação favorecendo repiques de alta. Acima dos 129,9 pode seguir repique altista na direção resistências nos 137,61 ou 150,09. Caso perca os 127,73 teria sinal de baixa projetando de 117,42 a 113,56. O IFR sobrecomprado alerta realizações se perder 127,73.</t>
  </si>
  <si>
    <t>Biomm</t>
  </si>
  <si>
    <t>BIOM3</t>
  </si>
  <si>
    <t>BIOM3 está em clara tendência de baixa pelas médias de 21 e 200 dias e segue em movimento de baixa. Abaixo dos 6,04 pode buscar suportes 5,65 ou 5,26. Teria sinal de repique altista fechando acima dos 6,26 mirando resistências em 7,3 ou 8,07. O IFR sobrevendido alerta para recuperações se superar 6,26</t>
  </si>
  <si>
    <t>BLAU3 está em tendência de alta no longo prazo, teve uma correção no curto prazo, mas pode estar retomando sinal de altas. Acima dos 10,08 pode buscar 11,39 ou 12,55. Abaixo dos 9,85 retomaria sinal de realização mirando suportes em 9,5 ou 8,91.</t>
  </si>
  <si>
    <t>SOJA3 está em tendência de baixa pelas médias de 21 e 200 dias, mas começa a dar sinais de repiques de alta. Acima dos 6,05 teria sinal de repique altista mirando resistências nos 6,59 ou 7,12. Já uma perda dos 5,73 traria de volta o sinal de baixa projetando de 5,46 a 5,19.</t>
  </si>
  <si>
    <t>BRBI11 está em clara tendência de baixa pelas médias de 21 e 200 dias e segue em movimento de baixa. Abaixo dos 14,21 pode buscar suportes 13,47 ou 12,74. Teria sinal de repique altista fechando acima dos 14,72 mirando resistências em 16,58 ou 18,04. O IFR sobrevendido alerta para recuperações se superar 14,72</t>
  </si>
  <si>
    <t>BBDC3 está em tendência de baixa pela média de 200 dias, a parece ter completado movimento de repique de alta de curto prazo e pode estar retomando o movimento baixista. Abaixo dos 15,38 pode seguir em queda na direção dos suportes 14,97 ou 14,67. Teria sinal de repique altista fechando acima dos 15,93 mirando resistências em 16,52 ou 17,48.</t>
  </si>
  <si>
    <t>BBDC4 está em tendência de baixa pela média de 200 dias, a parece ter completado movimento de repique de alta de curto prazo e pode estar retomando o movimento baixista. Abaixo dos 17,61 pode seguir em queda na direção dos suportes 17,16 ou 16,81. Teria sinal de repique altista fechando acima dos 18,27 mirando resistências em 18,95 ou 20,06.</t>
  </si>
  <si>
    <t>BRAP4 apesar de estar em tendência de alta no longo prazo pela média de 200 dias, no curto prazo está em realização. Abaixo dos 21,94 pode seguir em baixa no curto prazo mirando suportes em 21,34 ou 20,59. Teria sinal de retomada altista fechando acima dos 22,45 mirando resistências em 23,76 ou 25,25.</t>
  </si>
  <si>
    <t>SAUD3 está em tendência de alta pelas médias de 21 e 200 dias e vai mantendo sinal de força altista. Acima dos 14,1 pode buscar projeções nos 15,24 ou 17,09. Teria sinal de realização na perda dos 13,67 mirando os 12,25 ou 11,67.</t>
  </si>
  <si>
    <t>BBAS3 está em tendência de baixa pela média de 200 dias, a parece ter completado movimento de repique de alta de curto prazo e pode estar retomando o movimento baixista. Abaixo dos 19,68 pode seguir em queda na direção dos suportes 18,87 ou 18,1. Teria sinal de repique altista fechando acima dos 20,06 mirando resistências em 21,34 ou 22,86.</t>
  </si>
  <si>
    <t>AGRO3 está em clara tendência de baixa pelas médias de 21 e 200 dias e segue em movimento de baixa. Abaixo dos 17,86 pode buscar suportes 17,43 ou 17. Teria sinal de repique altista fechando acima dos 18,11 mirando resistências em 19,25 ou 20,1. O IFR sobrevendido alerta para recuperações se superar 18,11</t>
  </si>
  <si>
    <t>BRKM5 está em tendência de baixa pelas médias de 21 e 200 dias, mas começa a dar sinais de repiques de alta. Acima dos 7,77 teria sinal de repique altista mirando resistências nos 11,93 ou 15,08. Já uma perda dos 6,83 traria de volta o sinal de baixa projetando de 5,25 a 3,67. O IFR sobrevendido alerta para recuperações se superar 7,77</t>
  </si>
  <si>
    <t>AVGO34 está em tendência de alta no longo prazo, teve uma correção no curto prazo, mas pode estar retomando sinal de altas. Acima dos 29,47 pode buscar 35,72 ou 41,05. Abaixo dos 27,09 retomaria sinal de realização mirando suportes em 24,42 ou 21,75.</t>
  </si>
  <si>
    <t>BPAC11 apesar de estar em tendência de baixa no longo prazo pela média de 200 dias, no curto prazo está com sinal de recuperação favorecendo repiques de alta. Acima dos 53,86 pode seguir repique altista na direção resistências nos 56,48 ou 61,26. Caso perca os 52,14 teria sinal de baixa projetando de 48,73 a 46,33. O padrão de volume favorece a alta.</t>
  </si>
  <si>
    <t>CXSE3 está em tendência de alta pelas médias de 21 e 200 dias, mas começa a dar sinal de possível realização. Abaixo dos 19,39 poderia realizar na direção dos suportes 17,26 ou 16,51. Caso supere os 19,66 retomaria sinal de alta com projeções nos 21,14 ou 23,54. O IFR sobrecomprado alerta realizações se perder 19,39.</t>
  </si>
  <si>
    <t>CAML3 está em tendência de baixa pelas médias de 21 e 200 dias, mas começa a dar sinais de repiques de alta. Acima dos 5,03 teria sinal de repique altista mirando resistências nos 5,89 ou 6,56. Já uma perda dos 4,79 traria de volta o sinal de baixa projetando de 4,45 a 4,11.</t>
  </si>
  <si>
    <t>BHIA3 está em tendência de baixa pelas médias de 21 e 200 dias, mas começa a dar sinais de repiques de alta. Acima dos 1,15 teria sinal de repique altista mirando resistências nos 1,49 ou 1,71. Já uma perda dos 1,12 traria de volta o sinal de baixa projetando de 1 a 0,89.</t>
  </si>
  <si>
    <t>CBAV3 está em tendência de alta pelas médias de 21 e 200 dias e vai mantendo sinal de força altista. Acima dos 10,78 pode buscar projeções nos 10,86 ou 10,99. Teria sinal de realização na perda dos 10,65 mirando os 10,6 ou 10,56. O padrão de volume favorece a alta.</t>
  </si>
  <si>
    <t>CEAB3 está em tendência de baixa pelas médias de 21 e 200 dias, mas começa a dar sinais de repiques de alta. Acima dos 10,68 teria sinal de repique altista mirando resistências nos 11,77 ou 13,14. Já uma perda dos 9,54 traria de volta o sinal de baixa projetando de 8,85 a 8,16.</t>
  </si>
  <si>
    <t>CMIG3</t>
  </si>
  <si>
    <t>CMIG3 apesar de estar em tendência de alta no longo prazo pela média de 200 dias, no curto prazo está em realização. Abaixo dos 15,2 pode seguir em baixa no curto prazo mirando suportes em 14,79 ou 14,36. Teria sinal de retomada altista fechando acima dos 16,16 mirando resistências em 17 ou 18,37.</t>
  </si>
  <si>
    <t>CMIG4 está em tendência de baixa pela média de 200 dias, a parece ter completado movimento de repique de alta de curto prazo e pode estar retomando o movimento baixista. Abaixo dos 10,64 pode seguir em queda na direção dos suportes 10,37 ou 10,13. Teria sinal de repique altista fechando acima dos 10,8 mirando resistências em 11,12 ou 11,58.</t>
  </si>
  <si>
    <t>COCA34 está em tendência de alta pelas médias de 21 e 200 dias e vai mantendo sinal de força altista. Acima dos 70,77 pode buscar projeções nos 72,13 ou 76,96. Teria sinal de realização na perda dos 69,51 mirando os 64,3 ou 61,88.</t>
  </si>
  <si>
    <t>COGN3 está em clara tendência de baixa pelas médias de 21 e 200 dias e segue em movimento de baixa. Abaixo dos 2,24 pode buscar suportes 2,12 ou 2. Teria sinal de repique altista fechando acima dos 2,3 mirando resistências em 2,62 ou 2,85.</t>
  </si>
  <si>
    <t>Coinbase Global, Inc</t>
  </si>
  <si>
    <t>C2OI34</t>
  </si>
  <si>
    <t>C2OI34 está em clara tendência de baixa pelas médias de 21 e 200 dias e segue em movimento de baixa. Abaixo dos 30,48 pode buscar suportes 27,92 ou 25,36. Teria sinal de repique altista fechando acima dos 33 mirando resistências em 38,75 ou 43,86.</t>
  </si>
  <si>
    <t>CSMG3 está em tendência de alta pelas médias de 21 e 200 dias, mas começa a dar sinal de possível realização. Abaixo dos 57,36 poderia realizar na direção dos suportes 49,04 ou 45,77. Caso supere os 59,61 retomaria sinal de alta com projeções nos 66,14 ou 76,71.</t>
  </si>
  <si>
    <t>CPLE3 está em tendência de alta pelas médias de 21 e 200 dias e vai mantendo sinal de força altista. Acima dos 15,07 pode buscar projeções nos 15,64 ou 16,57. Teria sinal de realização na perda dos 14,88 mirando os 14,14 ou 13,85.</t>
  </si>
  <si>
    <t>Corning Inc</t>
  </si>
  <si>
    <t>G1LW34</t>
  </si>
  <si>
    <t>G1LW34 está em tendência de alta pelas médias de 21 e 200 dias e vai mantendo sinal de força altista. Acima dos 1109,99 pode buscar projeções nos 1268,82 ou 1525,83. Teria sinal de realização na perda dos 1004,95 mirando os 852,98 ou 773,56. O padrão de volume favorece a alta.</t>
  </si>
  <si>
    <t>CSAN3 está em tendência de baixa pela média de 200 dias, a parece ter completado movimento de repique de alta de curto prazo e pode estar retomando o movimento baixista. Abaixo dos 3,64 pode seguir em queda na direção dos suportes 3,2 ou 2,83. Teria sinal de repique altista fechando acima dos 3,75 mirando resistências em 4,37 ou 5,09.</t>
  </si>
  <si>
    <t>CPFE3 está em tendência de alta pelas médias de 21 e 200 dias e vai mantendo sinal de força altista. Acima dos 45,15 pode buscar projeções nos 46,96 ou 49,9. Teria sinal de realização na perda dos 43,93 mirando os 42,21 ou 41,3.</t>
  </si>
  <si>
    <t>CURY3 está em tendência de alta pelas médias de 21 e 200 dias e vai mantendo sinal de força altista. Acima dos 35,14 pode buscar projeções nos 39,18 ou 45,72. Teria sinal de realização na perda dos 33,85 mirando os 28,6 ou 26,57. O padrão de volume favorece a alta. O IFR sobrecomprado alerta realizações se perder 33,85.</t>
  </si>
  <si>
    <t>CVCB3 está em tendência de baixa pelas médias de 21 e 200 dias, mas começa a dar sinais de repiques de alta. Acima dos 1,44 teria sinal de repique altista mirando resistências nos 1,77 ou 2,12. Já uma perda dos 1,2 traria de volta o sinal de baixa projetando de 1,02 a 0,84.</t>
  </si>
  <si>
    <t>CYRE3 apesar de estar em tendência de baixa no longo prazo pela média de 200 dias, no curto prazo está com sinal de recuperação favorecendo repiques de alta. Acima dos 22,85 pode seguir repique altista na direção resistências nos 24,75 ou 27,84. Caso perca os 21,29 teria sinal de baixa projetando de 19,76 a 18,8. O padrão de volume favorece a alta.</t>
  </si>
  <si>
    <t>CYRE4 apesar de estar em tendência de baixa no longo prazo pela média de 200 dias, no curto prazo está com sinal de recuperação favorecendo repiques de alta. Acima dos 21,02 pode seguir repique altista na direção resistências nos 22,79 ou 25,67. Caso perca os 19,63 teria sinal de baixa projetando de 18,14 a 17,25. O padrão de volume favorece a alta.</t>
  </si>
  <si>
    <t>DASA3 está em clara tendência de baixa pelas médias de 21 e 200 dias e segue em movimento de baixa. Abaixo dos 2,6 pode buscar suportes 2,37 ou 2,15. Teria sinal de repique altista fechando acima dos 2,78 mirando resistências em 3,32 ou 3,76.</t>
  </si>
  <si>
    <t>D1DG34 está em tendência de alta no longo prazo, teve uma correção no curto prazo, mas pode estar retomando sinal de altas. Acima dos 116,59 pode buscar 139,49 ou 157,71. Abaixo dos 114,76 retomaria sinal de realização mirando suportes em 110 ou 100,88.</t>
  </si>
  <si>
    <t>D1EL34 está em tendência de alta pelas médias de 21 e 200 dias e vai mantendo sinal de força altista. Acima dos 2389,95 pode buscar projeções nos 2932,59 ou 3810,65. Teria sinal de realização na perda dos 2189,82 mirando os 1511,89 ou 1240,56. O IFR sobrecomprado alerta realizações se perder 2189,82.</t>
  </si>
  <si>
    <t>DESK3 está em tendência de alta no longo prazo, teve uma correção no curto prazo, mas pode estar retomando sinal de altas. Acima dos 17,63 pode buscar 18,46 ou 19,26. Abaixo dos 17,15 retomaria sinal de realização mirando suportes em 16,74 ou 16,34.</t>
  </si>
  <si>
    <t>DXCO3 apesar de estar em tendência de baixa no longo prazo pela média de 200 dias, no curto prazo está com sinal de recuperação favorecendo repiques de alta. Acima dos 4,99 pode seguir repique altista na direção resistências nos 5,27 ou 5,73. Caso perca os 4,78 teria sinal de baixa projetando de 4,53 a 4,38. O padrão de volume favorece a alta.</t>
  </si>
  <si>
    <t>PNVL3 apesar de estar em tendência de baixa no longo prazo pela média de 200 dias, no curto prazo está com sinal de recuperação favorecendo repiques de alta. Acima dos 11,4 pode seguir repique altista na direção resistências nos 12,04 ou 13,04. Caso perca os 10,87 teria sinal de baixa projetando de 10,41 a 9,9.</t>
  </si>
  <si>
    <t>DIRR3 apesar de estar em tendência de baixa no longo prazo pela média de 200 dias, no curto prazo está com sinal de recuperação favorecendo repiques de alta. Acima dos 14,06 pode seguir repique altista na direção resistências nos 15,22 ou 17,1. Caso perca os 13,61 teria sinal de baixa projetando de 12,18 a 11,59.</t>
  </si>
  <si>
    <t>ECOR3 está em tendência de baixa pelas médias de 21 e 200 dias, mas começa a dar sinais de repiques de alta. Acima dos 7,2 teria sinal de repique altista mirando resistências nos 8,13 ou 9,04. Já uma perda dos 6,65 traria de volta o sinal de baixa projetando de 6,19 a 5,73.</t>
  </si>
  <si>
    <t>LILY34 está em tendência de alta pelas médias de 21 e 200 dias e vai mantendo sinal de força altista. Acima dos 196,53 pode buscar projeções nos 204,19 ou 221,4. Teria sinal de realização na perda dos 191 mirando os 176,34 ou 167,73. O padrão de volume favorece a alta.</t>
  </si>
  <si>
    <t>EMBJ3 apesar de estar em tendência de baixa no longo prazo pela média de 200 dias, no curto prazo está com sinal de recuperação favorecendo repiques de alta. Acima dos 80,66 pode seguir repique altista na direção resistências nos 87,97 ou 99,81. Caso perca os 78,01 teria sinal de baixa projetando de 68,82 a 65,16. O padrão de volume favorece a alta.</t>
  </si>
  <si>
    <t>ENGI11 está em clara tendência de baixa pelas médias de 21 e 200 dias e segue em movimento de baixa. Abaixo dos 45,24 pode buscar suportes 44,01 ou 42,79. Teria sinal de repique altista fechando acima dos 46,59 mirando resistências em 49,2 ou 51,64.</t>
  </si>
  <si>
    <t>ENEV3 está em tendência de alta pelas médias de 21 e 200 dias e vai mantendo sinal de força altista. Acima dos 25,94 pode buscar projeções nos 27,41 ou 29,79. Teria sinal de realização na perda dos 24,97 mirando os 23,56 ou 22,82. O padrão de volume favorece a alta.</t>
  </si>
  <si>
    <t>EGIE3 apesar de estar em tendência de alta no longo prazo pela média de 200 dias, no curto prazo está em realização. Abaixo dos 33,5 pode seguir em baixa no curto prazo mirando suportes em 31,95 ou 30,71. Teria sinal de retomada altista fechando acima dos 34,3 mirando resistências em 35,94 ou 38,4.</t>
  </si>
  <si>
    <t>EQTL3 está em clara tendência de baixa pelas médias de 21 e 200 dias e segue em movimento de baixa. Abaixo dos 37,49 pode buscar suportes 36,39 ou 35,33. Teria sinal de repique altista fechando acima dos 38,29 mirando resistências em 39,81 ou 41,92.</t>
  </si>
  <si>
    <t>EUCA4 está em tendência de alta no longo prazo, teve uma correção no curto prazo, mas pode estar retomando sinal de altas. Acima dos 23,87 pode buscar 28,03 ou 31,08. Abaixo dos 23,09 retomaria sinal de realização mirando suportes em 21,56 ou 20,03.</t>
  </si>
  <si>
    <t>EVEN3 apesar de estar em tendência de baixa no longo prazo pela média de 200 dias, no curto prazo está com sinal de recuperação favorecendo repiques de alta. Acima dos 5,63 pode seguir repique altista na direção resistências nos 5,98 ou 6,44. Caso perca os 5,23 teria sinal de baixa projetando de 4,99 a 4,76. O padrão de volume favorece a alta.</t>
  </si>
  <si>
    <t>Exxon Mobil Corp</t>
  </si>
  <si>
    <t>EXXO34</t>
  </si>
  <si>
    <t>EXXO34 apesar de estar em tendência de alta no longo prazo pela média de 200 dias, no curto prazo está em realização. Abaixo dos 86,56 pode seguir em baixa no curto prazo mirando suportes em 82,61 ou 78,67. Teria sinal de retomada altista fechando acima dos 89,75 mirando resistências em 99,32 ou 107,2.</t>
  </si>
  <si>
    <t>EZTC3 apesar de estar em tendência de baixa no longo prazo pela média de 200 dias, no curto prazo está com sinal de recuperação favorecendo repiques de alta. Acima dos 13,63 pode seguir repique altista na direção resistências nos 14,53 ou 16. Caso perca os 12,84 teria sinal de baixa projetando de 12,16 a 11,7.</t>
  </si>
  <si>
    <t>FESA4 está em clara tendência de baixa pelas médias de 21 e 200 dias e segue em movimento de baixa. Abaixo dos 5,96 pode buscar suportes 5,79 ou 5,63. Teria sinal de repique altista fechando acima dos 6,12 mirando resistências em 6,49 ou 6,81.</t>
  </si>
  <si>
    <t>FLRY3 apesar de estar em tendência de baixa no longo prazo pela média de 200 dias, no curto prazo está com sinal de recuperação favorecendo repiques de alta. Acima dos 15,26 pode seguir repique altista na direção resistências nos 16,4 ou 17,69. Caso perca os 14,93 teria sinal de baixa projetando de 14,31 a 13,66.</t>
  </si>
  <si>
    <t>FRAS3 está em tendência de baixa pelas médias de 21 e 200 dias, mas começa a dar sinais de repiques de alta. Acima dos 20,68 teria sinal de repique altista mirando resistências nos 23,2 ou 25,1. Já uma perda dos 20,12 traria de volta o sinal de baixa projetando de 19,16 a 18,21. O IFR sobrevendido alerta para recuperações se superar 20,68</t>
  </si>
  <si>
    <t>FCXO34 apesar de estar em tendência de alta no longo prazo pela média de 200 dias, no curto prazo está em realização. Abaixo dos 105,78 pode seguir em baixa no curto prazo mirando suportes em 100,8 ou 95,83. Teria sinal de retomada altista fechando acima dos 112,55 mirando resistências em 121,88 ou 131,82.</t>
  </si>
  <si>
    <t>GGBR4 apesar de estar em tendência de alta no longo prazo pela média de 200 dias, no curto prazo está em realização. Abaixo dos 21,21 pode seguir em baixa no curto prazo mirando suportes em 20,14 ou 19,08. Teria sinal de retomada altista fechando acima dos 21,63 mirando resistências em 24,65 ou 26,77. O IFR sobrevendido alerta para recuperações se superar 21,63</t>
  </si>
  <si>
    <t>GOAU4 apesar de estar em tendência de alta no longo prazo pela média de 200 dias, no curto prazo está em realização. Abaixo dos 9,36 pode seguir em baixa no curto prazo mirando suportes em 8,92 ou 8,48. Teria sinal de retomada altista fechando acima dos 9,54 mirando resistências em 10,77 ou 11,64.</t>
  </si>
  <si>
    <t>GGPS3 está em tendência de baixa pelas médias de 21 e 200 dias, mas começa a dar sinais de repiques de alta. Acima dos 11,83 teria sinal de repique altista mirando resistências nos 12,92 ou 14,03. Já uma perda dos 11,52 traria de volta o sinal de baixa projetando de 11,12 a 10,56.</t>
  </si>
  <si>
    <t>GRND3 está em tendência de baixa pelas médias de 21 e 200 dias, mas começa a dar sinais de repiques de alta. Acima dos 3,89 teria sinal de repique altista mirando resistências nos 4,09 ou 4,28. Já uma perda dos 3,77 traria de volta o sinal de baixa projetando de 3,67 a 3,57.</t>
  </si>
  <si>
    <t>GMAT3 está em clara tendência de baixa pelas médias de 21 e 200 dias e segue em movimento de baixa. Abaixo dos 3,72 pode buscar suportes 3,51 ou 3,31. Teria sinal de repique altista fechando acima dos 3,89 mirando resistências em 4,38 ou 4,78.</t>
  </si>
  <si>
    <t>SBFG3 está em tendência de baixa pelas médias de 21 e 200 dias, mas começa a dar sinais de repiques de alta. Acima dos 10,7 teria sinal de repique altista mirando resistências nos 11,85 ou 13,21. Já uma perda dos 9,64 traria de volta o sinal de baixa projetando de 8,95 a 8,27.</t>
  </si>
  <si>
    <t>Helbor</t>
  </si>
  <si>
    <t>HBOR3</t>
  </si>
  <si>
    <t>HBOR3 está em clara tendência de baixa pelas médias de 21 e 200 dias e segue em movimento de baixa. Abaixo dos 2,11 pode buscar suportes 1,97 ou 1,84. Teria sinal de repique altista fechando acima dos 2,26 mirando resistências em 2,54 ou 2,8.</t>
  </si>
  <si>
    <t>HBSA3 apesar de estar em tendência de baixa no longo prazo pela média de 200 dias, no curto prazo está com sinal de recuperação favorecendo repiques de alta. Acima dos 3,67 pode seguir repique altista na direção resistências nos 4,13 ou 4,89. Caso perca os 3,49 teria sinal de baixa projetando de 2,91 a 2,67.</t>
  </si>
  <si>
    <t>HYPE3 está em tendência de baixa pelas médias de 21 e 200 dias, mas começa a dar sinais de repiques de alta. Acima dos 20,99 teria sinal de repique altista mirando resistências nos 23,03 ou 24,97. Já uma perda dos 19,88 traria de volta o sinal de baixa projetando de 18,9 a 17,93.</t>
  </si>
  <si>
    <t>IGTI11 está em tendência de baixa pelas médias de 21 e 200 dias, mas começa a dar sinais de repiques de alta. Acima dos 24,6 teria sinal de repique altista mirando resistências nos 26,63 ou 28,67. Já uma perda dos 24,01 traria de volta o sinal de baixa projetando de 23,32 a 22,29.</t>
  </si>
  <si>
    <t>ITLC34 está em tendência de alta pelas médias de 21 e 200 dias e vai mantendo sinal de força altista. Acima dos 121 pode buscar projeções nos 143,42 ou 179,7. Teria sinal de realização na perda dos 110,99 mirando os 84,72 ou 73,5.</t>
  </si>
  <si>
    <t>INTB3 está em tendência de alta pelas médias de 21 e 200 dias e vai mantendo sinal de força altista. Acima dos 13,76 pode buscar projeções nos 14,27 ou 15,45. Teria sinal de realização na perda dos 13,31 mirando os 12,36 ou 11,76.</t>
  </si>
  <si>
    <t>INBR32 está em tendência de baixa pelas médias de 21 e 200 dias, mas começa a dar sinais de repiques de alta. Acima dos 28,14 teria sinal de repique altista mirando resistências nos 32,99 ou 36,84. Já uma perda dos 26,76 traria de volta o sinal de baixa projetando de 24,83 a 22,9.</t>
  </si>
  <si>
    <t>MYPK3 está em clara tendência de baixa pelas médias de 21 e 200 dias e segue em movimento de baixa. Abaixo dos 8,59 pode buscar suportes 8,29 ou 7,99. Teria sinal de repique altista fechando acima dos 9,08 mirando resistências em 9,56 ou 10,15.</t>
  </si>
  <si>
    <t>RANI3 está em tendência de baixa pelas médias de 21 e 200 dias, mas começa a dar sinais de repiques de alta. Acima dos 7,8 teria sinal de repique altista mirando resistências nos 8,12 ou 8,47. Já uma perda dos 7,55 traria de volta o sinal de baixa projetando de 7,37 a 7,19.</t>
  </si>
  <si>
    <t>IRBR3 está em tendência de alta pelas médias de 21 e 200 dias e vai mantendo sinal de força altista. Acima dos 54,84 pode buscar projeções nos 57,68 ou 62,29. Teria sinal de realização na perda dos 53,75 mirando os 50,23 ou 48,8. O padrão de volume favorece a alta. O IFR sobrecomprado alerta realizações se perder 53,75.</t>
  </si>
  <si>
    <t>ISAE4 está em tendência de alta pelas médias de 21 e 200 dias, mas começa a dar sinal de possível realização. Abaixo dos 27,31 poderia realizar na direção dos suportes 26,57 ou 26,11. Caso supere os 28,04 retomaria sinal de alta com projeções nos 28,94 ou 30,41.</t>
  </si>
  <si>
    <t>ITSA3 está em tendência de alta pelas médias de 21 e 200 dias e vai mantendo sinal de força altista. Acima dos 13,24 pode buscar projeções nos 13,75 ou 14,58. Teria sinal de realização na perda dos 13,02 mirando os 12,41 ou 12,15. O padrão de volume favorece a alta.</t>
  </si>
  <si>
    <t>ITSA4 está em tendência de alta pelas médias de 21 e 200 dias e vai mantendo sinal de força altista. Acima dos 13,17 pode buscar projeções nos 13,74 ou 14,67. Teria sinal de realização na perda dos 12,92 mirando os 12,24 ou 11,95.</t>
  </si>
  <si>
    <t>ITUB3 está em tendência de alta pelas médias de 21 e 200 dias e vai mantendo sinal de força altista. Acima dos 43,7 pode buscar projeções nos 46,43 ou 50,86. Teria sinal de realização na perda dos 42,88 mirando os 39,27 ou 37,9.</t>
  </si>
  <si>
    <t>ITUB4 está em tendência de alta pelas médias de 21 e 200 dias, mas começa a dar sinal de possível realização. Abaixo dos 40,81 poderia realizar na direção dos suportes 38,08 ou 37,02. Caso supere os 41,48 retomaria sinal de alta com projeções nos 43,58 ou 46,98.</t>
  </si>
  <si>
    <t>JALL3 está em clara tendência de baixa pelas médias de 21 e 200 dias e segue em movimento de baixa. Abaixo dos 2,08 pode buscar suportes 1,86 ou 1,64. Teria sinal de repique altista fechando acima dos 2,24 mirando resistências em 2,79 ou 3,22. O IFR sobrevendido alerta para recuperações se superar 2,24</t>
  </si>
  <si>
    <t>JBSS32 apesar de estar em tendência de baixa no longo prazo pela média de 200 dias, no curto prazo está com sinal de recuperação favorecendo repiques de alta. Acima dos 64,24 pode seguir repique altista na direção resistências nos 67,81 ou 72,93. Caso perca os 62,8 teria sinal de baixa projetando de 59,51 a 56,94.</t>
  </si>
  <si>
    <t>JHSF3 está em tendência de alta no longo prazo, teve uma correção no curto prazo, mas pode estar retomando sinal de altas. Acima dos 10,84 pode buscar 11,7 ou 12,53. Abaixo dos 10,35 retomaria sinal de realização mirando suportes em 9,93 ou 9,51.</t>
  </si>
  <si>
    <t>JPMC34 está em tendência de alta pelas médias de 21 e 200 dias e vai mantendo sinal de força altista. Acima dos 174,36 pode buscar projeções nos 190,58 ou 216,83. Teria sinal de realização na perda dos 171,3 mirando os 148,11 ou 139,99. O IFR sobrecomprado alerta realizações se perder 171,3.</t>
  </si>
  <si>
    <t>JSLG3 está em tendência de baixa pelas médias de 21 e 200 dias, mas começa a dar sinais de repiques de alta. Acima dos 5,54 teria sinal de repique altista mirando resistências nos 6,83 ou 7,77. Já uma perda dos 5,3 traria de volta o sinal de baixa projetando de 4,82 a 4,35.</t>
  </si>
  <si>
    <t>KEPL3 apesar de estar em tendência de baixa no longo prazo pela média de 200 dias, no curto prazo está com sinal de recuperação favorecendo repiques de alta. Acima dos 6,71 pode seguir repique altista na direção resistências nos 7,14 ou 7,72. Caso perca os 6,55 teria sinal de baixa projetando de 6,2 a 5,9.</t>
  </si>
  <si>
    <t>K1LA34 está em tendência de alta pelas médias de 21 e 200 dias, mas começa a dar sinal de possível realização. Abaixo dos 306,4 poderia realizar na direção dos suportes 241,58 ou 206,89. Caso supere os 353,82 retomaria sinal de alta com projeções nos 423,18 ou 535,42.</t>
  </si>
  <si>
    <t>KLBN3 está em tendência de baixa pelas médias de 21 e 200 dias, mas começa a dar sinais de repiques de alta. Acima dos 3,38 teria sinal de repique altista mirando resistências nos 3,51 ou 3,63. Já uma perda dos 3,31 traria de volta o sinal de baixa projetando de 3,24 a 3,18.</t>
  </si>
  <si>
    <t>KLBN4 está em clara tendência de baixa pelas médias de 21 e 200 dias e segue em movimento de baixa. Abaixo dos 3,29 pode buscar suportes 3,21 ou 3,14. Teria sinal de repique altista fechando acima dos 3,38 mirando resistências em 3,53 ou 3,67.</t>
  </si>
  <si>
    <t>KLBN11 está em tendência de baixa pelas médias de 21 e 200 dias, mas começa a dar sinais de repiques de alta. Acima dos 16,86 teria sinal de repique altista mirando resistências nos 17,38 ou 17,96. Já uma perda dos 16,44 traria de volta o sinal de baixa projetando de 16,14 a 15,85.</t>
  </si>
  <si>
    <t>L1RC34 está em tendência de alta pelas médias de 21 e 200 dias, mas começa a dar sinal de possível realização. Abaixo dos 42,71 poderia realizar na direção dos suportes 35,34 ou 30,8. Caso supere os 50,01 retomaria sinal de alta com projeções nos 59,07 ou 73,74.</t>
  </si>
  <si>
    <t>LAVV3 apesar de estar em tendência de baixa no longo prazo pela média de 200 dias, no curto prazo está com sinal de recuperação favorecendo repiques de alta. Acima dos 11,27 pode seguir repique altista na direção resistências nos 12,11 ou 13,03. Caso perca os 10,61 teria sinal de baixa projetando de 10,14 a 9,68. O padrão de volume favorece a alta.</t>
  </si>
  <si>
    <t>LIGT3 apesar de estar em tendência de baixa no longo prazo pela média de 200 dias, no curto prazo está com sinal de recuperação favorecendo repiques de alta. Acima dos 3,12 pode seguir repique altista na direção resistências nos 3,55 ou 4,26. Caso perca os 2,87 teria sinal de baixa projetando de 2,41 a 2,19.</t>
  </si>
  <si>
    <t>RENT3 está em tendência de baixa pela média de 200 dias, a parece ter completado movimento de repique de alta de curto prazo e pode estar retomando o movimento baixista. Abaixo dos 41,26 pode seguir em queda na direção dos suportes 39,05 ou 37,24. Teria sinal de repique altista fechando acima dos 42,22 mirando resistências em 44,89 ou 48,49.</t>
  </si>
  <si>
    <t>RENT4 está em tendência de baixa pela média de 200 dias, a parece ter completado movimento de repique de alta de curto prazo e pode estar retomando o movimento baixista. Abaixo dos 39,46 pode seguir em queda na direção dos suportes 37,98 ou 36,32. Teria sinal de repique altista fechando acima dos 40,64 mirando resistências em 43,35 ou 46,66.</t>
  </si>
  <si>
    <t>LOGG3 está em tendência de alta pelas médias de 21 e 200 dias e vai mantendo sinal de força altista. Acima dos 27,39 pode buscar projeções nos 28,63 ou 31,52. Teria sinal de realização na perda dos 26,96 mirando os 23,95 ou 22,5.</t>
  </si>
  <si>
    <t>LREN3 está em tendência de alta no longo prazo, teve uma correção no curto prazo, mas pode estar retomando sinal de altas. Acima dos 14,55 pode buscar 15,79 ou 17,14. Abaixo dos 13,6 retomaria sinal de realização mirando suportes em 12,92 ou 12,24.</t>
  </si>
  <si>
    <t>LWSA3 apesar de estar em tendência de baixa no longo prazo pela média de 200 dias, no curto prazo está com sinal de recuperação favorecendo repiques de alta. Acima dos 3,91 pode seguir repique altista na direção resistências nos 4,15 ou 4,54. Caso perca os 3,72 teria sinal de baixa projetando de 3,52 a 3,39.</t>
  </si>
  <si>
    <t>MDIA3 está em tendência de baixa pelas médias de 21 e 200 dias, mas começa a dar sinais de repiques de alta. Acima dos 17,46 teria sinal de repique altista mirando resistências nos 20,3 ou 22,31. Já uma perda dos 17,04 traria de volta o sinal de baixa projetando de 16,03 a 15,02. O IFR sobrevendido alerta para recuperações se superar 17,46</t>
  </si>
  <si>
    <t>MGLU3 está em clara tendência de baixa pelas médias de 21 e 200 dias e segue em movimento de baixa. Abaixo dos 4,3 pode buscar suportes 3,51 ou 2,73. Teria sinal de repique altista fechando acima dos 4,48 mirando resistências em 6,83 ou 8,39. O IFR sobrevendido alerta para recuperações se superar 4,48</t>
  </si>
  <si>
    <t>POMO3 está em tendência de baixa pelas médias de 21 e 200 dias, mas começa a dar sinais de repiques de alta. Acima dos 5,62 teria sinal de repique altista mirando resistências nos 6,2 ou 6,62. Já uma perda dos 5,51 traria de volta o sinal de baixa projetando de 5,29 a 5,08.</t>
  </si>
  <si>
    <t>POMO4 está em tendência de baixa pelas médias de 21 e 200 dias, mas começa a dar sinais de repiques de alta. Acima dos 5,89 teria sinal de repique altista mirando resistências nos 6,34 ou 6,79. Já uma perda dos 5,6 traria de volta o sinal de baixa projetando de 5,37 a 5,14.</t>
  </si>
  <si>
    <t>MBRF3 está em tendência de baixa pela média de 200 dias, a parece ter completado movimento de repique de alta de curto prazo e pode estar retomando o movimento baixista. Abaixo dos 16,14 pode seguir em queda na direção dos suportes 14,98 ou 14,35. Teria sinal de repique altista fechando acima dos 16,99 mirando resistências em 18,23 ou 20,24.</t>
  </si>
  <si>
    <t>M2RV34 está em tendência de alta pelas médias de 21 e 200 dias e vai mantendo sinal de força altista. Acima dos 149,18 pode buscar projeções nos 171,15 ou 216,15. Teria sinal de realização na perda dos 137,1 mirando os 98,33 ou 75,82. O padrão de volume favorece a alta.</t>
  </si>
  <si>
    <t>MATD3 está em tendência de baixa pelas médias de 21 e 200 dias, mas começa a dar sinais de repiques de alta. Acima dos 4,91 teria sinal de repique altista mirando resistências nos 5,4 ou 5,83. Já uma perda dos 4,69 traria de volta o sinal de baixa projetando de 4,47 a 4,25.</t>
  </si>
  <si>
    <t>CASH3 está em clara tendência de baixa pelas médias de 21 e 200 dias e segue em movimento de baixa. Abaixo dos 3,85 pode buscar suportes 3,6 ou 3,3. Teria sinal de repique altista fechando acima dos 4,19 mirando resistências em 4,57 ou 5,16.</t>
  </si>
  <si>
    <t>Melnick</t>
  </si>
  <si>
    <t>MELK3</t>
  </si>
  <si>
    <t>MELK3 está em tendência de baixa pelas médias de 21 e 200 dias, mas começa a dar sinais de repiques de alta. Acima dos 3,19 teria sinal de repique altista mirando resistências nos 3,35 ou 3,49. Já uma perda dos 3,12 traria de volta o sinal de baixa projetando de 3,04 a 2,97.</t>
  </si>
  <si>
    <t>MELI34 apesar de estar em tendência de baixa no longo prazo pela média de 200 dias, no curto prazo está com sinal de recuperação favorecendo repiques de alta. Acima dos 72,94 pode seguir repique altista na direção resistências nos 76,98 ou 83,52. Caso perca os 66,4 teria sinal de baixa projetando de 64,37 a 62,35. O padrão de volume favorece a alta.</t>
  </si>
  <si>
    <t>BMEB4 está em tendência de alta no longo prazo, teve uma correção no curto prazo, mas pode estar retomando sinal de altas. Acima dos 68,8 pode buscar 85,85 ou 98,25. Abaixo dos 65,77 retomaria sinal de realização mirando suportes em 59,56 ou 53,36.</t>
  </si>
  <si>
    <t>M1TA34 está em clara tendência de baixa pelas médias de 21 e 200 dias e segue em movimento de baixa. Abaixo dos 101,85 pode buscar suportes 97,5 ou 93,15. Teria sinal de repique altista fechando acima dos 105,72 mirando resistências em 115,92 ou 124,61.</t>
  </si>
  <si>
    <t>LEVE3 apesar de estar em tendência de alta no longo prazo pela média de 200 dias, no curto prazo está em realização. Abaixo dos 32,62 pode seguir em baixa no curto prazo mirando suportes em 31,7 ou 30,91. Teria sinal de retomada altista fechando acima dos 32,92 mirando resistências em 34,23 ou 35,79.</t>
  </si>
  <si>
    <t>MUTC34 está em tendência de alta pelas médias de 21 e 200 dias e vai mantendo sinal de força altista. Acima dos 947,88 pode buscar projeções nos 1037,96 ou 1222,16. Teria sinal de realização na perda dos 860 mirando os 739,89 ou 647,78. O padrão de volume favorece a alta.</t>
  </si>
  <si>
    <t>MSFT34 está em clara tendência de baixa pelas médias de 21 e 200 dias e segue em movimento de baixa. Abaixo dos 78,74 pode buscar suportes 72,8 ou 66,87. Teria sinal de repique altista fechando acima dos 82,1 mirando resistências em 97,94 ou 109,8.</t>
  </si>
  <si>
    <t>MILS3 está em tendência de alta pelas médias de 21 e 200 dias e vai mantendo sinal de força altista. Acima dos 15,41 pode buscar projeções nos 15,66 ou 16,08. Teria sinal de realização na perda dos 15,3 mirando os 14,99 ou 14,86. O IFR sobrecomprado alerta realizações se perder 15,3.</t>
  </si>
  <si>
    <t>BEEF3 está em clara tendência de baixa pelas médias de 21 e 200 dias e segue em movimento de baixa. Abaixo dos 3,41 pode buscar suportes 3,17 ou 2,94. Teria sinal de repique altista fechando acima dos 3,67 mirando resistências em 4,16 ou 4,62.</t>
  </si>
  <si>
    <t>MTRE3 está em clara tendência de baixa pelas médias de 21 e 200 dias e segue em movimento de baixa. Abaixo dos 3,26 pode buscar suportes 3,13 ou 3,01. Teria sinal de repique altista fechando acima dos 3,31 mirando resistências em 3,65 ou 3,89.</t>
  </si>
  <si>
    <t>MOTV3 apesar de estar em tendência de baixa no longo prazo pela média de 200 dias, no curto prazo está com sinal de recuperação favorecendo repiques de alta. Acima dos 14,39 pode seguir repique altista na direção resistências nos 14,81 ou 15,59. Caso perca os 14,09 teria sinal de baixa projetando de 13,54 a 13,14. O padrão de volume favorece a alta.</t>
  </si>
  <si>
    <t>MDNE3 está em tendência de alta pelas médias de 21 e 200 dias e vai mantendo sinal de força altista. Acima dos 28,92 pode buscar projeções nos 31,05 ou 34,51. Teria sinal de realização na perda dos 27,19 mirando os 25,46 ou 24,39. O padrão de volume favorece a alta.</t>
  </si>
  <si>
    <t>MOVI3 está em tendência de baixa pela média de 200 dias, a parece ter completado movimento de repique de alta de curto prazo e pode estar retomando o movimento baixista. Abaixo dos 9,46 pode seguir em queda na direção dos suportes 8,73 ou 8,22. Teria sinal de repique altista fechando acima dos 9,69 mirando resistências em 10,36 ou 11,36.</t>
  </si>
  <si>
    <t>MRVE3 está em tendência de baixa pelas médias de 21 e 200 dias, mas começa a dar sinais de repiques de alta. Acima dos 5,06 teria sinal de repique altista mirando resistências nos 6,34 ou 7,27. Já uma perda dos 4,83 traria de volta o sinal de baixa projetando de 4,36 a 3,89.</t>
  </si>
  <si>
    <t>MLAS3 está em tendência de alta pelas médias de 21 e 200 dias, mas começa a dar sinal de possível realização. Abaixo dos 1,67 poderia realizar na direção dos suportes 1,48 ou 1,36. Caso supere os 1,75 retomaria sinal de alta com projeções nos 1,86 ou 2,09.</t>
  </si>
  <si>
    <t>MULT3 apesar de estar em tendência de baixa no longo prazo pela média de 200 dias, no curto prazo está com sinal de recuperação favorecendo repiques de alta. Acima dos 28,95 pode seguir repique altista na direção resistências nos 30,48 ou 32,31. Caso perca os 28,45 teria sinal de baixa projetando de 27,51 a 26,59.</t>
  </si>
  <si>
    <t>NATU3 está em tendência de baixa pelas médias de 21 e 200 dias, mas começa a dar sinais de repiques de alta. Acima dos 7,9 teria sinal de repique altista mirando resistências nos 10,56 ou 12,53. Já uma perda dos 7,36 traria de volta o sinal de baixa projetando de 6,37 a 5,38. O IFR sobrevendido alerta para recuperações se superar 7,9</t>
  </si>
  <si>
    <t>NFLX34 está em clara tendência de baixa pelas médias de 21 e 200 dias e segue em movimento de baixa. Abaixo dos 7,38 pode buscar suportes 6,89 ou 6,4. Teria sinal de repique altista fechando acima dos 7,63 mirando resistências em 8,96 ou 9,93. O IFR sobrevendido alerta para recuperações se superar 7,63</t>
  </si>
  <si>
    <t>ROXO34 apesar de estar em tendência de baixa no longo prazo pela média de 200 dias, no curto prazo está com sinal de recuperação favorecendo repiques de alta. Acima dos 11,39 pode seguir repique altista na direção resistências nos 12,57 ou 14,49. Caso perca os 10,81 teria sinal de baixa projetando de 9,47 a 8,87.</t>
  </si>
  <si>
    <t>NVDC34 apesar de estar em tendência de alta no longo prazo pela média de 200 dias, no curto prazo está em realização. Abaixo dos 21,3 pode seguir em baixa no curto prazo mirando suportes em 20,38 ou 19,47. Teria sinal de retomada altista fechando acima dos 21,87 mirando resistências em 24,26 ou 26,08.</t>
  </si>
  <si>
    <t>OPCT3 está em tendência de alta pelas médias de 21 e 200 dias e vai mantendo sinal de força altista. Acima dos 10,4 pode buscar projeções nos 10,87 ou 11,55. Teria sinal de realização na perda dos 9,76 mirando os 9,41 ou 9,07. O padrão de volume favorece a alta.</t>
  </si>
  <si>
    <t>ONCO3 apesar de estar em tendência de baixa no longo prazo pela média de 200 dias, no curto prazo está com sinal de recuperação favorecendo repiques de alta. Acima dos 1,39 pode seguir repique altista na direção resistências nos 1,84 ou 2,32. Caso perca os 1,32 teria sinal de baixa projetando de 1,05 a 0,8.</t>
  </si>
  <si>
    <t>ORCL34 está em clara tendência de baixa pelas médias de 21 e 200 dias e segue em movimento de baixa. Abaixo dos 135 pode buscar suportes 112,11 ou 89,23. Teria sinal de repique altista fechando acima dos 143,67 mirando resistências em 209,06 ou 254,82. O IFR sobrevendido alerta para recuperações se superar 143,67</t>
  </si>
  <si>
    <t>Oranjebtc</t>
  </si>
  <si>
    <t>OBTC3</t>
  </si>
  <si>
    <t>OBTC3 está em clara tendência de baixa pelas médias de 21 e 200 dias e segue em movimento de baixa. Abaixo dos 5,71 pode buscar suportes 5,28 ou 4,86. Teria sinal de repique altista fechando acima dos 6,24 mirando resistências em 7,08 ou 7,92.</t>
  </si>
  <si>
    <t>ORVR3 está em tendência de alta pelas médias de 21 e 200 dias e vai mantendo sinal de força altista. Acima dos 77,67 pode buscar projeções nos 81,88 ou 86,49. Teria sinal de realização na perda dos 74,42 mirando os 72,11 ou 69,8.</t>
  </si>
  <si>
    <t>PCAR3 apesar de estar em tendência de baixa no longo prazo pela média de 200 dias, no curto prazo está com sinal de recuperação favorecendo repiques de alta. Acima dos 2,17 pode seguir repique altista na direção resistências nos 2,64 ou 3,41. Caso perca os 2,04 teria sinal de baixa projetando de 1,4 a 1,16.</t>
  </si>
  <si>
    <t>PGMN3 está em tendência de baixa pelas médias de 21 e 200 dias, mas começa a dar sinais de repiques de alta. Acima dos 3,8 teria sinal de repique altista mirando resistências nos 4,61 ou 5,22. Já uma perda dos 3,61 traria de volta o sinal de baixa projetando de 3,3 a 2,99.</t>
  </si>
  <si>
    <t>P2LT34 está em clara tendência de baixa pelas médias de 21 e 200 dias e segue em movimento de baixa. Abaixo dos 195 pode buscar suportes 170,69 ou 146,39. Teria sinal de repique altista fechando acima dos 204,44 mirando resistências em 273,65 ou 322,25. O IFR sobrevendido alerta para recuperações se superar 204,44</t>
  </si>
  <si>
    <t>PETR3 apesar de estar em tendência de alta no longo prazo pela média de 200 dias, no curto prazo está em realização. Abaixo dos 41,81 pode seguir em baixa no curto prazo mirando suportes em 39,94 ou 38,07. Teria sinal de retomada altista fechando acima dos 43,41 mirando resistências em 47,86 ou 51,59. O IFR sobrevendido alerta para recuperações se superar 43,41</t>
  </si>
  <si>
    <t>PETR4 apesar de estar em tendência de alta no longo prazo pela média de 200 dias, no curto prazo está em realização. Abaixo dos 37,41 pode seguir em baixa no curto prazo mirando suportes em 35,84 ou 34,28. Teria sinal de retomada altista fechando acima dos 38,98 mirando resistências em 42,47 ou 45,59. O IFR sobrevendido alerta para recuperações se superar 38,98</t>
  </si>
  <si>
    <t>RECV3 está em clara tendência de baixa pelas médias de 21 e 200 dias e segue em movimento de baixa. Abaixo dos 9,79 pode buscar suportes 9,1 ou 8,41. Teria sinal de repique altista fechando acima dos 10,08 mirando resistências em 12,02 ou 13,39.</t>
  </si>
  <si>
    <t>PRIO3 apesar de estar em tendência de alta no longo prazo pela média de 200 dias, no curto prazo está em realização. Abaixo dos 53,59 pode seguir em baixa no curto prazo mirando suportes em 50,26 ou 46,94. Teria sinal de retomada altista fechando acima dos 55,48 mirando resistências em 64,34 ou 70,98. O IFR sobrevendido alerta para recuperações se superar 55,48</t>
  </si>
  <si>
    <t>AUAU3 está em clara tendência de baixa pelas médias de 21 e 200 dias e segue em movimento de baixa. Abaixo dos 3,05 pode buscar suportes 2,92 ou 2,79. Teria sinal de repique altista fechando acima dos 3,2 mirando resistências em 3,46 ou 3,71.</t>
  </si>
  <si>
    <t>PINE4 apesar de estar em tendência de alta no longo prazo pela média de 200 dias, no curto prazo está em realização. Abaixo dos 12,11 pode seguir em baixa no curto prazo mirando suportes em 10,96 ou 9,81. Teria sinal de retomada altista fechando acima dos 13,07 mirando resistências em 15,83 ou 18,12.</t>
  </si>
  <si>
    <t>PLPL3 está em tendência de baixa pelas médias de 21 e 200 dias, mas começa a dar sinais de repiques de alta. Acima dos 8,62 teria sinal de repique altista mirando resistências nos 9,79 ou 11,02. Já uma perda dos 7,79 traria de volta o sinal de baixa projetando de 7,17 a 6,55.</t>
  </si>
  <si>
    <t>PSSA3 está em tendência de alta pelas médias de 21 e 200 dias e vai mantendo sinal de força altista. Acima dos 53 pode buscar projeções nos 56,64 ou 62,53. Teria sinal de realização na perda dos 51,66 mirando os 47,11 ou 45,28. O IFR sobrecomprado alerta realizações se perder 51,66.</t>
  </si>
  <si>
    <t>POSI3 apesar de estar em tendência de baixa no longo prazo pela média de 200 dias, no curto prazo está com sinal de recuperação favorecendo repiques de alta. Acima dos 3,96 pode seguir repique altista na direção resistências nos 4,24 ou 4,82. Caso perca os 3,85 teria sinal de baixa projetando de 3,3 a 3.</t>
  </si>
  <si>
    <t>PRNR3 está em tendência de baixa pelas médias de 21 e 200 dias, mas começa a dar sinais de repiques de alta. Acima dos 17,74 teria sinal de repique altista mirando resistências nos 19,41 ou 20,8. Já uma perda dos 17,15 traria de volta o sinal de baixa projetando de 16,45 a 15,75.</t>
  </si>
  <si>
    <t>QCOM34 apesar de estar em tendência de alta no longo prazo pela média de 200 dias, no curto prazo está em realização. Abaixo dos 82,16 pode seguir em baixa no curto prazo mirando suportes em 73,64 ou 65,13. Teria sinal de retomada altista fechando acima dos 89,59 mirando resistências em 109,71 ou 126,73.</t>
  </si>
  <si>
    <t>QUAL3 está em tendência de baixa pela média de 200 dias, a parece ter completado movimento de repique de alta de curto prazo e pode estar retomando o movimento baixista. Abaixo dos 1,84 pode seguir em queda na direção dos suportes 1,49 ou 1,35. Teria sinal de repique altista fechando acima dos 1,94 mirando resistências em 2,21 ou 2,66.</t>
  </si>
  <si>
    <t>LJQQ3 está em tendência de baixa pela média de 200 dias, a parece ter completado movimento de repique de alta de curto prazo e pode estar retomando o movimento baixista. Abaixo dos 1,35 pode seguir em queda na direção dos suportes 1,22 ou 1,13. Teria sinal de repique altista fechando acima dos 1,39 mirando resistências em 1,5 ou 1,67.</t>
  </si>
  <si>
    <t>RADL3 está em tendência de baixa pelas médias de 21 e 200 dias, mas começa a dar sinais de repiques de alta. Acima dos 17,34 teria sinal de repique altista mirando resistências nos 19,43 ou 21,41. Já uma perda dos 16,21 traria de volta o sinal de baixa projetando de 15,21 a 14,22.</t>
  </si>
  <si>
    <t>RAIZ4 está em tendência de baixa pela média de 200 dias, a parece ter completado movimento de repique de alta de curto prazo e pode estar retomando o movimento baixista. Abaixo dos 0,42 pode seguir em queda na direção dos suportes 0,33 ou 0,26. Teria sinal de repique altista fechando acima dos 0,44 mirando resistências em 0,55 ou 0,68.</t>
  </si>
  <si>
    <t>RAPT4 está em clara tendência de baixa pelas médias de 21 e 200 dias e segue em movimento de baixa. Abaixo dos 4,18 pode buscar suportes 3,84 ou 3,5. Teria sinal de repique altista fechando acima dos 4,4 mirando resistências em 5,27 ou 5,94. O IFR sobrevendido alerta para recuperações se superar 4,4</t>
  </si>
  <si>
    <t>RCSL4 apesar de estar em tendência de baixa no longo prazo pela média de 200 dias, no curto prazo está com sinal de recuperação favorecendo repiques de alta. Acima dos 0,69 pode seguir repique altista na direção resistências nos 0,83 ou 1,07. Caso perca os 0,56 teria sinal de baixa projetando de 0,45 a 0,37. O padrão de volume favorece a alta. O IFR sobrecomprado alerta realizações se perder 0,56.</t>
  </si>
  <si>
    <t>Rede D Or</t>
  </si>
  <si>
    <t>RDOR3 está em tendência de baixa pela média de 200 dias, a parece ter completado movimento de repique de alta de curto prazo e pode estar retomando o movimento baixista. Abaixo dos 33,85 pode seguir em queda na direção dos suportes 32,34 ou 31,31. Teria sinal de repique altista fechando acima dos 35,65 mirando resistências em 37,69 ou 41.</t>
  </si>
  <si>
    <t>RIAA3 está em tendência de alta pelas médias de 21 e 200 dias e vai mantendo sinal de força altista. Acima dos 9,12 pode buscar projeções nos 9,48 ou 10,29. Teria sinal de realização na perda dos 8,7 mirando os 8,16 ou 7,75. O padrão de volume favorece a alta.</t>
  </si>
  <si>
    <t>RAIL3 está em tendência de baixa pelas médias de 21 e 200 dias, mas começa a dar sinais de repiques de alta. Acima dos 13,12 teria sinal de repique altista mirando resistências nos 14,45 ou 15,86. Já uma perda dos 12,72 traria de volta o sinal de baixa projetando de 12,16 a 11,45.</t>
  </si>
  <si>
    <t>SBSP3 está em tendência de alta pelas médias de 21 e 200 dias e vai mantendo sinal de força altista. Acima dos 29,18 pode buscar projeções nos 30,7 ou 33,17. Teria sinal de realização na perda dos 28,05 mirando os 26,71 ou 25,94. O padrão de volume favorece a alta.</t>
  </si>
  <si>
    <t>SAPR4 está em clara tendência de baixa pelas médias de 21 e 200 dias e segue em movimento de baixa. Abaixo dos 7,06 pode buscar suportes 6,88 ou 6,7. Teria sinal de repique altista fechando acima dos 7,44 mirando resistências em 7,63 ou 7,98.</t>
  </si>
  <si>
    <t>SAPR11 está em clara tendência de baixa pelas médias de 21 e 200 dias e segue em movimento de baixa. Abaixo dos 36,1 pode buscar suportes 35,14 ou 34,18. Teria sinal de repique altista fechando acima dos 39,2 mirando resistências em 41,11 ou 44,21.</t>
  </si>
  <si>
    <t>SANB3</t>
  </si>
  <si>
    <t>SANB3 está em clara tendência de baixa pelas médias de 21 e 200 dias e segue em movimento de baixa. Abaixo dos 12,66 pode buscar suportes 12,39 ou 12,12. Teria sinal de repique altista fechando acima dos 12,9 mirando resistências em 13,53 ou 14,06.</t>
  </si>
  <si>
    <t>SANB4 está em clara tendência de baixa pelas médias de 21 e 200 dias e segue em movimento de baixa. Abaixo dos 13,77 pode buscar suportes 13,57 ou 13,38. Teria sinal de repique altista fechando acima dos 14 mirando resistências em 14,39 ou 14,77.</t>
  </si>
  <si>
    <t>SANB11 está em clara tendência de baixa pelas médias de 21 e 200 dias e segue em movimento de baixa. Abaixo dos 26,38 pode buscar suportes 25,94 ou 25,5. Teria sinal de repique altista fechando acima dos 26,93 mirando resistências em 27,79 ou 28,66. O IFR sobrevendido alerta para recuperações se superar 26,93</t>
  </si>
  <si>
    <t>SMTO3 está em clara tendência de baixa pelas médias de 21 e 200 dias e segue em movimento de baixa. Abaixo dos 14,41 pode buscar suportes 13,35 ou 12,29. Teria sinal de repique altista fechando acima dos 14,94 mirando resistências em 17,84 ou 19,95. O IFR sobrevendido alerta para recuperações se superar 14,94</t>
  </si>
  <si>
    <t>S1TX34 está em tendência de alta pelas médias de 21 e 200 dias, mas começa a dar sinal de possível realização. Abaixo dos 4973,4 poderia realizar na direção dos suportes 4186,64 ou 3655,67. Caso supere os 5904,98 retomaria sinal de alta com projeções nos 6966,91 ou 8685,25.</t>
  </si>
  <si>
    <t>SEER3 apesar de estar em tendência de alta no longo prazo pela média de 200 dias, no curto prazo está em realização. Abaixo dos 10,52 pode seguir em baixa no curto prazo mirando suportes em 10,05 ou 9,59. Teria sinal de retomada altista fechando acima dos 11,17 mirando resistências em 12,01 ou 12,93.</t>
  </si>
  <si>
    <t>Servicenow, Inc</t>
  </si>
  <si>
    <t>N1OW34</t>
  </si>
  <si>
    <t>N1OW34 apesar de estar em tendência de baixa no longo prazo pela média de 200 dias, no curto prazo está com sinal de recuperação favorecendo repiques de alta. Acima dos 11,33 pode seguir repique altista na direção resistências nos 14,03 ou 16,89. Caso perca os 9,4 teria sinal de baixa projetando de 7,96 a 6,53.</t>
  </si>
  <si>
    <t>CSNA3 está em clara tendência de baixa pelas médias de 21 e 200 dias e segue em movimento de baixa. Abaixo dos 5,01 pode buscar suportes 4,3 ou 3,59. Teria sinal de repique altista fechando acima dos 5,26 mirando resistências em 7,3 ou 8,71. O IFR sobrevendido alerta para recuperações se superar 5,26</t>
  </si>
  <si>
    <t>SIMH3 está em clara tendência de baixa pelas médias de 21 e 200 dias e segue em movimento de baixa. Abaixo dos 7,3 pode buscar suportes 6,68 ou 6,07. Teria sinal de repique altista fechando acima dos 7,8 mirando resistências em 9,29 ou 10,51.</t>
  </si>
  <si>
    <t>SLCE3 está em clara tendência de baixa pelas médias de 21 e 200 dias e segue em movimento de baixa. Abaixo dos 13,31 pode buscar suportes 12,41 ou 11,51. Teria sinal de repique altista fechando acima dos 13,59 mirando resistências em 16,22 ou 18,01. O IFR sobrevendido alerta para recuperações se superar 13,59</t>
  </si>
  <si>
    <t>SMFT3 está em tendência de baixa pela média de 200 dias, a parece ter completado movimento de repique de alta de curto prazo e pode estar retomando o movimento baixista. Abaixo dos 18,68 pode seguir em queda na direção dos suportes 17,86 ou 17,31. Teria sinal de repique altista fechando acima dos 19,62 mirando resistências em 20,7 ou 22,46.</t>
  </si>
  <si>
    <t>Snowflake Inc</t>
  </si>
  <si>
    <t>S2NW34</t>
  </si>
  <si>
    <t>S2NW34 apesar de estar em tendência de alta no longo prazo pela média de 200 dias, no curto prazo está em realização. Abaixo dos 29,16 pode seguir em baixa no curto prazo mirando suportes em 21,89 ou 17,56. Teria sinal de retomada altista fechando acima dos 30,33 mirando resistências em 35,89 ou 44,54.</t>
  </si>
  <si>
    <t>STOC34 apesar de estar em tendência de baixa no longo prazo pela média de 200 dias, no curto prazo está com sinal de recuperação favorecendo repiques de alta. Acima dos 59,81 pode seguir repique altista na direção resistências nos 64,25 ou 71,44. Caso perca os 55,9 teria sinal de baixa projetando de 52,62 a 50,39. O padrão de volume favorece a alta.</t>
  </si>
  <si>
    <t>M2ST34 está em clara tendência de baixa pelas médias de 21 e 200 dias e segue em movimento de baixa. Abaixo dos 6,87 pode buscar suportes 5,37 ou 3,88. Teria sinal de repique altista fechando acima dos 7,77 mirando resistências em 11,7 ou 14,68. O IFR sobrevendido alerta para recuperações se superar 7,77</t>
  </si>
  <si>
    <t>SUZB3 apesar de estar em tendência de baixa no longo prazo pela média de 200 dias, no curto prazo está com sinal de recuperação favorecendo repiques de alta. Acima dos 42,2 pode seguir repique altista na direção resistências nos 44,37 ou 46,96. Caso perca os 41,32 teria sinal de baixa projetando de 40,17 a 38,87. O padrão de volume favorece a alta.</t>
  </si>
  <si>
    <t>SYNE3 apesar de estar em tendência de baixa no longo prazo pela média de 200 dias, no curto prazo está com sinal de recuperação favorecendo repiques de alta. Acima dos 4,24 pode seguir repique altista na direção resistências nos 4,72 ou 5,51. Caso perca os 4,09 teria sinal de baixa projetando de 3,45 a 3,2. O padrão de volume favorece a alta. O IFR sobrecomprado alerta realizações se perder 4,09.</t>
  </si>
  <si>
    <t>TAEE4 está em tendência de alta pelas médias de 21 e 200 dias, mas começa a dar sinal de possível realização. Abaixo dos 13,25 poderia realizar na direção dos suportes 12,91 ou 12,69. Caso supere os 13,6 retomaria sinal de alta com projeções nos 14,02 ou 14,71.</t>
  </si>
  <si>
    <t>TAEE11 está em tendência de alta pelas médias de 21 e 200 dias, mas começa a dar sinal de possível realização. Abaixo dos 39,52 poderia realizar na direção dos suportes 38,48 ou 37,84. Caso supere os 40,52 retomaria sinal de alta com projeções nos 41,78 ou 43,82.</t>
  </si>
  <si>
    <t>TSMC34 está em tendência de alta pelas médias de 21 e 200 dias e vai mantendo sinal de força altista. Acima dos 288,94 pode buscar projeções nos 307,86 ou 336,08. Teria sinal de realização na perda dos 281,71 mirando os 262,19 ou 248,07.</t>
  </si>
  <si>
    <t>TASA4 está em tendência de alta pelas médias de 21 e 200 dias, mas começa a dar sinal de possível realização. Abaixo dos 4,91 poderia realizar na direção dos suportes 4,06 ou 3,71. Caso supere os 5,18 retomaria sinal de alta com projeções nos 5,87 ou 6,99.</t>
  </si>
  <si>
    <t>TGMA3 está em tendência de baixa pelas médias de 21 e 200 dias, mas começa a dar sinais de repiques de alta. Acima dos 31,03 teria sinal de repique altista mirando resistências nos 32,38 ou 34,19. Já uma perda dos 29,44 traria de volta o sinal de baixa projetando de 28,53 a 27,62.</t>
  </si>
  <si>
    <t>VIVT3 está em tendência de baixa pela média de 200 dias, a parece ter completado movimento de repique de alta de curto prazo e pode estar retomando o movimento baixista. Abaixo dos 34,06 pode seguir em queda na direção dos suportes 32,2 ou 31,4. Teria sinal de repique altista fechando acima dos 34,78 mirando resistências em 36,37 ou 38,95.</t>
  </si>
  <si>
    <t>TEND3 está em tendência de alta pelas médias de 21 e 200 dias e vai mantendo sinal de força altista. Acima dos 36,32 pode buscar projeções nos 40,33 ou 46,83. Teria sinal de realização na perda dos 34,6 mirando os 29,82 ou 27,81. O padrão de volume favorece a alta. O IFR sobrecomprado alerta realizações se perder 34,6.</t>
  </si>
  <si>
    <t>TSLA34 está em clara tendência de baixa pelas médias de 21 e 200 dias e segue em movimento de baixa. Abaixo dos 60,69 pode buscar suportes 57,68 ou 54,68. Teria sinal de repique altista fechando acima dos 62,55 mirando resistências em 70,4 ou 76,4.</t>
  </si>
  <si>
    <t>GSGI34 está em tendência de alta pelas médias de 21 e 200 dias, mas começa a dar sinal de possível realização. Abaixo dos 185,37 poderia realizar na direção dos suportes 163,55 ou 154,45. Caso supere os 192,99 retomaria sinal de alta com projeções nos 211,18 ou 240,62.</t>
  </si>
  <si>
    <t>TIMS3 está em tendência de baixa pela média de 200 dias, a parece ter completado movimento de repique de alta de curto prazo e pode estar retomando o movimento baixista. Abaixo dos 21,92 pode seguir em queda na direção dos suportes 20,91 ou 20,34. Teria sinal de repique altista fechando acima dos 22,73 mirando resistências em 23,85 ou 25,67.</t>
  </si>
  <si>
    <t>TOTS3 está em clara tendência de baixa pelas médias de 21 e 200 dias e segue em movimento de baixa. Abaixo dos 26,8 pode buscar suportes 24,3 ou 21,8. Teria sinal de repique altista fechando acima dos 28,03 mirando resistências em 34,88 ou 39,87.</t>
  </si>
  <si>
    <t>TFCO4 apesar de estar em tendência de baixa no longo prazo pela média de 200 dias, no curto prazo está com sinal de recuperação favorecendo repiques de alta. Acima dos 15,48 pode seguir repique altista na direção resistências nos 16,17 ou 17,44. Caso perca os 14,94 teria sinal de baixa projetando de 14,1 a 13,46.</t>
  </si>
  <si>
    <t>Trisul</t>
  </si>
  <si>
    <t>TRIS3</t>
  </si>
  <si>
    <t>TRIS3 apesar de estar em tendência de baixa no longo prazo pela média de 200 dias, no curto prazo está com sinal de recuperação favorecendo repiques de alta. Acima dos 4,15 pode seguir repique altista na direção resistências nos 4,55 ou 4,98. Caso perca os 3,85 teria sinal de baixa projetando de 3,63 a 3,41. O padrão de volume favorece a alta.</t>
  </si>
  <si>
    <t>TUPY3 está em tendência de alta pelas médias de 21 e 200 dias, mas começa a dar sinal de possível realização. Abaixo dos 14,18 poderia realizar na direção dos suportes 12,32 ou 11,49. Caso supere os 14,99 retomaria sinal de alta com projeções nos 16,64 ou 19,31.</t>
  </si>
  <si>
    <t>U1BE34 apesar de estar em tendência de baixa no longo prazo pela média de 200 dias, no curto prazo está com sinal de recuperação favorecendo repiques de alta. Acima dos 98,31 pode seguir repique altista na direção resistências nos 106,04 ou 118,55. Caso perca os 91,09 teria sinal de baixa projetando de 85,8 a 81,93.</t>
  </si>
  <si>
    <t>UGPA3 apesar de estar em tendência de alta no longo prazo pela média de 200 dias, no curto prazo está em realização. Abaixo dos 25,19 pode seguir em baixa no curto prazo mirando suportes em 23,51 ou 22,11. Teria sinal de retomada altista fechando acima dos 25,67 mirando resistências em 28,03 ou 30,82.</t>
  </si>
  <si>
    <t>FIQE3 apesar de estar em tendência de alta no longo prazo pela média de 200 dias, no curto prazo está em realização. Abaixo dos 5,65 pode seguir em baixa no curto prazo mirando suportes em 5,31 ou 4,98. Teria sinal de retomada altista fechando acima dos 5,86 mirando resistências em 6,72 ou 7,38.</t>
  </si>
  <si>
    <t>UNIP6 está em clara tendência de baixa pelas médias de 21 e 200 dias e segue em movimento de baixa. Abaixo dos 58,19 pode buscar suportes 56,55 ou 54,91. Teria sinal de repique altista fechando acima dos 60,22 mirando resistências em 63,49 ou 66,76.</t>
  </si>
  <si>
    <t>USIM3 apesar de estar em tendência de alta no longo prazo pela média de 200 dias, no curto prazo está em realização. Abaixo dos 7,75 pode seguir em baixa no curto prazo mirando suportes em 6,76 ou 5,77. Teria sinal de retomada altista fechando acima dos 7,98 mirando resistências em 10,95 ou 12,92. O IFR sobrevendido alerta para recuperações se superar 7,98</t>
  </si>
  <si>
    <t>USIM5 está em tendência de alta no longo prazo, teve uma correção no curto prazo, mas pode estar retomando sinal de altas. Acima dos 8,83 pode buscar 12,18 ou 14,42. Abaixo dos 8,55 retomaria sinal de realização mirando suportes em 7,42 ou 6,3. O IFR sobrevendido alerta para recuperações se superar 8,83</t>
  </si>
  <si>
    <t>VALE3 apesar de estar em tendência de alta no longo prazo pela média de 200 dias, no curto prazo está em realização. Abaixo dos 76,83 pode seguir em baixa no curto prazo mirando suportes em 74,28 ou 71,73. Teria sinal de retomada altista fechando acima dos 78,86 mirando resistências em 85,08 ou 90,17.</t>
  </si>
  <si>
    <t>VLID3 está em clara tendência de baixa pelas médias de 21 e 200 dias e segue em movimento de baixa. Abaixo dos 16,83 pode buscar suportes 16,41 ou 16. Teria sinal de repique altista fechando acima dos 17,41 mirando resistências em 18,16 ou 18,98.</t>
  </si>
  <si>
    <t>VAMO3 está em clara tendência de baixa pelas médias de 21 e 200 dias e segue em movimento de baixa. Abaixo dos 2,68 pode buscar suportes 2,46 ou 2,25. Teria sinal de repique altista fechando acima dos 2,81 mirando resistências em 3,36 ou 3,78.</t>
  </si>
  <si>
    <t>VBBR3 está em tendência de alta pelas médias de 21 e 200 dias, mas começa a dar sinal de possível realização. Abaixo dos 29,01 poderia realizar na direção dos suportes 27,14 ou 25,71. Caso supere os 29,53 retomaria sinal de alta com projeções nos 31,76 ou 34,61.</t>
  </si>
  <si>
    <t>VISA34 está em tendência de alta pelas médias de 21 e 200 dias e vai mantendo sinal de força altista. Acima dos 87,08 pode buscar projeções nos 92,74 ou 101,9. Teria sinal de realização na perda dos 85,02 mirando os 77,92 ou 75,08. O padrão de volume favorece a alta.</t>
  </si>
  <si>
    <t>VTRU3 está em tendência de baixa pela média de 200 dias, a parece ter completado movimento de repique de alta de curto prazo e pode estar retomando o movimento baixista. Abaixo dos 13,14 pode seguir em queda na direção dos suportes 12 ou 11,35. Teria sinal de repique altista fechando acima dos 13,47 mirando resistências em 14,08 ou 15,36.</t>
  </si>
  <si>
    <t>VIVA3 apesar de estar em tendência de baixa no longo prazo pela média de 200 dias, no curto prazo está com sinal de recuperação favorecendo repiques de alta. Acima dos 22,73 pode seguir repique altista na direção resistências nos 24,39 ou 27,08. Caso perca os 21,69 teria sinal de baixa projetando de 20,04 a 19,2. O padrão de volume favorece a alta.</t>
  </si>
  <si>
    <t>VVEO3 está em clara tendência de baixa pelas médias de 21 e 200 dias e segue em movimento de baixa. Abaixo dos 1,19 pode buscar suportes 1,07 ou 0,96. Teria sinal de repique altista fechando acima dos 1,23 mirando resistências em 1,56 ou 1,78.</t>
  </si>
  <si>
    <t>VULC3 está em tendência de baixa pelas médias de 21 e 200 dias, mas começa a dar sinais de repiques de alta. Acima dos 14,64 teria sinal de repique altista mirando resistências nos 15,64 ou 16,55. Já uma perda dos 14,16 traria de volta o sinal de baixa projetando de 13,7 a 13,24.</t>
  </si>
  <si>
    <t>WEGE3 está em tendência de alta pelas médias de 21 e 200 dias e vai mantendo sinal de força altista. Acima dos 46,62 pode buscar projeções nos 49,97 ou 55,4. Teria sinal de realização na perda dos 45,38 mirando os 41,19 ou 39,51. O padrão de volume favorece a alta. O IFR sobrecomprado alerta realizações se perder 45,38.</t>
  </si>
  <si>
    <t>W1DC34 está em tendência de alta pelas médias de 21 e 200 dias, mas começa a dar sinal de possível realização. Abaixo dos 3194 poderia realizar na direção dos suportes 2513,23 ou 2016,73. Caso supere os 3584,92 retomaria sinal de alta com projeções nos 4120 ou 5112,98.</t>
  </si>
  <si>
    <t>WIZC3 está em tendência de baixa pela média de 200 dias, a parece ter completado movimento de repique de alta de curto prazo e pode estar retomando o movimento baixista. Abaixo dos 7,67 pode seguir em queda na direção dos suportes 7,33 ou 7,12. Teria sinal de repique altista fechando acima dos 7,8 mirando resistências em 7,99 ou 8,39.</t>
  </si>
  <si>
    <t>YDUQ3 está em tendência de baixa pelas médias de 21 e 200 dias, mas começa a dar sinais de repiques de alta. Acima dos 8,83 teria sinal de repique altista mirando resistências nos 9,9 ou 11,16. Já uma perda dos 8,4 traria de volta o sinal de baixa projetando de 7,85 a 7,21.</t>
  </si>
  <si>
    <t>Abrdn Physical Gold Shares ETF</t>
  </si>
  <si>
    <t>ABGD39</t>
  </si>
  <si>
    <t>ABGD39 está em clara tendência de baixa pelas médias de 21 e 200 dias e segue em movimento de baixa. Abaixo dos 98,7 pode buscar suportes 96,13 ou 93,57. Teria sinal de repique altista fechando acima dos 99,75 mirando resistências em 107 ou 112,12. O IFR sobrevendido alerta para recuperações se superar 99,75</t>
  </si>
  <si>
    <t>DOLA11 está em tendência de alta pelas médias de 21 e 200 dias, mas começa a dar sinal de possível realização. Abaixo dos 10,2 poderia realizar na direção dos suportes 9,82 ou 9,68. Caso supere os 10,25 retomaria sinal de alta com projeções nos 10,51 ou 10,94.</t>
  </si>
  <si>
    <t>BBOV11 apesar de estar em tendência de alta no longo prazo pela média de 200 dias, no curto prazo está em realização. Abaixo dos 88 pode seguir em baixa no curto prazo mirando suportes em 86,25 ou 84,5. Teria sinal de retomada altista fechando acima dos 90 mirando resistências em 93,65 ou 97,14.</t>
  </si>
  <si>
    <t>Btgp Golb</t>
  </si>
  <si>
    <t>GOLB11</t>
  </si>
  <si>
    <t>GOLB11 está em clara tendência de baixa pelas médias de 21 e 200 dias e segue em movimento de baixa. Abaixo dos 98,8 pode buscar suportes 93,92 ou 89,05. Teria sinal de repique altista fechando acima dos 101,94 mirando resistências em 114,57 ou 124,31. O IFR sobrevendido alerta para recuperações se superar 101,94</t>
  </si>
  <si>
    <t>Etf Brad Bov</t>
  </si>
  <si>
    <t>BOVB11</t>
  </si>
  <si>
    <t>BOVB11 apesar de estar em tendência de alta no longo prazo pela média de 200 dias, no curto prazo está em realização. Abaixo dos 173,87 pode seguir em baixa no curto prazo mirando suportes em 171,54 ou 168,31. Teria sinal de retomada altista fechando acima dos 175,41 mirando resistências em 181,97 ou 188,41.</t>
  </si>
  <si>
    <t>COIN11 está em clara tendência de baixa pelas médias de 21 e 200 dias e segue em movimento de baixa. Abaixo dos 36,93 pode buscar suportes 34,25 ou 31,58. Teria sinal de repique altista fechando acima dos 38,7 mirando resistências em 45,58 ou 50,92.</t>
  </si>
  <si>
    <t>SPYI11 está em tendência de alta pelas médias de 21 e 200 dias e vai mantendo sinal de força altista. Acima dos 108,68 pode buscar projeções nos 111,26 ou 115,45. Teria sinal de realização na perda dos 106,9 mirando os 104,49 ou 103,19. O padrão de volume favorece a alta.</t>
  </si>
  <si>
    <t>XBCI11 está em clara tendência de baixa pelas médias de 21 e 200 dias e segue em movimento de baixa. Abaixo dos 75,5 pode buscar suportes 65,71 ou 55,92. Teria sinal de repique altista fechando acima dos 84 mirando resistências em 107,18 ou 126,75.</t>
  </si>
  <si>
    <t>QQQI11 apesar de estar em tendência de alta no longo prazo pela média de 200 dias, no curto prazo está em realização. Abaixo dos 97,15 pode seguir em baixa no curto prazo mirando suportes em 94,4 ou 92,37. Teria sinal de retomada altista fechando acima dos 100,95 mirando resistências em 104,99 ou 111,54.</t>
  </si>
  <si>
    <t>BCPX39 apesar de estar em tendência de alta no longo prazo pela média de 200 dias, no curto prazo está em realização. Abaixo dos 38,91 pode seguir em baixa no curto prazo mirando suportes em 36,39 ou 33,87. Teria sinal de retomada altista fechando acima dos 40,99 mirando resistências em 47,06 ou 52,09.</t>
  </si>
  <si>
    <t>BSIL39 está em clara tendência de baixa pelas médias de 21 e 200 dias e segue em movimento de baixa. Abaixo dos 38,1 pode buscar suportes 35,23 ou 32,37. Teria sinal de repique altista fechando acima dos 40 mirando resistências em 47,36 ou 53,08.</t>
  </si>
  <si>
    <t>BITH11 está em clara tendência de baixa pelas médias de 21 e 200 dias e segue em movimento de baixa. Abaixo dos 69,05 pode buscar suportes 63,76 ou 58,48. Teria sinal de repique altista fechando acima dos 73,95 mirando resistências em 86,14 ou 96,7.</t>
  </si>
  <si>
    <t>ETHE11 está em clara tendência de baixa pelas médias de 21 e 200 dias e segue em movimento de baixa. Abaixo dos 23,05 pode buscar suportes 20,78 ou 18,51. Teria sinal de repique altista fechando acima dos 25,04 mirando resistências em 30,39 ou 34,92.</t>
  </si>
  <si>
    <t>HASH11 está em clara tendência de baixa pelas médias de 21 e 200 dias e segue em movimento de baixa. Abaixo dos 39,01 pode buscar suportes 35,83 ou 32,65. Teria sinal de repique altista fechando acima dos 41,81 mirando resistências em 49,29 ou 55,64.</t>
  </si>
  <si>
    <t>CHIP11 está em tendência de alta pelas médias de 21 e 200 dias, mas começa a dar sinal de possível realização. Abaixo dos 38,88 poderia realizar na direção dos suportes 35,55 ou 33,04. Caso supere os 40,48 retomaria sinal de alta com projeções nos 43,67 ou 48,68.</t>
  </si>
  <si>
    <t>HODL11 está em clara tendência de baixa pelas médias de 21 e 200 dias e segue em movimento de baixa. Abaixo dos 51,71 pode buscar suportes 47,71 ou 43,71. Teria sinal de repique altista fechando acima dos 55,5 mirando resistências em 64,64 ou 72,63.</t>
  </si>
  <si>
    <t>WRLD11 está em tendência de alta pelas médias de 21 e 200 dias e vai mantendo sinal de força altista. Acima dos 146,44 pode buscar projeções nos 148,78 ou 153,4. Teria sinal de realização na perda dos 144,56 mirando os 141,3 ou 138,98.</t>
  </si>
  <si>
    <t>iShares Bitcoin Trust</t>
  </si>
  <si>
    <t>IBIT39</t>
  </si>
  <si>
    <t>IBIT39 está em clara tendência de baixa pelas médias de 21 e 200 dias e segue em movimento de baixa. Abaixo dos 57,55 pode buscar suportes 53,07 ou 48,6. Teria sinal de repique altista fechando acima dos 61,48 mirando resistências em 72,03 ou 80,97.</t>
  </si>
  <si>
    <t>BOVA11 apesar de estar em tendência de alta no longo prazo pela média de 200 dias, no curto prazo está em realização. Abaixo dos 164,61 pode seguir em baixa no curto prazo mirando suportes em 161,5 ou 158,4. Teria sinal de retomada altista fechando acima dos 168,47 mirando resistências em 174,65 ou 180,85.</t>
  </si>
  <si>
    <t>iShares Core S&amp;P MidCap ETF</t>
  </si>
  <si>
    <t>BIJH39</t>
  </si>
  <si>
    <t>BIJH39 está em tendência de alta pelas médias de 21 e 200 dias e vai mantendo sinal de força altista. Acima dos 19,82 pode buscar projeções nos 20,56 ou 21,76. Teria sinal de realização na perda dos 19,57 mirando os 18,62 ou 18,24. O padrão de volume favorece a alta. O IFR sobrecomprado alerta realizações se perder 19,57.</t>
  </si>
  <si>
    <t>EWBZ11 está em tendência de baixa pelas médias de 21 e 200 dias, mas começa a dar sinais de repiques de alta. Acima dos 124,8 teria sinal de repique altista mirando resistências nos 130,94 ou 137,92. Já uma perda dos 119,63 traria de volta o sinal de baixa projetando de 116,13 a 112,64.</t>
  </si>
  <si>
    <t>iShares Gold Trust</t>
  </si>
  <si>
    <t>BIAU39</t>
  </si>
  <si>
    <t>BIAU39 está em clara tendência de baixa pelas médias de 21 e 200 dias e segue em movimento de baixa. Abaixo dos 97 pode buscar suportes 93,28 ou 89,57. Teria sinal de repique altista fechando acima dos 98,69 mirando resistências em 109,02 ou 116,44. O IFR sobrevendido alerta para recuperações se superar 98,69</t>
  </si>
  <si>
    <t>BACW39 apesar de estar em tendência de alta no longo prazo pela média de 200 dias, no curto prazo está em realização. Abaixo dos 79,91 pode seguir em baixa no curto prazo mirando suportes em 76,71 ou 74,27. Teria sinal de retomada altista fechando acima dos 81,22 mirando resistências em 84,6 ou 89,47.</t>
  </si>
  <si>
    <t>BEWY39 está em tendência de alta no longo prazo, teve uma correção no curto prazo, mas pode estar retomando sinal de altas. Acima dos 130,31 pode buscar 145,44 ou 165,23. Abaixo dos 125 retomaria sinal de realização mirando suportes em 113,41 ou 103,51.</t>
  </si>
  <si>
    <t>IVVB11 está em tendência de alta pelas médias de 21 e 200 dias e vai mantendo sinal de força altista. Acima dos 438,19 pode buscar projeções nos 449,43 ou 467,62. Teria sinal de realização na perda dos 430,14 mirando os 420 ou 414,37.</t>
  </si>
  <si>
    <t>BSLV39 está em clara tendência de baixa pelas médias de 21 e 200 dias e segue em movimento de baixa. Abaixo dos 87,42 pode buscar suportes 78,34 ou 69,26. Teria sinal de repique altista fechando acima dos 93,39 mirando resistências em 116,79 ou 134,94. O IFR sobrevendido alerta para recuperações se superar 93,39</t>
  </si>
  <si>
    <t>SMAL11 está em tendência de baixa pelas médias de 21 e 200 dias, mas começa a dar sinais de repiques de alta. Acima dos 106,9 teria sinal de repique altista mirando resistências nos 115,13 ou 122,16. Já uma perda dos 103,74 traria de volta o sinal de baixa projetando de 100,22 a 96,7.</t>
  </si>
  <si>
    <t>It Now Divd</t>
  </si>
  <si>
    <t>DIVD11</t>
  </si>
  <si>
    <t>DIVD11 está em tendência de alta pelas médias de 21 e 200 dias, mas começa a dar sinal de possível realização. Abaixo dos 60,75 poderia realizar na direção dos suportes 59,19 ou 58,15. Caso supere os 61,41 retomaria sinal de alta com projeções nos 62,55 ou 64,62.</t>
  </si>
  <si>
    <t>BOVV11 apesar de estar em tendência de alta no longo prazo pela média de 200 dias, no curto prazo está em realização. Abaixo dos 172,94 pode seguir em baixa no curto prazo mirando suportes em 169,73 ou 166,53. Teria sinal de retomada altista fechando acima dos 176,59 mirando resistências em 183,31 ou 189,71.</t>
  </si>
  <si>
    <t>DIVO11 está em tendência de alta pelas médias de 21 e 200 dias, mas começa a dar sinal de possível realização. Abaixo dos 123,01 poderia realizar na direção dos suportes 119,84 ou 117,94. Caso supere os 125,96 retomaria sinal de alta com projeções nos 129,74 ou 135,86.</t>
  </si>
  <si>
    <t>FIND11 está em tendência de baixa pela média de 200 dias, a parece ter completado movimento de repique de alta de curto prazo e pode estar retomando o movimento baixista. Abaixo dos 164,91 pode seguir em queda na direção dos suportes 160,85 ou 156,8. Teria sinal de repique altista fechando acima dos 173,05 mirando resistências em 178,02 ou 186,12.</t>
  </si>
  <si>
    <t>It Now Imat</t>
  </si>
  <si>
    <t>MATB11</t>
  </si>
  <si>
    <t>MATB11 está em clara tendência de baixa pelas médias de 21 e 200 dias e segue em movimento de baixa. Abaixo dos 58,51 pode buscar suportes 56,36 ou 54,21. Teria sinal de repique altista fechando acima dos 59,05 mirando resistências em 65,46 ou 69,75. O IFR sobrevendido alerta para recuperações se superar 59,05</t>
  </si>
  <si>
    <t>SPXR11 apesar de estar em tendência de alta no longo prazo pela média de 200 dias, no curto prazo está em realização. Abaixo dos 70,66 pode seguir em baixa no curto prazo mirando suportes em 69,1 ou 67,84. Teria sinal de retomada altista fechando acima dos 71,64 mirando resistências em 73,16 ou 75,66.</t>
  </si>
  <si>
    <t>SPXI11 está em tendência de alta pelas médias de 21 e 200 dias e vai mantendo sinal de força altista. Acima dos 53,36 pode buscar projeções nos 54,7 ou 56,88. Teria sinal de realização na perda dos 52,28 mirando os 51,18 ou 50,5.</t>
  </si>
  <si>
    <t>TECK11 apesar de estar em tendência de alta no longo prazo pela média de 200 dias, no curto prazo está em realização. Abaixo dos 109,01 pode seguir em baixa no curto prazo mirando suportes em 104,91 ou 100,82. Teria sinal de retomada altista fechando acima dos 114,35 mirando resistências em 122,25 ou 130,43.</t>
  </si>
  <si>
    <t>HIGH11 está em tendência de baixa pelas médias de 21 e 200 dias, mas começa a dar sinais de repiques de alta. Acima dos 80,83 teria sinal de repique altista mirando resistências nos 91,36 ou 99,92. Já uma perda dos 77,5 traria de volta o sinal de baixa projetando de 73,21 a 68,93.</t>
  </si>
  <si>
    <t>Pactual Ibov</t>
  </si>
  <si>
    <t>IBOB11</t>
  </si>
  <si>
    <t>IBOB11 apesar de estar em tendência de alta no longo prazo pela média de 200 dias, no curto prazo está em realização. Abaixo dos 139,89 pode seguir em baixa no curto prazo mirando suportes em 138,01 ou 135,52. Teria sinal de retomada altista fechando acima dos 140,54 mirando resistências em 146,05 ou 151,01.</t>
  </si>
  <si>
    <t>QBTC11 está em clara tendência de baixa pelas médias de 21 e 200 dias e segue em movimento de baixa. Abaixo dos 18,65 pode buscar suportes 17,24 ou 15,84. Teria sinal de repique altista fechando acima dos 19,86 mirando resistências em 23,19 ou 25,99. O IFR sobrevendido alerta para recuperações se superar 19,86</t>
  </si>
  <si>
    <t>SPXU11 está em tendência de alta pelas médias de 21 e 200 dias, mas começa a dar sinal de possível realização. Abaixo dos 16,35 poderia realizar na direção dos suportes 15,74 ou 15,38. Caso supere os 16,57 retomaria sinal de alta com projeções nos 16,9 ou 17,61.</t>
  </si>
  <si>
    <t>BOVX11 apesar de estar em tendência de alta no longo prazo pela média de 200 dias, no curto prazo está em realização. Abaixo dos 17,19 pode seguir em baixa no curto prazo mirando suportes em 16,87 ou 16,55. Teria sinal de retomada altista fechando acima dos 17,57 mirando resistências em 18,22 ou 18,85.</t>
  </si>
  <si>
    <t>NASD11 apesar de estar em tendência de alta no longo prazo pela média de 200 dias, no curto prazo está em realização. Abaixo dos 20,97 pode seguir em baixa no curto prazo mirando suportes em 20,39 ou 19,88. Teria sinal de retomada altista fechando acima dos 21,47 mirando resistências em 22,04 ou 23,05.</t>
  </si>
  <si>
    <t>GOLD11 está em clara tendência de baixa pelas médias de 21 e 200 dias e segue em movimento de baixa. Abaixo dos 21,41 pode buscar suportes 20,56 ou 19,71. Teria sinal de repique altista fechando acima dos 21,84 mirando resistências em 24,15 ou 25,84. O IFR sobrevendido alerta para recuperações se superar 21,84</t>
  </si>
  <si>
    <t>SLVR11 está em clara tendência de baixa pelas médias de 21 e 200 dias e segue em movimento de baixa. Abaixo dos 35,73 pode buscar suportes 32,02 ou 28,31. Teria sinal de repique altista fechando acima dos 38,12 mirando resistências em 47,73 ou 55,14. O IFR sobrevendido alerta para recuperações se superar 38,12</t>
  </si>
  <si>
    <t>Trend SP Brl</t>
  </si>
  <si>
    <t>SPXH11</t>
  </si>
  <si>
    <t>SPXH11 está em clara tendência de baixa pelas médias de 21 e 200 dias e segue em movimento de baixa. Abaixo dos 55,46 pode buscar suportes 53,47 ou 51,57. Teria sinal de repique altista fechando acima dos 56 mirando resistências em 59,59 ou 63,37.</t>
  </si>
  <si>
    <t>Vaneck Gold Miners ETF</t>
  </si>
  <si>
    <t>GDXB39</t>
  </si>
  <si>
    <t>GDXB39 está em clara tendência de baixa pelas médias de 21 e 200 dias e segue em movimento de baixa. Abaixo dos 126,79 pode buscar suportes 117,73 ou 108,67. Teria sinal de repique altista fechando acima dos 131,79 mirando resistências em 156,1 ou 174,21.</t>
  </si>
  <si>
    <t>vale3</t>
  </si>
  <si>
    <t xml:space="preserve">Gilberto Pereira Coelho Jr. (CNPI-T 832) </t>
  </si>
  <si>
    <r>
      <t xml:space="preserve">Este relatório é atualizado diariamente e apresenta a tendência dos ativos no fechamento do dia anterior.  </t>
    </r>
    <r>
      <rPr>
        <b/>
        <sz val="10"/>
        <color rgb="FF595959"/>
        <rFont val="Arial"/>
        <family val="2"/>
      </rPr>
      <t xml:space="preserve">A tendência destacada no texto é a da média de 21 dias para o sinal de curto prazo (CP), já para o </t>
    </r>
    <r>
      <rPr>
        <sz val="10"/>
        <color rgb="FF595959"/>
        <rFont val="Arial"/>
        <family val="2"/>
      </rPr>
      <t>longo prazo (LP), usamos a média de 200 dias.</t>
    </r>
    <r>
      <rPr>
        <b/>
        <sz val="10"/>
        <color rgb="FF595959"/>
        <rFont val="Arial"/>
        <family val="2"/>
      </rPr>
      <t xml:space="preserve"> Para consulta dos ativos, pode-se usar a função CTRL + F ou CRTL + L dependendo de seu sistema operacional.
</t>
    </r>
    <r>
      <rPr>
        <sz val="10"/>
        <color rgb="FF595959"/>
        <rFont val="Arial"/>
        <family val="2"/>
      </rPr>
      <t>A</t>
    </r>
    <r>
      <rPr>
        <sz val="10"/>
        <color indexed="13"/>
        <rFont val="Arial"/>
        <family val="2"/>
      </rPr>
      <t xml:space="preserve">nálise Técnica com uso também de Fibonacci, IFR9 e volume médio mensal. A  </t>
    </r>
    <r>
      <rPr>
        <b/>
        <sz val="10"/>
        <color rgb="FF595959"/>
        <rFont val="Arial"/>
        <family val="2"/>
      </rPr>
      <t xml:space="preserve">Nota tecnica é uma escala de 0 a 10 aonde são adicionados pontos para sinais altistas, como médias móveis de 200 e 21 dias, assim como para padrões de IFR e volume.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</si>
</sst>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R$&quot;#,##0.00_);[Red]\(&quot;R$&quot;#,##0.00\)"/>
    <numFmt numFmtId="165" formatCode="_(* #,##0.00_);_(* \(#,##0.00\);_(* &quot;-&quot;??_);_(@_)"/>
    <numFmt numFmtId="166" formatCode="_(* #,##0_);_(* \(#,##0\);_(* &quot;-&quot;??_);_(@_)"/>
    <numFmt numFmtId="167" formatCode="0.0%"/>
  </numFmts>
  <fonts count="17"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
      <sz val="10"/>
      <color rgb="FF595959"/>
      <name val="Arial"/>
      <family val="2"/>
    </font>
    <font>
      <sz val="11"/>
      <color theme="5" tint="0.59999389629810485"/>
      <name val="Calibri"/>
      <family val="2"/>
    </font>
  </fonts>
  <fills count="10">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24">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0" fillId="2" borderId="12" xfId="0" applyNumberFormat="1" applyFill="1" applyBorder="1"/>
    <xf numFmtId="0" fontId="3" fillId="2" borderId="13" xfId="0" applyNumberFormat="1" applyFont="1" applyFill="1" applyBorder="1" applyAlignment="1">
      <alignment horizontal="left" vertical="center" wrapText="1"/>
    </xf>
    <xf numFmtId="0" fontId="3" fillId="2" borderId="13" xfId="0" applyNumberFormat="1" applyFont="1" applyFill="1" applyBorder="1" applyAlignment="1">
      <alignment horizontal="center" vertical="center" wrapText="1"/>
    </xf>
    <xf numFmtId="14" fontId="6" fillId="2" borderId="14" xfId="0" applyNumberFormat="1" applyFont="1" applyFill="1" applyBorder="1" applyAlignment="1">
      <alignment horizontal="right" wrapText="1"/>
    </xf>
    <xf numFmtId="0" fontId="0" fillId="2" borderId="5" xfId="0" applyFill="1" applyBorder="1"/>
    <xf numFmtId="0" fontId="0" fillId="6" borderId="15" xfId="0" applyNumberFormat="1" applyFill="1" applyBorder="1"/>
    <xf numFmtId="0" fontId="0" fillId="6" borderId="16" xfId="0" applyNumberFormat="1" applyFill="1" applyBorder="1"/>
    <xf numFmtId="0" fontId="0" fillId="6" borderId="16" xfId="0" applyNumberFormat="1" applyFill="1" applyBorder="1" applyAlignment="1">
      <alignment horizontal="center"/>
    </xf>
    <xf numFmtId="0" fontId="0" fillId="6" borderId="17" xfId="0" applyNumberFormat="1" applyFill="1" applyBorder="1"/>
    <xf numFmtId="49" fontId="10" fillId="2" borderId="13"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18"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19"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166" fontId="0" fillId="0" borderId="0" xfId="0" applyNumberFormat="1"/>
    <xf numFmtId="167" fontId="0" fillId="0" borderId="0" xfId="3" applyNumberFormat="1" applyFont="1"/>
    <xf numFmtId="9" fontId="0" fillId="0" borderId="0" xfId="0" applyNumberFormat="1"/>
    <xf numFmtId="0" fontId="0" fillId="6" borderId="20" xfId="0" applyNumberFormat="1" applyFill="1" applyBorder="1" applyAlignment="1">
      <alignment horizontal="center"/>
    </xf>
    <xf numFmtId="2" fontId="2" fillId="9" borderId="9" xfId="0" applyNumberFormat="1" applyFont="1" applyFill="1" applyBorder="1" applyAlignment="1" applyProtection="1">
      <alignment horizontal="center" vertical="center"/>
      <protection locked="0"/>
    </xf>
    <xf numFmtId="0" fontId="0" fillId="9" borderId="0" xfId="0" applyNumberFormat="1" applyFill="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top" wrapText="1"/>
    </xf>
    <xf numFmtId="0" fontId="16" fillId="6" borderId="0" xfId="0" applyFont="1" applyFill="1"/>
    <xf numFmtId="0" fontId="2" fillId="2" borderId="22" xfId="0" applyNumberFormat="1" applyFont="1" applyFill="1" applyBorder="1" applyAlignment="1">
      <alignment vertical="center" wrapText="1"/>
    </xf>
    <xf numFmtId="0" fontId="2" fillId="2" borderId="21" xfId="0" applyNumberFormat="1" applyFont="1" applyFill="1" applyBorder="1" applyAlignment="1">
      <alignment vertical="center" wrapText="1"/>
    </xf>
    <xf numFmtId="0" fontId="2" fillId="2" borderId="23" xfId="0" applyNumberFormat="1" applyFont="1" applyFill="1" applyBorder="1" applyAlignment="1">
      <alignment vertical="center" wrapText="1"/>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17</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17</xdr:col>
      <xdr:colOff>1647825</xdr:colOff>
      <xdr:row>0</xdr:row>
      <xdr:rowOff>66675</xdr:rowOff>
    </xdr:from>
    <xdr:to>
      <xdr:col>17</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17</xdr:col>
      <xdr:colOff>1666876</xdr:colOff>
      <xdr:row>0</xdr:row>
      <xdr:rowOff>76200</xdr:rowOff>
    </xdr:from>
    <xdr:to>
      <xdr:col>17</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23</xdr:col>
      <xdr:colOff>0</xdr:colOff>
      <xdr:row>10</xdr:row>
      <xdr:rowOff>0</xdr:rowOff>
    </xdr:from>
    <xdr:to>
      <xdr:col>24</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17</xdr:col>
      <xdr:colOff>1524000</xdr:colOff>
      <xdr:row>6</xdr:row>
      <xdr:rowOff>95250</xdr:rowOff>
    </xdr:from>
    <xdr:to>
      <xdr:col>17</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Z396"/>
  <sheetViews>
    <sheetView showGridLines="0" tabSelected="1" zoomScaleNormal="100" workbookViewId="0">
      <selection activeCell="C12" sqref="C12:R12"/>
    </sheetView>
  </sheetViews>
  <sheetFormatPr defaultColWidth="8.85546875" defaultRowHeight="15" customHeight="1" x14ac:dyDescent="0.25"/>
  <cols>
    <col min="2" max="2" width="1.42578125" style="1" customWidth="1"/>
    <col min="3" max="3" width="13.7109375" style="1" customWidth="1"/>
    <col min="4" max="4" width="8.42578125" style="1" bestFit="1" customWidth="1"/>
    <col min="5" max="5" width="6.5703125" style="1" customWidth="1"/>
    <col min="6" max="6" width="6.28515625" style="1" customWidth="1"/>
    <col min="7" max="8" width="6.5703125" style="1" bestFit="1" customWidth="1"/>
    <col min="9" max="9" width="1.5703125" style="1" customWidth="1"/>
    <col min="10" max="10" width="6.7109375" style="1" customWidth="1"/>
    <col min="11" max="11" width="7.5703125" style="1" bestFit="1" customWidth="1"/>
    <col min="12" max="12" width="7.5703125" style="1" customWidth="1"/>
    <col min="13" max="13" width="1.140625" style="1" customWidth="1"/>
    <col min="14" max="14" width="6.7109375" style="1" customWidth="1"/>
    <col min="15" max="15" width="11.42578125" style="18" bestFit="1" customWidth="1"/>
    <col min="16" max="16" width="8.140625" style="18" bestFit="1" customWidth="1"/>
    <col min="17" max="17" width="7.42578125" style="1" customWidth="1"/>
    <col min="18" max="18" width="55.85546875" style="1" customWidth="1"/>
    <col min="19" max="19" width="2.28515625" style="1" customWidth="1"/>
    <col min="20" max="260" width="8.85546875" style="1" customWidth="1"/>
  </cols>
  <sheetData>
    <row r="1" spans="2:28" ht="15" customHeight="1" x14ac:dyDescent="0.25">
      <c r="B1" s="2"/>
      <c r="C1" s="26"/>
      <c r="D1" s="27"/>
      <c r="E1" s="27"/>
      <c r="F1" s="27"/>
      <c r="G1" s="27"/>
      <c r="H1" s="27"/>
      <c r="I1" s="27"/>
      <c r="J1" s="27"/>
      <c r="K1" s="27"/>
      <c r="L1" s="27"/>
      <c r="M1" s="27"/>
      <c r="N1" s="27"/>
      <c r="O1" s="28"/>
      <c r="P1" s="53"/>
      <c r="Q1" s="27"/>
      <c r="R1" s="29"/>
      <c r="S1" s="25"/>
    </row>
    <row r="2" spans="2:28" ht="15" customHeight="1" x14ac:dyDescent="0.25">
      <c r="B2" s="3"/>
      <c r="C2" s="26"/>
      <c r="D2" s="27"/>
      <c r="E2" s="27"/>
      <c r="F2" s="27"/>
      <c r="G2" s="27"/>
      <c r="H2" s="27"/>
      <c r="I2" s="27"/>
      <c r="J2" s="27"/>
      <c r="K2" s="27"/>
      <c r="L2" s="27"/>
      <c r="M2" s="27"/>
      <c r="N2" s="27"/>
      <c r="O2" s="28"/>
      <c r="P2" s="53"/>
      <c r="Q2" s="27"/>
      <c r="R2" s="29"/>
      <c r="S2" s="20"/>
    </row>
    <row r="3" spans="2:28" ht="15" customHeight="1" x14ac:dyDescent="0.25">
      <c r="B3" s="3"/>
      <c r="C3" s="26"/>
      <c r="D3" s="27"/>
      <c r="E3" s="27"/>
      <c r="F3" s="27"/>
      <c r="G3" s="27"/>
      <c r="H3" s="27"/>
      <c r="I3" s="27"/>
      <c r="J3" s="27"/>
      <c r="K3" s="27"/>
      <c r="L3" s="27"/>
      <c r="M3" s="27"/>
      <c r="N3" s="27"/>
      <c r="O3" s="28"/>
      <c r="P3" s="53"/>
      <c r="Q3" s="27"/>
      <c r="R3" s="29"/>
      <c r="S3" s="20"/>
      <c r="W3" s="50">
        <f>W7-W10</f>
        <v>99</v>
      </c>
      <c r="X3" s="50">
        <f>X7-X10</f>
        <v>137</v>
      </c>
      <c r="Y3" s="51">
        <f>W3/(X3+W3)</f>
        <v>0.41949152542372881</v>
      </c>
      <c r="Z3" s="35" t="s">
        <v>71</v>
      </c>
    </row>
    <row r="4" spans="2:28" ht="15" customHeight="1" x14ac:dyDescent="0.25">
      <c r="B4" s="3"/>
      <c r="C4" s="26"/>
      <c r="D4" s="27"/>
      <c r="E4" s="27"/>
      <c r="F4" s="27"/>
      <c r="G4" s="27"/>
      <c r="H4" s="27"/>
      <c r="I4" s="27"/>
      <c r="J4" s="27"/>
      <c r="K4" s="27"/>
      <c r="L4" s="27"/>
      <c r="M4" s="27"/>
      <c r="N4" s="27"/>
      <c r="O4" s="28"/>
      <c r="P4" s="53"/>
      <c r="Q4" s="27"/>
      <c r="R4" s="29"/>
      <c r="S4" s="20"/>
      <c r="Y4" s="52">
        <f>U10</f>
        <v>0.54545454545454541</v>
      </c>
      <c r="Z4" s="35" t="s">
        <v>448</v>
      </c>
    </row>
    <row r="5" spans="2:28" ht="15" customHeight="1" x14ac:dyDescent="0.25">
      <c r="B5" s="3"/>
      <c r="C5" s="26"/>
      <c r="D5" s="27"/>
      <c r="E5" s="27"/>
      <c r="F5" s="27"/>
      <c r="G5" s="27"/>
      <c r="H5" s="27"/>
      <c r="I5" s="27"/>
      <c r="J5" s="27"/>
      <c r="K5" s="27"/>
      <c r="L5" s="27"/>
      <c r="M5" s="27"/>
      <c r="N5" s="27"/>
      <c r="O5" s="28"/>
      <c r="P5" s="53"/>
      <c r="Q5" s="27"/>
      <c r="R5" s="29"/>
      <c r="S5" s="20"/>
    </row>
    <row r="6" spans="2:28" ht="15" customHeight="1" x14ac:dyDescent="0.25">
      <c r="B6" s="3"/>
      <c r="C6" s="26"/>
      <c r="D6" s="27"/>
      <c r="E6" s="27"/>
      <c r="F6" s="27"/>
      <c r="G6" s="27"/>
      <c r="H6" s="27"/>
      <c r="I6" s="27"/>
      <c r="J6" s="27"/>
      <c r="K6" s="27"/>
      <c r="L6" s="27"/>
      <c r="M6" s="27"/>
      <c r="N6" s="27"/>
      <c r="O6" s="28"/>
      <c r="P6" s="53"/>
      <c r="Q6" s="27"/>
      <c r="R6" s="29"/>
      <c r="S6" s="20"/>
      <c r="U6" s="35"/>
      <c r="W6" s="33" t="s">
        <v>9</v>
      </c>
      <c r="X6" s="33" t="s">
        <v>10</v>
      </c>
      <c r="Y6" s="33"/>
      <c r="Z6" s="33" t="s">
        <v>0</v>
      </c>
      <c r="AB6" s="18"/>
    </row>
    <row r="7" spans="2:28" ht="15" customHeight="1" x14ac:dyDescent="0.25">
      <c r="B7" s="3"/>
      <c r="C7" s="26"/>
      <c r="D7" s="27"/>
      <c r="E7" s="27"/>
      <c r="F7" s="27"/>
      <c r="G7" s="27"/>
      <c r="H7" s="27"/>
      <c r="I7" s="27"/>
      <c r="J7" s="27"/>
      <c r="K7" s="27"/>
      <c r="L7" s="27"/>
      <c r="M7" s="27"/>
      <c r="N7" s="27"/>
      <c r="O7" s="28"/>
      <c r="P7" s="53"/>
      <c r="Q7" s="27"/>
      <c r="R7" s="29"/>
      <c r="S7" s="20"/>
      <c r="V7" s="32"/>
      <c r="W7" s="33">
        <f>COUNTIF($Q$17:$Q$352,"ALTA")</f>
        <v>123</v>
      </c>
      <c r="X7" s="33">
        <f>COUNTIF($Q$17:$Q$352,"Baixa")</f>
        <v>157</v>
      </c>
      <c r="Y7" s="33"/>
      <c r="Z7" s="33">
        <f>W7+X7</f>
        <v>280</v>
      </c>
    </row>
    <row r="8" spans="2:28" ht="15" customHeight="1" x14ac:dyDescent="0.25">
      <c r="B8" s="3"/>
      <c r="C8" s="26"/>
      <c r="D8" s="27"/>
      <c r="E8" s="27"/>
      <c r="F8" s="27"/>
      <c r="G8" s="27"/>
      <c r="H8" s="27"/>
      <c r="I8" s="27"/>
      <c r="J8" s="27"/>
      <c r="K8" s="27"/>
      <c r="L8" s="27"/>
      <c r="M8" s="27"/>
      <c r="N8" s="27"/>
      <c r="O8" s="28"/>
      <c r="P8" s="53"/>
      <c r="Q8" s="27"/>
      <c r="R8" s="29"/>
      <c r="S8" s="20"/>
      <c r="W8" s="34">
        <f>W7/Z7</f>
        <v>0.43928571428571428</v>
      </c>
      <c r="X8" s="34">
        <f>X7/Z7</f>
        <v>0.56071428571428572</v>
      </c>
      <c r="Y8" s="33"/>
      <c r="Z8" s="33"/>
    </row>
    <row r="9" spans="2:28" ht="15" customHeight="1" x14ac:dyDescent="0.25">
      <c r="B9" s="3"/>
      <c r="C9" s="26"/>
      <c r="D9" s="27"/>
      <c r="E9" s="27"/>
      <c r="F9" s="27"/>
      <c r="G9" s="27"/>
      <c r="H9" s="27"/>
      <c r="I9" s="27"/>
      <c r="J9" s="27"/>
      <c r="K9" s="27"/>
      <c r="L9" s="27"/>
      <c r="M9" s="27"/>
      <c r="N9" s="27"/>
      <c r="O9" s="28"/>
      <c r="P9" s="53"/>
      <c r="Q9" s="27"/>
      <c r="R9" s="29"/>
      <c r="S9" s="20"/>
      <c r="U9" s="43">
        <f>COUNTIF(D17:D352,"*34*")</f>
        <v>44</v>
      </c>
      <c r="V9" s="49" t="s">
        <v>382</v>
      </c>
      <c r="W9" s="45">
        <f>SUMIF(D17:D352,"=*34*",E17:E352)/U9</f>
        <v>5.0909090909090908</v>
      </c>
      <c r="X9" s="43"/>
      <c r="Y9" s="18"/>
      <c r="Z9" s="18"/>
    </row>
    <row r="10" spans="2:28" ht="15" customHeight="1" x14ac:dyDescent="0.25">
      <c r="B10" s="3"/>
      <c r="C10" s="26"/>
      <c r="D10" s="27"/>
      <c r="E10" s="27"/>
      <c r="F10" s="27"/>
      <c r="G10" s="27"/>
      <c r="H10" s="27"/>
      <c r="I10" s="27"/>
      <c r="J10" s="27"/>
      <c r="K10" s="27"/>
      <c r="L10" s="27"/>
      <c r="M10" s="27"/>
      <c r="N10" s="27"/>
      <c r="O10" s="28"/>
      <c r="P10" s="53"/>
      <c r="Q10" s="27"/>
      <c r="R10" s="29"/>
      <c r="S10" s="20"/>
      <c r="U10" s="46">
        <f>W10/U9</f>
        <v>0.54545454545454541</v>
      </c>
      <c r="V10" s="44" t="s">
        <v>9</v>
      </c>
      <c r="W10" s="47">
        <f>COUNTIFS(D17:D352,"=*34*",Q17:Q352,"Alta")</f>
        <v>24</v>
      </c>
      <c r="X10" s="48">
        <f>U9-W10</f>
        <v>20</v>
      </c>
    </row>
    <row r="11" spans="2:28" ht="31.5" customHeight="1" x14ac:dyDescent="0.25">
      <c r="B11" s="3"/>
      <c r="C11" s="58" t="s">
        <v>2</v>
      </c>
      <c r="D11" s="58"/>
      <c r="E11" s="58"/>
      <c r="F11" s="58"/>
      <c r="G11" s="58"/>
      <c r="H11" s="58"/>
      <c r="I11" s="58"/>
      <c r="J11" s="58"/>
      <c r="K11" s="58"/>
      <c r="L11" s="58"/>
      <c r="M11" s="58"/>
      <c r="N11" s="58"/>
      <c r="O11" s="58"/>
      <c r="P11" s="58"/>
      <c r="Q11" s="58"/>
      <c r="R11" s="59"/>
      <c r="S11" s="4"/>
    </row>
    <row r="12" spans="2:28" ht="136.5" customHeight="1" x14ac:dyDescent="0.25">
      <c r="B12" s="3"/>
      <c r="C12" s="64" t="s">
        <v>857</v>
      </c>
      <c r="D12" s="65"/>
      <c r="E12" s="65"/>
      <c r="F12" s="65"/>
      <c r="G12" s="65"/>
      <c r="H12" s="65"/>
      <c r="I12" s="65"/>
      <c r="J12" s="65"/>
      <c r="K12" s="65"/>
      <c r="L12" s="65"/>
      <c r="M12" s="65"/>
      <c r="N12" s="65"/>
      <c r="O12" s="65"/>
      <c r="P12" s="65"/>
      <c r="Q12" s="65"/>
      <c r="R12" s="66"/>
      <c r="S12" s="20"/>
    </row>
    <row r="13" spans="2:28" ht="15" customHeight="1" x14ac:dyDescent="0.25">
      <c r="B13" s="3"/>
      <c r="C13" s="39"/>
      <c r="D13" s="40"/>
      <c r="E13" s="40"/>
      <c r="F13" s="40"/>
      <c r="G13" s="40"/>
      <c r="H13" s="40"/>
      <c r="I13" s="40"/>
      <c r="J13" s="40"/>
      <c r="K13" s="40"/>
      <c r="L13" s="40"/>
      <c r="M13" s="40"/>
      <c r="N13" s="40"/>
      <c r="O13" s="40"/>
      <c r="P13" s="40"/>
      <c r="Q13" s="41"/>
      <c r="R13" s="42"/>
      <c r="S13" s="20"/>
    </row>
    <row r="14" spans="2:28" ht="15" customHeight="1" x14ac:dyDescent="0.25">
      <c r="B14" s="3"/>
      <c r="C14" s="39"/>
      <c r="D14" s="40"/>
      <c r="E14" s="40"/>
      <c r="F14" s="40"/>
      <c r="G14" s="40"/>
      <c r="H14" s="40"/>
      <c r="I14" s="40"/>
      <c r="J14" s="40"/>
      <c r="K14" s="40"/>
      <c r="L14" s="40"/>
      <c r="M14" s="40"/>
      <c r="N14" s="40"/>
      <c r="O14" s="40"/>
      <c r="P14" s="40"/>
      <c r="Q14" s="41"/>
      <c r="R14" s="42" t="s">
        <v>856</v>
      </c>
      <c r="S14" s="20"/>
    </row>
    <row r="15" spans="2:28" ht="38.450000000000003" customHeight="1" x14ac:dyDescent="0.25">
      <c r="B15" s="3"/>
      <c r="C15" s="21"/>
      <c r="D15" s="30" t="s">
        <v>7</v>
      </c>
      <c r="E15" s="22"/>
      <c r="F15" s="22"/>
      <c r="G15" s="22"/>
      <c r="H15" s="22"/>
      <c r="I15" s="22"/>
      <c r="J15" s="22" t="s">
        <v>3</v>
      </c>
      <c r="K15" s="22"/>
      <c r="L15" s="22"/>
      <c r="M15" s="22"/>
      <c r="N15" s="22"/>
      <c r="O15" s="23"/>
      <c r="P15" s="23"/>
      <c r="Q15" s="22"/>
      <c r="R15" s="24">
        <v>46198</v>
      </c>
      <c r="S15" s="20"/>
      <c r="V15" s="1" t="s">
        <v>416</v>
      </c>
    </row>
    <row r="16" spans="2:28" ht="25.15" customHeight="1" x14ac:dyDescent="0.25">
      <c r="B16" s="3"/>
      <c r="C16" s="56" t="s">
        <v>0</v>
      </c>
      <c r="D16" s="56"/>
      <c r="E16" s="6" t="s">
        <v>456</v>
      </c>
      <c r="F16" s="56" t="s">
        <v>1</v>
      </c>
      <c r="G16" s="56"/>
      <c r="H16" s="56"/>
      <c r="I16" s="6"/>
      <c r="J16" s="57" t="s">
        <v>4</v>
      </c>
      <c r="K16" s="57"/>
      <c r="L16" s="57"/>
      <c r="M16" s="7"/>
      <c r="N16" s="7" t="s">
        <v>5</v>
      </c>
      <c r="O16" s="6" t="s">
        <v>6</v>
      </c>
      <c r="P16" s="6" t="s">
        <v>455</v>
      </c>
      <c r="Q16" s="5" t="s">
        <v>454</v>
      </c>
      <c r="R16" s="8" t="s">
        <v>8</v>
      </c>
      <c r="S16" s="4"/>
      <c r="V16" s="1" t="s">
        <v>215</v>
      </c>
      <c r="W16" s="1" t="str">
        <f>_xlfn.XLOOKUP(V16,D17:D352,R17:R352)</f>
        <v>MBRF3 está em tendência de baixa pela média de 200 dias, a parece ter completado movimento de repique de alta de curto prazo e pode estar retomando o movimento baixista. Abaixo dos 16,14 pode seguir em queda na direção dos suportes 14,98 ou 14,35. Teria sinal de repique altista fechando acima dos 16,99 mirando resistências em 18,23 ou 20,24.</v>
      </c>
    </row>
    <row r="17" spans="2:260" s="12" customFormat="1" ht="65.099999999999994" customHeight="1" x14ac:dyDescent="0.25">
      <c r="B17" s="3"/>
      <c r="C17" s="9" t="s">
        <v>11</v>
      </c>
      <c r="D17" s="16" t="s">
        <v>12</v>
      </c>
      <c r="E17" s="16">
        <v>4</v>
      </c>
      <c r="F17" s="15">
        <v>14.81</v>
      </c>
      <c r="G17" s="15">
        <v>13.52</v>
      </c>
      <c r="H17" s="15">
        <v>12.24</v>
      </c>
      <c r="I17" s="14"/>
      <c r="J17" s="15">
        <v>17.899999999999999</v>
      </c>
      <c r="K17" s="15">
        <v>20.46</v>
      </c>
      <c r="L17" s="15">
        <v>24.61</v>
      </c>
      <c r="M17" s="54"/>
      <c r="N17" s="15">
        <v>52.476581588999998</v>
      </c>
      <c r="O17" s="15">
        <v>18.768819773000001</v>
      </c>
      <c r="P17" s="15" t="s">
        <v>13</v>
      </c>
      <c r="Q17" s="16" t="s">
        <v>16</v>
      </c>
      <c r="R17" s="37" t="s">
        <v>531</v>
      </c>
      <c r="S17" s="10"/>
      <c r="T17" s="11"/>
      <c r="U17" s="11"/>
      <c r="V17" s="11"/>
      <c r="W17" s="11" t="s">
        <v>359</v>
      </c>
      <c r="X17" s="11" t="s">
        <v>0</v>
      </c>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row>
    <row r="18" spans="2:260" s="12" customFormat="1" ht="65.099999999999994" customHeight="1" x14ac:dyDescent="0.25">
      <c r="B18" s="3"/>
      <c r="C18" s="19" t="s">
        <v>14</v>
      </c>
      <c r="D18" s="17" t="s">
        <v>15</v>
      </c>
      <c r="E18" s="17">
        <v>5</v>
      </c>
      <c r="F18" s="14">
        <v>23.77</v>
      </c>
      <c r="G18" s="14">
        <v>22.27</v>
      </c>
      <c r="H18" s="14">
        <v>20.77</v>
      </c>
      <c r="I18" s="14"/>
      <c r="J18" s="14">
        <v>24.2</v>
      </c>
      <c r="K18" s="14">
        <v>27.19</v>
      </c>
      <c r="L18" s="14">
        <v>32.04</v>
      </c>
      <c r="M18" s="54"/>
      <c r="N18" s="14">
        <v>43.166850431</v>
      </c>
      <c r="O18" s="31">
        <v>19.830232726999999</v>
      </c>
      <c r="P18" s="31" t="s">
        <v>16</v>
      </c>
      <c r="Q18" s="17" t="s">
        <v>13</v>
      </c>
      <c r="R18" s="38" t="s">
        <v>532</v>
      </c>
      <c r="S18" s="10"/>
      <c r="T18" s="11"/>
      <c r="U18" s="11"/>
      <c r="V18" s="11"/>
      <c r="W18" s="36">
        <f>SUM(E17:E352)/X18</f>
        <v>4.038732394366197</v>
      </c>
      <c r="X18" s="11">
        <f>COUNT(E17:E352)</f>
        <v>284</v>
      </c>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row>
    <row r="19" spans="2:260" s="12" customFormat="1" ht="65.099999999999994" customHeight="1" x14ac:dyDescent="0.25">
      <c r="B19" s="3"/>
      <c r="C19" s="9" t="s">
        <v>533</v>
      </c>
      <c r="D19" s="16" t="s">
        <v>534</v>
      </c>
      <c r="E19" s="16">
        <v>0</v>
      </c>
      <c r="F19" s="15">
        <v>20.37</v>
      </c>
      <c r="G19" s="15">
        <v>17.11</v>
      </c>
      <c r="H19" s="15">
        <v>13.86</v>
      </c>
      <c r="I19" s="14"/>
      <c r="J19" s="15">
        <v>21.03</v>
      </c>
      <c r="K19" s="15">
        <v>27.53</v>
      </c>
      <c r="L19" s="15">
        <v>38.049999999999997</v>
      </c>
      <c r="M19" s="54"/>
      <c r="N19" s="15">
        <v>33.733278222000003</v>
      </c>
      <c r="O19" s="15">
        <v>1.4524135036000001</v>
      </c>
      <c r="P19" s="15" t="s">
        <v>13</v>
      </c>
      <c r="Q19" s="16" t="s">
        <v>13</v>
      </c>
      <c r="R19" s="37" t="s">
        <v>535</v>
      </c>
      <c r="S19" s="10"/>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row>
    <row r="20" spans="2:260" s="12" customFormat="1" ht="65.099999999999994" customHeight="1" x14ac:dyDescent="0.25">
      <c r="B20" s="3"/>
      <c r="C20" s="19" t="s">
        <v>366</v>
      </c>
      <c r="D20" s="17" t="s">
        <v>17</v>
      </c>
      <c r="E20" s="17">
        <v>9</v>
      </c>
      <c r="F20" s="14">
        <v>328.31</v>
      </c>
      <c r="G20" s="14">
        <v>254.54</v>
      </c>
      <c r="H20" s="14">
        <v>180.78</v>
      </c>
      <c r="I20" s="14"/>
      <c r="J20" s="14">
        <v>361.74</v>
      </c>
      <c r="K20" s="14">
        <v>509.26</v>
      </c>
      <c r="L20" s="14">
        <v>747.98</v>
      </c>
      <c r="M20" s="54"/>
      <c r="N20" s="14">
        <v>56.661634853999999</v>
      </c>
      <c r="O20" s="31">
        <v>30.650573971999997</v>
      </c>
      <c r="P20" s="31" t="s">
        <v>16</v>
      </c>
      <c r="Q20" s="17" t="s">
        <v>16</v>
      </c>
      <c r="R20" s="38" t="s">
        <v>536</v>
      </c>
      <c r="S20" s="10"/>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row>
    <row r="21" spans="2:260" s="12" customFormat="1" ht="65.099999999999994" customHeight="1" x14ac:dyDescent="0.25">
      <c r="B21" s="3"/>
      <c r="C21" s="9" t="s">
        <v>457</v>
      </c>
      <c r="D21" s="16" t="s">
        <v>458</v>
      </c>
      <c r="E21" s="16">
        <v>0</v>
      </c>
      <c r="F21" s="15">
        <v>18.46</v>
      </c>
      <c r="G21" s="15">
        <v>15.22</v>
      </c>
      <c r="H21" s="15">
        <v>11.99</v>
      </c>
      <c r="I21" s="14"/>
      <c r="J21" s="15">
        <v>18.920000000000002</v>
      </c>
      <c r="K21" s="15">
        <v>25.38</v>
      </c>
      <c r="L21" s="15">
        <v>35.840000000000003</v>
      </c>
      <c r="M21" s="54"/>
      <c r="N21" s="15">
        <v>19.170584313999999</v>
      </c>
      <c r="O21" s="15">
        <v>3.8389878259000003</v>
      </c>
      <c r="P21" s="15" t="s">
        <v>13</v>
      </c>
      <c r="Q21" s="16" t="s">
        <v>13</v>
      </c>
      <c r="R21" s="37" t="s">
        <v>537</v>
      </c>
      <c r="S21" s="10"/>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row>
    <row r="22" spans="2:260" s="12" customFormat="1" ht="65.099999999999994" customHeight="1" x14ac:dyDescent="0.25">
      <c r="B22" s="3"/>
      <c r="C22" s="19" t="s">
        <v>459</v>
      </c>
      <c r="D22" s="17" t="s">
        <v>460</v>
      </c>
      <c r="E22" s="17">
        <v>0</v>
      </c>
      <c r="F22" s="14">
        <v>4.8</v>
      </c>
      <c r="G22" s="14">
        <v>3.89</v>
      </c>
      <c r="H22" s="14">
        <v>2.98</v>
      </c>
      <c r="I22" s="14"/>
      <c r="J22" s="14">
        <v>4.8899999999999997</v>
      </c>
      <c r="K22" s="14">
        <v>6.7</v>
      </c>
      <c r="L22" s="14">
        <v>9.64</v>
      </c>
      <c r="M22" s="54"/>
      <c r="N22" s="14">
        <v>22.723753098</v>
      </c>
      <c r="O22" s="31">
        <v>1.8174019545000002</v>
      </c>
      <c r="P22" s="31" t="s">
        <v>13</v>
      </c>
      <c r="Q22" s="17" t="s">
        <v>13</v>
      </c>
      <c r="R22" s="38" t="s">
        <v>538</v>
      </c>
      <c r="S22" s="10"/>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row>
    <row r="23" spans="2:260" s="12" customFormat="1" ht="65.099999999999994" customHeight="1" x14ac:dyDescent="0.25">
      <c r="B23" s="3"/>
      <c r="C23" s="9" t="s">
        <v>18</v>
      </c>
      <c r="D23" s="16" t="s">
        <v>19</v>
      </c>
      <c r="E23" s="16">
        <v>8</v>
      </c>
      <c r="F23" s="15">
        <v>26.73</v>
      </c>
      <c r="G23" s="15">
        <v>24.48</v>
      </c>
      <c r="H23" s="15">
        <v>22.24</v>
      </c>
      <c r="I23" s="14"/>
      <c r="J23" s="15">
        <v>33.15</v>
      </c>
      <c r="K23" s="15">
        <v>37.630000000000003</v>
      </c>
      <c r="L23" s="15">
        <v>44.9</v>
      </c>
      <c r="M23" s="54"/>
      <c r="N23" s="15">
        <v>52.155077204000001</v>
      </c>
      <c r="O23" s="15">
        <v>180.41819781999999</v>
      </c>
      <c r="P23" s="15" t="s">
        <v>16</v>
      </c>
      <c r="Q23" s="16" t="s">
        <v>16</v>
      </c>
      <c r="R23" s="37" t="s">
        <v>539</v>
      </c>
      <c r="S23" s="10"/>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row>
    <row r="24" spans="2:260" s="12" customFormat="1" ht="65.099999999999994" customHeight="1" x14ac:dyDescent="0.25">
      <c r="B24" s="3"/>
      <c r="C24" s="19" t="s">
        <v>20</v>
      </c>
      <c r="D24" s="17" t="s">
        <v>21</v>
      </c>
      <c r="E24" s="17">
        <v>7</v>
      </c>
      <c r="F24" s="14">
        <v>13.07</v>
      </c>
      <c r="G24" s="14">
        <v>11.63</v>
      </c>
      <c r="H24" s="14">
        <v>10.19</v>
      </c>
      <c r="I24" s="14"/>
      <c r="J24" s="14">
        <v>15.48</v>
      </c>
      <c r="K24" s="14">
        <v>18.350000000000001</v>
      </c>
      <c r="L24" s="14">
        <v>23</v>
      </c>
      <c r="M24" s="54"/>
      <c r="N24" s="14">
        <v>62.465262662999997</v>
      </c>
      <c r="O24" s="31">
        <v>21.622171272999999</v>
      </c>
      <c r="P24" s="31" t="s">
        <v>16</v>
      </c>
      <c r="Q24" s="17" t="s">
        <v>16</v>
      </c>
      <c r="R24" s="38" t="s">
        <v>540</v>
      </c>
      <c r="S24" s="10"/>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row>
    <row r="25" spans="2:260" s="12" customFormat="1" ht="65.099999999999994" customHeight="1" x14ac:dyDescent="0.25">
      <c r="B25" s="3"/>
      <c r="C25" s="9" t="s">
        <v>369</v>
      </c>
      <c r="D25" s="16" t="s">
        <v>22</v>
      </c>
      <c r="E25" s="16">
        <v>3</v>
      </c>
      <c r="F25" s="15">
        <v>148.07</v>
      </c>
      <c r="G25" s="15">
        <v>132.16999999999999</v>
      </c>
      <c r="H25" s="15">
        <v>116.28</v>
      </c>
      <c r="I25" s="14"/>
      <c r="J25" s="15">
        <v>153.47</v>
      </c>
      <c r="K25" s="15">
        <v>185.25</v>
      </c>
      <c r="L25" s="15">
        <v>236.69</v>
      </c>
      <c r="M25" s="54"/>
      <c r="N25" s="15">
        <v>36.576259422</v>
      </c>
      <c r="O25" s="15">
        <v>39.482564414000002</v>
      </c>
      <c r="P25" s="15" t="s">
        <v>16</v>
      </c>
      <c r="Q25" s="16" t="s">
        <v>13</v>
      </c>
      <c r="R25" s="37" t="s">
        <v>541</v>
      </c>
      <c r="S25" s="10"/>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c r="IZ25" s="11"/>
    </row>
    <row r="26" spans="2:260" s="12" customFormat="1" ht="65.099999999999994" customHeight="1" x14ac:dyDescent="0.25">
      <c r="B26" s="3"/>
      <c r="C26" s="19" t="s">
        <v>23</v>
      </c>
      <c r="D26" s="17" t="s">
        <v>24</v>
      </c>
      <c r="E26" s="17">
        <v>4</v>
      </c>
      <c r="F26" s="14">
        <v>31.97</v>
      </c>
      <c r="G26" s="14">
        <v>30.14</v>
      </c>
      <c r="H26" s="14">
        <v>28.31</v>
      </c>
      <c r="I26" s="14"/>
      <c r="J26" s="14">
        <v>36.869999999999997</v>
      </c>
      <c r="K26" s="14">
        <v>40.520000000000003</v>
      </c>
      <c r="L26" s="14">
        <v>46.44</v>
      </c>
      <c r="M26" s="54"/>
      <c r="N26" s="14">
        <v>52.476542743000003</v>
      </c>
      <c r="O26" s="31">
        <v>29.373685090999999</v>
      </c>
      <c r="P26" s="31" t="s">
        <v>13</v>
      </c>
      <c r="Q26" s="17" t="s">
        <v>16</v>
      </c>
      <c r="R26" s="38" t="s">
        <v>542</v>
      </c>
      <c r="S26" s="10"/>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row>
    <row r="27" spans="2:260" s="12" customFormat="1" ht="65.099999999999994" customHeight="1" x14ac:dyDescent="0.25">
      <c r="B27" s="3"/>
      <c r="C27" s="9" t="s">
        <v>25</v>
      </c>
      <c r="D27" s="16" t="s">
        <v>26</v>
      </c>
      <c r="E27" s="16">
        <v>0</v>
      </c>
      <c r="F27" s="15">
        <v>60.58</v>
      </c>
      <c r="G27" s="15">
        <v>55.25</v>
      </c>
      <c r="H27" s="15">
        <v>49.93</v>
      </c>
      <c r="I27" s="14"/>
      <c r="J27" s="15">
        <v>63.06</v>
      </c>
      <c r="K27" s="15">
        <v>73.7</v>
      </c>
      <c r="L27" s="15">
        <v>90.93</v>
      </c>
      <c r="M27" s="54"/>
      <c r="N27" s="15">
        <v>40.286026174</v>
      </c>
      <c r="O27" s="15">
        <v>45.985834863999997</v>
      </c>
      <c r="P27" s="15" t="s">
        <v>13</v>
      </c>
      <c r="Q27" s="16" t="s">
        <v>13</v>
      </c>
      <c r="R27" s="37" t="s">
        <v>543</v>
      </c>
      <c r="S27" s="10"/>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row>
    <row r="28" spans="2:260" s="12" customFormat="1" ht="65.099999999999994" customHeight="1" x14ac:dyDescent="0.25">
      <c r="B28" s="3"/>
      <c r="C28" s="19" t="s">
        <v>27</v>
      </c>
      <c r="D28" s="17" t="s">
        <v>28</v>
      </c>
      <c r="E28" s="17">
        <v>9</v>
      </c>
      <c r="F28" s="14">
        <v>16.25</v>
      </c>
      <c r="G28" s="14">
        <v>15.41</v>
      </c>
      <c r="H28" s="14">
        <v>14.57</v>
      </c>
      <c r="I28" s="14"/>
      <c r="J28" s="14">
        <v>16.989999999999998</v>
      </c>
      <c r="K28" s="14">
        <v>18.66</v>
      </c>
      <c r="L28" s="14">
        <v>21.37</v>
      </c>
      <c r="M28" s="54"/>
      <c r="N28" s="14">
        <v>55.645237944000002</v>
      </c>
      <c r="O28" s="31">
        <v>458.81960564000002</v>
      </c>
      <c r="P28" s="31" t="s">
        <v>16</v>
      </c>
      <c r="Q28" s="17" t="s">
        <v>16</v>
      </c>
      <c r="R28" s="38" t="s">
        <v>544</v>
      </c>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row>
    <row r="29" spans="2:260" s="12" customFormat="1" ht="65.099999999999994" customHeight="1" x14ac:dyDescent="0.25">
      <c r="B29" s="3"/>
      <c r="C29" s="9" t="s">
        <v>31</v>
      </c>
      <c r="D29" s="16" t="s">
        <v>32</v>
      </c>
      <c r="E29" s="16">
        <v>0</v>
      </c>
      <c r="F29" s="15">
        <v>4.2300000000000004</v>
      </c>
      <c r="G29" s="15">
        <v>3.09</v>
      </c>
      <c r="H29" s="15">
        <v>1.96</v>
      </c>
      <c r="I29" s="14"/>
      <c r="J29" s="15">
        <v>4.34</v>
      </c>
      <c r="K29" s="15">
        <v>6.6</v>
      </c>
      <c r="L29" s="15">
        <v>10.26</v>
      </c>
      <c r="M29" s="54"/>
      <c r="N29" s="15">
        <v>28.049233724</v>
      </c>
      <c r="O29" s="15">
        <v>6.4169425908999997</v>
      </c>
      <c r="P29" s="15" t="s">
        <v>13</v>
      </c>
      <c r="Q29" s="16" t="s">
        <v>13</v>
      </c>
      <c r="R29" s="37" t="s">
        <v>545</v>
      </c>
      <c r="S29" s="10"/>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row>
    <row r="30" spans="2:260" s="12" customFormat="1" ht="65.099999999999994" customHeight="1" x14ac:dyDescent="0.25">
      <c r="B30" s="3"/>
      <c r="C30" s="19" t="s">
        <v>33</v>
      </c>
      <c r="D30" s="17" t="s">
        <v>34</v>
      </c>
      <c r="E30" s="17">
        <v>3</v>
      </c>
      <c r="F30" s="14">
        <v>2.54</v>
      </c>
      <c r="G30" s="14">
        <v>1.72</v>
      </c>
      <c r="H30" s="14">
        <v>0.91</v>
      </c>
      <c r="I30" s="14"/>
      <c r="J30" s="14">
        <v>2.66</v>
      </c>
      <c r="K30" s="14">
        <v>4.28</v>
      </c>
      <c r="L30" s="14">
        <v>6.91</v>
      </c>
      <c r="M30" s="54"/>
      <c r="N30" s="14">
        <v>23.944024383999999</v>
      </c>
      <c r="O30" s="31">
        <v>17.791061364000001</v>
      </c>
      <c r="P30" s="31" t="s">
        <v>13</v>
      </c>
      <c r="Q30" s="17" t="s">
        <v>13</v>
      </c>
      <c r="R30" s="38" t="s">
        <v>546</v>
      </c>
      <c r="S30" s="10"/>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c r="IZ30" s="11"/>
    </row>
    <row r="31" spans="2:260" s="12" customFormat="1" ht="65.099999999999994" customHeight="1" x14ac:dyDescent="0.25">
      <c r="B31" s="3"/>
      <c r="C31" s="9" t="s">
        <v>35</v>
      </c>
      <c r="D31" s="16" t="s">
        <v>36</v>
      </c>
      <c r="E31" s="16">
        <v>4</v>
      </c>
      <c r="F31" s="15">
        <v>76.27</v>
      </c>
      <c r="G31" s="15">
        <v>70.430000000000007</v>
      </c>
      <c r="H31" s="15">
        <v>64.599999999999994</v>
      </c>
      <c r="I31" s="14"/>
      <c r="J31" s="15">
        <v>78.069999999999993</v>
      </c>
      <c r="K31" s="15">
        <v>89.73</v>
      </c>
      <c r="L31" s="15">
        <v>108.6</v>
      </c>
      <c r="M31" s="54"/>
      <c r="N31" s="15">
        <v>51.497892383999996</v>
      </c>
      <c r="O31" s="15">
        <v>16.810013132000002</v>
      </c>
      <c r="P31" s="15" t="s">
        <v>16</v>
      </c>
      <c r="Q31" s="16" t="s">
        <v>13</v>
      </c>
      <c r="R31" s="37" t="s">
        <v>547</v>
      </c>
      <c r="S31" s="10"/>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c r="IZ31" s="11"/>
    </row>
    <row r="32" spans="2:260" s="12" customFormat="1" ht="65.099999999999994" customHeight="1" x14ac:dyDescent="0.25">
      <c r="B32" s="3"/>
      <c r="C32" s="19" t="s">
        <v>461</v>
      </c>
      <c r="D32" s="17" t="s">
        <v>462</v>
      </c>
      <c r="E32" s="17">
        <v>8</v>
      </c>
      <c r="F32" s="14">
        <v>296</v>
      </c>
      <c r="G32" s="14">
        <v>241.02</v>
      </c>
      <c r="H32" s="14">
        <v>186.05</v>
      </c>
      <c r="I32" s="14"/>
      <c r="J32" s="14">
        <v>343.27</v>
      </c>
      <c r="K32" s="14">
        <v>453.21</v>
      </c>
      <c r="L32" s="14">
        <v>631.13</v>
      </c>
      <c r="M32" s="54"/>
      <c r="N32" s="14">
        <v>59.642911974</v>
      </c>
      <c r="O32" s="31">
        <v>2.4697661109000002</v>
      </c>
      <c r="P32" s="31" t="s">
        <v>16</v>
      </c>
      <c r="Q32" s="17" t="s">
        <v>16</v>
      </c>
      <c r="R32" s="38" t="s">
        <v>548</v>
      </c>
      <c r="S32" s="10"/>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c r="IZ32" s="11"/>
    </row>
    <row r="33" spans="2:260" s="12" customFormat="1" ht="65.099999999999994" customHeight="1" x14ac:dyDescent="0.25">
      <c r="B33" s="3"/>
      <c r="C33" s="9" t="s">
        <v>37</v>
      </c>
      <c r="D33" s="16" t="s">
        <v>38</v>
      </c>
      <c r="E33" s="16">
        <v>0</v>
      </c>
      <c r="F33" s="15">
        <v>2.85</v>
      </c>
      <c r="G33" s="15">
        <v>1.78</v>
      </c>
      <c r="H33" s="15">
        <v>0.71</v>
      </c>
      <c r="I33" s="14"/>
      <c r="J33" s="15">
        <v>2.97</v>
      </c>
      <c r="K33" s="15">
        <v>5.0999999999999996</v>
      </c>
      <c r="L33" s="15">
        <v>8.5500000000000007</v>
      </c>
      <c r="M33" s="54"/>
      <c r="N33" s="15">
        <v>20.584021159999999</v>
      </c>
      <c r="O33" s="15">
        <v>2.9838671364000002</v>
      </c>
      <c r="P33" s="15" t="s">
        <v>13</v>
      </c>
      <c r="Q33" s="16" t="s">
        <v>13</v>
      </c>
      <c r="R33" s="37" t="s">
        <v>549</v>
      </c>
      <c r="S33" s="10"/>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c r="IZ33" s="11"/>
    </row>
    <row r="34" spans="2:260" s="12" customFormat="1" ht="65.099999999999994" customHeight="1" x14ac:dyDescent="0.25">
      <c r="B34" s="3"/>
      <c r="C34" s="19" t="s">
        <v>463</v>
      </c>
      <c r="D34" s="17" t="s">
        <v>464</v>
      </c>
      <c r="E34" s="17">
        <v>7</v>
      </c>
      <c r="F34" s="14">
        <v>163.79</v>
      </c>
      <c r="G34" s="14">
        <v>141.75</v>
      </c>
      <c r="H34" s="14">
        <v>119.72</v>
      </c>
      <c r="I34" s="14"/>
      <c r="J34" s="14">
        <v>190.5</v>
      </c>
      <c r="K34" s="14">
        <v>234.56</v>
      </c>
      <c r="L34" s="14">
        <v>305.86</v>
      </c>
      <c r="M34" s="54"/>
      <c r="N34" s="14">
        <v>47.225934176999999</v>
      </c>
      <c r="O34" s="31">
        <v>4.8521115191000002</v>
      </c>
      <c r="P34" s="31" t="s">
        <v>16</v>
      </c>
      <c r="Q34" s="17" t="s">
        <v>16</v>
      </c>
      <c r="R34" s="38" t="s">
        <v>550</v>
      </c>
      <c r="S34" s="10"/>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c r="IZ34" s="11"/>
    </row>
    <row r="35" spans="2:260" s="12" customFormat="1" ht="65.099999999999994" customHeight="1" x14ac:dyDescent="0.25">
      <c r="B35" s="3"/>
      <c r="C35" s="9" t="s">
        <v>39</v>
      </c>
      <c r="D35" s="16" t="s">
        <v>40</v>
      </c>
      <c r="E35" s="16">
        <v>2</v>
      </c>
      <c r="F35" s="15">
        <v>7.88</v>
      </c>
      <c r="G35" s="15">
        <v>7</v>
      </c>
      <c r="H35" s="15">
        <v>6.12</v>
      </c>
      <c r="I35" s="14"/>
      <c r="J35" s="15">
        <v>8.3800000000000008</v>
      </c>
      <c r="K35" s="15">
        <v>10.130000000000001</v>
      </c>
      <c r="L35" s="15">
        <v>12.97</v>
      </c>
      <c r="M35" s="54"/>
      <c r="N35" s="15">
        <v>54.439688805000003</v>
      </c>
      <c r="O35" s="15">
        <v>123.66292440000001</v>
      </c>
      <c r="P35" s="15" t="s">
        <v>13</v>
      </c>
      <c r="Q35" s="16" t="s">
        <v>13</v>
      </c>
      <c r="R35" s="37" t="s">
        <v>551</v>
      </c>
      <c r="S35" s="10"/>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c r="IZ35" s="11"/>
    </row>
    <row r="36" spans="2:260" s="12" customFormat="1" ht="65.099999999999994" customHeight="1" x14ac:dyDescent="0.25">
      <c r="B36" s="3"/>
      <c r="C36" s="19" t="s">
        <v>41</v>
      </c>
      <c r="D36" s="17" t="s">
        <v>42</v>
      </c>
      <c r="E36" s="17">
        <v>0</v>
      </c>
      <c r="F36" s="14">
        <v>98.73</v>
      </c>
      <c r="G36" s="14">
        <v>70.849999999999994</v>
      </c>
      <c r="H36" s="14">
        <v>42.98</v>
      </c>
      <c r="I36" s="14"/>
      <c r="J36" s="14">
        <v>103.49</v>
      </c>
      <c r="K36" s="14">
        <v>159.22999999999999</v>
      </c>
      <c r="L36" s="14">
        <v>249.42</v>
      </c>
      <c r="M36" s="54"/>
      <c r="N36" s="14">
        <v>34.026279844999998</v>
      </c>
      <c r="O36" s="31">
        <v>88.058448053999996</v>
      </c>
      <c r="P36" s="31" t="s">
        <v>13</v>
      </c>
      <c r="Q36" s="17" t="s">
        <v>13</v>
      </c>
      <c r="R36" s="38" t="s">
        <v>552</v>
      </c>
      <c r="S36" s="10"/>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row>
    <row r="37" spans="2:260" s="12" customFormat="1" ht="65.099999999999994" customHeight="1" x14ac:dyDescent="0.25">
      <c r="B37" s="3"/>
      <c r="C37" s="9" t="s">
        <v>43</v>
      </c>
      <c r="D37" s="16" t="s">
        <v>44</v>
      </c>
      <c r="E37" s="16">
        <v>0</v>
      </c>
      <c r="F37" s="15">
        <v>11.16</v>
      </c>
      <c r="G37" s="15">
        <v>10.07</v>
      </c>
      <c r="H37" s="15">
        <v>8.99</v>
      </c>
      <c r="I37" s="14"/>
      <c r="J37" s="15">
        <v>11.4</v>
      </c>
      <c r="K37" s="15">
        <v>13.56</v>
      </c>
      <c r="L37" s="15">
        <v>17.059999999999999</v>
      </c>
      <c r="M37" s="54"/>
      <c r="N37" s="15">
        <v>27.958172823000002</v>
      </c>
      <c r="O37" s="15">
        <v>30.889294136</v>
      </c>
      <c r="P37" s="15" t="s">
        <v>13</v>
      </c>
      <c r="Q37" s="16" t="s">
        <v>13</v>
      </c>
      <c r="R37" s="37" t="s">
        <v>553</v>
      </c>
      <c r="S37" s="10"/>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row>
    <row r="38" spans="2:260" s="12" customFormat="1" ht="65.099999999999994" customHeight="1" x14ac:dyDescent="0.25">
      <c r="B38" s="3"/>
      <c r="C38" s="19" t="s">
        <v>45</v>
      </c>
      <c r="D38" s="17" t="s">
        <v>46</v>
      </c>
      <c r="E38" s="17">
        <v>7</v>
      </c>
      <c r="F38" s="14">
        <v>53.22</v>
      </c>
      <c r="G38" s="14">
        <v>47.63</v>
      </c>
      <c r="H38" s="14">
        <v>42.04</v>
      </c>
      <c r="I38" s="14"/>
      <c r="J38" s="14">
        <v>67.84</v>
      </c>
      <c r="K38" s="14">
        <v>79.010000000000005</v>
      </c>
      <c r="L38" s="14">
        <v>97.09</v>
      </c>
      <c r="M38" s="54"/>
      <c r="N38" s="14">
        <v>61.930656915999997</v>
      </c>
      <c r="O38" s="31">
        <v>568.81894755000008</v>
      </c>
      <c r="P38" s="31" t="s">
        <v>16</v>
      </c>
      <c r="Q38" s="17" t="s">
        <v>16</v>
      </c>
      <c r="R38" s="38" t="s">
        <v>554</v>
      </c>
      <c r="S38" s="10"/>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row>
    <row r="39" spans="2:260" s="12" customFormat="1" ht="65.099999999999994" customHeight="1" x14ac:dyDescent="0.25">
      <c r="B39" s="3"/>
      <c r="C39" s="9" t="s">
        <v>45</v>
      </c>
      <c r="D39" s="16" t="s">
        <v>47</v>
      </c>
      <c r="E39" s="16">
        <v>7</v>
      </c>
      <c r="F39" s="15">
        <v>52.02</v>
      </c>
      <c r="G39" s="15">
        <v>46.69</v>
      </c>
      <c r="H39" s="15">
        <v>41.36</v>
      </c>
      <c r="I39" s="14"/>
      <c r="J39" s="15">
        <v>65.25</v>
      </c>
      <c r="K39" s="15">
        <v>75.900000000000006</v>
      </c>
      <c r="L39" s="15">
        <v>93.14</v>
      </c>
      <c r="M39" s="54"/>
      <c r="N39" s="15">
        <v>64.210839700999998</v>
      </c>
      <c r="O39" s="15">
        <v>84.070201772999994</v>
      </c>
      <c r="P39" s="15" t="s">
        <v>13</v>
      </c>
      <c r="Q39" s="16" t="s">
        <v>16</v>
      </c>
      <c r="R39" s="37" t="s">
        <v>555</v>
      </c>
      <c r="S39" s="10"/>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c r="IZ39" s="11"/>
    </row>
    <row r="40" spans="2:260" s="12" customFormat="1" ht="65.099999999999994" customHeight="1" x14ac:dyDescent="0.25">
      <c r="B40" s="3"/>
      <c r="C40" s="19" t="s">
        <v>397</v>
      </c>
      <c r="D40" s="17" t="s">
        <v>398</v>
      </c>
      <c r="E40" s="17">
        <v>5</v>
      </c>
      <c r="F40" s="14">
        <v>22.22</v>
      </c>
      <c r="G40" s="14">
        <v>10.83</v>
      </c>
      <c r="H40" s="14">
        <v>-0.54</v>
      </c>
      <c r="I40" s="14"/>
      <c r="J40" s="14">
        <v>53.41</v>
      </c>
      <c r="K40" s="14">
        <v>76.17</v>
      </c>
      <c r="L40" s="14">
        <v>113</v>
      </c>
      <c r="M40" s="54"/>
      <c r="N40" s="14">
        <v>51.847909600999998</v>
      </c>
      <c r="O40" s="31">
        <v>4.0088214545000005</v>
      </c>
      <c r="P40" s="31" t="s">
        <v>13</v>
      </c>
      <c r="Q40" s="17" t="s">
        <v>16</v>
      </c>
      <c r="R40" s="38" t="s">
        <v>556</v>
      </c>
      <c r="S40" s="10"/>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row>
    <row r="41" spans="2:260" s="12" customFormat="1" ht="65.099999999999994" customHeight="1" x14ac:dyDescent="0.25">
      <c r="B41" s="3"/>
      <c r="C41" s="9" t="s">
        <v>48</v>
      </c>
      <c r="D41" s="16" t="s">
        <v>49</v>
      </c>
      <c r="E41" s="16">
        <v>4</v>
      </c>
      <c r="F41" s="15">
        <v>19</v>
      </c>
      <c r="G41" s="15">
        <v>15.05</v>
      </c>
      <c r="H41" s="15">
        <v>11.11</v>
      </c>
      <c r="I41" s="14"/>
      <c r="J41" s="15">
        <v>28.86</v>
      </c>
      <c r="K41" s="15">
        <v>36.74</v>
      </c>
      <c r="L41" s="15">
        <v>49.5</v>
      </c>
      <c r="M41" s="54"/>
      <c r="N41" s="15">
        <v>58.841380542000003</v>
      </c>
      <c r="O41" s="15">
        <v>58.475621955000001</v>
      </c>
      <c r="P41" s="15" t="s">
        <v>13</v>
      </c>
      <c r="Q41" s="16" t="s">
        <v>16</v>
      </c>
      <c r="R41" s="37" t="s">
        <v>557</v>
      </c>
      <c r="S41" s="10"/>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row>
    <row r="42" spans="2:260" s="12" customFormat="1" ht="65.099999999999994" customHeight="1" x14ac:dyDescent="0.25">
      <c r="B42" s="3"/>
      <c r="C42" s="19" t="s">
        <v>50</v>
      </c>
      <c r="D42" s="17" t="s">
        <v>51</v>
      </c>
      <c r="E42" s="17">
        <v>3</v>
      </c>
      <c r="F42" s="14">
        <v>14.6</v>
      </c>
      <c r="G42" s="14">
        <v>12.7</v>
      </c>
      <c r="H42" s="14">
        <v>10.81</v>
      </c>
      <c r="I42" s="14"/>
      <c r="J42" s="14">
        <v>15.11</v>
      </c>
      <c r="K42" s="14">
        <v>18.89</v>
      </c>
      <c r="L42" s="14">
        <v>25.01</v>
      </c>
      <c r="M42" s="54"/>
      <c r="N42" s="14">
        <v>42.742162864999997</v>
      </c>
      <c r="O42" s="31">
        <v>713.04274535999991</v>
      </c>
      <c r="P42" s="31" t="s">
        <v>13</v>
      </c>
      <c r="Q42" s="17" t="s">
        <v>13</v>
      </c>
      <c r="R42" s="38" t="s">
        <v>558</v>
      </c>
      <c r="S42" s="10"/>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row>
    <row r="43" spans="2:260" s="12" customFormat="1" ht="65.099999999999994" customHeight="1" x14ac:dyDescent="0.25">
      <c r="B43" s="3"/>
      <c r="C43" s="9" t="s">
        <v>52</v>
      </c>
      <c r="D43" s="16" t="s">
        <v>53</v>
      </c>
      <c r="E43" s="16">
        <v>7</v>
      </c>
      <c r="F43" s="15">
        <v>5.17</v>
      </c>
      <c r="G43" s="15">
        <v>4.79</v>
      </c>
      <c r="H43" s="15">
        <v>4.42</v>
      </c>
      <c r="I43" s="14"/>
      <c r="J43" s="15">
        <v>5.82</v>
      </c>
      <c r="K43" s="15">
        <v>6.56</v>
      </c>
      <c r="L43" s="15">
        <v>7.75</v>
      </c>
      <c r="M43" s="54"/>
      <c r="N43" s="15">
        <v>51.578172395000003</v>
      </c>
      <c r="O43" s="15">
        <v>5.6080993181999998</v>
      </c>
      <c r="P43" s="15" t="s">
        <v>16</v>
      </c>
      <c r="Q43" s="16" t="s">
        <v>16</v>
      </c>
      <c r="R43" s="37" t="s">
        <v>559</v>
      </c>
      <c r="S43" s="10"/>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row>
    <row r="44" spans="2:260" s="12" customFormat="1" ht="65.099999999999994" customHeight="1" x14ac:dyDescent="0.25">
      <c r="B44" s="3"/>
      <c r="C44" s="19" t="s">
        <v>54</v>
      </c>
      <c r="D44" s="17" t="s">
        <v>55</v>
      </c>
      <c r="E44" s="17">
        <v>0</v>
      </c>
      <c r="F44" s="14">
        <v>13.24</v>
      </c>
      <c r="G44" s="14">
        <v>11.57</v>
      </c>
      <c r="H44" s="14">
        <v>9.91</v>
      </c>
      <c r="I44" s="14"/>
      <c r="J44" s="14">
        <v>13.65</v>
      </c>
      <c r="K44" s="14">
        <v>16.97</v>
      </c>
      <c r="L44" s="14">
        <v>22.36</v>
      </c>
      <c r="M44" s="54"/>
      <c r="N44" s="14">
        <v>26.220470782</v>
      </c>
      <c r="O44" s="31">
        <v>39.988297227000004</v>
      </c>
      <c r="P44" s="31" t="s">
        <v>13</v>
      </c>
      <c r="Q44" s="17" t="s">
        <v>13</v>
      </c>
      <c r="R44" s="38" t="s">
        <v>560</v>
      </c>
      <c r="S44" s="10"/>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row>
    <row r="45" spans="2:260" s="12" customFormat="1" ht="65.099999999999994" customHeight="1" x14ac:dyDescent="0.25">
      <c r="B45" s="3"/>
      <c r="C45" s="9" t="s">
        <v>56</v>
      </c>
      <c r="D45" s="16" t="s">
        <v>57</v>
      </c>
      <c r="E45" s="16">
        <v>10</v>
      </c>
      <c r="F45" s="15">
        <v>38.020000000000003</v>
      </c>
      <c r="G45" s="15">
        <v>35.93</v>
      </c>
      <c r="H45" s="15">
        <v>33.840000000000003</v>
      </c>
      <c r="I45" s="14"/>
      <c r="J45" s="15">
        <v>40.119999999999997</v>
      </c>
      <c r="K45" s="15">
        <v>44.29</v>
      </c>
      <c r="L45" s="15">
        <v>51.04</v>
      </c>
      <c r="M45" s="54"/>
      <c r="N45" s="15">
        <v>67.627104352000003</v>
      </c>
      <c r="O45" s="15">
        <v>274.13348794999996</v>
      </c>
      <c r="P45" s="15" t="s">
        <v>16</v>
      </c>
      <c r="Q45" s="16" t="s">
        <v>16</v>
      </c>
      <c r="R45" s="37" t="s">
        <v>561</v>
      </c>
      <c r="S45" s="10"/>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row>
    <row r="46" spans="2:260" s="12" customFormat="1" ht="65.099999999999994" customHeight="1" x14ac:dyDescent="0.25">
      <c r="B46" s="3"/>
      <c r="C46" s="19" t="s">
        <v>58</v>
      </c>
      <c r="D46" s="17" t="s">
        <v>59</v>
      </c>
      <c r="E46" s="17">
        <v>0</v>
      </c>
      <c r="F46" s="14">
        <v>22.97</v>
      </c>
      <c r="G46" s="14">
        <v>20.87</v>
      </c>
      <c r="H46" s="14">
        <v>18.77</v>
      </c>
      <c r="I46" s="14"/>
      <c r="J46" s="14">
        <v>23.43</v>
      </c>
      <c r="K46" s="14">
        <v>27.62</v>
      </c>
      <c r="L46" s="14">
        <v>34.409999999999997</v>
      </c>
      <c r="M46" s="54"/>
      <c r="N46" s="14">
        <v>36.842710083</v>
      </c>
      <c r="O46" s="31">
        <v>12.746380227</v>
      </c>
      <c r="P46" s="31" t="s">
        <v>13</v>
      </c>
      <c r="Q46" s="17" t="s">
        <v>13</v>
      </c>
      <c r="R46" s="38" t="s">
        <v>562</v>
      </c>
      <c r="S46" s="10"/>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row>
    <row r="47" spans="2:260" s="12" customFormat="1" ht="65.099999999999994" customHeight="1" x14ac:dyDescent="0.25">
      <c r="B47" s="3"/>
      <c r="C47" s="9" t="s">
        <v>465</v>
      </c>
      <c r="D47" s="16" t="s">
        <v>466</v>
      </c>
      <c r="E47" s="16">
        <v>6</v>
      </c>
      <c r="F47" s="15">
        <v>127.73</v>
      </c>
      <c r="G47" s="15">
        <v>122.09</v>
      </c>
      <c r="H47" s="15">
        <v>116.45</v>
      </c>
      <c r="I47" s="14"/>
      <c r="J47" s="15">
        <v>132.4</v>
      </c>
      <c r="K47" s="15">
        <v>143.66999999999999</v>
      </c>
      <c r="L47" s="15">
        <v>161.91999999999999</v>
      </c>
      <c r="M47" s="54"/>
      <c r="N47" s="15">
        <v>70.985657755000005</v>
      </c>
      <c r="O47" s="15">
        <v>4.8930849973000008</v>
      </c>
      <c r="P47" s="15" t="s">
        <v>13</v>
      </c>
      <c r="Q47" s="16" t="s">
        <v>16</v>
      </c>
      <c r="R47" s="37" t="s">
        <v>563</v>
      </c>
      <c r="S47" s="10"/>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row>
    <row r="48" spans="2:260" s="12" customFormat="1" ht="65.099999999999994" customHeight="1" x14ac:dyDescent="0.25">
      <c r="B48" s="3"/>
      <c r="C48" s="19" t="s">
        <v>564</v>
      </c>
      <c r="D48" s="17" t="s">
        <v>565</v>
      </c>
      <c r="E48" s="17">
        <v>0</v>
      </c>
      <c r="F48" s="14">
        <v>6.04</v>
      </c>
      <c r="G48" s="14">
        <v>5.38</v>
      </c>
      <c r="H48" s="14">
        <v>4.7300000000000004</v>
      </c>
      <c r="I48" s="14"/>
      <c r="J48" s="14">
        <v>6.26</v>
      </c>
      <c r="K48" s="14">
        <v>7.56</v>
      </c>
      <c r="L48" s="14">
        <v>9.67</v>
      </c>
      <c r="M48" s="54"/>
      <c r="N48" s="14">
        <v>27.391677731000001</v>
      </c>
      <c r="O48" s="31">
        <v>1.2253579545</v>
      </c>
      <c r="P48" s="31" t="s">
        <v>13</v>
      </c>
      <c r="Q48" s="17" t="s">
        <v>13</v>
      </c>
      <c r="R48" s="38" t="s">
        <v>566</v>
      </c>
      <c r="S48" s="10"/>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row>
    <row r="49" spans="2:260" s="12" customFormat="1" ht="65.099999999999994" customHeight="1" x14ac:dyDescent="0.25">
      <c r="B49" s="3"/>
      <c r="C49" s="9" t="s">
        <v>60</v>
      </c>
      <c r="D49" s="16" t="s">
        <v>61</v>
      </c>
      <c r="E49" s="16">
        <v>5</v>
      </c>
      <c r="F49" s="15">
        <v>9.85</v>
      </c>
      <c r="G49" s="15">
        <v>9.0500000000000007</v>
      </c>
      <c r="H49" s="15">
        <v>8.26</v>
      </c>
      <c r="I49" s="14"/>
      <c r="J49" s="15">
        <v>10.08</v>
      </c>
      <c r="K49" s="15">
        <v>11.66</v>
      </c>
      <c r="L49" s="15">
        <v>14.22</v>
      </c>
      <c r="M49" s="54"/>
      <c r="N49" s="15">
        <v>48.682008312999997</v>
      </c>
      <c r="O49" s="15">
        <v>2.5897352727</v>
      </c>
      <c r="P49" s="15" t="s">
        <v>16</v>
      </c>
      <c r="Q49" s="16" t="s">
        <v>13</v>
      </c>
      <c r="R49" s="37" t="s">
        <v>567</v>
      </c>
      <c r="S49" s="10"/>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row>
    <row r="50" spans="2:260" s="12" customFormat="1" ht="65.099999999999994" customHeight="1" x14ac:dyDescent="0.25">
      <c r="B50" s="3"/>
      <c r="C50" s="19" t="s">
        <v>62</v>
      </c>
      <c r="D50" s="17" t="s">
        <v>63</v>
      </c>
      <c r="E50" s="17">
        <v>2</v>
      </c>
      <c r="F50" s="14">
        <v>5.9</v>
      </c>
      <c r="G50" s="14">
        <v>5.01</v>
      </c>
      <c r="H50" s="14">
        <v>4.12</v>
      </c>
      <c r="I50" s="14"/>
      <c r="J50" s="14">
        <v>6.05</v>
      </c>
      <c r="K50" s="14">
        <v>7.82</v>
      </c>
      <c r="L50" s="14">
        <v>10.69</v>
      </c>
      <c r="M50" s="54"/>
      <c r="N50" s="14">
        <v>45.080136719000002</v>
      </c>
      <c r="O50" s="31">
        <v>5.9649126364000002</v>
      </c>
      <c r="P50" s="31" t="s">
        <v>13</v>
      </c>
      <c r="Q50" s="17" t="s">
        <v>13</v>
      </c>
      <c r="R50" s="38" t="s">
        <v>568</v>
      </c>
      <c r="S50" s="10"/>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row>
    <row r="51" spans="2:260" s="12" customFormat="1" ht="65.099999999999994" customHeight="1" x14ac:dyDescent="0.25">
      <c r="B51" s="3"/>
      <c r="C51" s="9" t="s">
        <v>64</v>
      </c>
      <c r="D51" s="16" t="s">
        <v>65</v>
      </c>
      <c r="E51" s="16">
        <v>0</v>
      </c>
      <c r="F51" s="15">
        <v>14.21</v>
      </c>
      <c r="G51" s="15">
        <v>12.22</v>
      </c>
      <c r="H51" s="15">
        <v>10.23</v>
      </c>
      <c r="I51" s="14"/>
      <c r="J51" s="15">
        <v>14.72</v>
      </c>
      <c r="K51" s="15">
        <v>18.690000000000001</v>
      </c>
      <c r="L51" s="15">
        <v>25.11</v>
      </c>
      <c r="M51" s="54"/>
      <c r="N51" s="15">
        <v>28.252467463999999</v>
      </c>
      <c r="O51" s="15">
        <v>4.8857696364000001</v>
      </c>
      <c r="P51" s="15" t="s">
        <v>13</v>
      </c>
      <c r="Q51" s="16" t="s">
        <v>13</v>
      </c>
      <c r="R51" s="37" t="s">
        <v>569</v>
      </c>
      <c r="S51" s="10"/>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row>
    <row r="52" spans="2:260" s="12" customFormat="1" ht="65.099999999999994" customHeight="1" x14ac:dyDescent="0.25">
      <c r="B52" s="3"/>
      <c r="C52" s="19" t="s">
        <v>66</v>
      </c>
      <c r="D52" s="17" t="s">
        <v>67</v>
      </c>
      <c r="E52" s="17">
        <v>4</v>
      </c>
      <c r="F52" s="14">
        <v>15.38</v>
      </c>
      <c r="G52" s="14">
        <v>14.25</v>
      </c>
      <c r="H52" s="14">
        <v>13.13</v>
      </c>
      <c r="I52" s="14"/>
      <c r="J52" s="14">
        <v>18.59</v>
      </c>
      <c r="K52" s="14">
        <v>20.83</v>
      </c>
      <c r="L52" s="14">
        <v>24.45</v>
      </c>
      <c r="M52" s="54"/>
      <c r="N52" s="14">
        <v>49.425649735</v>
      </c>
      <c r="O52" s="31">
        <v>113.65466931</v>
      </c>
      <c r="P52" s="31" t="s">
        <v>13</v>
      </c>
      <c r="Q52" s="17" t="s">
        <v>16</v>
      </c>
      <c r="R52" s="38" t="s">
        <v>570</v>
      </c>
      <c r="S52" s="10"/>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c r="IZ52" s="11"/>
    </row>
    <row r="53" spans="2:260" s="12" customFormat="1" ht="65.099999999999994" customHeight="1" x14ac:dyDescent="0.25">
      <c r="B53" s="3"/>
      <c r="C53" s="9" t="s">
        <v>66</v>
      </c>
      <c r="D53" s="16" t="s">
        <v>68</v>
      </c>
      <c r="E53" s="16">
        <v>4</v>
      </c>
      <c r="F53" s="15">
        <v>17.61</v>
      </c>
      <c r="G53" s="15">
        <v>16.25</v>
      </c>
      <c r="H53" s="15">
        <v>14.9</v>
      </c>
      <c r="I53" s="14"/>
      <c r="J53" s="15">
        <v>21.54</v>
      </c>
      <c r="K53" s="15">
        <v>24.24</v>
      </c>
      <c r="L53" s="15">
        <v>28.63</v>
      </c>
      <c r="M53" s="54"/>
      <c r="N53" s="15">
        <v>48.938393099000002</v>
      </c>
      <c r="O53" s="15">
        <v>486.81562445000003</v>
      </c>
      <c r="P53" s="15" t="s">
        <v>13</v>
      </c>
      <c r="Q53" s="16" t="s">
        <v>16</v>
      </c>
      <c r="R53" s="37" t="s">
        <v>571</v>
      </c>
      <c r="S53" s="10"/>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c r="IZ53" s="11"/>
    </row>
    <row r="54" spans="2:260" s="12" customFormat="1" ht="65.099999999999994" customHeight="1" x14ac:dyDescent="0.25">
      <c r="B54" s="3"/>
      <c r="C54" s="19" t="s">
        <v>69</v>
      </c>
      <c r="D54" s="17" t="s">
        <v>70</v>
      </c>
      <c r="E54" s="17">
        <v>3</v>
      </c>
      <c r="F54" s="14">
        <v>21.94</v>
      </c>
      <c r="G54" s="14">
        <v>20.56</v>
      </c>
      <c r="H54" s="14">
        <v>19.18</v>
      </c>
      <c r="I54" s="14"/>
      <c r="J54" s="14">
        <v>22.45</v>
      </c>
      <c r="K54" s="14">
        <v>25.2</v>
      </c>
      <c r="L54" s="14">
        <v>29.65</v>
      </c>
      <c r="M54" s="54"/>
      <c r="N54" s="14">
        <v>38.899165592999999</v>
      </c>
      <c r="O54" s="31">
        <v>44.576711955</v>
      </c>
      <c r="P54" s="31" t="s">
        <v>16</v>
      </c>
      <c r="Q54" s="17" t="s">
        <v>13</v>
      </c>
      <c r="R54" s="38" t="s">
        <v>572</v>
      </c>
      <c r="S54" s="10"/>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row>
    <row r="55" spans="2:260" s="12" customFormat="1" ht="65.099999999999994" customHeight="1" x14ac:dyDescent="0.25">
      <c r="B55" s="3"/>
      <c r="C55" s="9" t="s">
        <v>363</v>
      </c>
      <c r="D55" s="16" t="s">
        <v>364</v>
      </c>
      <c r="E55" s="16">
        <v>9</v>
      </c>
      <c r="F55" s="15">
        <v>13.67</v>
      </c>
      <c r="G55" s="15">
        <v>12.25</v>
      </c>
      <c r="H55" s="15">
        <v>10.83</v>
      </c>
      <c r="I55" s="14"/>
      <c r="J55" s="15">
        <v>16.57</v>
      </c>
      <c r="K55" s="15">
        <v>19.399999999999999</v>
      </c>
      <c r="L55" s="15">
        <v>23.99</v>
      </c>
      <c r="M55" s="54"/>
      <c r="N55" s="15">
        <v>66.696026996000001</v>
      </c>
      <c r="O55" s="15">
        <v>80.558037318000004</v>
      </c>
      <c r="P55" s="15" t="s">
        <v>16</v>
      </c>
      <c r="Q55" s="16" t="s">
        <v>16</v>
      </c>
      <c r="R55" s="37" t="s">
        <v>573</v>
      </c>
      <c r="S55" s="10"/>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row>
    <row r="56" spans="2:260" s="12" customFormat="1" ht="65.099999999999994" customHeight="1" x14ac:dyDescent="0.25">
      <c r="B56" s="3"/>
      <c r="C56" s="19" t="s">
        <v>71</v>
      </c>
      <c r="D56" s="17" t="s">
        <v>72</v>
      </c>
      <c r="E56" s="17">
        <v>4</v>
      </c>
      <c r="F56" s="14">
        <v>19.68</v>
      </c>
      <c r="G56" s="14">
        <v>17</v>
      </c>
      <c r="H56" s="14">
        <v>14.32</v>
      </c>
      <c r="I56" s="14"/>
      <c r="J56" s="14">
        <v>27.54</v>
      </c>
      <c r="K56" s="14">
        <v>32.89</v>
      </c>
      <c r="L56" s="14">
        <v>41.57</v>
      </c>
      <c r="M56" s="54"/>
      <c r="N56" s="14">
        <v>50.092579782999998</v>
      </c>
      <c r="O56" s="31">
        <v>471.84119432</v>
      </c>
      <c r="P56" s="31" t="s">
        <v>13</v>
      </c>
      <c r="Q56" s="17" t="s">
        <v>16</v>
      </c>
      <c r="R56" s="38" t="s">
        <v>574</v>
      </c>
      <c r="S56" s="10"/>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c r="IZ56" s="11"/>
    </row>
    <row r="57" spans="2:260" s="12" customFormat="1" ht="65.099999999999994" customHeight="1" x14ac:dyDescent="0.25">
      <c r="B57" s="3"/>
      <c r="C57" s="9" t="s">
        <v>386</v>
      </c>
      <c r="D57" s="16" t="s">
        <v>387</v>
      </c>
      <c r="E57" s="16">
        <v>0</v>
      </c>
      <c r="F57" s="15">
        <v>17.86</v>
      </c>
      <c r="G57" s="15">
        <v>16.34</v>
      </c>
      <c r="H57" s="15">
        <v>14.83</v>
      </c>
      <c r="I57" s="14"/>
      <c r="J57" s="15">
        <v>18.11</v>
      </c>
      <c r="K57" s="15">
        <v>21.13</v>
      </c>
      <c r="L57" s="15">
        <v>26.02</v>
      </c>
      <c r="M57" s="54"/>
      <c r="N57" s="15">
        <v>28.340566789</v>
      </c>
      <c r="O57" s="15">
        <v>2.1522232727000001</v>
      </c>
      <c r="P57" s="15" t="s">
        <v>13</v>
      </c>
      <c r="Q57" s="16" t="s">
        <v>13</v>
      </c>
      <c r="R57" s="37" t="s">
        <v>575</v>
      </c>
      <c r="S57" s="10"/>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c r="IZ57" s="11"/>
    </row>
    <row r="58" spans="2:260" s="12" customFormat="1" ht="65.099999999999994" customHeight="1" x14ac:dyDescent="0.25">
      <c r="B58" s="3"/>
      <c r="C58" s="19" t="s">
        <v>73</v>
      </c>
      <c r="D58" s="17" t="s">
        <v>74</v>
      </c>
      <c r="E58" s="17">
        <v>2</v>
      </c>
      <c r="F58" s="14">
        <v>7.48</v>
      </c>
      <c r="G58" s="14">
        <v>5.33</v>
      </c>
      <c r="H58" s="14">
        <v>3.18</v>
      </c>
      <c r="I58" s="14"/>
      <c r="J58" s="14">
        <v>7.77</v>
      </c>
      <c r="K58" s="14">
        <v>12.06</v>
      </c>
      <c r="L58" s="14">
        <v>19.010000000000002</v>
      </c>
      <c r="M58" s="54"/>
      <c r="N58" s="14">
        <v>27.642094274000002</v>
      </c>
      <c r="O58" s="31">
        <v>69.476494772999999</v>
      </c>
      <c r="P58" s="31" t="s">
        <v>13</v>
      </c>
      <c r="Q58" s="17" t="s">
        <v>13</v>
      </c>
      <c r="R58" s="38" t="s">
        <v>576</v>
      </c>
      <c r="S58" s="10"/>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row>
    <row r="59" spans="2:260" s="12" customFormat="1" ht="65.099999999999994" customHeight="1" x14ac:dyDescent="0.25">
      <c r="B59" s="3"/>
      <c r="C59" s="9" t="s">
        <v>75</v>
      </c>
      <c r="D59" s="16" t="s">
        <v>76</v>
      </c>
      <c r="E59" s="16">
        <v>5</v>
      </c>
      <c r="F59" s="15">
        <v>18.63</v>
      </c>
      <c r="G59" s="15">
        <v>16.809999999999999</v>
      </c>
      <c r="H59" s="15">
        <v>15</v>
      </c>
      <c r="I59" s="14"/>
      <c r="J59" s="15">
        <v>19</v>
      </c>
      <c r="K59" s="15">
        <v>22.62</v>
      </c>
      <c r="L59" s="15">
        <v>28.48</v>
      </c>
      <c r="M59" s="54"/>
      <c r="N59" s="15">
        <v>33.163371660000003</v>
      </c>
      <c r="O59" s="15">
        <v>137.48612982</v>
      </c>
      <c r="P59" s="15" t="s">
        <v>16</v>
      </c>
      <c r="Q59" s="16" t="s">
        <v>13</v>
      </c>
      <c r="R59" s="37" t="s">
        <v>467</v>
      </c>
      <c r="S59" s="10"/>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c r="IZ59" s="11"/>
    </row>
    <row r="60" spans="2:260" s="12" customFormat="1" ht="65.099999999999994" customHeight="1" x14ac:dyDescent="0.25">
      <c r="B60" s="3"/>
      <c r="C60" s="19" t="s">
        <v>468</v>
      </c>
      <c r="D60" s="17" t="s">
        <v>469</v>
      </c>
      <c r="E60" s="17">
        <v>6</v>
      </c>
      <c r="F60" s="14">
        <v>28.05</v>
      </c>
      <c r="G60" s="14">
        <v>23.73</v>
      </c>
      <c r="H60" s="14">
        <v>19.41</v>
      </c>
      <c r="I60" s="14"/>
      <c r="J60" s="14">
        <v>29.47</v>
      </c>
      <c r="K60" s="14">
        <v>38.1</v>
      </c>
      <c r="L60" s="14">
        <v>52.06</v>
      </c>
      <c r="M60" s="54"/>
      <c r="N60" s="14">
        <v>43.865121098000003</v>
      </c>
      <c r="O60" s="31">
        <v>8.1071587532000002</v>
      </c>
      <c r="P60" s="31" t="s">
        <v>16</v>
      </c>
      <c r="Q60" s="17" t="s">
        <v>13</v>
      </c>
      <c r="R60" s="38" t="s">
        <v>577</v>
      </c>
      <c r="S60" s="10"/>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c r="IZ60" s="11"/>
    </row>
    <row r="61" spans="2:260" s="12" customFormat="1" ht="65.099999999999994" customHeight="1" x14ac:dyDescent="0.25">
      <c r="B61" s="3"/>
      <c r="C61" s="9" t="s">
        <v>77</v>
      </c>
      <c r="D61" s="16" t="s">
        <v>78</v>
      </c>
      <c r="E61" s="16">
        <v>7</v>
      </c>
      <c r="F61" s="15">
        <v>52.14</v>
      </c>
      <c r="G61" s="15">
        <v>46.95</v>
      </c>
      <c r="H61" s="15">
        <v>41.77</v>
      </c>
      <c r="I61" s="14"/>
      <c r="J61" s="15">
        <v>65.5</v>
      </c>
      <c r="K61" s="15">
        <v>75.86</v>
      </c>
      <c r="L61" s="15">
        <v>92.63</v>
      </c>
      <c r="M61" s="54"/>
      <c r="N61" s="15">
        <v>63.988925963</v>
      </c>
      <c r="O61" s="15">
        <v>623.67560418000005</v>
      </c>
      <c r="P61" s="15" t="s">
        <v>13</v>
      </c>
      <c r="Q61" s="16" t="s">
        <v>16</v>
      </c>
      <c r="R61" s="37" t="s">
        <v>578</v>
      </c>
      <c r="S61" s="10"/>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c r="IZ61" s="11"/>
    </row>
    <row r="62" spans="2:260" s="12" customFormat="1" ht="65.099999999999994" customHeight="1" x14ac:dyDescent="0.25">
      <c r="B62" s="3"/>
      <c r="C62" s="19" t="s">
        <v>79</v>
      </c>
      <c r="D62" s="17" t="s">
        <v>80</v>
      </c>
      <c r="E62" s="17">
        <v>7</v>
      </c>
      <c r="F62" s="14">
        <v>19.39</v>
      </c>
      <c r="G62" s="14">
        <v>18.5</v>
      </c>
      <c r="H62" s="14">
        <v>17.61</v>
      </c>
      <c r="I62" s="14"/>
      <c r="J62" s="14">
        <v>19.760000000000002</v>
      </c>
      <c r="K62" s="14">
        <v>21.53</v>
      </c>
      <c r="L62" s="14">
        <v>24.39</v>
      </c>
      <c r="M62" s="54"/>
      <c r="N62" s="14">
        <v>73.800978268999998</v>
      </c>
      <c r="O62" s="31">
        <v>83.131175044999992</v>
      </c>
      <c r="P62" s="31" t="s">
        <v>16</v>
      </c>
      <c r="Q62" s="17" t="s">
        <v>16</v>
      </c>
      <c r="R62" s="38" t="s">
        <v>579</v>
      </c>
      <c r="S62" s="10"/>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row>
    <row r="63" spans="2:260" s="12" customFormat="1" ht="65.099999999999994" customHeight="1" x14ac:dyDescent="0.25">
      <c r="B63" s="3"/>
      <c r="C63" s="9" t="s">
        <v>81</v>
      </c>
      <c r="D63" s="16" t="s">
        <v>82</v>
      </c>
      <c r="E63" s="16">
        <v>2</v>
      </c>
      <c r="F63" s="15">
        <v>4.9000000000000004</v>
      </c>
      <c r="G63" s="15">
        <v>4.12</v>
      </c>
      <c r="H63" s="15">
        <v>3.34</v>
      </c>
      <c r="I63" s="14"/>
      <c r="J63" s="15">
        <v>5.03</v>
      </c>
      <c r="K63" s="15">
        <v>6.58</v>
      </c>
      <c r="L63" s="15">
        <v>9.09</v>
      </c>
      <c r="M63" s="54"/>
      <c r="N63" s="15">
        <v>44.306043948999999</v>
      </c>
      <c r="O63" s="15">
        <v>6.4927876364000001</v>
      </c>
      <c r="P63" s="15" t="s">
        <v>13</v>
      </c>
      <c r="Q63" s="16" t="s">
        <v>13</v>
      </c>
      <c r="R63" s="37" t="s">
        <v>580</v>
      </c>
      <c r="S63" s="10"/>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c r="IZ63" s="11"/>
    </row>
    <row r="64" spans="2:260" s="12" customFormat="1" ht="65.099999999999994" customHeight="1" x14ac:dyDescent="0.25">
      <c r="B64" s="3"/>
      <c r="C64" s="19" t="s">
        <v>83</v>
      </c>
      <c r="D64" s="17" t="s">
        <v>84</v>
      </c>
      <c r="E64" s="17">
        <v>2</v>
      </c>
      <c r="F64" s="14">
        <v>1.1200000000000001</v>
      </c>
      <c r="G64" s="14">
        <v>0.46</v>
      </c>
      <c r="H64" s="14">
        <v>-0.18</v>
      </c>
      <c r="I64" s="14"/>
      <c r="J64" s="14">
        <v>1.1499999999999999</v>
      </c>
      <c r="K64" s="14">
        <v>2.4500000000000002</v>
      </c>
      <c r="L64" s="14">
        <v>4.5599999999999996</v>
      </c>
      <c r="M64" s="54"/>
      <c r="N64" s="14">
        <v>30.382794970999999</v>
      </c>
      <c r="O64" s="31">
        <v>4.4236958181999997</v>
      </c>
      <c r="P64" s="31" t="s">
        <v>13</v>
      </c>
      <c r="Q64" s="17" t="s">
        <v>13</v>
      </c>
      <c r="R64" s="38" t="s">
        <v>581</v>
      </c>
      <c r="S64" s="10"/>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c r="IZ64" s="11"/>
    </row>
    <row r="65" spans="2:260" s="12" customFormat="1" ht="65.099999999999994" customHeight="1" x14ac:dyDescent="0.25">
      <c r="B65" s="3"/>
      <c r="C65" s="9" t="s">
        <v>85</v>
      </c>
      <c r="D65" s="16" t="s">
        <v>86</v>
      </c>
      <c r="E65" s="16">
        <v>10</v>
      </c>
      <c r="F65" s="15">
        <v>10.69</v>
      </c>
      <c r="G65" s="15">
        <v>10.38</v>
      </c>
      <c r="H65" s="15">
        <v>10.07</v>
      </c>
      <c r="I65" s="14"/>
      <c r="J65" s="15">
        <v>10.78</v>
      </c>
      <c r="K65" s="15">
        <v>11.39</v>
      </c>
      <c r="L65" s="15">
        <v>12.38</v>
      </c>
      <c r="M65" s="54"/>
      <c r="N65" s="15">
        <v>61.58358578</v>
      </c>
      <c r="O65" s="15">
        <v>27.273800045000002</v>
      </c>
      <c r="P65" s="15" t="s">
        <v>16</v>
      </c>
      <c r="Q65" s="16" t="s">
        <v>16</v>
      </c>
      <c r="R65" s="37" t="s">
        <v>582</v>
      </c>
      <c r="S65" s="10"/>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row>
    <row r="66" spans="2:260" s="12" customFormat="1" ht="65.099999999999994" customHeight="1" x14ac:dyDescent="0.25">
      <c r="B66" s="3"/>
      <c r="C66" s="19" t="s">
        <v>87</v>
      </c>
      <c r="D66" s="17" t="s">
        <v>88</v>
      </c>
      <c r="E66" s="17">
        <v>3</v>
      </c>
      <c r="F66" s="14">
        <v>9.7100000000000009</v>
      </c>
      <c r="G66" s="14">
        <v>8.3800000000000008</v>
      </c>
      <c r="H66" s="14">
        <v>7.05</v>
      </c>
      <c r="I66" s="14"/>
      <c r="J66" s="14">
        <v>10.68</v>
      </c>
      <c r="K66" s="14">
        <v>13.33</v>
      </c>
      <c r="L66" s="14">
        <v>17.62</v>
      </c>
      <c r="M66" s="54"/>
      <c r="N66" s="14">
        <v>52.246330573999998</v>
      </c>
      <c r="O66" s="31">
        <v>82.568219318000004</v>
      </c>
      <c r="P66" s="31" t="s">
        <v>13</v>
      </c>
      <c r="Q66" s="17" t="s">
        <v>13</v>
      </c>
      <c r="R66" s="38" t="s">
        <v>583</v>
      </c>
      <c r="S66" s="10"/>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row>
    <row r="67" spans="2:260" s="12" customFormat="1" ht="65.099999999999994" customHeight="1" x14ac:dyDescent="0.25">
      <c r="B67" s="3"/>
      <c r="C67" s="9" t="s">
        <v>89</v>
      </c>
      <c r="D67" s="16" t="s">
        <v>584</v>
      </c>
      <c r="E67" s="16">
        <v>4</v>
      </c>
      <c r="F67" s="15">
        <v>15.2</v>
      </c>
      <c r="G67" s="15">
        <v>13.6</v>
      </c>
      <c r="H67" s="15">
        <v>12</v>
      </c>
      <c r="I67" s="14"/>
      <c r="J67" s="15">
        <v>15.79</v>
      </c>
      <c r="K67" s="15">
        <v>18.98</v>
      </c>
      <c r="L67" s="15">
        <v>24.15</v>
      </c>
      <c r="M67" s="54"/>
      <c r="N67" s="15">
        <v>44.158385973000001</v>
      </c>
      <c r="O67" s="15">
        <v>1.2618802727</v>
      </c>
      <c r="P67" s="15" t="s">
        <v>16</v>
      </c>
      <c r="Q67" s="16" t="s">
        <v>13</v>
      </c>
      <c r="R67" s="37" t="s">
        <v>585</v>
      </c>
      <c r="S67" s="10"/>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row>
    <row r="68" spans="2:260" s="12" customFormat="1" ht="65.099999999999994" customHeight="1" x14ac:dyDescent="0.25">
      <c r="B68" s="3"/>
      <c r="C68" s="19" t="s">
        <v>89</v>
      </c>
      <c r="D68" s="17" t="s">
        <v>90</v>
      </c>
      <c r="E68" s="17">
        <v>4</v>
      </c>
      <c r="F68" s="14">
        <v>10.64</v>
      </c>
      <c r="G68" s="14">
        <v>9.7200000000000006</v>
      </c>
      <c r="H68" s="14">
        <v>8.81</v>
      </c>
      <c r="I68" s="14"/>
      <c r="J68" s="14">
        <v>13.33</v>
      </c>
      <c r="K68" s="14">
        <v>15.15</v>
      </c>
      <c r="L68" s="14">
        <v>18.11</v>
      </c>
      <c r="M68" s="54"/>
      <c r="N68" s="14">
        <v>52.163391836000002</v>
      </c>
      <c r="O68" s="31">
        <v>176.62709513999999</v>
      </c>
      <c r="P68" s="31" t="s">
        <v>13</v>
      </c>
      <c r="Q68" s="17" t="s">
        <v>16</v>
      </c>
      <c r="R68" s="38" t="s">
        <v>586</v>
      </c>
      <c r="S68" s="10"/>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row>
    <row r="69" spans="2:260" s="12" customFormat="1" ht="65.099999999999994" customHeight="1" x14ac:dyDescent="0.25">
      <c r="B69" s="3"/>
      <c r="C69" s="9" t="s">
        <v>470</v>
      </c>
      <c r="D69" s="16" t="s">
        <v>471</v>
      </c>
      <c r="E69" s="16">
        <v>9</v>
      </c>
      <c r="F69" s="15">
        <v>69.510000000000005</v>
      </c>
      <c r="G69" s="15">
        <v>66.19</v>
      </c>
      <c r="H69" s="15">
        <v>62.88</v>
      </c>
      <c r="I69" s="14"/>
      <c r="J69" s="15">
        <v>72.13</v>
      </c>
      <c r="K69" s="15">
        <v>78.75</v>
      </c>
      <c r="L69" s="15">
        <v>89.46</v>
      </c>
      <c r="M69" s="54"/>
      <c r="N69" s="15">
        <v>60.411232597000001</v>
      </c>
      <c r="O69" s="15">
        <v>1.9673152668</v>
      </c>
      <c r="P69" s="15" t="s">
        <v>16</v>
      </c>
      <c r="Q69" s="16" t="s">
        <v>16</v>
      </c>
      <c r="R69" s="37" t="s">
        <v>587</v>
      </c>
      <c r="S69" s="10"/>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row>
    <row r="70" spans="2:260" s="12" customFormat="1" ht="65.099999999999994" customHeight="1" x14ac:dyDescent="0.25">
      <c r="B70" s="3"/>
      <c r="C70" s="19" t="s">
        <v>91</v>
      </c>
      <c r="D70" s="17" t="s">
        <v>92</v>
      </c>
      <c r="E70" s="17">
        <v>0</v>
      </c>
      <c r="F70" s="14">
        <v>2.2400000000000002</v>
      </c>
      <c r="G70" s="14">
        <v>1.78</v>
      </c>
      <c r="H70" s="14">
        <v>1.33</v>
      </c>
      <c r="I70" s="14"/>
      <c r="J70" s="14">
        <v>2.2999999999999998</v>
      </c>
      <c r="K70" s="14">
        <v>3.2</v>
      </c>
      <c r="L70" s="14">
        <v>4.68</v>
      </c>
      <c r="M70" s="54"/>
      <c r="N70" s="14">
        <v>32.865877951999998</v>
      </c>
      <c r="O70" s="31">
        <v>55.766443681999995</v>
      </c>
      <c r="P70" s="31" t="s">
        <v>13</v>
      </c>
      <c r="Q70" s="17" t="s">
        <v>13</v>
      </c>
      <c r="R70" s="38" t="s">
        <v>588</v>
      </c>
      <c r="S70" s="10"/>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row>
    <row r="71" spans="2:260" s="12" customFormat="1" ht="65.099999999999994" customHeight="1" x14ac:dyDescent="0.25">
      <c r="B71" s="3"/>
      <c r="C71" s="9" t="s">
        <v>589</v>
      </c>
      <c r="D71" s="16" t="s">
        <v>590</v>
      </c>
      <c r="E71" s="16">
        <v>0</v>
      </c>
      <c r="F71" s="15">
        <v>30.95</v>
      </c>
      <c r="G71" s="15">
        <v>26.57</v>
      </c>
      <c r="H71" s="15">
        <v>22.19</v>
      </c>
      <c r="I71" s="14"/>
      <c r="J71" s="15">
        <v>33</v>
      </c>
      <c r="K71" s="15">
        <v>41.75</v>
      </c>
      <c r="L71" s="15">
        <v>55.91</v>
      </c>
      <c r="M71" s="54"/>
      <c r="N71" s="15">
        <v>35.757752265999997</v>
      </c>
      <c r="O71" s="15">
        <v>2.5276536267999998</v>
      </c>
      <c r="P71" s="15" t="s">
        <v>13</v>
      </c>
      <c r="Q71" s="16" t="s">
        <v>13</v>
      </c>
      <c r="R71" s="37" t="s">
        <v>591</v>
      </c>
      <c r="S71" s="10"/>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row>
    <row r="72" spans="2:260" s="12" customFormat="1" ht="65.099999999999994" customHeight="1" x14ac:dyDescent="0.25">
      <c r="B72" s="3"/>
      <c r="C72" s="19" t="s">
        <v>391</v>
      </c>
      <c r="D72" s="17" t="s">
        <v>392</v>
      </c>
      <c r="E72" s="17">
        <v>0</v>
      </c>
      <c r="F72" s="14" t="s">
        <v>29</v>
      </c>
      <c r="G72" s="14" t="s">
        <v>29</v>
      </c>
      <c r="H72" s="14" t="s">
        <v>29</v>
      </c>
      <c r="I72" s="14"/>
      <c r="J72" s="14" t="s">
        <v>29</v>
      </c>
      <c r="K72" s="14" t="s">
        <v>29</v>
      </c>
      <c r="L72" s="14" t="s">
        <v>29</v>
      </c>
      <c r="M72" s="54"/>
      <c r="N72" s="14" t="s">
        <v>29</v>
      </c>
      <c r="O72" s="31" t="s">
        <v>29</v>
      </c>
      <c r="P72" s="31" t="s">
        <v>29</v>
      </c>
      <c r="Q72" s="17" t="s">
        <v>29</v>
      </c>
      <c r="R72" s="38" t="s">
        <v>30</v>
      </c>
      <c r="S72" s="10"/>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row>
    <row r="73" spans="2:260" s="12" customFormat="1" ht="65.099999999999994" customHeight="1" x14ac:dyDescent="0.25">
      <c r="B73" s="3"/>
      <c r="C73" s="9" t="s">
        <v>93</v>
      </c>
      <c r="D73" s="16" t="s">
        <v>94</v>
      </c>
      <c r="E73" s="16">
        <v>7</v>
      </c>
      <c r="F73" s="15">
        <v>57.36</v>
      </c>
      <c r="G73" s="15">
        <v>53.78</v>
      </c>
      <c r="H73" s="15">
        <v>50.21</v>
      </c>
      <c r="I73" s="14"/>
      <c r="J73" s="15">
        <v>60.61</v>
      </c>
      <c r="K73" s="15">
        <v>67.75</v>
      </c>
      <c r="L73" s="15">
        <v>79.319999999999993</v>
      </c>
      <c r="M73" s="54"/>
      <c r="N73" s="15">
        <v>60.190848326000001</v>
      </c>
      <c r="O73" s="15">
        <v>444.69825932000003</v>
      </c>
      <c r="P73" s="15" t="s">
        <v>16</v>
      </c>
      <c r="Q73" s="16" t="s">
        <v>16</v>
      </c>
      <c r="R73" s="37" t="s">
        <v>592</v>
      </c>
      <c r="S73" s="10"/>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row>
    <row r="74" spans="2:260" s="12" customFormat="1" ht="65.099999999999994" customHeight="1" x14ac:dyDescent="0.25">
      <c r="B74" s="3"/>
      <c r="C74" s="19" t="s">
        <v>95</v>
      </c>
      <c r="D74" s="17" t="s">
        <v>96</v>
      </c>
      <c r="E74" s="17">
        <v>9</v>
      </c>
      <c r="F74" s="14">
        <v>14.88</v>
      </c>
      <c r="G74" s="14">
        <v>13.91</v>
      </c>
      <c r="H74" s="14">
        <v>12.95</v>
      </c>
      <c r="I74" s="14"/>
      <c r="J74" s="14">
        <v>16.87</v>
      </c>
      <c r="K74" s="14">
        <v>18.79</v>
      </c>
      <c r="L74" s="14">
        <v>21.92</v>
      </c>
      <c r="M74" s="54"/>
      <c r="N74" s="14">
        <v>59.563854198000001</v>
      </c>
      <c r="O74" s="31">
        <v>331.12632255</v>
      </c>
      <c r="P74" s="31" t="s">
        <v>16</v>
      </c>
      <c r="Q74" s="17" t="s">
        <v>16</v>
      </c>
      <c r="R74" s="38" t="s">
        <v>593</v>
      </c>
      <c r="S74" s="10"/>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row>
    <row r="75" spans="2:260" s="12" customFormat="1" ht="65.099999999999994" customHeight="1" x14ac:dyDescent="0.25">
      <c r="B75" s="3"/>
      <c r="C75" s="9" t="s">
        <v>594</v>
      </c>
      <c r="D75" s="16" t="s">
        <v>595</v>
      </c>
      <c r="E75" s="16">
        <v>10</v>
      </c>
      <c r="F75" s="15">
        <v>1004.95</v>
      </c>
      <c r="G75" s="15">
        <v>861.17</v>
      </c>
      <c r="H75" s="15">
        <v>717.4</v>
      </c>
      <c r="I75" s="14"/>
      <c r="J75" s="15">
        <v>1109.99</v>
      </c>
      <c r="K75" s="15">
        <v>1397.53</v>
      </c>
      <c r="L75" s="15">
        <v>1862.82</v>
      </c>
      <c r="M75" s="54"/>
      <c r="N75" s="15">
        <v>61.432186399000003</v>
      </c>
      <c r="O75" s="15">
        <v>1.0488860909</v>
      </c>
      <c r="P75" s="15" t="s">
        <v>16</v>
      </c>
      <c r="Q75" s="16" t="s">
        <v>16</v>
      </c>
      <c r="R75" s="37" t="s">
        <v>596</v>
      </c>
      <c r="S75" s="10"/>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row>
    <row r="76" spans="2:260" s="12" customFormat="1" ht="65.099999999999994" customHeight="1" x14ac:dyDescent="0.25">
      <c r="B76" s="3"/>
      <c r="C76" s="19" t="s">
        <v>97</v>
      </c>
      <c r="D76" s="17" t="s">
        <v>98</v>
      </c>
      <c r="E76" s="17">
        <v>4</v>
      </c>
      <c r="F76" s="14">
        <v>3.64</v>
      </c>
      <c r="G76" s="14">
        <v>2.4900000000000002</v>
      </c>
      <c r="H76" s="14">
        <v>1.35</v>
      </c>
      <c r="I76" s="14"/>
      <c r="J76" s="14">
        <v>6.9</v>
      </c>
      <c r="K76" s="14">
        <v>9.18</v>
      </c>
      <c r="L76" s="14">
        <v>12.88</v>
      </c>
      <c r="M76" s="54"/>
      <c r="N76" s="14">
        <v>53.760987430999997</v>
      </c>
      <c r="O76" s="31">
        <v>170.63027964</v>
      </c>
      <c r="P76" s="31" t="s">
        <v>13</v>
      </c>
      <c r="Q76" s="17" t="s">
        <v>16</v>
      </c>
      <c r="R76" s="38" t="s">
        <v>597</v>
      </c>
      <c r="S76" s="10"/>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c r="IZ76" s="11"/>
    </row>
    <row r="77" spans="2:260" s="12" customFormat="1" ht="65.099999999999994" customHeight="1" x14ac:dyDescent="0.25">
      <c r="B77" s="3"/>
      <c r="C77" s="9" t="s">
        <v>99</v>
      </c>
      <c r="D77" s="16" t="s">
        <v>100</v>
      </c>
      <c r="E77" s="16">
        <v>9</v>
      </c>
      <c r="F77" s="15">
        <v>43.93</v>
      </c>
      <c r="G77" s="15">
        <v>40.58</v>
      </c>
      <c r="H77" s="15">
        <v>37.229999999999997</v>
      </c>
      <c r="I77" s="14"/>
      <c r="J77" s="15">
        <v>52.99</v>
      </c>
      <c r="K77" s="15">
        <v>59.68</v>
      </c>
      <c r="L77" s="15">
        <v>70.5</v>
      </c>
      <c r="M77" s="54"/>
      <c r="N77" s="15">
        <v>54.645571748999998</v>
      </c>
      <c r="O77" s="15">
        <v>79.097240181999993</v>
      </c>
      <c r="P77" s="15" t="s">
        <v>16</v>
      </c>
      <c r="Q77" s="16" t="s">
        <v>16</v>
      </c>
      <c r="R77" s="37" t="s">
        <v>598</v>
      </c>
      <c r="S77" s="10"/>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c r="IZ77" s="11"/>
    </row>
    <row r="78" spans="2:260" s="12" customFormat="1" ht="65.099999999999994" customHeight="1" x14ac:dyDescent="0.25">
      <c r="B78" s="3"/>
      <c r="C78" s="19" t="s">
        <v>101</v>
      </c>
      <c r="D78" s="17" t="s">
        <v>102</v>
      </c>
      <c r="E78" s="17">
        <v>0</v>
      </c>
      <c r="F78" s="14">
        <v>4.25</v>
      </c>
      <c r="G78" s="14">
        <v>3.84</v>
      </c>
      <c r="H78" s="14">
        <v>3.43</v>
      </c>
      <c r="I78" s="14"/>
      <c r="J78" s="14">
        <v>4.3499999999999996</v>
      </c>
      <c r="K78" s="14">
        <v>5.16</v>
      </c>
      <c r="L78" s="14">
        <v>6.48</v>
      </c>
      <c r="M78" s="54"/>
      <c r="N78" s="14">
        <v>40.987188922999998</v>
      </c>
      <c r="O78" s="31">
        <v>41.690884091000001</v>
      </c>
      <c r="P78" s="31" t="s">
        <v>13</v>
      </c>
      <c r="Q78" s="17" t="s">
        <v>13</v>
      </c>
      <c r="R78" s="38" t="s">
        <v>472</v>
      </c>
      <c r="S78" s="10"/>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c r="IZ78" s="11"/>
    </row>
    <row r="79" spans="2:260" s="12" customFormat="1" ht="65.099999999999994" customHeight="1" x14ac:dyDescent="0.25">
      <c r="B79" s="3"/>
      <c r="C79" s="9" t="s">
        <v>103</v>
      </c>
      <c r="D79" s="16" t="s">
        <v>104</v>
      </c>
      <c r="E79" s="16">
        <v>10</v>
      </c>
      <c r="F79" s="15">
        <v>33.85</v>
      </c>
      <c r="G79" s="15">
        <v>29.96</v>
      </c>
      <c r="H79" s="15">
        <v>26.07</v>
      </c>
      <c r="I79" s="14"/>
      <c r="J79" s="15">
        <v>41.03</v>
      </c>
      <c r="K79" s="15">
        <v>48.8</v>
      </c>
      <c r="L79" s="15">
        <v>61.38</v>
      </c>
      <c r="M79" s="54"/>
      <c r="N79" s="15">
        <v>73.131897741000003</v>
      </c>
      <c r="O79" s="15">
        <v>123.06593772000001</v>
      </c>
      <c r="P79" s="15" t="s">
        <v>16</v>
      </c>
      <c r="Q79" s="16" t="s">
        <v>16</v>
      </c>
      <c r="R79" s="37" t="s">
        <v>599</v>
      </c>
      <c r="S79" s="10"/>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row>
    <row r="80" spans="2:260" s="12" customFormat="1" ht="65.099999999999994" customHeight="1" x14ac:dyDescent="0.25">
      <c r="B80" s="3"/>
      <c r="C80" s="19" t="s">
        <v>105</v>
      </c>
      <c r="D80" s="17" t="s">
        <v>106</v>
      </c>
      <c r="E80" s="17">
        <v>2</v>
      </c>
      <c r="F80" s="14">
        <v>1.29</v>
      </c>
      <c r="G80" s="14">
        <v>0.86</v>
      </c>
      <c r="H80" s="14">
        <v>0.44</v>
      </c>
      <c r="I80" s="14"/>
      <c r="J80" s="14">
        <v>1.44</v>
      </c>
      <c r="K80" s="14">
        <v>2.2799999999999998</v>
      </c>
      <c r="L80" s="14">
        <v>3.65</v>
      </c>
      <c r="M80" s="54"/>
      <c r="N80" s="14">
        <v>51.006857146000002</v>
      </c>
      <c r="O80" s="31">
        <v>16.745736317999999</v>
      </c>
      <c r="P80" s="31" t="s">
        <v>13</v>
      </c>
      <c r="Q80" s="17" t="s">
        <v>13</v>
      </c>
      <c r="R80" s="38" t="s">
        <v>600</v>
      </c>
      <c r="S80" s="10"/>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c r="IZ80" s="11"/>
    </row>
    <row r="81" spans="2:260" s="12" customFormat="1" ht="65.099999999999994" customHeight="1" x14ac:dyDescent="0.25">
      <c r="B81" s="3"/>
      <c r="C81" s="9" t="s">
        <v>107</v>
      </c>
      <c r="D81" s="16" t="s">
        <v>108</v>
      </c>
      <c r="E81" s="16">
        <v>7</v>
      </c>
      <c r="F81" s="15">
        <v>21.29</v>
      </c>
      <c r="G81" s="15">
        <v>17.45</v>
      </c>
      <c r="H81" s="15">
        <v>13.62</v>
      </c>
      <c r="I81" s="14"/>
      <c r="J81" s="15">
        <v>32.17</v>
      </c>
      <c r="K81" s="15">
        <v>39.83</v>
      </c>
      <c r="L81" s="15">
        <v>52.24</v>
      </c>
      <c r="M81" s="54"/>
      <c r="N81" s="15">
        <v>61.894884118</v>
      </c>
      <c r="O81" s="15">
        <v>167.40660008999998</v>
      </c>
      <c r="P81" s="15" t="s">
        <v>13</v>
      </c>
      <c r="Q81" s="16" t="s">
        <v>16</v>
      </c>
      <c r="R81" s="37" t="s">
        <v>601</v>
      </c>
      <c r="S81" s="10"/>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c r="IZ81" s="11"/>
    </row>
    <row r="82" spans="2:260" s="12" customFormat="1" ht="65.099999999999994" customHeight="1" x14ac:dyDescent="0.25">
      <c r="B82" s="3"/>
      <c r="C82" s="19" t="s">
        <v>107</v>
      </c>
      <c r="D82" s="17" t="s">
        <v>109</v>
      </c>
      <c r="E82" s="17">
        <v>7</v>
      </c>
      <c r="F82" s="14">
        <v>19.63</v>
      </c>
      <c r="G82" s="14">
        <v>15.77</v>
      </c>
      <c r="H82" s="14">
        <v>11.92</v>
      </c>
      <c r="I82" s="14"/>
      <c r="J82" s="14">
        <v>30.6</v>
      </c>
      <c r="K82" s="14">
        <v>38.299999999999997</v>
      </c>
      <c r="L82" s="14">
        <v>50.76</v>
      </c>
      <c r="M82" s="54"/>
      <c r="N82" s="14">
        <v>64.824321108999996</v>
      </c>
      <c r="O82" s="31">
        <v>9.8171630000000007</v>
      </c>
      <c r="P82" s="31" t="s">
        <v>13</v>
      </c>
      <c r="Q82" s="17" t="s">
        <v>16</v>
      </c>
      <c r="R82" s="38" t="s">
        <v>602</v>
      </c>
      <c r="S82" s="10"/>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c r="IZ82" s="11"/>
    </row>
    <row r="83" spans="2:260" s="12" customFormat="1" ht="65.099999999999994" customHeight="1" x14ac:dyDescent="0.25">
      <c r="B83" s="3"/>
      <c r="C83" s="9" t="s">
        <v>110</v>
      </c>
      <c r="D83" s="16" t="s">
        <v>111</v>
      </c>
      <c r="E83" s="16">
        <v>0</v>
      </c>
      <c r="F83" s="15">
        <v>2.68</v>
      </c>
      <c r="G83" s="15">
        <v>2.0499999999999998</v>
      </c>
      <c r="H83" s="15">
        <v>1.42</v>
      </c>
      <c r="I83" s="14"/>
      <c r="J83" s="15">
        <v>2.78</v>
      </c>
      <c r="K83" s="15">
        <v>4.03</v>
      </c>
      <c r="L83" s="15">
        <v>6.06</v>
      </c>
      <c r="M83" s="54"/>
      <c r="N83" s="15">
        <v>43.746883654000001</v>
      </c>
      <c r="O83" s="15">
        <v>3.492248</v>
      </c>
      <c r="P83" s="15" t="s">
        <v>13</v>
      </c>
      <c r="Q83" s="16" t="s">
        <v>13</v>
      </c>
      <c r="R83" s="37" t="s">
        <v>603</v>
      </c>
      <c r="S83" s="10"/>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c r="IZ83" s="11"/>
    </row>
    <row r="84" spans="2:260" s="12" customFormat="1" ht="65.099999999999994" customHeight="1" x14ac:dyDescent="0.25">
      <c r="B84" s="3"/>
      <c r="C84" s="19" t="s">
        <v>473</v>
      </c>
      <c r="D84" s="17" t="s">
        <v>474</v>
      </c>
      <c r="E84" s="17">
        <v>6</v>
      </c>
      <c r="F84" s="14">
        <v>114.76</v>
      </c>
      <c r="G84" s="14">
        <v>87.39</v>
      </c>
      <c r="H84" s="14">
        <v>60.02</v>
      </c>
      <c r="I84" s="14"/>
      <c r="J84" s="14">
        <v>116.59</v>
      </c>
      <c r="K84" s="14">
        <v>171.32</v>
      </c>
      <c r="L84" s="14">
        <v>259.89</v>
      </c>
      <c r="M84" s="54"/>
      <c r="N84" s="14">
        <v>50.401621488000004</v>
      </c>
      <c r="O84" s="31">
        <v>1.3561969567999999</v>
      </c>
      <c r="P84" s="31" t="s">
        <v>16</v>
      </c>
      <c r="Q84" s="17" t="s">
        <v>13</v>
      </c>
      <c r="R84" s="38" t="s">
        <v>604</v>
      </c>
      <c r="S84" s="10"/>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c r="IZ84" s="11"/>
    </row>
    <row r="85" spans="2:260" s="12" customFormat="1" ht="65.099999999999994" customHeight="1" x14ac:dyDescent="0.25">
      <c r="B85" s="3"/>
      <c r="C85" s="9" t="s">
        <v>475</v>
      </c>
      <c r="D85" s="16" t="s">
        <v>476</v>
      </c>
      <c r="E85" s="16">
        <v>9</v>
      </c>
      <c r="F85" s="15">
        <v>2189.8200000000002</v>
      </c>
      <c r="G85" s="15">
        <v>1637.48</v>
      </c>
      <c r="H85" s="15">
        <v>1085.1500000000001</v>
      </c>
      <c r="I85" s="14"/>
      <c r="J85" s="15">
        <v>2389.9499999999998</v>
      </c>
      <c r="K85" s="15">
        <v>3494.61</v>
      </c>
      <c r="L85" s="15">
        <v>5282.1</v>
      </c>
      <c r="M85" s="54"/>
      <c r="N85" s="15">
        <v>73.398667520999993</v>
      </c>
      <c r="O85" s="15">
        <v>7.5263985626999999</v>
      </c>
      <c r="P85" s="15" t="s">
        <v>16</v>
      </c>
      <c r="Q85" s="16" t="s">
        <v>16</v>
      </c>
      <c r="R85" s="37" t="s">
        <v>605</v>
      </c>
      <c r="S85" s="10"/>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c r="IZ85" s="11"/>
    </row>
    <row r="86" spans="2:260" s="12" customFormat="1" ht="65.099999999999994" customHeight="1" x14ac:dyDescent="0.25">
      <c r="B86" s="3"/>
      <c r="C86" s="19" t="s">
        <v>112</v>
      </c>
      <c r="D86" s="17" t="s">
        <v>113</v>
      </c>
      <c r="E86" s="17">
        <v>5</v>
      </c>
      <c r="F86" s="14">
        <v>17.39</v>
      </c>
      <c r="G86" s="14">
        <v>15.34</v>
      </c>
      <c r="H86" s="14">
        <v>13.3</v>
      </c>
      <c r="I86" s="14"/>
      <c r="J86" s="14">
        <v>17.63</v>
      </c>
      <c r="K86" s="14">
        <v>21.71</v>
      </c>
      <c r="L86" s="14">
        <v>28.31</v>
      </c>
      <c r="M86" s="54"/>
      <c r="N86" s="14">
        <v>46.215599544</v>
      </c>
      <c r="O86" s="31">
        <v>8.1624312726999992</v>
      </c>
      <c r="P86" s="31" t="s">
        <v>16</v>
      </c>
      <c r="Q86" s="17" t="s">
        <v>13</v>
      </c>
      <c r="R86" s="38" t="s">
        <v>606</v>
      </c>
      <c r="S86" s="10"/>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c r="IZ86" s="11"/>
    </row>
    <row r="87" spans="2:260" s="12" customFormat="1" ht="65.099999999999994" customHeight="1" x14ac:dyDescent="0.25">
      <c r="B87" s="3"/>
      <c r="C87" s="9" t="s">
        <v>114</v>
      </c>
      <c r="D87" s="16" t="s">
        <v>115</v>
      </c>
      <c r="E87" s="16">
        <v>7</v>
      </c>
      <c r="F87" s="15">
        <v>4.78</v>
      </c>
      <c r="G87" s="15">
        <v>4.3</v>
      </c>
      <c r="H87" s="15">
        <v>3.83</v>
      </c>
      <c r="I87" s="14"/>
      <c r="J87" s="15">
        <v>5.98</v>
      </c>
      <c r="K87" s="15">
        <v>6.92</v>
      </c>
      <c r="L87" s="15">
        <v>8.4499999999999993</v>
      </c>
      <c r="M87" s="54"/>
      <c r="N87" s="15">
        <v>61.034017085999999</v>
      </c>
      <c r="O87" s="15">
        <v>9.4342153181999997</v>
      </c>
      <c r="P87" s="15" t="s">
        <v>13</v>
      </c>
      <c r="Q87" s="16" t="s">
        <v>16</v>
      </c>
      <c r="R87" s="37" t="s">
        <v>607</v>
      </c>
      <c r="S87" s="10"/>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c r="IZ87" s="11"/>
    </row>
    <row r="88" spans="2:260" s="12" customFormat="1" ht="65.099999999999994" customHeight="1" x14ac:dyDescent="0.25">
      <c r="B88" s="3"/>
      <c r="C88" s="19" t="s">
        <v>116</v>
      </c>
      <c r="D88" s="17" t="s">
        <v>117</v>
      </c>
      <c r="E88" s="17">
        <v>5</v>
      </c>
      <c r="F88" s="14">
        <v>10.87</v>
      </c>
      <c r="G88" s="14">
        <v>8.99</v>
      </c>
      <c r="H88" s="14">
        <v>7.12</v>
      </c>
      <c r="I88" s="14"/>
      <c r="J88" s="14">
        <v>16.47</v>
      </c>
      <c r="K88" s="14">
        <v>20.21</v>
      </c>
      <c r="L88" s="14">
        <v>26.27</v>
      </c>
      <c r="M88" s="54"/>
      <c r="N88" s="14">
        <v>51.404509691000001</v>
      </c>
      <c r="O88" s="31">
        <v>10.759251909000001</v>
      </c>
      <c r="P88" s="31" t="s">
        <v>13</v>
      </c>
      <c r="Q88" s="17" t="s">
        <v>16</v>
      </c>
      <c r="R88" s="38" t="s">
        <v>608</v>
      </c>
      <c r="S88" s="10"/>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row>
    <row r="89" spans="2:260" s="12" customFormat="1" ht="65.099999999999994" customHeight="1" x14ac:dyDescent="0.25">
      <c r="B89" s="3"/>
      <c r="C89" s="9" t="s">
        <v>118</v>
      </c>
      <c r="D89" s="16" t="s">
        <v>119</v>
      </c>
      <c r="E89" s="16">
        <v>6</v>
      </c>
      <c r="F89" s="15">
        <v>13.61</v>
      </c>
      <c r="G89" s="15">
        <v>12.12</v>
      </c>
      <c r="H89" s="15">
        <v>10.64</v>
      </c>
      <c r="I89" s="14"/>
      <c r="J89" s="15">
        <v>16.940000000000001</v>
      </c>
      <c r="K89" s="15">
        <v>19.899999999999999</v>
      </c>
      <c r="L89" s="15">
        <v>24.69</v>
      </c>
      <c r="M89" s="54"/>
      <c r="N89" s="15">
        <v>64.200603623000006</v>
      </c>
      <c r="O89" s="15">
        <v>92.781696091000001</v>
      </c>
      <c r="P89" s="15" t="s">
        <v>13</v>
      </c>
      <c r="Q89" s="16" t="s">
        <v>16</v>
      </c>
      <c r="R89" s="37" t="s">
        <v>609</v>
      </c>
      <c r="S89" s="10"/>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c r="IZ89" s="11"/>
    </row>
    <row r="90" spans="2:260" s="12" customFormat="1" ht="65.099999999999994" customHeight="1" x14ac:dyDescent="0.25">
      <c r="B90" s="3"/>
      <c r="C90" s="19" t="s">
        <v>120</v>
      </c>
      <c r="D90" s="17" t="s">
        <v>121</v>
      </c>
      <c r="E90" s="17">
        <v>3</v>
      </c>
      <c r="F90" s="14">
        <v>6.87</v>
      </c>
      <c r="G90" s="14">
        <v>5.65</v>
      </c>
      <c r="H90" s="14">
        <v>4.4400000000000004</v>
      </c>
      <c r="I90" s="14"/>
      <c r="J90" s="14">
        <v>7.2</v>
      </c>
      <c r="K90" s="14">
        <v>9.6199999999999992</v>
      </c>
      <c r="L90" s="14">
        <v>13.54</v>
      </c>
      <c r="M90" s="54"/>
      <c r="N90" s="14">
        <v>47.345657981000002</v>
      </c>
      <c r="O90" s="31">
        <v>39.522335455000004</v>
      </c>
      <c r="P90" s="31" t="s">
        <v>13</v>
      </c>
      <c r="Q90" s="17" t="s">
        <v>13</v>
      </c>
      <c r="R90" s="38" t="s">
        <v>610</v>
      </c>
      <c r="S90" s="10"/>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c r="IZ90" s="11"/>
    </row>
    <row r="91" spans="2:260" s="12" customFormat="1" ht="65.099999999999994" customHeight="1" x14ac:dyDescent="0.25">
      <c r="B91" s="3"/>
      <c r="C91" s="9" t="s">
        <v>361</v>
      </c>
      <c r="D91" s="16" t="s">
        <v>362</v>
      </c>
      <c r="E91" s="16">
        <v>10</v>
      </c>
      <c r="F91" s="15">
        <v>191</v>
      </c>
      <c r="G91" s="15">
        <v>171.73</v>
      </c>
      <c r="H91" s="15">
        <v>152.46</v>
      </c>
      <c r="I91" s="14"/>
      <c r="J91" s="15">
        <v>204.19</v>
      </c>
      <c r="K91" s="15">
        <v>242.72</v>
      </c>
      <c r="L91" s="15">
        <v>305.07</v>
      </c>
      <c r="M91" s="54"/>
      <c r="N91" s="15">
        <v>63.471906646000001</v>
      </c>
      <c r="O91" s="15">
        <v>4.4050691968000004</v>
      </c>
      <c r="P91" s="15" t="s">
        <v>16</v>
      </c>
      <c r="Q91" s="16" t="s">
        <v>16</v>
      </c>
      <c r="R91" s="37" t="s">
        <v>611</v>
      </c>
      <c r="S91" s="10"/>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c r="IZ91" s="11"/>
    </row>
    <row r="92" spans="2:260" s="12" customFormat="1" ht="65.099999999999994" customHeight="1" x14ac:dyDescent="0.25">
      <c r="B92" s="3"/>
      <c r="C92" s="19" t="s">
        <v>122</v>
      </c>
      <c r="D92" s="17" t="s">
        <v>123</v>
      </c>
      <c r="E92" s="17">
        <v>4</v>
      </c>
      <c r="F92" s="14">
        <v>150</v>
      </c>
      <c r="G92" s="14" t="s">
        <v>29</v>
      </c>
      <c r="H92" s="14" t="s">
        <v>29</v>
      </c>
      <c r="I92" s="14"/>
      <c r="J92" s="14" t="s">
        <v>29</v>
      </c>
      <c r="K92" s="14" t="s">
        <v>29</v>
      </c>
      <c r="L92" s="14" t="s">
        <v>29</v>
      </c>
      <c r="M92" s="54"/>
      <c r="N92" s="14">
        <v>94.064508982000007</v>
      </c>
      <c r="O92" s="31">
        <v>1.0764285713999999</v>
      </c>
      <c r="P92" s="31" t="s">
        <v>13</v>
      </c>
      <c r="Q92" s="17" t="s">
        <v>16</v>
      </c>
      <c r="R92" s="38" t="s">
        <v>29</v>
      </c>
      <c r="S92" s="10"/>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c r="IZ92" s="11"/>
    </row>
    <row r="93" spans="2:260" s="12" customFormat="1" ht="65.099999999999994" customHeight="1" x14ac:dyDescent="0.25">
      <c r="B93" s="3"/>
      <c r="C93" s="9" t="s">
        <v>124</v>
      </c>
      <c r="D93" s="16" t="s">
        <v>125</v>
      </c>
      <c r="E93" s="16">
        <v>7</v>
      </c>
      <c r="F93" s="15">
        <v>78.010000000000005</v>
      </c>
      <c r="G93" s="15">
        <v>69.2</v>
      </c>
      <c r="H93" s="15">
        <v>60.39</v>
      </c>
      <c r="I93" s="14"/>
      <c r="J93" s="15">
        <v>96.34</v>
      </c>
      <c r="K93" s="15">
        <v>113.95</v>
      </c>
      <c r="L93" s="15">
        <v>142.44999999999999</v>
      </c>
      <c r="M93" s="54"/>
      <c r="N93" s="15">
        <v>67.521790580000001</v>
      </c>
      <c r="O93" s="15">
        <v>375.67939905000003</v>
      </c>
      <c r="P93" s="15" t="s">
        <v>13</v>
      </c>
      <c r="Q93" s="16" t="s">
        <v>16</v>
      </c>
      <c r="R93" s="37" t="s">
        <v>612</v>
      </c>
      <c r="S93" s="10"/>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c r="IZ93" s="11"/>
    </row>
    <row r="94" spans="2:260" s="12" customFormat="1" ht="65.099999999999994" customHeight="1" x14ac:dyDescent="0.25">
      <c r="B94" s="3"/>
      <c r="C94" s="19" t="s">
        <v>126</v>
      </c>
      <c r="D94" s="17" t="s">
        <v>127</v>
      </c>
      <c r="E94" s="17">
        <v>0</v>
      </c>
      <c r="F94" s="14">
        <v>45.66</v>
      </c>
      <c r="G94" s="14">
        <v>41.33</v>
      </c>
      <c r="H94" s="14">
        <v>37</v>
      </c>
      <c r="I94" s="14"/>
      <c r="J94" s="14">
        <v>46.59</v>
      </c>
      <c r="K94" s="14">
        <v>55.24</v>
      </c>
      <c r="L94" s="14">
        <v>69.25</v>
      </c>
      <c r="M94" s="54"/>
      <c r="N94" s="14">
        <v>44.627411234</v>
      </c>
      <c r="O94" s="31">
        <v>99.022770772999991</v>
      </c>
      <c r="P94" s="31" t="s">
        <v>13</v>
      </c>
      <c r="Q94" s="17" t="s">
        <v>13</v>
      </c>
      <c r="R94" s="38" t="s">
        <v>613</v>
      </c>
      <c r="S94" s="10"/>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c r="IZ94" s="11"/>
    </row>
    <row r="95" spans="2:260" s="12" customFormat="1" ht="65.099999999999994" customHeight="1" x14ac:dyDescent="0.25">
      <c r="B95" s="3"/>
      <c r="C95" s="9" t="s">
        <v>128</v>
      </c>
      <c r="D95" s="16" t="s">
        <v>129</v>
      </c>
      <c r="E95" s="16">
        <v>10</v>
      </c>
      <c r="F95" s="15">
        <v>24.97</v>
      </c>
      <c r="G95" s="15">
        <v>22.38</v>
      </c>
      <c r="H95" s="15">
        <v>19.8</v>
      </c>
      <c r="I95" s="14"/>
      <c r="J95" s="15">
        <v>28.12</v>
      </c>
      <c r="K95" s="15">
        <v>33.28</v>
      </c>
      <c r="L95" s="15">
        <v>41.64</v>
      </c>
      <c r="M95" s="54"/>
      <c r="N95" s="15">
        <v>65.467523787999994</v>
      </c>
      <c r="O95" s="15">
        <v>203.91225591</v>
      </c>
      <c r="P95" s="15" t="s">
        <v>16</v>
      </c>
      <c r="Q95" s="16" t="s">
        <v>16</v>
      </c>
      <c r="R95" s="37" t="s">
        <v>614</v>
      </c>
      <c r="S95" s="10"/>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c r="IZ95" s="11"/>
    </row>
    <row r="96" spans="2:260" s="12" customFormat="1" ht="65.099999999999994" customHeight="1" x14ac:dyDescent="0.25">
      <c r="B96" s="3"/>
      <c r="C96" s="19" t="s">
        <v>130</v>
      </c>
      <c r="D96" s="17" t="s">
        <v>131</v>
      </c>
      <c r="E96" s="17">
        <v>4</v>
      </c>
      <c r="F96" s="14">
        <v>33.5</v>
      </c>
      <c r="G96" s="14">
        <v>30.95</v>
      </c>
      <c r="H96" s="14">
        <v>28.41</v>
      </c>
      <c r="I96" s="14"/>
      <c r="J96" s="14">
        <v>34.299999999999997</v>
      </c>
      <c r="K96" s="14">
        <v>39.380000000000003</v>
      </c>
      <c r="L96" s="14">
        <v>47.6</v>
      </c>
      <c r="M96" s="54"/>
      <c r="N96" s="14">
        <v>45.794597516000003</v>
      </c>
      <c r="O96" s="31">
        <v>84.501581181999995</v>
      </c>
      <c r="P96" s="31" t="s">
        <v>16</v>
      </c>
      <c r="Q96" s="17" t="s">
        <v>13</v>
      </c>
      <c r="R96" s="38" t="s">
        <v>615</v>
      </c>
      <c r="S96" s="10"/>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c r="IZ96" s="11"/>
    </row>
    <row r="97" spans="2:260" s="12" customFormat="1" ht="65.099999999999994" customHeight="1" x14ac:dyDescent="0.25">
      <c r="B97" s="3"/>
      <c r="C97" s="9" t="s">
        <v>132</v>
      </c>
      <c r="D97" s="16" t="s">
        <v>133</v>
      </c>
      <c r="E97" s="16">
        <v>0</v>
      </c>
      <c r="F97" s="15">
        <v>37.49</v>
      </c>
      <c r="G97" s="15">
        <v>34.42</v>
      </c>
      <c r="H97" s="15">
        <v>31.35</v>
      </c>
      <c r="I97" s="14"/>
      <c r="J97" s="15">
        <v>38.29</v>
      </c>
      <c r="K97" s="15">
        <v>44.42</v>
      </c>
      <c r="L97" s="15">
        <v>54.35</v>
      </c>
      <c r="M97" s="54"/>
      <c r="N97" s="15">
        <v>47.254383345000001</v>
      </c>
      <c r="O97" s="15">
        <v>374.82497068000004</v>
      </c>
      <c r="P97" s="15" t="s">
        <v>13</v>
      </c>
      <c r="Q97" s="16" t="s">
        <v>13</v>
      </c>
      <c r="R97" s="37" t="s">
        <v>616</v>
      </c>
      <c r="S97" s="10"/>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c r="IZ97" s="11"/>
    </row>
    <row r="98" spans="2:260" s="12" customFormat="1" ht="65.099999999999994" customHeight="1" x14ac:dyDescent="0.25">
      <c r="B98" s="3"/>
      <c r="C98" s="19" t="s">
        <v>367</v>
      </c>
      <c r="D98" s="17" t="s">
        <v>368</v>
      </c>
      <c r="E98" s="17">
        <v>5</v>
      </c>
      <c r="F98" s="14">
        <v>23.09</v>
      </c>
      <c r="G98" s="14">
        <v>20.45</v>
      </c>
      <c r="H98" s="14">
        <v>17.809999999999999</v>
      </c>
      <c r="I98" s="14"/>
      <c r="J98" s="14">
        <v>23.87</v>
      </c>
      <c r="K98" s="14">
        <v>29.14</v>
      </c>
      <c r="L98" s="14">
        <v>37.67</v>
      </c>
      <c r="M98" s="54"/>
      <c r="N98" s="14">
        <v>30.707308431000001</v>
      </c>
      <c r="O98" s="31">
        <v>2.7916976817999997</v>
      </c>
      <c r="P98" s="31" t="s">
        <v>16</v>
      </c>
      <c r="Q98" s="17" t="s">
        <v>13</v>
      </c>
      <c r="R98" s="38" t="s">
        <v>617</v>
      </c>
      <c r="S98" s="10"/>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c r="IZ98" s="11"/>
    </row>
    <row r="99" spans="2:260" s="12" customFormat="1" ht="65.099999999999994" customHeight="1" x14ac:dyDescent="0.25">
      <c r="B99" s="3"/>
      <c r="C99" s="9" t="s">
        <v>134</v>
      </c>
      <c r="D99" s="16" t="s">
        <v>135</v>
      </c>
      <c r="E99" s="16">
        <v>6</v>
      </c>
      <c r="F99" s="15">
        <v>5.46</v>
      </c>
      <c r="G99" s="15">
        <v>4.46</v>
      </c>
      <c r="H99" s="15">
        <v>3.47</v>
      </c>
      <c r="I99" s="14"/>
      <c r="J99" s="15">
        <v>8.32</v>
      </c>
      <c r="K99" s="15">
        <v>10.3</v>
      </c>
      <c r="L99" s="15">
        <v>13.5</v>
      </c>
      <c r="M99" s="54"/>
      <c r="N99" s="15">
        <v>50.487795681000001</v>
      </c>
      <c r="O99" s="15">
        <v>7.3366778182000001</v>
      </c>
      <c r="P99" s="15" t="s">
        <v>13</v>
      </c>
      <c r="Q99" s="16" t="s">
        <v>16</v>
      </c>
      <c r="R99" s="37" t="s">
        <v>618</v>
      </c>
      <c r="S99" s="10"/>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c r="IZ99" s="11"/>
    </row>
    <row r="100" spans="2:260" s="12" customFormat="1" ht="65.099999999999994" customHeight="1" x14ac:dyDescent="0.25">
      <c r="B100" s="3"/>
      <c r="C100" s="19" t="s">
        <v>619</v>
      </c>
      <c r="D100" s="17" t="s">
        <v>620</v>
      </c>
      <c r="E100" s="17">
        <v>3</v>
      </c>
      <c r="F100" s="14">
        <v>88.02</v>
      </c>
      <c r="G100" s="14">
        <v>79.27</v>
      </c>
      <c r="H100" s="14">
        <v>70.52</v>
      </c>
      <c r="I100" s="14"/>
      <c r="J100" s="14">
        <v>89.75</v>
      </c>
      <c r="K100" s="14">
        <v>107.24</v>
      </c>
      <c r="L100" s="14">
        <v>135.55000000000001</v>
      </c>
      <c r="M100" s="54"/>
      <c r="N100" s="14">
        <v>38.625296851999998</v>
      </c>
      <c r="O100" s="31">
        <v>1.4988614735999999</v>
      </c>
      <c r="P100" s="31" t="s">
        <v>16</v>
      </c>
      <c r="Q100" s="17" t="s">
        <v>13</v>
      </c>
      <c r="R100" s="38" t="s">
        <v>621</v>
      </c>
      <c r="S100" s="10"/>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c r="IZ100" s="11"/>
    </row>
    <row r="101" spans="2:260" s="12" customFormat="1" ht="65.099999999999994" customHeight="1" x14ac:dyDescent="0.25">
      <c r="B101" s="3"/>
      <c r="C101" s="9" t="s">
        <v>136</v>
      </c>
      <c r="D101" s="16" t="s">
        <v>137</v>
      </c>
      <c r="E101" s="16">
        <v>6</v>
      </c>
      <c r="F101" s="15">
        <v>12.84</v>
      </c>
      <c r="G101" s="15">
        <v>11.53</v>
      </c>
      <c r="H101" s="15">
        <v>10.220000000000001</v>
      </c>
      <c r="I101" s="14"/>
      <c r="J101" s="15">
        <v>16.39</v>
      </c>
      <c r="K101" s="15">
        <v>19</v>
      </c>
      <c r="L101" s="15">
        <v>23.23</v>
      </c>
      <c r="M101" s="54"/>
      <c r="N101" s="15">
        <v>61.061287724000003</v>
      </c>
      <c r="O101" s="15">
        <v>27.078529909</v>
      </c>
      <c r="P101" s="15" t="s">
        <v>13</v>
      </c>
      <c r="Q101" s="16" t="s">
        <v>16</v>
      </c>
      <c r="R101" s="37" t="s">
        <v>622</v>
      </c>
      <c r="S101" s="10"/>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c r="IZ101" s="11"/>
    </row>
    <row r="102" spans="2:260" s="12" customFormat="1" ht="65.099999999999994" customHeight="1" x14ac:dyDescent="0.25">
      <c r="B102" s="3"/>
      <c r="C102" s="19" t="s">
        <v>138</v>
      </c>
      <c r="D102" s="17" t="s">
        <v>139</v>
      </c>
      <c r="E102" s="17">
        <v>0</v>
      </c>
      <c r="F102" s="14">
        <v>5.98</v>
      </c>
      <c r="G102" s="14">
        <v>5.13</v>
      </c>
      <c r="H102" s="14">
        <v>4.29</v>
      </c>
      <c r="I102" s="14"/>
      <c r="J102" s="14">
        <v>6.12</v>
      </c>
      <c r="K102" s="14">
        <v>7.8</v>
      </c>
      <c r="L102" s="14">
        <v>10.52</v>
      </c>
      <c r="M102" s="54"/>
      <c r="N102" s="14">
        <v>36.299581996999997</v>
      </c>
      <c r="O102" s="31">
        <v>4.8748203181999994</v>
      </c>
      <c r="P102" s="31" t="s">
        <v>13</v>
      </c>
      <c r="Q102" s="17" t="s">
        <v>13</v>
      </c>
      <c r="R102" s="38" t="s">
        <v>623</v>
      </c>
      <c r="S102" s="10"/>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c r="IZ102" s="11"/>
    </row>
    <row r="103" spans="2:260" s="12" customFormat="1" ht="65.099999999999994" customHeight="1" x14ac:dyDescent="0.25">
      <c r="B103" s="3"/>
      <c r="C103" s="9" t="s">
        <v>140</v>
      </c>
      <c r="D103" s="16" t="s">
        <v>141</v>
      </c>
      <c r="E103" s="16">
        <v>5</v>
      </c>
      <c r="F103" s="15">
        <v>14.93</v>
      </c>
      <c r="G103" s="15">
        <v>13.75</v>
      </c>
      <c r="H103" s="15">
        <v>12.58</v>
      </c>
      <c r="I103" s="14"/>
      <c r="J103" s="15">
        <v>18.100000000000001</v>
      </c>
      <c r="K103" s="15">
        <v>20.440000000000001</v>
      </c>
      <c r="L103" s="15">
        <v>24.23</v>
      </c>
      <c r="M103" s="54"/>
      <c r="N103" s="15">
        <v>52.331359853999999</v>
      </c>
      <c r="O103" s="15">
        <v>34.544772636000005</v>
      </c>
      <c r="P103" s="15" t="s">
        <v>13</v>
      </c>
      <c r="Q103" s="16" t="s">
        <v>16</v>
      </c>
      <c r="R103" s="37" t="s">
        <v>624</v>
      </c>
      <c r="S103" s="10"/>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c r="IZ103" s="11"/>
    </row>
    <row r="104" spans="2:260" s="12" customFormat="1" ht="65.099999999999994" customHeight="1" x14ac:dyDescent="0.25">
      <c r="B104" s="3"/>
      <c r="C104" s="19" t="s">
        <v>142</v>
      </c>
      <c r="D104" s="17" t="s">
        <v>143</v>
      </c>
      <c r="E104" s="17">
        <v>3</v>
      </c>
      <c r="F104" s="14">
        <v>20.27</v>
      </c>
      <c r="G104" s="14">
        <v>18.73</v>
      </c>
      <c r="H104" s="14">
        <v>17.2</v>
      </c>
      <c r="I104" s="14"/>
      <c r="J104" s="14">
        <v>20.68</v>
      </c>
      <c r="K104" s="14">
        <v>23.74</v>
      </c>
      <c r="L104" s="14">
        <v>28.7</v>
      </c>
      <c r="M104" s="54"/>
      <c r="N104" s="14">
        <v>29.899576136</v>
      </c>
      <c r="O104" s="31">
        <v>4.004143</v>
      </c>
      <c r="P104" s="31" t="s">
        <v>13</v>
      </c>
      <c r="Q104" s="17" t="s">
        <v>13</v>
      </c>
      <c r="R104" s="38" t="s">
        <v>625</v>
      </c>
      <c r="S104" s="10"/>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c r="IZ104" s="11"/>
    </row>
    <row r="105" spans="2:260" s="12" customFormat="1" ht="65.099999999999994" customHeight="1" x14ac:dyDescent="0.25">
      <c r="B105" s="3"/>
      <c r="C105" s="9" t="s">
        <v>477</v>
      </c>
      <c r="D105" s="16" t="s">
        <v>478</v>
      </c>
      <c r="E105" s="16">
        <v>3</v>
      </c>
      <c r="F105" s="15">
        <v>105.78</v>
      </c>
      <c r="G105" s="15">
        <v>95.78</v>
      </c>
      <c r="H105" s="15">
        <v>85.78</v>
      </c>
      <c r="I105" s="14"/>
      <c r="J105" s="15">
        <v>112.55</v>
      </c>
      <c r="K105" s="15">
        <v>132.54</v>
      </c>
      <c r="L105" s="15">
        <v>164.89</v>
      </c>
      <c r="M105" s="54"/>
      <c r="N105" s="15">
        <v>38.351918796</v>
      </c>
      <c r="O105" s="15">
        <v>1.8036455527000002</v>
      </c>
      <c r="P105" s="15" t="s">
        <v>16</v>
      </c>
      <c r="Q105" s="16" t="s">
        <v>13</v>
      </c>
      <c r="R105" s="37" t="s">
        <v>626</v>
      </c>
      <c r="S105" s="10"/>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c r="IZ105" s="11"/>
    </row>
    <row r="106" spans="2:260" s="12" customFormat="1" ht="65.099999999999994" customHeight="1" x14ac:dyDescent="0.25">
      <c r="B106" s="3"/>
      <c r="C106" s="19" t="s">
        <v>144</v>
      </c>
      <c r="D106" s="17" t="s">
        <v>145</v>
      </c>
      <c r="E106" s="17">
        <v>3</v>
      </c>
      <c r="F106" s="14">
        <v>21.21</v>
      </c>
      <c r="G106" s="14">
        <v>18.739999999999998</v>
      </c>
      <c r="H106" s="14">
        <v>16.27</v>
      </c>
      <c r="I106" s="14"/>
      <c r="J106" s="14">
        <v>21.63</v>
      </c>
      <c r="K106" s="14">
        <v>26.56</v>
      </c>
      <c r="L106" s="14">
        <v>34.549999999999997</v>
      </c>
      <c r="M106" s="54"/>
      <c r="N106" s="14">
        <v>27.656122204999999</v>
      </c>
      <c r="O106" s="31">
        <v>269.75861841</v>
      </c>
      <c r="P106" s="31" t="s">
        <v>16</v>
      </c>
      <c r="Q106" s="17" t="s">
        <v>13</v>
      </c>
      <c r="R106" s="38" t="s">
        <v>627</v>
      </c>
      <c r="S106" s="10"/>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c r="IZ106" s="11"/>
    </row>
    <row r="107" spans="2:260" s="12" customFormat="1" ht="65.099999999999994" customHeight="1" x14ac:dyDescent="0.25">
      <c r="B107" s="3"/>
      <c r="C107" s="9" t="s">
        <v>146</v>
      </c>
      <c r="D107" s="16" t="s">
        <v>147</v>
      </c>
      <c r="E107" s="16">
        <v>3</v>
      </c>
      <c r="F107" s="15">
        <v>9.36</v>
      </c>
      <c r="G107" s="15">
        <v>8.35</v>
      </c>
      <c r="H107" s="15">
        <v>7.35</v>
      </c>
      <c r="I107" s="14"/>
      <c r="J107" s="15">
        <v>9.5399999999999991</v>
      </c>
      <c r="K107" s="15">
        <v>11.54</v>
      </c>
      <c r="L107" s="15">
        <v>14.78</v>
      </c>
      <c r="M107" s="54"/>
      <c r="N107" s="15">
        <v>31.011955419</v>
      </c>
      <c r="O107" s="15">
        <v>102.58082736</v>
      </c>
      <c r="P107" s="15" t="s">
        <v>16</v>
      </c>
      <c r="Q107" s="16" t="s">
        <v>13</v>
      </c>
      <c r="R107" s="37" t="s">
        <v>628</v>
      </c>
      <c r="S107" s="10"/>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c r="IZ107" s="11"/>
    </row>
    <row r="108" spans="2:260" s="12" customFormat="1" ht="65.099999999999994" customHeight="1" x14ac:dyDescent="0.25">
      <c r="B108" s="3"/>
      <c r="C108" s="19" t="s">
        <v>148</v>
      </c>
      <c r="D108" s="17" t="s">
        <v>149</v>
      </c>
      <c r="E108" s="17">
        <v>2</v>
      </c>
      <c r="F108" s="14">
        <v>11.52</v>
      </c>
      <c r="G108" s="14">
        <v>8.8800000000000008</v>
      </c>
      <c r="H108" s="14">
        <v>6.24</v>
      </c>
      <c r="I108" s="14"/>
      <c r="J108" s="14">
        <v>11.83</v>
      </c>
      <c r="K108" s="14">
        <v>17.100000000000001</v>
      </c>
      <c r="L108" s="14">
        <v>25.63</v>
      </c>
      <c r="M108" s="54"/>
      <c r="N108" s="14">
        <v>43.878217143000001</v>
      </c>
      <c r="O108" s="31">
        <v>44.363878726999999</v>
      </c>
      <c r="P108" s="31" t="s">
        <v>13</v>
      </c>
      <c r="Q108" s="17" t="s">
        <v>13</v>
      </c>
      <c r="R108" s="38" t="s">
        <v>629</v>
      </c>
      <c r="S108" s="10"/>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c r="IZ108" s="11"/>
    </row>
    <row r="109" spans="2:260" s="12" customFormat="1" ht="65.099999999999994" customHeight="1" x14ac:dyDescent="0.25">
      <c r="B109" s="3"/>
      <c r="C109" s="9" t="s">
        <v>150</v>
      </c>
      <c r="D109" s="16" t="s">
        <v>151</v>
      </c>
      <c r="E109" s="16">
        <v>2</v>
      </c>
      <c r="F109" s="15">
        <v>3.84</v>
      </c>
      <c r="G109" s="15">
        <v>3.46</v>
      </c>
      <c r="H109" s="15">
        <v>3.09</v>
      </c>
      <c r="I109" s="14"/>
      <c r="J109" s="15">
        <v>3.89</v>
      </c>
      <c r="K109" s="15">
        <v>4.63</v>
      </c>
      <c r="L109" s="15">
        <v>5.83</v>
      </c>
      <c r="M109" s="54"/>
      <c r="N109" s="15">
        <v>46.720003226999999</v>
      </c>
      <c r="O109" s="15">
        <v>10.924334500000001</v>
      </c>
      <c r="P109" s="15" t="s">
        <v>13</v>
      </c>
      <c r="Q109" s="16" t="s">
        <v>13</v>
      </c>
      <c r="R109" s="37" t="s">
        <v>630</v>
      </c>
      <c r="S109" s="10"/>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c r="IZ109" s="11"/>
    </row>
    <row r="110" spans="2:260" s="12" customFormat="1" ht="65.099999999999994" customHeight="1" x14ac:dyDescent="0.25">
      <c r="B110" s="3"/>
      <c r="C110" s="19" t="s">
        <v>152</v>
      </c>
      <c r="D110" s="17" t="s">
        <v>153</v>
      </c>
      <c r="E110" s="17">
        <v>0</v>
      </c>
      <c r="F110" s="14">
        <v>3.79</v>
      </c>
      <c r="G110" s="14">
        <v>3.08</v>
      </c>
      <c r="H110" s="14">
        <v>2.38</v>
      </c>
      <c r="I110" s="14"/>
      <c r="J110" s="14">
        <v>3.89</v>
      </c>
      <c r="K110" s="14">
        <v>5.29</v>
      </c>
      <c r="L110" s="14">
        <v>7.56</v>
      </c>
      <c r="M110" s="54"/>
      <c r="N110" s="14">
        <v>36.908743485999999</v>
      </c>
      <c r="O110" s="31">
        <v>20.341290454999999</v>
      </c>
      <c r="P110" s="31" t="s">
        <v>13</v>
      </c>
      <c r="Q110" s="17" t="s">
        <v>13</v>
      </c>
      <c r="R110" s="38" t="s">
        <v>631</v>
      </c>
      <c r="S110" s="10"/>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c r="IZ110" s="11"/>
    </row>
    <row r="111" spans="2:260" s="12" customFormat="1" ht="65.099999999999994" customHeight="1" x14ac:dyDescent="0.25">
      <c r="B111" s="3"/>
      <c r="C111" s="9" t="s">
        <v>154</v>
      </c>
      <c r="D111" s="16" t="s">
        <v>155</v>
      </c>
      <c r="E111" s="16">
        <v>3</v>
      </c>
      <c r="F111" s="15">
        <v>10.09</v>
      </c>
      <c r="G111" s="15">
        <v>8.99</v>
      </c>
      <c r="H111" s="15">
        <v>7.89</v>
      </c>
      <c r="I111" s="14"/>
      <c r="J111" s="15">
        <v>10.7</v>
      </c>
      <c r="K111" s="15">
        <v>12.89</v>
      </c>
      <c r="L111" s="15">
        <v>16.440000000000001</v>
      </c>
      <c r="M111" s="54"/>
      <c r="N111" s="15">
        <v>54.565594410000003</v>
      </c>
      <c r="O111" s="15">
        <v>25.817229318000003</v>
      </c>
      <c r="P111" s="15" t="s">
        <v>13</v>
      </c>
      <c r="Q111" s="16" t="s">
        <v>13</v>
      </c>
      <c r="R111" s="37" t="s">
        <v>632</v>
      </c>
      <c r="S111" s="10"/>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c r="IZ111" s="11"/>
    </row>
    <row r="112" spans="2:260" s="12" customFormat="1" ht="65.099999999999994" customHeight="1" x14ac:dyDescent="0.25">
      <c r="B112" s="3"/>
      <c r="C112" s="19" t="s">
        <v>370</v>
      </c>
      <c r="D112" s="17" t="s">
        <v>371</v>
      </c>
      <c r="E112" s="17">
        <v>0</v>
      </c>
      <c r="F112" s="14" t="s">
        <v>29</v>
      </c>
      <c r="G112" s="14" t="s">
        <v>29</v>
      </c>
      <c r="H112" s="14" t="s">
        <v>29</v>
      </c>
      <c r="I112" s="14"/>
      <c r="J112" s="14" t="s">
        <v>29</v>
      </c>
      <c r="K112" s="14" t="s">
        <v>29</v>
      </c>
      <c r="L112" s="14" t="s">
        <v>29</v>
      </c>
      <c r="M112" s="54"/>
      <c r="N112" s="14" t="s">
        <v>29</v>
      </c>
      <c r="O112" s="31" t="s">
        <v>29</v>
      </c>
      <c r="P112" s="31" t="s">
        <v>29</v>
      </c>
      <c r="Q112" s="17" t="s">
        <v>29</v>
      </c>
      <c r="R112" s="38" t="s">
        <v>30</v>
      </c>
      <c r="S112" s="10"/>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c r="IZ112" s="11"/>
    </row>
    <row r="113" spans="2:260" s="12" customFormat="1" ht="65.099999999999994" customHeight="1" x14ac:dyDescent="0.25">
      <c r="B113" s="3"/>
      <c r="C113" s="9" t="s">
        <v>633</v>
      </c>
      <c r="D113" s="16" t="s">
        <v>634</v>
      </c>
      <c r="E113" s="16">
        <v>0</v>
      </c>
      <c r="F113" s="15">
        <v>2.13</v>
      </c>
      <c r="G113" s="15">
        <v>1.71</v>
      </c>
      <c r="H113" s="15">
        <v>1.3</v>
      </c>
      <c r="I113" s="14"/>
      <c r="J113" s="15">
        <v>2.2599999999999998</v>
      </c>
      <c r="K113" s="15">
        <v>3.08</v>
      </c>
      <c r="L113" s="15">
        <v>4.4000000000000004</v>
      </c>
      <c r="M113" s="54"/>
      <c r="N113" s="15">
        <v>40.916795026999999</v>
      </c>
      <c r="O113" s="15">
        <v>1.9435953182000001</v>
      </c>
      <c r="P113" s="15" t="s">
        <v>13</v>
      </c>
      <c r="Q113" s="16" t="s">
        <v>13</v>
      </c>
      <c r="R113" s="37" t="s">
        <v>635</v>
      </c>
      <c r="S113" s="10"/>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c r="IZ113" s="11"/>
    </row>
    <row r="114" spans="2:260" s="12" customFormat="1" ht="65.099999999999994" customHeight="1" x14ac:dyDescent="0.25">
      <c r="B114" s="3"/>
      <c r="C114" s="19" t="s">
        <v>156</v>
      </c>
      <c r="D114" s="17" t="s">
        <v>157</v>
      </c>
      <c r="E114" s="17">
        <v>6</v>
      </c>
      <c r="F114" s="14">
        <v>3.49</v>
      </c>
      <c r="G114" s="14">
        <v>3.03</v>
      </c>
      <c r="H114" s="14">
        <v>2.57</v>
      </c>
      <c r="I114" s="14"/>
      <c r="J114" s="14">
        <v>4.3899999999999997</v>
      </c>
      <c r="K114" s="14">
        <v>5.3</v>
      </c>
      <c r="L114" s="14">
        <v>6.78</v>
      </c>
      <c r="M114" s="54"/>
      <c r="N114" s="14">
        <v>67.120683991999996</v>
      </c>
      <c r="O114" s="31">
        <v>9.7681058636000007</v>
      </c>
      <c r="P114" s="31" t="s">
        <v>13</v>
      </c>
      <c r="Q114" s="17" t="s">
        <v>16</v>
      </c>
      <c r="R114" s="38" t="s">
        <v>636</v>
      </c>
      <c r="S114" s="10"/>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c r="IZ114" s="11"/>
    </row>
    <row r="115" spans="2:260" s="12" customFormat="1" ht="65.099999999999994" customHeight="1" x14ac:dyDescent="0.25">
      <c r="B115" s="3"/>
      <c r="C115" s="9" t="s">
        <v>158</v>
      </c>
      <c r="D115" s="16" t="s">
        <v>159</v>
      </c>
      <c r="E115" s="16">
        <v>3</v>
      </c>
      <c r="F115" s="15">
        <v>20.09</v>
      </c>
      <c r="G115" s="15">
        <v>18.7</v>
      </c>
      <c r="H115" s="15">
        <v>17.32</v>
      </c>
      <c r="I115" s="14"/>
      <c r="J115" s="15">
        <v>20.99</v>
      </c>
      <c r="K115" s="15">
        <v>23.75</v>
      </c>
      <c r="L115" s="15">
        <v>28.22</v>
      </c>
      <c r="M115" s="54"/>
      <c r="N115" s="15">
        <v>50.786070187</v>
      </c>
      <c r="O115" s="15">
        <v>56.720834454999995</v>
      </c>
      <c r="P115" s="15" t="s">
        <v>13</v>
      </c>
      <c r="Q115" s="16" t="s">
        <v>13</v>
      </c>
      <c r="R115" s="37" t="s">
        <v>637</v>
      </c>
      <c r="S115" s="13"/>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c r="IZ115" s="11"/>
    </row>
    <row r="116" spans="2:260" s="12" customFormat="1" ht="65.099999999999994" customHeight="1" x14ac:dyDescent="0.25">
      <c r="B116" s="3"/>
      <c r="C116" s="19" t="s">
        <v>160</v>
      </c>
      <c r="D116" s="17" t="s">
        <v>161</v>
      </c>
      <c r="E116" s="17">
        <v>2</v>
      </c>
      <c r="F116" s="14">
        <v>24.01</v>
      </c>
      <c r="G116" s="14">
        <v>21.75</v>
      </c>
      <c r="H116" s="14">
        <v>19.489999999999998</v>
      </c>
      <c r="I116" s="14"/>
      <c r="J116" s="14">
        <v>24.6</v>
      </c>
      <c r="K116" s="14">
        <v>29.11</v>
      </c>
      <c r="L116" s="14">
        <v>36.409999999999997</v>
      </c>
      <c r="M116" s="54"/>
      <c r="N116" s="14">
        <v>49.316541516999997</v>
      </c>
      <c r="O116" s="31">
        <v>60.558386409000001</v>
      </c>
      <c r="P116" s="31" t="s">
        <v>13</v>
      </c>
      <c r="Q116" s="17" t="s">
        <v>13</v>
      </c>
      <c r="R116" s="38" t="s">
        <v>638</v>
      </c>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c r="IZ116" s="11"/>
    </row>
    <row r="117" spans="2:260" s="12" customFormat="1" ht="65.099999999999994" customHeight="1" x14ac:dyDescent="0.25">
      <c r="B117" s="3"/>
      <c r="C117" s="9" t="s">
        <v>162</v>
      </c>
      <c r="D117" s="16" t="s">
        <v>163</v>
      </c>
      <c r="E117" s="16">
        <v>9</v>
      </c>
      <c r="F117" s="15">
        <v>110.99</v>
      </c>
      <c r="G117" s="15">
        <v>84.61</v>
      </c>
      <c r="H117" s="15">
        <v>58.24</v>
      </c>
      <c r="I117" s="14"/>
      <c r="J117" s="15">
        <v>121</v>
      </c>
      <c r="K117" s="15">
        <v>173.74</v>
      </c>
      <c r="L117" s="15">
        <v>259.08</v>
      </c>
      <c r="M117" s="54"/>
      <c r="N117" s="15">
        <v>62.368582355000001</v>
      </c>
      <c r="O117" s="15">
        <v>29.849940706000002</v>
      </c>
      <c r="P117" s="15" t="s">
        <v>16</v>
      </c>
      <c r="Q117" s="16" t="s">
        <v>16</v>
      </c>
      <c r="R117" s="37" t="s">
        <v>639</v>
      </c>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c r="IZ117" s="11"/>
    </row>
    <row r="118" spans="2:260" s="12" customFormat="1" ht="65.099999999999994" customHeight="1" x14ac:dyDescent="0.25">
      <c r="B118" s="3"/>
      <c r="C118" s="19" t="s">
        <v>164</v>
      </c>
      <c r="D118" s="17" t="s">
        <v>165</v>
      </c>
      <c r="E118" s="17">
        <v>9</v>
      </c>
      <c r="F118" s="14">
        <v>13.31</v>
      </c>
      <c r="G118" s="14">
        <v>12.19</v>
      </c>
      <c r="H118" s="14">
        <v>11.07</v>
      </c>
      <c r="I118" s="14"/>
      <c r="J118" s="14">
        <v>15.97</v>
      </c>
      <c r="K118" s="14">
        <v>18.2</v>
      </c>
      <c r="L118" s="14">
        <v>21.81</v>
      </c>
      <c r="M118" s="54"/>
      <c r="N118" s="14">
        <v>58.161175116000003</v>
      </c>
      <c r="O118" s="31">
        <v>28.965249544999999</v>
      </c>
      <c r="P118" s="31" t="s">
        <v>16</v>
      </c>
      <c r="Q118" s="17" t="s">
        <v>16</v>
      </c>
      <c r="R118" s="38" t="s">
        <v>640</v>
      </c>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c r="IZ118" s="11"/>
    </row>
    <row r="119" spans="2:260" s="12" customFormat="1" ht="65.099999999999994" customHeight="1" x14ac:dyDescent="0.25">
      <c r="B119" s="3"/>
      <c r="C119" s="9" t="s">
        <v>166</v>
      </c>
      <c r="D119" s="16" t="s">
        <v>167</v>
      </c>
      <c r="E119" s="16">
        <v>2</v>
      </c>
      <c r="F119" s="15">
        <v>27.1</v>
      </c>
      <c r="G119" s="15">
        <v>20.73</v>
      </c>
      <c r="H119" s="15">
        <v>14.36</v>
      </c>
      <c r="I119" s="14"/>
      <c r="J119" s="15">
        <v>28.14</v>
      </c>
      <c r="K119" s="15">
        <v>40.869999999999997</v>
      </c>
      <c r="L119" s="15">
        <v>61.47</v>
      </c>
      <c r="M119" s="54"/>
      <c r="N119" s="15">
        <v>33.945287004999997</v>
      </c>
      <c r="O119" s="15">
        <v>65.969334962999994</v>
      </c>
      <c r="P119" s="15" t="s">
        <v>13</v>
      </c>
      <c r="Q119" s="16" t="s">
        <v>13</v>
      </c>
      <c r="R119" s="37" t="s">
        <v>641</v>
      </c>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c r="IZ119" s="11"/>
    </row>
    <row r="120" spans="2:260" s="12" customFormat="1" ht="65.099999999999994" customHeight="1" x14ac:dyDescent="0.25">
      <c r="B120" s="3"/>
      <c r="C120" s="19" t="s">
        <v>168</v>
      </c>
      <c r="D120" s="17" t="s">
        <v>169</v>
      </c>
      <c r="E120" s="17">
        <v>0</v>
      </c>
      <c r="F120" s="14">
        <v>8.9</v>
      </c>
      <c r="G120" s="14">
        <v>8.17</v>
      </c>
      <c r="H120" s="14">
        <v>7.44</v>
      </c>
      <c r="I120" s="14"/>
      <c r="J120" s="14">
        <v>9.08</v>
      </c>
      <c r="K120" s="14">
        <v>10.53</v>
      </c>
      <c r="L120" s="14">
        <v>12.89</v>
      </c>
      <c r="M120" s="54"/>
      <c r="N120" s="14">
        <v>46.577492542999998</v>
      </c>
      <c r="O120" s="31">
        <v>9.2069950454999994</v>
      </c>
      <c r="P120" s="31" t="s">
        <v>13</v>
      </c>
      <c r="Q120" s="17" t="s">
        <v>13</v>
      </c>
      <c r="R120" s="38" t="s">
        <v>642</v>
      </c>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c r="IZ120" s="11"/>
    </row>
    <row r="121" spans="2:260" s="12" customFormat="1" ht="65.099999999999994" customHeight="1" x14ac:dyDescent="0.25">
      <c r="B121" s="3"/>
      <c r="C121" s="9" t="s">
        <v>170</v>
      </c>
      <c r="D121" s="16" t="s">
        <v>171</v>
      </c>
      <c r="E121" s="16">
        <v>2</v>
      </c>
      <c r="F121" s="15">
        <v>7.58</v>
      </c>
      <c r="G121" s="15">
        <v>6.9</v>
      </c>
      <c r="H121" s="15">
        <v>6.22</v>
      </c>
      <c r="I121" s="14"/>
      <c r="J121" s="15">
        <v>7.8</v>
      </c>
      <c r="K121" s="15">
        <v>9.15</v>
      </c>
      <c r="L121" s="15">
        <v>11.34</v>
      </c>
      <c r="M121" s="54"/>
      <c r="N121" s="15">
        <v>45.780277652000002</v>
      </c>
      <c r="O121" s="15">
        <v>5.5311814090999993</v>
      </c>
      <c r="P121" s="15" t="s">
        <v>13</v>
      </c>
      <c r="Q121" s="16" t="s">
        <v>13</v>
      </c>
      <c r="R121" s="37" t="s">
        <v>643</v>
      </c>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c r="IZ121" s="11"/>
    </row>
    <row r="122" spans="2:260" s="12" customFormat="1" ht="65.099999999999994" customHeight="1" x14ac:dyDescent="0.25">
      <c r="B122" s="3"/>
      <c r="C122" s="19" t="s">
        <v>172</v>
      </c>
      <c r="D122" s="17" t="s">
        <v>173</v>
      </c>
      <c r="E122" s="17">
        <v>10</v>
      </c>
      <c r="F122" s="14">
        <v>53.75</v>
      </c>
      <c r="G122" s="14">
        <v>49.15</v>
      </c>
      <c r="H122" s="14">
        <v>44.55</v>
      </c>
      <c r="I122" s="14"/>
      <c r="J122" s="14">
        <v>65.099999999999994</v>
      </c>
      <c r="K122" s="14">
        <v>74.290000000000006</v>
      </c>
      <c r="L122" s="14">
        <v>89.16</v>
      </c>
      <c r="M122" s="54"/>
      <c r="N122" s="14">
        <v>75.543361559999994</v>
      </c>
      <c r="O122" s="31">
        <v>18.022339955</v>
      </c>
      <c r="P122" s="31" t="s">
        <v>16</v>
      </c>
      <c r="Q122" s="17" t="s">
        <v>16</v>
      </c>
      <c r="R122" s="38" t="s">
        <v>644</v>
      </c>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c r="IZ122" s="11"/>
    </row>
    <row r="123" spans="2:260" s="12" customFormat="1" ht="65.099999999999994" customHeight="1" x14ac:dyDescent="0.25">
      <c r="B123" s="3"/>
      <c r="C123" s="9" t="s">
        <v>174</v>
      </c>
      <c r="D123" s="16" t="s">
        <v>175</v>
      </c>
      <c r="E123" s="16">
        <v>7</v>
      </c>
      <c r="F123" s="15">
        <v>27.31</v>
      </c>
      <c r="G123" s="15">
        <v>25.61</v>
      </c>
      <c r="H123" s="15">
        <v>23.92</v>
      </c>
      <c r="I123" s="14"/>
      <c r="J123" s="15">
        <v>32.04</v>
      </c>
      <c r="K123" s="15">
        <v>35.42</v>
      </c>
      <c r="L123" s="15">
        <v>40.89</v>
      </c>
      <c r="M123" s="54"/>
      <c r="N123" s="15">
        <v>53.009479626000001</v>
      </c>
      <c r="O123" s="15">
        <v>72.264291909000008</v>
      </c>
      <c r="P123" s="15" t="s">
        <v>16</v>
      </c>
      <c r="Q123" s="16" t="s">
        <v>16</v>
      </c>
      <c r="R123" s="37" t="s">
        <v>645</v>
      </c>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c r="IZ123" s="11"/>
    </row>
    <row r="124" spans="2:260" s="12" customFormat="1" ht="65.099999999999994" customHeight="1" x14ac:dyDescent="0.25">
      <c r="B124" s="3"/>
      <c r="C124" s="19" t="s">
        <v>176</v>
      </c>
      <c r="D124" s="17" t="s">
        <v>402</v>
      </c>
      <c r="E124" s="17">
        <v>10</v>
      </c>
      <c r="F124" s="14">
        <v>13.02</v>
      </c>
      <c r="G124" s="14">
        <v>12.28</v>
      </c>
      <c r="H124" s="14">
        <v>11.54</v>
      </c>
      <c r="I124" s="14"/>
      <c r="J124" s="14">
        <v>14.8</v>
      </c>
      <c r="K124" s="14">
        <v>16.27</v>
      </c>
      <c r="L124" s="14">
        <v>18.66</v>
      </c>
      <c r="M124" s="54"/>
      <c r="N124" s="14">
        <v>65.639206545999997</v>
      </c>
      <c r="O124" s="31">
        <v>1.3425334091000001</v>
      </c>
      <c r="P124" s="31" t="s">
        <v>16</v>
      </c>
      <c r="Q124" s="17" t="s">
        <v>16</v>
      </c>
      <c r="R124" s="38" t="s">
        <v>646</v>
      </c>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c r="IZ124" s="11"/>
    </row>
    <row r="125" spans="2:260" s="12" customFormat="1" ht="65.099999999999994" customHeight="1" x14ac:dyDescent="0.25">
      <c r="B125" s="3"/>
      <c r="C125" s="9" t="s">
        <v>176</v>
      </c>
      <c r="D125" s="16" t="s">
        <v>177</v>
      </c>
      <c r="E125" s="16">
        <v>9</v>
      </c>
      <c r="F125" s="15">
        <v>12.92</v>
      </c>
      <c r="G125" s="15">
        <v>12.05</v>
      </c>
      <c r="H125" s="15">
        <v>11.18</v>
      </c>
      <c r="I125" s="14"/>
      <c r="J125" s="15">
        <v>15.05</v>
      </c>
      <c r="K125" s="15">
        <v>16.78</v>
      </c>
      <c r="L125" s="15">
        <v>19.579999999999998</v>
      </c>
      <c r="M125" s="54"/>
      <c r="N125" s="15">
        <v>62.420983679000003</v>
      </c>
      <c r="O125" s="15">
        <v>528.84122567999998</v>
      </c>
      <c r="P125" s="15" t="s">
        <v>16</v>
      </c>
      <c r="Q125" s="16" t="s">
        <v>16</v>
      </c>
      <c r="R125" s="37" t="s">
        <v>647</v>
      </c>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c r="IZ125" s="11"/>
    </row>
    <row r="126" spans="2:260" s="12" customFormat="1" ht="65.099999999999994" customHeight="1" x14ac:dyDescent="0.25">
      <c r="B126" s="3"/>
      <c r="C126" s="19" t="s">
        <v>178</v>
      </c>
      <c r="D126" s="17" t="s">
        <v>179</v>
      </c>
      <c r="E126" s="17">
        <v>9</v>
      </c>
      <c r="F126" s="14">
        <v>42.88</v>
      </c>
      <c r="G126" s="14">
        <v>40.26</v>
      </c>
      <c r="H126" s="14">
        <v>37.65</v>
      </c>
      <c r="I126" s="14"/>
      <c r="J126" s="14">
        <v>47.35</v>
      </c>
      <c r="K126" s="14">
        <v>52.57</v>
      </c>
      <c r="L126" s="14">
        <v>61.02</v>
      </c>
      <c r="M126" s="54"/>
      <c r="N126" s="14">
        <v>69.193345747999999</v>
      </c>
      <c r="O126" s="31">
        <v>288.67586749999998</v>
      </c>
      <c r="P126" s="31" t="s">
        <v>16</v>
      </c>
      <c r="Q126" s="17" t="s">
        <v>16</v>
      </c>
      <c r="R126" s="38" t="s">
        <v>648</v>
      </c>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c r="IZ126" s="11"/>
    </row>
    <row r="127" spans="2:260" s="12" customFormat="1" ht="65.099999999999994" customHeight="1" x14ac:dyDescent="0.25">
      <c r="B127" s="3"/>
      <c r="C127" s="9" t="s">
        <v>178</v>
      </c>
      <c r="D127" s="16" t="s">
        <v>180</v>
      </c>
      <c r="E127" s="16">
        <v>7</v>
      </c>
      <c r="F127" s="15">
        <v>40.81</v>
      </c>
      <c r="G127" s="15">
        <v>37.630000000000003</v>
      </c>
      <c r="H127" s="15">
        <v>34.450000000000003</v>
      </c>
      <c r="I127" s="14"/>
      <c r="J127" s="15">
        <v>48.36</v>
      </c>
      <c r="K127" s="15">
        <v>54.71</v>
      </c>
      <c r="L127" s="15">
        <v>64.989999999999995</v>
      </c>
      <c r="M127" s="54"/>
      <c r="N127" s="15">
        <v>63.554212098000001</v>
      </c>
      <c r="O127" s="15">
        <v>1231.5875701</v>
      </c>
      <c r="P127" s="15" t="s">
        <v>16</v>
      </c>
      <c r="Q127" s="16" t="s">
        <v>16</v>
      </c>
      <c r="R127" s="37" t="s">
        <v>649</v>
      </c>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c r="IZ127" s="11"/>
    </row>
    <row r="128" spans="2:260" s="12" customFormat="1" ht="65.099999999999994" customHeight="1" x14ac:dyDescent="0.25">
      <c r="B128" s="3"/>
      <c r="C128" s="19" t="s">
        <v>372</v>
      </c>
      <c r="D128" s="17" t="s">
        <v>181</v>
      </c>
      <c r="E128" s="17">
        <v>0</v>
      </c>
      <c r="F128" s="14">
        <v>2.17</v>
      </c>
      <c r="G128" s="14">
        <v>1.63</v>
      </c>
      <c r="H128" s="14">
        <v>1.1000000000000001</v>
      </c>
      <c r="I128" s="14"/>
      <c r="J128" s="14">
        <v>2.2400000000000002</v>
      </c>
      <c r="K128" s="14">
        <v>3.3</v>
      </c>
      <c r="L128" s="14">
        <v>5.03</v>
      </c>
      <c r="M128" s="54"/>
      <c r="N128" s="14">
        <v>25.466720369000001</v>
      </c>
      <c r="O128" s="31">
        <v>2.9256241817999999</v>
      </c>
      <c r="P128" s="31" t="s">
        <v>13</v>
      </c>
      <c r="Q128" s="17" t="s">
        <v>13</v>
      </c>
      <c r="R128" s="38" t="s">
        <v>650</v>
      </c>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c r="IZ128" s="11"/>
    </row>
    <row r="129" spans="2:260" s="12" customFormat="1" ht="65.099999999999994" customHeight="1" x14ac:dyDescent="0.25">
      <c r="B129" s="3"/>
      <c r="C129" s="9" t="s">
        <v>182</v>
      </c>
      <c r="D129" s="16" t="s">
        <v>183</v>
      </c>
      <c r="E129" s="16">
        <v>6</v>
      </c>
      <c r="F129" s="15">
        <v>62.8</v>
      </c>
      <c r="G129" s="15">
        <v>53.98</v>
      </c>
      <c r="H129" s="15">
        <v>45.17</v>
      </c>
      <c r="I129" s="14"/>
      <c r="J129" s="15">
        <v>88.02</v>
      </c>
      <c r="K129" s="15">
        <v>105.64</v>
      </c>
      <c r="L129" s="15">
        <v>134.16</v>
      </c>
      <c r="M129" s="54"/>
      <c r="N129" s="15">
        <v>54.126488674000001</v>
      </c>
      <c r="O129" s="15">
        <v>98.469161445000012</v>
      </c>
      <c r="P129" s="15" t="s">
        <v>13</v>
      </c>
      <c r="Q129" s="16" t="s">
        <v>16</v>
      </c>
      <c r="R129" s="37" t="s">
        <v>651</v>
      </c>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c r="IZ129" s="11"/>
    </row>
    <row r="130" spans="2:260" s="12" customFormat="1" ht="65.099999999999994" customHeight="1" x14ac:dyDescent="0.25">
      <c r="B130" s="3"/>
      <c r="C130" s="19" t="s">
        <v>184</v>
      </c>
      <c r="D130" s="17" t="s">
        <v>185</v>
      </c>
      <c r="E130" s="17">
        <v>5</v>
      </c>
      <c r="F130" s="14">
        <v>10.54</v>
      </c>
      <c r="G130" s="14">
        <v>8.6199999999999992</v>
      </c>
      <c r="H130" s="14">
        <v>6.7</v>
      </c>
      <c r="I130" s="14"/>
      <c r="J130" s="14">
        <v>10.84</v>
      </c>
      <c r="K130" s="14">
        <v>14.67</v>
      </c>
      <c r="L130" s="14">
        <v>20.87</v>
      </c>
      <c r="M130" s="54"/>
      <c r="N130" s="14">
        <v>45.732431241</v>
      </c>
      <c r="O130" s="31">
        <v>57.366302727000004</v>
      </c>
      <c r="P130" s="31" t="s">
        <v>16</v>
      </c>
      <c r="Q130" s="17" t="s">
        <v>13</v>
      </c>
      <c r="R130" s="38" t="s">
        <v>652</v>
      </c>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c r="IZ130" s="11"/>
    </row>
    <row r="131" spans="2:260" s="12" customFormat="1" ht="65.099999999999994" customHeight="1" x14ac:dyDescent="0.25">
      <c r="B131" s="3"/>
      <c r="C131" s="9" t="s">
        <v>373</v>
      </c>
      <c r="D131" s="16" t="s">
        <v>186</v>
      </c>
      <c r="E131" s="16">
        <v>9</v>
      </c>
      <c r="F131" s="15">
        <v>171.3</v>
      </c>
      <c r="G131" s="15">
        <v>162.22</v>
      </c>
      <c r="H131" s="15">
        <v>153.15</v>
      </c>
      <c r="I131" s="14"/>
      <c r="J131" s="15">
        <v>174.36</v>
      </c>
      <c r="K131" s="15">
        <v>192.5</v>
      </c>
      <c r="L131" s="15">
        <v>221.86</v>
      </c>
      <c r="M131" s="54"/>
      <c r="N131" s="15">
        <v>78.006422031</v>
      </c>
      <c r="O131" s="15">
        <v>5.8894905485999995</v>
      </c>
      <c r="P131" s="15" t="s">
        <v>16</v>
      </c>
      <c r="Q131" s="16" t="s">
        <v>16</v>
      </c>
      <c r="R131" s="37" t="s">
        <v>653</v>
      </c>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c r="IZ131" s="11"/>
    </row>
    <row r="132" spans="2:260" s="12" customFormat="1" ht="65.099999999999994" customHeight="1" x14ac:dyDescent="0.25">
      <c r="B132" s="3"/>
      <c r="C132" s="19" t="s">
        <v>187</v>
      </c>
      <c r="D132" s="17" t="s">
        <v>188</v>
      </c>
      <c r="E132" s="17">
        <v>2</v>
      </c>
      <c r="F132" s="14">
        <v>5.42</v>
      </c>
      <c r="G132" s="14">
        <v>4.33</v>
      </c>
      <c r="H132" s="14">
        <v>3.24</v>
      </c>
      <c r="I132" s="14"/>
      <c r="J132" s="14">
        <v>5.54</v>
      </c>
      <c r="K132" s="14">
        <v>7.71</v>
      </c>
      <c r="L132" s="14">
        <v>11.23</v>
      </c>
      <c r="M132" s="54"/>
      <c r="N132" s="14">
        <v>36.902005340999999</v>
      </c>
      <c r="O132" s="31">
        <v>4.7757974999999995</v>
      </c>
      <c r="P132" s="31" t="s">
        <v>13</v>
      </c>
      <c r="Q132" s="17" t="s">
        <v>13</v>
      </c>
      <c r="R132" s="38" t="s">
        <v>654</v>
      </c>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c r="IZ132" s="11"/>
    </row>
    <row r="133" spans="2:260" s="12" customFormat="1" ht="65.099999999999994" customHeight="1" x14ac:dyDescent="0.25">
      <c r="B133" s="3"/>
      <c r="C133" s="9" t="s">
        <v>189</v>
      </c>
      <c r="D133" s="16" t="s">
        <v>190</v>
      </c>
      <c r="E133" s="16">
        <v>5</v>
      </c>
      <c r="F133" s="15">
        <v>6.55</v>
      </c>
      <c r="G133" s="15">
        <v>5.32</v>
      </c>
      <c r="H133" s="15">
        <v>4.0999999999999996</v>
      </c>
      <c r="I133" s="14"/>
      <c r="J133" s="15">
        <v>10.16</v>
      </c>
      <c r="K133" s="15">
        <v>12.6</v>
      </c>
      <c r="L133" s="15">
        <v>16.559999999999999</v>
      </c>
      <c r="M133" s="54"/>
      <c r="N133" s="15">
        <v>50.385609586000001</v>
      </c>
      <c r="O133" s="15">
        <v>8.1627193182000006</v>
      </c>
      <c r="P133" s="15" t="s">
        <v>13</v>
      </c>
      <c r="Q133" s="16" t="s">
        <v>16</v>
      </c>
      <c r="R133" s="37" t="s">
        <v>655</v>
      </c>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c r="IZ133" s="11"/>
    </row>
    <row r="134" spans="2:260" s="12" customFormat="1" ht="65.099999999999994" customHeight="1" x14ac:dyDescent="0.25">
      <c r="B134" s="3"/>
      <c r="C134" s="19" t="s">
        <v>479</v>
      </c>
      <c r="D134" s="17" t="s">
        <v>480</v>
      </c>
      <c r="E134" s="17">
        <v>7</v>
      </c>
      <c r="F134" s="14">
        <v>306.39999999999998</v>
      </c>
      <c r="G134" s="14">
        <v>250.21</v>
      </c>
      <c r="H134" s="14">
        <v>194.02</v>
      </c>
      <c r="I134" s="14"/>
      <c r="J134" s="14">
        <v>353.82</v>
      </c>
      <c r="K134" s="14">
        <v>466.19</v>
      </c>
      <c r="L134" s="14">
        <v>648.03</v>
      </c>
      <c r="M134" s="54"/>
      <c r="N134" s="14">
        <v>54.398681762000002</v>
      </c>
      <c r="O134" s="31">
        <v>3.4090108786000002</v>
      </c>
      <c r="P134" s="31" t="s">
        <v>16</v>
      </c>
      <c r="Q134" s="17" t="s">
        <v>16</v>
      </c>
      <c r="R134" s="38" t="s">
        <v>656</v>
      </c>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c r="IZ134" s="11"/>
    </row>
    <row r="135" spans="2:260" s="12" customFormat="1" ht="65.099999999999994" customHeight="1" x14ac:dyDescent="0.25">
      <c r="B135" s="3"/>
      <c r="C135" s="9" t="s">
        <v>191</v>
      </c>
      <c r="D135" s="16" t="s">
        <v>192</v>
      </c>
      <c r="E135" s="16">
        <v>2</v>
      </c>
      <c r="F135" s="15">
        <v>3.34</v>
      </c>
      <c r="G135" s="15">
        <v>3.03</v>
      </c>
      <c r="H135" s="15">
        <v>2.73</v>
      </c>
      <c r="I135" s="14"/>
      <c r="J135" s="15">
        <v>3.38</v>
      </c>
      <c r="K135" s="15">
        <v>3.98</v>
      </c>
      <c r="L135" s="15">
        <v>4.96</v>
      </c>
      <c r="M135" s="54"/>
      <c r="N135" s="15">
        <v>45.926961224999999</v>
      </c>
      <c r="O135" s="15">
        <v>3.8106668635999998</v>
      </c>
      <c r="P135" s="15" t="s">
        <v>13</v>
      </c>
      <c r="Q135" s="16" t="s">
        <v>13</v>
      </c>
      <c r="R135" s="37" t="s">
        <v>657</v>
      </c>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c r="IZ135" s="11"/>
    </row>
    <row r="136" spans="2:260" s="12" customFormat="1" ht="65.099999999999994" customHeight="1" x14ac:dyDescent="0.25">
      <c r="B136" s="3"/>
      <c r="C136" s="19" t="s">
        <v>191</v>
      </c>
      <c r="D136" s="17" t="s">
        <v>193</v>
      </c>
      <c r="E136" s="17">
        <v>1</v>
      </c>
      <c r="F136" s="14">
        <v>3.33</v>
      </c>
      <c r="G136" s="14">
        <v>3.03</v>
      </c>
      <c r="H136" s="14">
        <v>2.74</v>
      </c>
      <c r="I136" s="14"/>
      <c r="J136" s="14">
        <v>3.38</v>
      </c>
      <c r="K136" s="14">
        <v>3.96</v>
      </c>
      <c r="L136" s="14">
        <v>4.9000000000000004</v>
      </c>
      <c r="M136" s="54"/>
      <c r="N136" s="14">
        <v>45.08731968</v>
      </c>
      <c r="O136" s="31">
        <v>17.992702636000001</v>
      </c>
      <c r="P136" s="31" t="s">
        <v>13</v>
      </c>
      <c r="Q136" s="17" t="s">
        <v>13</v>
      </c>
      <c r="R136" s="38" t="s">
        <v>658</v>
      </c>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c r="IZ136" s="11"/>
    </row>
    <row r="137" spans="2:260" s="12" customFormat="1" ht="65.099999999999994" customHeight="1" x14ac:dyDescent="0.25">
      <c r="B137" s="3"/>
      <c r="C137" s="9" t="s">
        <v>191</v>
      </c>
      <c r="D137" s="16" t="s">
        <v>194</v>
      </c>
      <c r="E137" s="16">
        <v>2</v>
      </c>
      <c r="F137" s="15">
        <v>16.66</v>
      </c>
      <c r="G137" s="15">
        <v>15.14</v>
      </c>
      <c r="H137" s="15">
        <v>13.63</v>
      </c>
      <c r="I137" s="14"/>
      <c r="J137" s="15">
        <v>16.86</v>
      </c>
      <c r="K137" s="15">
        <v>19.88</v>
      </c>
      <c r="L137" s="15">
        <v>24.77</v>
      </c>
      <c r="M137" s="54"/>
      <c r="N137" s="15">
        <v>45.400808069999997</v>
      </c>
      <c r="O137" s="15">
        <v>86.239479908999996</v>
      </c>
      <c r="P137" s="15" t="s">
        <v>13</v>
      </c>
      <c r="Q137" s="16" t="s">
        <v>13</v>
      </c>
      <c r="R137" s="37" t="s">
        <v>659</v>
      </c>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c r="IZ137" s="11"/>
    </row>
    <row r="138" spans="2:260" s="12" customFormat="1" ht="65.099999999999994" customHeight="1" x14ac:dyDescent="0.25">
      <c r="B138" s="3"/>
      <c r="C138" s="19" t="s">
        <v>481</v>
      </c>
      <c r="D138" s="17" t="s">
        <v>482</v>
      </c>
      <c r="E138" s="17">
        <v>7</v>
      </c>
      <c r="F138" s="14">
        <v>42.71</v>
      </c>
      <c r="G138" s="14">
        <v>34.42</v>
      </c>
      <c r="H138" s="14">
        <v>26.13</v>
      </c>
      <c r="I138" s="14"/>
      <c r="J138" s="14">
        <v>50.01</v>
      </c>
      <c r="K138" s="14">
        <v>66.58</v>
      </c>
      <c r="L138" s="14">
        <v>93.4</v>
      </c>
      <c r="M138" s="54"/>
      <c r="N138" s="14">
        <v>57.664828157000002</v>
      </c>
      <c r="O138" s="31">
        <v>1.5168691586</v>
      </c>
      <c r="P138" s="31" t="s">
        <v>16</v>
      </c>
      <c r="Q138" s="17" t="s">
        <v>16</v>
      </c>
      <c r="R138" s="38" t="s">
        <v>660</v>
      </c>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c r="IZ138" s="11"/>
    </row>
    <row r="139" spans="2:260" s="12" customFormat="1" ht="65.099999999999994" customHeight="1" x14ac:dyDescent="0.25">
      <c r="B139" s="3"/>
      <c r="C139" s="9" t="s">
        <v>195</v>
      </c>
      <c r="D139" s="16" t="s">
        <v>196</v>
      </c>
      <c r="E139" s="16">
        <v>6</v>
      </c>
      <c r="F139" s="15">
        <v>10.85</v>
      </c>
      <c r="G139" s="15">
        <v>8.26</v>
      </c>
      <c r="H139" s="15">
        <v>5.67</v>
      </c>
      <c r="I139" s="14"/>
      <c r="J139" s="15">
        <v>18.98</v>
      </c>
      <c r="K139" s="15">
        <v>24.15</v>
      </c>
      <c r="L139" s="15">
        <v>32.520000000000003</v>
      </c>
      <c r="M139" s="54"/>
      <c r="N139" s="15">
        <v>53.751777492999999</v>
      </c>
      <c r="O139" s="15">
        <v>5.5540249999999993</v>
      </c>
      <c r="P139" s="15" t="s">
        <v>13</v>
      </c>
      <c r="Q139" s="16" t="s">
        <v>16</v>
      </c>
      <c r="R139" s="37" t="s">
        <v>661</v>
      </c>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c r="IZ139" s="11"/>
    </row>
    <row r="140" spans="2:260" s="12" customFormat="1" ht="65.099999999999994" customHeight="1" x14ac:dyDescent="0.25">
      <c r="B140" s="3"/>
      <c r="C140" s="19" t="s">
        <v>197</v>
      </c>
      <c r="D140" s="17" t="s">
        <v>198</v>
      </c>
      <c r="E140" s="17">
        <v>6</v>
      </c>
      <c r="F140" s="14">
        <v>2.87</v>
      </c>
      <c r="G140" s="14">
        <v>1.79</v>
      </c>
      <c r="H140" s="14">
        <v>0.71</v>
      </c>
      <c r="I140" s="14"/>
      <c r="J140" s="14">
        <v>5.9</v>
      </c>
      <c r="K140" s="14">
        <v>8.0500000000000007</v>
      </c>
      <c r="L140" s="14">
        <v>11.54</v>
      </c>
      <c r="M140" s="54"/>
      <c r="N140" s="14">
        <v>60.439438195000001</v>
      </c>
      <c r="O140" s="31">
        <v>11.294106636</v>
      </c>
      <c r="P140" s="31" t="s">
        <v>13</v>
      </c>
      <c r="Q140" s="17" t="s">
        <v>16</v>
      </c>
      <c r="R140" s="38" t="s">
        <v>662</v>
      </c>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c r="IZ140" s="11"/>
    </row>
    <row r="141" spans="2:260" s="12" customFormat="1" ht="65.099999999999994" customHeight="1" x14ac:dyDescent="0.25">
      <c r="B141" s="3"/>
      <c r="C141" s="9" t="s">
        <v>199</v>
      </c>
      <c r="D141" s="16" t="s">
        <v>200</v>
      </c>
      <c r="E141" s="16">
        <v>4</v>
      </c>
      <c r="F141" s="15">
        <v>41.26</v>
      </c>
      <c r="G141" s="15">
        <v>36.840000000000003</v>
      </c>
      <c r="H141" s="15">
        <v>32.42</v>
      </c>
      <c r="I141" s="14"/>
      <c r="J141" s="15">
        <v>53.35</v>
      </c>
      <c r="K141" s="15">
        <v>62.18</v>
      </c>
      <c r="L141" s="15">
        <v>76.48</v>
      </c>
      <c r="M141" s="54"/>
      <c r="N141" s="15">
        <v>54.432914912000001</v>
      </c>
      <c r="O141" s="15">
        <v>387.43125218</v>
      </c>
      <c r="P141" s="15" t="s">
        <v>13</v>
      </c>
      <c r="Q141" s="16" t="s">
        <v>16</v>
      </c>
      <c r="R141" s="37" t="s">
        <v>663</v>
      </c>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c r="IZ141" s="11"/>
    </row>
    <row r="142" spans="2:260" s="12" customFormat="1" ht="65.099999999999994" customHeight="1" x14ac:dyDescent="0.25">
      <c r="B142" s="3"/>
      <c r="C142" s="19" t="s">
        <v>199</v>
      </c>
      <c r="D142" s="17" t="s">
        <v>406</v>
      </c>
      <c r="E142" s="17">
        <v>4</v>
      </c>
      <c r="F142" s="14">
        <v>39.46</v>
      </c>
      <c r="G142" s="14">
        <v>35.33</v>
      </c>
      <c r="H142" s="14">
        <v>31.2</v>
      </c>
      <c r="I142" s="14"/>
      <c r="J142" s="14">
        <v>51.34</v>
      </c>
      <c r="K142" s="14">
        <v>59.59</v>
      </c>
      <c r="L142" s="14">
        <v>72.95</v>
      </c>
      <c r="M142" s="54"/>
      <c r="N142" s="14">
        <v>54.648378866999998</v>
      </c>
      <c r="O142" s="31">
        <v>10.278929409</v>
      </c>
      <c r="P142" s="31" t="s">
        <v>13</v>
      </c>
      <c r="Q142" s="17" t="s">
        <v>16</v>
      </c>
      <c r="R142" s="38" t="s">
        <v>664</v>
      </c>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c r="IZ142" s="11"/>
    </row>
    <row r="143" spans="2:260" s="12" customFormat="1" ht="65.099999999999994" customHeight="1" x14ac:dyDescent="0.25">
      <c r="B143" s="3"/>
      <c r="C143" s="9" t="s">
        <v>201</v>
      </c>
      <c r="D143" s="16" t="s">
        <v>202</v>
      </c>
      <c r="E143" s="16">
        <v>9</v>
      </c>
      <c r="F143" s="15">
        <v>26.96</v>
      </c>
      <c r="G143" s="15">
        <v>25.01</v>
      </c>
      <c r="H143" s="15">
        <v>23.06</v>
      </c>
      <c r="I143" s="14"/>
      <c r="J143" s="15">
        <v>28.63</v>
      </c>
      <c r="K143" s="15">
        <v>32.520000000000003</v>
      </c>
      <c r="L143" s="15">
        <v>38.82</v>
      </c>
      <c r="M143" s="54"/>
      <c r="N143" s="15">
        <v>61.976281751000002</v>
      </c>
      <c r="O143" s="15">
        <v>29.799025364000002</v>
      </c>
      <c r="P143" s="15" t="s">
        <v>16</v>
      </c>
      <c r="Q143" s="16" t="s">
        <v>16</v>
      </c>
      <c r="R143" s="37" t="s">
        <v>665</v>
      </c>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c r="IZ143" s="11"/>
    </row>
    <row r="144" spans="2:260" s="12" customFormat="1" ht="65.099999999999994" customHeight="1" x14ac:dyDescent="0.25">
      <c r="B144" s="3"/>
      <c r="C144" s="19" t="s">
        <v>203</v>
      </c>
      <c r="D144" s="17" t="s">
        <v>204</v>
      </c>
      <c r="E144" s="17">
        <v>6</v>
      </c>
      <c r="F144" s="14">
        <v>14.11</v>
      </c>
      <c r="G144" s="14">
        <v>13.13</v>
      </c>
      <c r="H144" s="14">
        <v>12.16</v>
      </c>
      <c r="I144" s="14"/>
      <c r="J144" s="14">
        <v>14.55</v>
      </c>
      <c r="K144" s="14">
        <v>16.489999999999998</v>
      </c>
      <c r="L144" s="14">
        <v>19.63</v>
      </c>
      <c r="M144" s="54"/>
      <c r="N144" s="14">
        <v>50.739723111000004</v>
      </c>
      <c r="O144" s="31">
        <v>220.58876218</v>
      </c>
      <c r="P144" s="31" t="s">
        <v>16</v>
      </c>
      <c r="Q144" s="17" t="s">
        <v>13</v>
      </c>
      <c r="R144" s="38" t="s">
        <v>666</v>
      </c>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c r="IZ144" s="11"/>
    </row>
    <row r="145" spans="2:260" s="12" customFormat="1" ht="65.099999999999994" customHeight="1" x14ac:dyDescent="0.25">
      <c r="B145" s="3"/>
      <c r="C145" s="9" t="s">
        <v>205</v>
      </c>
      <c r="D145" s="16" t="s">
        <v>206</v>
      </c>
      <c r="E145" s="16">
        <v>6</v>
      </c>
      <c r="F145" s="15">
        <v>3.72</v>
      </c>
      <c r="G145" s="15">
        <v>3.4</v>
      </c>
      <c r="H145" s="15">
        <v>3.08</v>
      </c>
      <c r="I145" s="14"/>
      <c r="J145" s="15">
        <v>4.3099999999999996</v>
      </c>
      <c r="K145" s="15">
        <v>4.9400000000000004</v>
      </c>
      <c r="L145" s="15">
        <v>5.97</v>
      </c>
      <c r="M145" s="54"/>
      <c r="N145" s="15">
        <v>58.649285122999999</v>
      </c>
      <c r="O145" s="15">
        <v>15.558080636000001</v>
      </c>
      <c r="P145" s="15" t="s">
        <v>13</v>
      </c>
      <c r="Q145" s="16" t="s">
        <v>16</v>
      </c>
      <c r="R145" s="37" t="s">
        <v>667</v>
      </c>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c r="IZ145" s="11"/>
    </row>
    <row r="146" spans="2:260" s="12" customFormat="1" ht="65.099999999999994" customHeight="1" x14ac:dyDescent="0.25">
      <c r="B146" s="3"/>
      <c r="C146" s="19" t="s">
        <v>207</v>
      </c>
      <c r="D146" s="17" t="s">
        <v>208</v>
      </c>
      <c r="E146" s="17">
        <v>2</v>
      </c>
      <c r="F146" s="14">
        <v>17.2</v>
      </c>
      <c r="G146" s="14">
        <v>14.34</v>
      </c>
      <c r="H146" s="14">
        <v>11.48</v>
      </c>
      <c r="I146" s="14"/>
      <c r="J146" s="14">
        <v>17.46</v>
      </c>
      <c r="K146" s="14">
        <v>23.17</v>
      </c>
      <c r="L146" s="14">
        <v>32.43</v>
      </c>
      <c r="M146" s="54"/>
      <c r="N146" s="14">
        <v>22.676173855999998</v>
      </c>
      <c r="O146" s="31">
        <v>11.799075363</v>
      </c>
      <c r="P146" s="31" t="s">
        <v>13</v>
      </c>
      <c r="Q146" s="17" t="s">
        <v>13</v>
      </c>
      <c r="R146" s="38" t="s">
        <v>668</v>
      </c>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c r="IZ146" s="11"/>
    </row>
    <row r="147" spans="2:260" s="12" customFormat="1" ht="65.099999999999994" customHeight="1" x14ac:dyDescent="0.25">
      <c r="B147" s="3"/>
      <c r="C147" s="9" t="s">
        <v>209</v>
      </c>
      <c r="D147" s="16" t="s">
        <v>210</v>
      </c>
      <c r="E147" s="16">
        <v>0</v>
      </c>
      <c r="F147" s="15">
        <v>4.3</v>
      </c>
      <c r="G147" s="15">
        <v>2.2999999999999998</v>
      </c>
      <c r="H147" s="15">
        <v>0.3</v>
      </c>
      <c r="I147" s="14"/>
      <c r="J147" s="15">
        <v>4.4800000000000004</v>
      </c>
      <c r="K147" s="15">
        <v>8.4700000000000006</v>
      </c>
      <c r="L147" s="15">
        <v>14.94</v>
      </c>
      <c r="M147" s="54"/>
      <c r="N147" s="15">
        <v>22.197029144999998</v>
      </c>
      <c r="O147" s="15">
        <v>111.65593663</v>
      </c>
      <c r="P147" s="15" t="s">
        <v>13</v>
      </c>
      <c r="Q147" s="16" t="s">
        <v>13</v>
      </c>
      <c r="R147" s="37" t="s">
        <v>669</v>
      </c>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c r="IZ147" s="11"/>
    </row>
    <row r="148" spans="2:260" s="12" customFormat="1" ht="65.099999999999994" customHeight="1" x14ac:dyDescent="0.25">
      <c r="B148" s="3"/>
      <c r="C148" s="19" t="s">
        <v>211</v>
      </c>
      <c r="D148" s="17" t="s">
        <v>212</v>
      </c>
      <c r="E148" s="17">
        <v>3</v>
      </c>
      <c r="F148" s="14">
        <v>5.51</v>
      </c>
      <c r="G148" s="14">
        <v>5.08</v>
      </c>
      <c r="H148" s="14">
        <v>4.66</v>
      </c>
      <c r="I148" s="14"/>
      <c r="J148" s="14">
        <v>5.62</v>
      </c>
      <c r="K148" s="14">
        <v>6.46</v>
      </c>
      <c r="L148" s="14">
        <v>7.82</v>
      </c>
      <c r="M148" s="54"/>
      <c r="N148" s="14">
        <v>34.914256037000001</v>
      </c>
      <c r="O148" s="31">
        <v>3.9421990455000002</v>
      </c>
      <c r="P148" s="31" t="s">
        <v>13</v>
      </c>
      <c r="Q148" s="17" t="s">
        <v>13</v>
      </c>
      <c r="R148" s="38" t="s">
        <v>670</v>
      </c>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c r="IZ148" s="11"/>
    </row>
    <row r="149" spans="2:260" s="12" customFormat="1" ht="65.099999999999994" customHeight="1" x14ac:dyDescent="0.25">
      <c r="B149" s="3"/>
      <c r="C149" s="9" t="s">
        <v>211</v>
      </c>
      <c r="D149" s="16" t="s">
        <v>213</v>
      </c>
      <c r="E149" s="16">
        <v>2</v>
      </c>
      <c r="F149" s="15">
        <v>5.75</v>
      </c>
      <c r="G149" s="15">
        <v>5.3</v>
      </c>
      <c r="H149" s="15">
        <v>4.8499999999999996</v>
      </c>
      <c r="I149" s="14"/>
      <c r="J149" s="15">
        <v>5.89</v>
      </c>
      <c r="K149" s="15">
        <v>6.78</v>
      </c>
      <c r="L149" s="15">
        <v>8.23</v>
      </c>
      <c r="M149" s="54"/>
      <c r="N149" s="15">
        <v>43.523600647999999</v>
      </c>
      <c r="O149" s="15">
        <v>43.291997090999999</v>
      </c>
      <c r="P149" s="15" t="s">
        <v>13</v>
      </c>
      <c r="Q149" s="16" t="s">
        <v>13</v>
      </c>
      <c r="R149" s="37" t="s">
        <v>671</v>
      </c>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c r="IZ149" s="11"/>
    </row>
    <row r="150" spans="2:260" s="12" customFormat="1" ht="65.099999999999994" customHeight="1" x14ac:dyDescent="0.25">
      <c r="B150" s="3"/>
      <c r="C150" s="19" t="s">
        <v>214</v>
      </c>
      <c r="D150" s="17" t="s">
        <v>215</v>
      </c>
      <c r="E150" s="17">
        <v>4</v>
      </c>
      <c r="F150" s="14">
        <v>16.14</v>
      </c>
      <c r="G150" s="14">
        <v>13.72</v>
      </c>
      <c r="H150" s="14">
        <v>11.3</v>
      </c>
      <c r="I150" s="14"/>
      <c r="J150" s="14">
        <v>22.81</v>
      </c>
      <c r="K150" s="14">
        <v>27.64</v>
      </c>
      <c r="L150" s="14">
        <v>35.47</v>
      </c>
      <c r="M150" s="54"/>
      <c r="N150" s="14">
        <v>52.812783396</v>
      </c>
      <c r="O150" s="31">
        <v>124.95616604</v>
      </c>
      <c r="P150" s="31" t="s">
        <v>13</v>
      </c>
      <c r="Q150" s="17" t="s">
        <v>16</v>
      </c>
      <c r="R150" s="38" t="s">
        <v>672</v>
      </c>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c r="IZ150" s="11"/>
    </row>
    <row r="151" spans="2:260" s="12" customFormat="1" ht="65.099999999999994" customHeight="1" x14ac:dyDescent="0.25">
      <c r="B151" s="3"/>
      <c r="C151" s="9" t="s">
        <v>384</v>
      </c>
      <c r="D151" s="16" t="s">
        <v>385</v>
      </c>
      <c r="E151" s="16">
        <v>10</v>
      </c>
      <c r="F151" s="15">
        <v>137.1</v>
      </c>
      <c r="G151" s="15">
        <v>96.38</v>
      </c>
      <c r="H151" s="15">
        <v>55.66</v>
      </c>
      <c r="I151" s="14"/>
      <c r="J151" s="15">
        <v>171.15</v>
      </c>
      <c r="K151" s="15">
        <v>252.58</v>
      </c>
      <c r="L151" s="15">
        <v>384.34</v>
      </c>
      <c r="M151" s="54"/>
      <c r="N151" s="15">
        <v>51.997300246999998</v>
      </c>
      <c r="O151" s="15">
        <v>12.989477869</v>
      </c>
      <c r="P151" s="15" t="s">
        <v>16</v>
      </c>
      <c r="Q151" s="16" t="s">
        <v>16</v>
      </c>
      <c r="R151" s="37" t="s">
        <v>673</v>
      </c>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c r="IZ151" s="11"/>
    </row>
    <row r="152" spans="2:260" s="12" customFormat="1" ht="65.099999999999994" customHeight="1" x14ac:dyDescent="0.25">
      <c r="B152" s="3"/>
      <c r="C152" s="19" t="s">
        <v>417</v>
      </c>
      <c r="D152" s="17" t="s">
        <v>418</v>
      </c>
      <c r="E152" s="17">
        <v>3</v>
      </c>
      <c r="F152" s="14">
        <v>4.7300000000000004</v>
      </c>
      <c r="G152" s="14">
        <v>4.2699999999999996</v>
      </c>
      <c r="H152" s="14">
        <v>3.81</v>
      </c>
      <c r="I152" s="14"/>
      <c r="J152" s="14">
        <v>4.91</v>
      </c>
      <c r="K152" s="14">
        <v>5.82</v>
      </c>
      <c r="L152" s="14">
        <v>7.3</v>
      </c>
      <c r="M152" s="54"/>
      <c r="N152" s="14">
        <v>47.923754565999999</v>
      </c>
      <c r="O152" s="31">
        <v>1.0891432726999999</v>
      </c>
      <c r="P152" s="31" t="s">
        <v>13</v>
      </c>
      <c r="Q152" s="17" t="s">
        <v>13</v>
      </c>
      <c r="R152" s="38" t="s">
        <v>674</v>
      </c>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c r="IZ152" s="11"/>
    </row>
    <row r="153" spans="2:260" s="12" customFormat="1" ht="65.099999999999994" customHeight="1" x14ac:dyDescent="0.25">
      <c r="B153" s="3"/>
      <c r="C153" s="9" t="s">
        <v>216</v>
      </c>
      <c r="D153" s="16" t="s">
        <v>217</v>
      </c>
      <c r="E153" s="16">
        <v>1</v>
      </c>
      <c r="F153" s="15">
        <v>3.85</v>
      </c>
      <c r="G153" s="15">
        <v>3.42</v>
      </c>
      <c r="H153" s="15">
        <v>2.99</v>
      </c>
      <c r="I153" s="14"/>
      <c r="J153" s="15">
        <v>4.1900000000000004</v>
      </c>
      <c r="K153" s="15">
        <v>5.04</v>
      </c>
      <c r="L153" s="15">
        <v>6.43</v>
      </c>
      <c r="M153" s="54"/>
      <c r="N153" s="15">
        <v>37.656330056999998</v>
      </c>
      <c r="O153" s="15">
        <v>4.4509670454999997</v>
      </c>
      <c r="P153" s="15" t="s">
        <v>13</v>
      </c>
      <c r="Q153" s="16" t="s">
        <v>13</v>
      </c>
      <c r="R153" s="37" t="s">
        <v>675</v>
      </c>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c r="IZ153" s="11"/>
    </row>
    <row r="154" spans="2:260" s="12" customFormat="1" ht="65.099999999999994" customHeight="1" x14ac:dyDescent="0.25">
      <c r="B154" s="3"/>
      <c r="C154" s="19" t="s">
        <v>676</v>
      </c>
      <c r="D154" s="17" t="s">
        <v>677</v>
      </c>
      <c r="E154" s="17">
        <v>2</v>
      </c>
      <c r="F154" s="14">
        <v>3.12</v>
      </c>
      <c r="G154" s="14">
        <v>2.84</v>
      </c>
      <c r="H154" s="14">
        <v>2.56</v>
      </c>
      <c r="I154" s="14"/>
      <c r="J154" s="14">
        <v>3.19</v>
      </c>
      <c r="K154" s="14">
        <v>3.74</v>
      </c>
      <c r="L154" s="14">
        <v>4.6399999999999997</v>
      </c>
      <c r="M154" s="54"/>
      <c r="N154" s="14">
        <v>47.561036856000001</v>
      </c>
      <c r="O154" s="31">
        <v>1.5290709999999998</v>
      </c>
      <c r="P154" s="31" t="s">
        <v>13</v>
      </c>
      <c r="Q154" s="17" t="s">
        <v>13</v>
      </c>
      <c r="R154" s="38" t="s">
        <v>678</v>
      </c>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c r="IZ154" s="11"/>
    </row>
    <row r="155" spans="2:260" s="12" customFormat="1" ht="65.099999999999994" customHeight="1" x14ac:dyDescent="0.25">
      <c r="B155" s="3"/>
      <c r="C155" s="9" t="s">
        <v>218</v>
      </c>
      <c r="D155" s="16" t="s">
        <v>219</v>
      </c>
      <c r="E155" s="16">
        <v>6</v>
      </c>
      <c r="F155" s="15">
        <v>68.489999999999995</v>
      </c>
      <c r="G155" s="15">
        <v>60.13</v>
      </c>
      <c r="H155" s="15">
        <v>51.77</v>
      </c>
      <c r="I155" s="14"/>
      <c r="J155" s="15">
        <v>88.4</v>
      </c>
      <c r="K155" s="15">
        <v>105.11</v>
      </c>
      <c r="L155" s="15">
        <v>132.16</v>
      </c>
      <c r="M155" s="54"/>
      <c r="N155" s="15">
        <v>61.807041277000003</v>
      </c>
      <c r="O155" s="15">
        <v>36.101970446000003</v>
      </c>
      <c r="P155" s="15" t="s">
        <v>13</v>
      </c>
      <c r="Q155" s="16" t="s">
        <v>16</v>
      </c>
      <c r="R155" s="37" t="s">
        <v>679</v>
      </c>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c r="IZ155" s="11"/>
    </row>
    <row r="156" spans="2:260" s="12" customFormat="1" ht="65.099999999999994" customHeight="1" x14ac:dyDescent="0.25">
      <c r="B156" s="3"/>
      <c r="C156" s="19" t="s">
        <v>408</v>
      </c>
      <c r="D156" s="17" t="s">
        <v>409</v>
      </c>
      <c r="E156" s="17">
        <v>6</v>
      </c>
      <c r="F156" s="14">
        <v>65.77</v>
      </c>
      <c r="G156" s="14">
        <v>58.46</v>
      </c>
      <c r="H156" s="14">
        <v>51.15</v>
      </c>
      <c r="I156" s="14"/>
      <c r="J156" s="14">
        <v>68.8</v>
      </c>
      <c r="K156" s="14">
        <v>83.41</v>
      </c>
      <c r="L156" s="14">
        <v>107.06</v>
      </c>
      <c r="M156" s="54"/>
      <c r="N156" s="14">
        <v>31.136570345999999</v>
      </c>
      <c r="O156" s="31">
        <v>2.5846843636000001</v>
      </c>
      <c r="P156" s="31" t="s">
        <v>16</v>
      </c>
      <c r="Q156" s="17" t="s">
        <v>13</v>
      </c>
      <c r="R156" s="38" t="s">
        <v>680</v>
      </c>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c r="IZ156" s="11"/>
    </row>
    <row r="157" spans="2:260" s="12" customFormat="1" ht="65.099999999999994" customHeight="1" x14ac:dyDescent="0.25">
      <c r="B157" s="3"/>
      <c r="C157" s="9" t="s">
        <v>220</v>
      </c>
      <c r="D157" s="16" t="s">
        <v>221</v>
      </c>
      <c r="E157" s="16">
        <v>0</v>
      </c>
      <c r="F157" s="15">
        <v>103.19</v>
      </c>
      <c r="G157" s="15">
        <v>94.59</v>
      </c>
      <c r="H157" s="15">
        <v>86</v>
      </c>
      <c r="I157" s="14"/>
      <c r="J157" s="15">
        <v>105.72</v>
      </c>
      <c r="K157" s="15">
        <v>122.9</v>
      </c>
      <c r="L157" s="15">
        <v>150.72</v>
      </c>
      <c r="M157" s="54"/>
      <c r="N157" s="15">
        <v>42.036332246999997</v>
      </c>
      <c r="O157" s="15">
        <v>24.756497124000003</v>
      </c>
      <c r="P157" s="15" t="s">
        <v>13</v>
      </c>
      <c r="Q157" s="16" t="s">
        <v>13</v>
      </c>
      <c r="R157" s="37" t="s">
        <v>681</v>
      </c>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c r="IZ157" s="11"/>
    </row>
    <row r="158" spans="2:260" s="12" customFormat="1" ht="65.099999999999994" customHeight="1" x14ac:dyDescent="0.25">
      <c r="B158" s="3"/>
      <c r="C158" s="19" t="s">
        <v>222</v>
      </c>
      <c r="D158" s="17" t="s">
        <v>223</v>
      </c>
      <c r="E158" s="17">
        <v>3</v>
      </c>
      <c r="F158" s="14">
        <v>32.619999999999997</v>
      </c>
      <c r="G158" s="14">
        <v>31.21</v>
      </c>
      <c r="H158" s="14">
        <v>29.8</v>
      </c>
      <c r="I158" s="14"/>
      <c r="J158" s="14">
        <v>32.92</v>
      </c>
      <c r="K158" s="14">
        <v>35.729999999999997</v>
      </c>
      <c r="L158" s="14">
        <v>40.29</v>
      </c>
      <c r="M158" s="54"/>
      <c r="N158" s="14">
        <v>44.947137431999998</v>
      </c>
      <c r="O158" s="31">
        <v>7.0851531818</v>
      </c>
      <c r="P158" s="31" t="s">
        <v>16</v>
      </c>
      <c r="Q158" s="17" t="s">
        <v>13</v>
      </c>
      <c r="R158" s="38" t="s">
        <v>682</v>
      </c>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c r="IZ158" s="11"/>
    </row>
    <row r="159" spans="2:260" s="12" customFormat="1" ht="65.099999999999994" customHeight="1" x14ac:dyDescent="0.25">
      <c r="B159" s="3"/>
      <c r="C159" s="9" t="s">
        <v>374</v>
      </c>
      <c r="D159" s="16" t="s">
        <v>224</v>
      </c>
      <c r="E159" s="16">
        <v>10</v>
      </c>
      <c r="F159" s="15">
        <v>860</v>
      </c>
      <c r="G159" s="15">
        <v>623.24</v>
      </c>
      <c r="H159" s="15">
        <v>386.48</v>
      </c>
      <c r="I159" s="14"/>
      <c r="J159" s="15">
        <v>1037.96</v>
      </c>
      <c r="K159" s="15">
        <v>1511.47</v>
      </c>
      <c r="L159" s="15">
        <v>2277.67</v>
      </c>
      <c r="M159" s="54"/>
      <c r="N159" s="15">
        <v>56.328211715999998</v>
      </c>
      <c r="O159" s="15">
        <v>118.39254545999999</v>
      </c>
      <c r="P159" s="15" t="s">
        <v>16</v>
      </c>
      <c r="Q159" s="16" t="s">
        <v>16</v>
      </c>
      <c r="R159" s="37" t="s">
        <v>683</v>
      </c>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c r="IZ159" s="11"/>
    </row>
    <row r="160" spans="2:260" s="12" customFormat="1" ht="65.099999999999994" customHeight="1" x14ac:dyDescent="0.25">
      <c r="B160" s="3"/>
      <c r="C160" s="19" t="s">
        <v>225</v>
      </c>
      <c r="D160" s="17" t="s">
        <v>226</v>
      </c>
      <c r="E160" s="17">
        <v>0</v>
      </c>
      <c r="F160" s="14">
        <v>79.599999999999994</v>
      </c>
      <c r="G160" s="14">
        <v>73.180000000000007</v>
      </c>
      <c r="H160" s="14">
        <v>66.760000000000005</v>
      </c>
      <c r="I160" s="14"/>
      <c r="J160" s="14">
        <v>82.1</v>
      </c>
      <c r="K160" s="14">
        <v>94.93</v>
      </c>
      <c r="L160" s="14">
        <v>115.71</v>
      </c>
      <c r="M160" s="54"/>
      <c r="N160" s="14">
        <v>36.556338359000002</v>
      </c>
      <c r="O160" s="31">
        <v>36.839074548999996</v>
      </c>
      <c r="P160" s="31" t="s">
        <v>13</v>
      </c>
      <c r="Q160" s="17" t="s">
        <v>13</v>
      </c>
      <c r="R160" s="38" t="s">
        <v>684</v>
      </c>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c r="IZ160" s="11"/>
    </row>
    <row r="161" spans="2:260" s="12" customFormat="1" ht="65.099999999999994" customHeight="1" x14ac:dyDescent="0.25">
      <c r="B161" s="3"/>
      <c r="C161" s="9" t="s">
        <v>227</v>
      </c>
      <c r="D161" s="16" t="s">
        <v>228</v>
      </c>
      <c r="E161" s="16">
        <v>8</v>
      </c>
      <c r="F161" s="15">
        <v>15.3</v>
      </c>
      <c r="G161" s="15">
        <v>14.35</v>
      </c>
      <c r="H161" s="15">
        <v>13.4</v>
      </c>
      <c r="I161" s="14"/>
      <c r="J161" s="15">
        <v>15.41</v>
      </c>
      <c r="K161" s="15">
        <v>17.3</v>
      </c>
      <c r="L161" s="15">
        <v>20.37</v>
      </c>
      <c r="M161" s="54"/>
      <c r="N161" s="15">
        <v>72.324988899000004</v>
      </c>
      <c r="O161" s="15">
        <v>23.416381000000001</v>
      </c>
      <c r="P161" s="15" t="s">
        <v>16</v>
      </c>
      <c r="Q161" s="16" t="s">
        <v>16</v>
      </c>
      <c r="R161" s="37" t="s">
        <v>685</v>
      </c>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c r="IZ161" s="11"/>
    </row>
    <row r="162" spans="2:260" s="12" customFormat="1" ht="65.099999999999994" customHeight="1" x14ac:dyDescent="0.25">
      <c r="B162" s="3"/>
      <c r="C162" s="19" t="s">
        <v>229</v>
      </c>
      <c r="D162" s="17" t="s">
        <v>230</v>
      </c>
      <c r="E162" s="17">
        <v>1</v>
      </c>
      <c r="F162" s="14">
        <v>3.51</v>
      </c>
      <c r="G162" s="14">
        <v>2.78</v>
      </c>
      <c r="H162" s="14">
        <v>2.06</v>
      </c>
      <c r="I162" s="14"/>
      <c r="J162" s="14">
        <v>3.67</v>
      </c>
      <c r="K162" s="14">
        <v>5.1100000000000003</v>
      </c>
      <c r="L162" s="14">
        <v>7.46</v>
      </c>
      <c r="M162" s="54"/>
      <c r="N162" s="14">
        <v>38.688686750000002</v>
      </c>
      <c r="O162" s="31">
        <v>53.848674591000005</v>
      </c>
      <c r="P162" s="31" t="s">
        <v>13</v>
      </c>
      <c r="Q162" s="17" t="s">
        <v>13</v>
      </c>
      <c r="R162" s="38" t="s">
        <v>686</v>
      </c>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c r="IZ162" s="11"/>
    </row>
    <row r="163" spans="2:260" s="12" customFormat="1" ht="65.099999999999994" customHeight="1" x14ac:dyDescent="0.25">
      <c r="B163" s="3"/>
      <c r="C163" s="9" t="s">
        <v>483</v>
      </c>
      <c r="D163" s="16" t="s">
        <v>484</v>
      </c>
      <c r="E163" s="16">
        <v>0</v>
      </c>
      <c r="F163" s="15">
        <v>3.27</v>
      </c>
      <c r="G163" s="15">
        <v>2.98</v>
      </c>
      <c r="H163" s="15">
        <v>2.69</v>
      </c>
      <c r="I163" s="14"/>
      <c r="J163" s="15">
        <v>3.31</v>
      </c>
      <c r="K163" s="15">
        <v>3.88</v>
      </c>
      <c r="L163" s="15">
        <v>4.8</v>
      </c>
      <c r="M163" s="54"/>
      <c r="N163" s="15">
        <v>35.581127522000003</v>
      </c>
      <c r="O163" s="15">
        <v>2.1854602273000001</v>
      </c>
      <c r="P163" s="15" t="s">
        <v>13</v>
      </c>
      <c r="Q163" s="16" t="s">
        <v>13</v>
      </c>
      <c r="R163" s="37" t="s">
        <v>687</v>
      </c>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c r="IZ163" s="11"/>
    </row>
    <row r="164" spans="2:260" s="12" customFormat="1" ht="65.099999999999994" customHeight="1" x14ac:dyDescent="0.25">
      <c r="B164" s="3"/>
      <c r="C164" s="19" t="s">
        <v>231</v>
      </c>
      <c r="D164" s="17" t="s">
        <v>232</v>
      </c>
      <c r="E164" s="17">
        <v>7</v>
      </c>
      <c r="F164" s="14">
        <v>14.09</v>
      </c>
      <c r="G164" s="14">
        <v>12.78</v>
      </c>
      <c r="H164" s="14">
        <v>11.48</v>
      </c>
      <c r="I164" s="14"/>
      <c r="J164" s="14">
        <v>17.75</v>
      </c>
      <c r="K164" s="14">
        <v>20.350000000000001</v>
      </c>
      <c r="L164" s="14">
        <v>24.57</v>
      </c>
      <c r="M164" s="54"/>
      <c r="N164" s="14">
        <v>56.227650924000002</v>
      </c>
      <c r="O164" s="31">
        <v>134.31683977</v>
      </c>
      <c r="P164" s="31" t="s">
        <v>13</v>
      </c>
      <c r="Q164" s="17" t="s">
        <v>16</v>
      </c>
      <c r="R164" s="38" t="s">
        <v>688</v>
      </c>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c r="IZ164" s="11"/>
    </row>
    <row r="165" spans="2:260" s="12" customFormat="1" ht="65.099999999999994" customHeight="1" x14ac:dyDescent="0.25">
      <c r="B165" s="3"/>
      <c r="C165" s="9" t="s">
        <v>233</v>
      </c>
      <c r="D165" s="16" t="s">
        <v>234</v>
      </c>
      <c r="E165" s="16">
        <v>10</v>
      </c>
      <c r="F165" s="15">
        <v>27.19</v>
      </c>
      <c r="G165" s="15">
        <v>24.46</v>
      </c>
      <c r="H165" s="15">
        <v>21.73</v>
      </c>
      <c r="I165" s="14"/>
      <c r="J165" s="15">
        <v>34.28</v>
      </c>
      <c r="K165" s="15">
        <v>39.729999999999997</v>
      </c>
      <c r="L165" s="15">
        <v>48.55</v>
      </c>
      <c r="M165" s="54"/>
      <c r="N165" s="15">
        <v>67.592792798000005</v>
      </c>
      <c r="O165" s="15">
        <v>26.675687635999999</v>
      </c>
      <c r="P165" s="15" t="s">
        <v>16</v>
      </c>
      <c r="Q165" s="16" t="s">
        <v>16</v>
      </c>
      <c r="R165" s="37" t="s">
        <v>689</v>
      </c>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c r="IZ165" s="11"/>
    </row>
    <row r="166" spans="2:260" s="12" customFormat="1" ht="65.099999999999994" customHeight="1" x14ac:dyDescent="0.25">
      <c r="B166" s="3"/>
      <c r="C166" s="19" t="s">
        <v>235</v>
      </c>
      <c r="D166" s="17" t="s">
        <v>236</v>
      </c>
      <c r="E166" s="17">
        <v>4</v>
      </c>
      <c r="F166" s="14">
        <v>9.4600000000000009</v>
      </c>
      <c r="G166" s="14">
        <v>7.56</v>
      </c>
      <c r="H166" s="14">
        <v>5.67</v>
      </c>
      <c r="I166" s="14"/>
      <c r="J166" s="14">
        <v>14.85</v>
      </c>
      <c r="K166" s="14">
        <v>18.63</v>
      </c>
      <c r="L166" s="14">
        <v>24.75</v>
      </c>
      <c r="M166" s="54"/>
      <c r="N166" s="14">
        <v>52.192131252000003</v>
      </c>
      <c r="O166" s="31">
        <v>49.068452682</v>
      </c>
      <c r="P166" s="31" t="s">
        <v>13</v>
      </c>
      <c r="Q166" s="17" t="s">
        <v>16</v>
      </c>
      <c r="R166" s="38" t="s">
        <v>690</v>
      </c>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c r="IZ166" s="11"/>
    </row>
    <row r="167" spans="2:260" s="12" customFormat="1" ht="65.099999999999994" customHeight="1" x14ac:dyDescent="0.25">
      <c r="B167" s="3"/>
      <c r="C167" s="9" t="s">
        <v>237</v>
      </c>
      <c r="D167" s="16" t="s">
        <v>238</v>
      </c>
      <c r="E167" s="16">
        <v>2</v>
      </c>
      <c r="F167" s="15">
        <v>4.84</v>
      </c>
      <c r="G167" s="15">
        <v>3.07</v>
      </c>
      <c r="H167" s="15">
        <v>1.31</v>
      </c>
      <c r="I167" s="14"/>
      <c r="J167" s="15">
        <v>5.0599999999999996</v>
      </c>
      <c r="K167" s="15">
        <v>8.58</v>
      </c>
      <c r="L167" s="15">
        <v>14.28</v>
      </c>
      <c r="M167" s="54"/>
      <c r="N167" s="15">
        <v>34.658891674000003</v>
      </c>
      <c r="O167" s="15">
        <v>53.860908999999999</v>
      </c>
      <c r="P167" s="15" t="s">
        <v>13</v>
      </c>
      <c r="Q167" s="16" t="s">
        <v>13</v>
      </c>
      <c r="R167" s="37" t="s">
        <v>691</v>
      </c>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c r="IZ167" s="11"/>
    </row>
    <row r="168" spans="2:260" s="12" customFormat="1" ht="65.099999999999994" customHeight="1" x14ac:dyDescent="0.25">
      <c r="B168" s="3"/>
      <c r="C168" s="19" t="s">
        <v>403</v>
      </c>
      <c r="D168" s="17" t="s">
        <v>404</v>
      </c>
      <c r="E168" s="17">
        <v>7</v>
      </c>
      <c r="F168" s="14">
        <v>1.67</v>
      </c>
      <c r="G168" s="14">
        <v>1.45</v>
      </c>
      <c r="H168" s="14">
        <v>1.24</v>
      </c>
      <c r="I168" s="14"/>
      <c r="J168" s="14">
        <v>1.86</v>
      </c>
      <c r="K168" s="14">
        <v>2.2799999999999998</v>
      </c>
      <c r="L168" s="14">
        <v>2.97</v>
      </c>
      <c r="M168" s="54"/>
      <c r="N168" s="14">
        <v>52.970411570000003</v>
      </c>
      <c r="O168" s="31">
        <v>2.0761881363999999</v>
      </c>
      <c r="P168" s="31" t="s">
        <v>16</v>
      </c>
      <c r="Q168" s="17" t="s">
        <v>16</v>
      </c>
      <c r="R168" s="38" t="s">
        <v>692</v>
      </c>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c r="IZ168" s="11"/>
    </row>
    <row r="169" spans="2:260" s="12" customFormat="1" ht="65.099999999999994" customHeight="1" x14ac:dyDescent="0.25">
      <c r="B169" s="3"/>
      <c r="C169" s="9" t="s">
        <v>239</v>
      </c>
      <c r="D169" s="16" t="s">
        <v>240</v>
      </c>
      <c r="E169" s="16">
        <v>6</v>
      </c>
      <c r="F169" s="15">
        <v>28.45</v>
      </c>
      <c r="G169" s="15">
        <v>25.94</v>
      </c>
      <c r="H169" s="15">
        <v>23.43</v>
      </c>
      <c r="I169" s="14"/>
      <c r="J169" s="15">
        <v>35.619999999999997</v>
      </c>
      <c r="K169" s="15">
        <v>40.630000000000003</v>
      </c>
      <c r="L169" s="15">
        <v>48.75</v>
      </c>
      <c r="M169" s="54"/>
      <c r="N169" s="15">
        <v>52.854824235000002</v>
      </c>
      <c r="O169" s="15">
        <v>97.384348544999995</v>
      </c>
      <c r="P169" s="15" t="s">
        <v>13</v>
      </c>
      <c r="Q169" s="16" t="s">
        <v>16</v>
      </c>
      <c r="R169" s="37" t="s">
        <v>693</v>
      </c>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c r="IZ169" s="11"/>
    </row>
    <row r="170" spans="2:260" s="12" customFormat="1" ht="65.099999999999994" customHeight="1" x14ac:dyDescent="0.25">
      <c r="B170" s="3"/>
      <c r="C170" s="19" t="s">
        <v>241</v>
      </c>
      <c r="D170" s="17" t="s">
        <v>242</v>
      </c>
      <c r="E170" s="17">
        <v>3</v>
      </c>
      <c r="F170" s="14">
        <v>7.58</v>
      </c>
      <c r="G170" s="14">
        <v>6.4</v>
      </c>
      <c r="H170" s="14">
        <v>5.23</v>
      </c>
      <c r="I170" s="14"/>
      <c r="J170" s="14">
        <v>7.9</v>
      </c>
      <c r="K170" s="14">
        <v>10.24</v>
      </c>
      <c r="L170" s="14">
        <v>14.03</v>
      </c>
      <c r="M170" s="54"/>
      <c r="N170" s="14">
        <v>28.829482848000001</v>
      </c>
      <c r="O170" s="31">
        <v>129.10712108999999</v>
      </c>
      <c r="P170" s="31" t="s">
        <v>13</v>
      </c>
      <c r="Q170" s="17" t="s">
        <v>13</v>
      </c>
      <c r="R170" s="38" t="s">
        <v>694</v>
      </c>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c r="IZ170" s="11"/>
    </row>
    <row r="171" spans="2:260" s="12" customFormat="1" ht="65.099999999999994" customHeight="1" x14ac:dyDescent="0.25">
      <c r="B171" s="3"/>
      <c r="C171" s="9" t="s">
        <v>485</v>
      </c>
      <c r="D171" s="16" t="s">
        <v>486</v>
      </c>
      <c r="E171" s="16">
        <v>0</v>
      </c>
      <c r="F171" s="15">
        <v>7.44</v>
      </c>
      <c r="G171" s="15">
        <v>6.35</v>
      </c>
      <c r="H171" s="15">
        <v>5.27</v>
      </c>
      <c r="I171" s="14"/>
      <c r="J171" s="15">
        <v>7.63</v>
      </c>
      <c r="K171" s="15">
        <v>9.7899999999999991</v>
      </c>
      <c r="L171" s="15">
        <v>13.3</v>
      </c>
      <c r="M171" s="54"/>
      <c r="N171" s="15">
        <v>27.190925923000002</v>
      </c>
      <c r="O171" s="15">
        <v>6.0722669317999998</v>
      </c>
      <c r="P171" s="15" t="s">
        <v>13</v>
      </c>
      <c r="Q171" s="16" t="s">
        <v>13</v>
      </c>
      <c r="R171" s="37" t="s">
        <v>695</v>
      </c>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c r="IZ171" s="11"/>
    </row>
    <row r="172" spans="2:260" s="12" customFormat="1" ht="65.099999999999994" customHeight="1" x14ac:dyDescent="0.25">
      <c r="B172" s="3"/>
      <c r="C172" s="19" t="s">
        <v>243</v>
      </c>
      <c r="D172" s="17" t="s">
        <v>244</v>
      </c>
      <c r="E172" s="17">
        <v>6</v>
      </c>
      <c r="F172" s="14">
        <v>10.81</v>
      </c>
      <c r="G172" s="14">
        <v>9.01</v>
      </c>
      <c r="H172" s="14">
        <v>7.22</v>
      </c>
      <c r="I172" s="14"/>
      <c r="J172" s="14">
        <v>15.27</v>
      </c>
      <c r="K172" s="14">
        <v>18.850000000000001</v>
      </c>
      <c r="L172" s="14">
        <v>24.65</v>
      </c>
      <c r="M172" s="54"/>
      <c r="N172" s="14">
        <v>57.004099017000001</v>
      </c>
      <c r="O172" s="31">
        <v>72.647644565999997</v>
      </c>
      <c r="P172" s="31" t="s">
        <v>13</v>
      </c>
      <c r="Q172" s="17" t="s">
        <v>16</v>
      </c>
      <c r="R172" s="38" t="s">
        <v>696</v>
      </c>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c r="IZ172" s="11"/>
    </row>
    <row r="173" spans="2:260" s="12" customFormat="1" ht="65.099999999999994" customHeight="1" x14ac:dyDescent="0.25">
      <c r="B173" s="3"/>
      <c r="C173" s="9" t="s">
        <v>245</v>
      </c>
      <c r="D173" s="16" t="s">
        <v>246</v>
      </c>
      <c r="E173" s="16">
        <v>3</v>
      </c>
      <c r="F173" s="15">
        <v>21.3</v>
      </c>
      <c r="G173" s="15">
        <v>19.27</v>
      </c>
      <c r="H173" s="15">
        <v>17.239999999999998</v>
      </c>
      <c r="I173" s="14"/>
      <c r="J173" s="15">
        <v>21.87</v>
      </c>
      <c r="K173" s="15">
        <v>25.92</v>
      </c>
      <c r="L173" s="15">
        <v>32.49</v>
      </c>
      <c r="M173" s="54"/>
      <c r="N173" s="15">
        <v>39.536435744999999</v>
      </c>
      <c r="O173" s="15">
        <v>91.515236208000005</v>
      </c>
      <c r="P173" s="15" t="s">
        <v>16</v>
      </c>
      <c r="Q173" s="16" t="s">
        <v>13</v>
      </c>
      <c r="R173" s="37" t="s">
        <v>697</v>
      </c>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c r="IZ173" s="11"/>
    </row>
    <row r="174" spans="2:260" s="12" customFormat="1" ht="65.099999999999994" customHeight="1" x14ac:dyDescent="0.25">
      <c r="B174" s="3"/>
      <c r="C174" s="19" t="s">
        <v>247</v>
      </c>
      <c r="D174" s="17" t="s">
        <v>248</v>
      </c>
      <c r="E174" s="17">
        <v>10</v>
      </c>
      <c r="F174" s="14">
        <v>10.050000000000001</v>
      </c>
      <c r="G174" s="14">
        <v>9.34</v>
      </c>
      <c r="H174" s="14">
        <v>8.6300000000000008</v>
      </c>
      <c r="I174" s="14"/>
      <c r="J174" s="14">
        <v>10.87</v>
      </c>
      <c r="K174" s="14">
        <v>12.28</v>
      </c>
      <c r="L174" s="14">
        <v>14.57</v>
      </c>
      <c r="M174" s="54"/>
      <c r="N174" s="14">
        <v>55.472730788</v>
      </c>
      <c r="O174" s="31">
        <v>7.0669515909000005</v>
      </c>
      <c r="P174" s="31" t="s">
        <v>16</v>
      </c>
      <c r="Q174" s="17" t="s">
        <v>16</v>
      </c>
      <c r="R174" s="38" t="s">
        <v>698</v>
      </c>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c r="IZ174" s="11"/>
    </row>
    <row r="175" spans="2:260" s="12" customFormat="1" ht="65.099999999999994" customHeight="1" x14ac:dyDescent="0.25">
      <c r="B175" s="3"/>
      <c r="C175" s="9" t="s">
        <v>249</v>
      </c>
      <c r="D175" s="16" t="s">
        <v>250</v>
      </c>
      <c r="E175" s="16">
        <v>6</v>
      </c>
      <c r="F175" s="15">
        <v>1.32</v>
      </c>
      <c r="G175" s="15">
        <v>0.72</v>
      </c>
      <c r="H175" s="15">
        <v>0.12</v>
      </c>
      <c r="I175" s="14"/>
      <c r="J175" s="15">
        <v>2.92</v>
      </c>
      <c r="K175" s="15">
        <v>4.1100000000000003</v>
      </c>
      <c r="L175" s="15">
        <v>6.04</v>
      </c>
      <c r="M175" s="54"/>
      <c r="N175" s="15">
        <v>55.681660338</v>
      </c>
      <c r="O175" s="15">
        <v>11.773082089999999</v>
      </c>
      <c r="P175" s="15" t="s">
        <v>13</v>
      </c>
      <c r="Q175" s="16" t="s">
        <v>16</v>
      </c>
      <c r="R175" s="37" t="s">
        <v>699</v>
      </c>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c r="IZ175" s="11"/>
    </row>
    <row r="176" spans="2:260" s="12" customFormat="1" ht="65.099999999999994" customHeight="1" x14ac:dyDescent="0.25">
      <c r="B176" s="3"/>
      <c r="C176" s="19" t="s">
        <v>487</v>
      </c>
      <c r="D176" s="17" t="s">
        <v>488</v>
      </c>
      <c r="E176" s="17">
        <v>0</v>
      </c>
      <c r="F176" s="14">
        <v>135</v>
      </c>
      <c r="G176" s="14">
        <v>105.24</v>
      </c>
      <c r="H176" s="14">
        <v>75.48</v>
      </c>
      <c r="I176" s="14"/>
      <c r="J176" s="14">
        <v>143.66999999999999</v>
      </c>
      <c r="K176" s="14">
        <v>203.18</v>
      </c>
      <c r="L176" s="14">
        <v>299.49</v>
      </c>
      <c r="M176" s="54"/>
      <c r="N176" s="14">
        <v>26.544476527</v>
      </c>
      <c r="O176" s="31">
        <v>19.53297336</v>
      </c>
      <c r="P176" s="31" t="s">
        <v>13</v>
      </c>
      <c r="Q176" s="17" t="s">
        <v>13</v>
      </c>
      <c r="R176" s="38" t="s">
        <v>700</v>
      </c>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c r="IZ176" s="11"/>
    </row>
    <row r="177" spans="2:260" s="12" customFormat="1" ht="65.099999999999994" customHeight="1" x14ac:dyDescent="0.25">
      <c r="B177" s="3"/>
      <c r="C177" s="9" t="s">
        <v>701</v>
      </c>
      <c r="D177" s="16" t="s">
        <v>702</v>
      </c>
      <c r="E177" s="16">
        <v>0</v>
      </c>
      <c r="F177" s="15">
        <v>5.91</v>
      </c>
      <c r="G177" s="15">
        <v>5.22</v>
      </c>
      <c r="H177" s="15">
        <v>4.53</v>
      </c>
      <c r="I177" s="14"/>
      <c r="J177" s="15">
        <v>6.24</v>
      </c>
      <c r="K177" s="15">
        <v>7.61</v>
      </c>
      <c r="L177" s="15">
        <v>9.84</v>
      </c>
      <c r="M177" s="54"/>
      <c r="N177" s="15">
        <v>41.961162330000001</v>
      </c>
      <c r="O177" s="15">
        <v>2.0023095455000002</v>
      </c>
      <c r="P177" s="15" t="s">
        <v>13</v>
      </c>
      <c r="Q177" s="16" t="s">
        <v>13</v>
      </c>
      <c r="R177" s="37" t="s">
        <v>703</v>
      </c>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c r="IZ177" s="11"/>
    </row>
    <row r="178" spans="2:260" s="12" customFormat="1" ht="65.099999999999994" customHeight="1" x14ac:dyDescent="0.25">
      <c r="B178" s="3"/>
      <c r="C178" s="19" t="s">
        <v>251</v>
      </c>
      <c r="D178" s="17" t="s">
        <v>252</v>
      </c>
      <c r="E178" s="17">
        <v>8</v>
      </c>
      <c r="F178" s="14">
        <v>75.12</v>
      </c>
      <c r="G178" s="14">
        <v>68.459999999999994</v>
      </c>
      <c r="H178" s="14">
        <v>61.8</v>
      </c>
      <c r="I178" s="14"/>
      <c r="J178" s="14">
        <v>84.9</v>
      </c>
      <c r="K178" s="14">
        <v>98.21</v>
      </c>
      <c r="L178" s="14">
        <v>119.76</v>
      </c>
      <c r="M178" s="54"/>
      <c r="N178" s="14">
        <v>55.144139885999998</v>
      </c>
      <c r="O178" s="31">
        <v>58.226763955000003</v>
      </c>
      <c r="P178" s="31" t="s">
        <v>16</v>
      </c>
      <c r="Q178" s="17" t="s">
        <v>16</v>
      </c>
      <c r="R178" s="38" t="s">
        <v>704</v>
      </c>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c r="IZ178" s="11"/>
    </row>
    <row r="179" spans="2:260" s="12" customFormat="1" ht="65.099999999999994" customHeight="1" x14ac:dyDescent="0.25">
      <c r="B179" s="3"/>
      <c r="C179" s="9" t="s">
        <v>253</v>
      </c>
      <c r="D179" s="16" t="s">
        <v>254</v>
      </c>
      <c r="E179" s="16">
        <v>6</v>
      </c>
      <c r="F179" s="15">
        <v>2.04</v>
      </c>
      <c r="G179" s="15">
        <v>1.42</v>
      </c>
      <c r="H179" s="15">
        <v>0.81</v>
      </c>
      <c r="I179" s="14"/>
      <c r="J179" s="15">
        <v>3.38</v>
      </c>
      <c r="K179" s="15">
        <v>4.5999999999999996</v>
      </c>
      <c r="L179" s="15">
        <v>6.58</v>
      </c>
      <c r="M179" s="54"/>
      <c r="N179" s="15">
        <v>63.727360812000001</v>
      </c>
      <c r="O179" s="15">
        <v>10.008171545</v>
      </c>
      <c r="P179" s="15" t="s">
        <v>13</v>
      </c>
      <c r="Q179" s="16" t="s">
        <v>16</v>
      </c>
      <c r="R179" s="37" t="s">
        <v>705</v>
      </c>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c r="IZ179" s="11"/>
    </row>
    <row r="180" spans="2:260" s="12" customFormat="1" ht="65.099999999999994" customHeight="1" x14ac:dyDescent="0.25">
      <c r="B180" s="3"/>
      <c r="C180" s="19" t="s">
        <v>255</v>
      </c>
      <c r="D180" s="17" t="s">
        <v>256</v>
      </c>
      <c r="E180" s="17">
        <v>3</v>
      </c>
      <c r="F180" s="14">
        <v>3.64</v>
      </c>
      <c r="G180" s="14">
        <v>2.4</v>
      </c>
      <c r="H180" s="14">
        <v>1.1599999999999999</v>
      </c>
      <c r="I180" s="14"/>
      <c r="J180" s="14">
        <v>3.8</v>
      </c>
      <c r="K180" s="14">
        <v>6.27</v>
      </c>
      <c r="L180" s="14">
        <v>10.28</v>
      </c>
      <c r="M180" s="54"/>
      <c r="N180" s="14">
        <v>35.962745363000003</v>
      </c>
      <c r="O180" s="31">
        <v>20.793539818000003</v>
      </c>
      <c r="P180" s="31" t="s">
        <v>13</v>
      </c>
      <c r="Q180" s="17" t="s">
        <v>13</v>
      </c>
      <c r="R180" s="38" t="s">
        <v>706</v>
      </c>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c r="IZ180" s="11"/>
    </row>
    <row r="181" spans="2:260" s="12" customFormat="1" ht="65.099999999999994" customHeight="1" x14ac:dyDescent="0.25">
      <c r="B181" s="3"/>
      <c r="C181" s="9" t="s">
        <v>489</v>
      </c>
      <c r="D181" s="16" t="s">
        <v>490</v>
      </c>
      <c r="E181" s="16">
        <v>0</v>
      </c>
      <c r="F181" s="15">
        <v>195</v>
      </c>
      <c r="G181" s="15">
        <v>166.98</v>
      </c>
      <c r="H181" s="15">
        <v>138.96</v>
      </c>
      <c r="I181" s="14"/>
      <c r="J181" s="15">
        <v>204.44</v>
      </c>
      <c r="K181" s="15">
        <v>260.47000000000003</v>
      </c>
      <c r="L181" s="15">
        <v>351.14</v>
      </c>
      <c r="M181" s="54"/>
      <c r="N181" s="15">
        <v>26.679074323999998</v>
      </c>
      <c r="O181" s="15">
        <v>6.1255152141</v>
      </c>
      <c r="P181" s="15" t="s">
        <v>13</v>
      </c>
      <c r="Q181" s="16" t="s">
        <v>13</v>
      </c>
      <c r="R181" s="37" t="s">
        <v>707</v>
      </c>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c r="IZ181" s="11"/>
    </row>
    <row r="182" spans="2:260" s="12" customFormat="1" ht="65.099999999999994" customHeight="1" x14ac:dyDescent="0.25">
      <c r="B182" s="3"/>
      <c r="C182" s="19" t="s">
        <v>257</v>
      </c>
      <c r="D182" s="17" t="s">
        <v>258</v>
      </c>
      <c r="E182" s="17">
        <v>3</v>
      </c>
      <c r="F182" s="14">
        <v>42.37</v>
      </c>
      <c r="G182" s="14">
        <v>37.61</v>
      </c>
      <c r="H182" s="14">
        <v>32.86</v>
      </c>
      <c r="I182" s="14"/>
      <c r="J182" s="14">
        <v>43.41</v>
      </c>
      <c r="K182" s="14">
        <v>52.91</v>
      </c>
      <c r="L182" s="14">
        <v>68.28</v>
      </c>
      <c r="M182" s="54"/>
      <c r="N182" s="14">
        <v>27.448213890000002</v>
      </c>
      <c r="O182" s="31">
        <v>495.77769517999997</v>
      </c>
      <c r="P182" s="31" t="s">
        <v>16</v>
      </c>
      <c r="Q182" s="17" t="s">
        <v>13</v>
      </c>
      <c r="R182" s="38" t="s">
        <v>708</v>
      </c>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c r="IZ182" s="11"/>
    </row>
    <row r="183" spans="2:260" s="12" customFormat="1" ht="65.099999999999994" customHeight="1" x14ac:dyDescent="0.25">
      <c r="B183" s="3"/>
      <c r="C183" s="9" t="s">
        <v>257</v>
      </c>
      <c r="D183" s="16" t="s">
        <v>260</v>
      </c>
      <c r="E183" s="16">
        <v>3</v>
      </c>
      <c r="F183" s="15">
        <v>38.130000000000003</v>
      </c>
      <c r="G183" s="15">
        <v>34.15</v>
      </c>
      <c r="H183" s="15">
        <v>30.18</v>
      </c>
      <c r="I183" s="14"/>
      <c r="J183" s="15">
        <v>38.979999999999997</v>
      </c>
      <c r="K183" s="15">
        <v>46.92</v>
      </c>
      <c r="L183" s="15">
        <v>59.77</v>
      </c>
      <c r="M183" s="54"/>
      <c r="N183" s="15">
        <v>26.144338282</v>
      </c>
      <c r="O183" s="15">
        <v>1858.1112641</v>
      </c>
      <c r="P183" s="15" t="s">
        <v>16</v>
      </c>
      <c r="Q183" s="16" t="s">
        <v>13</v>
      </c>
      <c r="R183" s="37" t="s">
        <v>709</v>
      </c>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c r="IZ183" s="11"/>
    </row>
    <row r="184" spans="2:260" s="12" customFormat="1" ht="65.099999999999994" customHeight="1" x14ac:dyDescent="0.25">
      <c r="B184" s="3"/>
      <c r="C184" s="19" t="s">
        <v>261</v>
      </c>
      <c r="D184" s="17" t="s">
        <v>262</v>
      </c>
      <c r="E184" s="17">
        <v>0</v>
      </c>
      <c r="F184" s="14">
        <v>9.9</v>
      </c>
      <c r="G184" s="14">
        <v>8.52</v>
      </c>
      <c r="H184" s="14">
        <v>7.14</v>
      </c>
      <c r="I184" s="14"/>
      <c r="J184" s="14">
        <v>10.08</v>
      </c>
      <c r="K184" s="14">
        <v>12.83</v>
      </c>
      <c r="L184" s="14">
        <v>17.28</v>
      </c>
      <c r="M184" s="54"/>
      <c r="N184" s="14">
        <v>30.706915324000001</v>
      </c>
      <c r="O184" s="31">
        <v>27.767144954999999</v>
      </c>
      <c r="P184" s="31" t="s">
        <v>13</v>
      </c>
      <c r="Q184" s="17" t="s">
        <v>13</v>
      </c>
      <c r="R184" s="38" t="s">
        <v>710</v>
      </c>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c r="IZ184" s="11"/>
    </row>
    <row r="185" spans="2:260" s="12" customFormat="1" ht="65.099999999999994" customHeight="1" x14ac:dyDescent="0.25">
      <c r="B185" s="3"/>
      <c r="C185" s="9" t="s">
        <v>355</v>
      </c>
      <c r="D185" s="16" t="s">
        <v>263</v>
      </c>
      <c r="E185" s="16">
        <v>3</v>
      </c>
      <c r="F185" s="15">
        <v>53.59</v>
      </c>
      <c r="G185" s="15">
        <v>47.14</v>
      </c>
      <c r="H185" s="15">
        <v>40.700000000000003</v>
      </c>
      <c r="I185" s="14"/>
      <c r="J185" s="15">
        <v>55.48</v>
      </c>
      <c r="K185" s="15">
        <v>68.36</v>
      </c>
      <c r="L185" s="15">
        <v>89.21</v>
      </c>
      <c r="M185" s="54"/>
      <c r="N185" s="15">
        <v>18.705738554</v>
      </c>
      <c r="O185" s="15">
        <v>549.16727245000004</v>
      </c>
      <c r="P185" s="15" t="s">
        <v>16</v>
      </c>
      <c r="Q185" s="16" t="s">
        <v>13</v>
      </c>
      <c r="R185" s="37" t="s">
        <v>711</v>
      </c>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c r="IZ185" s="11"/>
    </row>
    <row r="186" spans="2:260" s="12" customFormat="1" ht="65.099999999999994" customHeight="1" x14ac:dyDescent="0.25">
      <c r="B186" s="3"/>
      <c r="C186" s="19" t="s">
        <v>381</v>
      </c>
      <c r="D186" s="17" t="s">
        <v>264</v>
      </c>
      <c r="E186" s="17">
        <v>0</v>
      </c>
      <c r="F186" s="14">
        <v>3.13</v>
      </c>
      <c r="G186" s="14">
        <v>2.74</v>
      </c>
      <c r="H186" s="14">
        <v>2.36</v>
      </c>
      <c r="I186" s="14"/>
      <c r="J186" s="14">
        <v>3.2</v>
      </c>
      <c r="K186" s="14">
        <v>3.96</v>
      </c>
      <c r="L186" s="14">
        <v>5.2</v>
      </c>
      <c r="M186" s="54"/>
      <c r="N186" s="14">
        <v>42.207109868000003</v>
      </c>
      <c r="O186" s="31">
        <v>8.5097741817999992</v>
      </c>
      <c r="P186" s="31" t="s">
        <v>13</v>
      </c>
      <c r="Q186" s="17" t="s">
        <v>13</v>
      </c>
      <c r="R186" s="38" t="s">
        <v>712</v>
      </c>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c r="IZ186" s="11"/>
    </row>
    <row r="187" spans="2:260" s="12" customFormat="1" ht="65.099999999999994" customHeight="1" x14ac:dyDescent="0.25">
      <c r="B187" s="3"/>
      <c r="C187" s="9" t="s">
        <v>365</v>
      </c>
      <c r="D187" s="16" t="s">
        <v>265</v>
      </c>
      <c r="E187" s="16">
        <v>3</v>
      </c>
      <c r="F187" s="15">
        <v>12.65</v>
      </c>
      <c r="G187" s="15">
        <v>10.91</v>
      </c>
      <c r="H187" s="15">
        <v>9.17</v>
      </c>
      <c r="I187" s="14"/>
      <c r="J187" s="15">
        <v>13.07</v>
      </c>
      <c r="K187" s="15">
        <v>16.54</v>
      </c>
      <c r="L187" s="15">
        <v>22.16</v>
      </c>
      <c r="M187" s="54"/>
      <c r="N187" s="15">
        <v>40.544159762</v>
      </c>
      <c r="O187" s="15">
        <v>16.527287227000002</v>
      </c>
      <c r="P187" s="15" t="s">
        <v>16</v>
      </c>
      <c r="Q187" s="16" t="s">
        <v>13</v>
      </c>
      <c r="R187" s="37" t="s">
        <v>713</v>
      </c>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c r="IZ187" s="11"/>
    </row>
    <row r="188" spans="2:260" s="12" customFormat="1" ht="65.099999999999994" customHeight="1" x14ac:dyDescent="0.25">
      <c r="B188" s="3"/>
      <c r="C188" s="19" t="s">
        <v>390</v>
      </c>
      <c r="D188" s="17" t="s">
        <v>266</v>
      </c>
      <c r="E188" s="17">
        <v>2</v>
      </c>
      <c r="F188" s="14">
        <v>8.09</v>
      </c>
      <c r="G188" s="14">
        <v>5.45</v>
      </c>
      <c r="H188" s="14">
        <v>2.81</v>
      </c>
      <c r="I188" s="14"/>
      <c r="J188" s="14">
        <v>8.6199999999999992</v>
      </c>
      <c r="K188" s="14">
        <v>13.89</v>
      </c>
      <c r="L188" s="14">
        <v>22.42</v>
      </c>
      <c r="M188" s="54"/>
      <c r="N188" s="14">
        <v>47.727865835999999</v>
      </c>
      <c r="O188" s="31">
        <v>30.949725045000001</v>
      </c>
      <c r="P188" s="31" t="s">
        <v>13</v>
      </c>
      <c r="Q188" s="17" t="s">
        <v>13</v>
      </c>
      <c r="R188" s="38" t="s">
        <v>714</v>
      </c>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c r="IZ188" s="11"/>
    </row>
    <row r="189" spans="2:260" s="12" customFormat="1" ht="65.099999999999994" customHeight="1" x14ac:dyDescent="0.25">
      <c r="B189" s="3"/>
      <c r="C189" s="9" t="s">
        <v>388</v>
      </c>
      <c r="D189" s="16" t="s">
        <v>267</v>
      </c>
      <c r="E189" s="16">
        <v>9</v>
      </c>
      <c r="F189" s="15">
        <v>51.66</v>
      </c>
      <c r="G189" s="15">
        <v>48.38</v>
      </c>
      <c r="H189" s="15">
        <v>45.1</v>
      </c>
      <c r="I189" s="14"/>
      <c r="J189" s="15">
        <v>55.18</v>
      </c>
      <c r="K189" s="15">
        <v>61.73</v>
      </c>
      <c r="L189" s="15">
        <v>72.34</v>
      </c>
      <c r="M189" s="54"/>
      <c r="N189" s="15">
        <v>71.274671427000001</v>
      </c>
      <c r="O189" s="15">
        <v>70.102848817999998</v>
      </c>
      <c r="P189" s="15" t="s">
        <v>16</v>
      </c>
      <c r="Q189" s="16" t="s">
        <v>16</v>
      </c>
      <c r="R189" s="37" t="s">
        <v>715</v>
      </c>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c r="IZ189" s="11"/>
    </row>
    <row r="190" spans="2:260" s="12" customFormat="1" ht="65.099999999999994" customHeight="1" x14ac:dyDescent="0.25">
      <c r="B190" s="3"/>
      <c r="C190" s="19" t="s">
        <v>358</v>
      </c>
      <c r="D190" s="17" t="s">
        <v>268</v>
      </c>
      <c r="E190" s="17">
        <v>6</v>
      </c>
      <c r="F190" s="14">
        <v>3.85</v>
      </c>
      <c r="G190" s="14">
        <v>3.38</v>
      </c>
      <c r="H190" s="14">
        <v>2.92</v>
      </c>
      <c r="I190" s="14"/>
      <c r="J190" s="14">
        <v>4.8</v>
      </c>
      <c r="K190" s="14">
        <v>5.72</v>
      </c>
      <c r="L190" s="14">
        <v>7.22</v>
      </c>
      <c r="M190" s="54"/>
      <c r="N190" s="14">
        <v>56.365656096999999</v>
      </c>
      <c r="O190" s="31">
        <v>4.6408307727000002</v>
      </c>
      <c r="P190" s="31" t="s">
        <v>13</v>
      </c>
      <c r="Q190" s="17" t="s">
        <v>16</v>
      </c>
      <c r="R190" s="38" t="s">
        <v>716</v>
      </c>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c r="IZ190" s="11"/>
    </row>
    <row r="191" spans="2:260" s="12" customFormat="1" ht="65.099999999999994" customHeight="1" x14ac:dyDescent="0.25">
      <c r="B191" s="3"/>
      <c r="C191" s="9" t="s">
        <v>383</v>
      </c>
      <c r="D191" s="16" t="s">
        <v>269</v>
      </c>
      <c r="E191" s="16">
        <v>3</v>
      </c>
      <c r="F191" s="15">
        <v>17.29</v>
      </c>
      <c r="G191" s="15">
        <v>15.76</v>
      </c>
      <c r="H191" s="15">
        <v>14.23</v>
      </c>
      <c r="I191" s="14"/>
      <c r="J191" s="15">
        <v>17.739999999999998</v>
      </c>
      <c r="K191" s="15">
        <v>20.79</v>
      </c>
      <c r="L191" s="15">
        <v>25.73</v>
      </c>
      <c r="M191" s="54"/>
      <c r="N191" s="15">
        <v>42.840982470999997</v>
      </c>
      <c r="O191" s="15">
        <v>7.9016475908999997</v>
      </c>
      <c r="P191" s="15" t="s">
        <v>13</v>
      </c>
      <c r="Q191" s="16" t="s">
        <v>13</v>
      </c>
      <c r="R191" s="37" t="s">
        <v>717</v>
      </c>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c r="IZ191" s="11"/>
    </row>
    <row r="192" spans="2:260" s="12" customFormat="1" ht="65.099999999999994" customHeight="1" x14ac:dyDescent="0.25">
      <c r="B192" s="3"/>
      <c r="C192" s="19" t="s">
        <v>259</v>
      </c>
      <c r="D192" s="17" t="s">
        <v>491</v>
      </c>
      <c r="E192" s="17">
        <v>3</v>
      </c>
      <c r="F192" s="14">
        <v>82.9</v>
      </c>
      <c r="G192" s="14">
        <v>65.23</v>
      </c>
      <c r="H192" s="14">
        <v>47.57</v>
      </c>
      <c r="I192" s="14"/>
      <c r="J192" s="14">
        <v>89.59</v>
      </c>
      <c r="K192" s="14">
        <v>124.91</v>
      </c>
      <c r="L192" s="14">
        <v>182.06</v>
      </c>
      <c r="M192" s="54"/>
      <c r="N192" s="14">
        <v>39.983960723999999</v>
      </c>
      <c r="O192" s="31">
        <v>4.0943990454999994</v>
      </c>
      <c r="P192" s="31" t="s">
        <v>16</v>
      </c>
      <c r="Q192" s="17" t="s">
        <v>13</v>
      </c>
      <c r="R192" s="38" t="s">
        <v>718</v>
      </c>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c r="IZ192" s="11"/>
    </row>
    <row r="193" spans="2:260" s="12" customFormat="1" ht="65.099999999999994" customHeight="1" x14ac:dyDescent="0.25">
      <c r="B193" s="3"/>
      <c r="C193" s="9" t="s">
        <v>389</v>
      </c>
      <c r="D193" s="16" t="s">
        <v>270</v>
      </c>
      <c r="E193" s="16">
        <v>4</v>
      </c>
      <c r="F193" s="15">
        <v>1.84</v>
      </c>
      <c r="G193" s="15">
        <v>1.48</v>
      </c>
      <c r="H193" s="15">
        <v>1.1200000000000001</v>
      </c>
      <c r="I193" s="14"/>
      <c r="J193" s="15">
        <v>2.64</v>
      </c>
      <c r="K193" s="15">
        <v>3.35</v>
      </c>
      <c r="L193" s="15">
        <v>4.5</v>
      </c>
      <c r="M193" s="54"/>
      <c r="N193" s="15">
        <v>62.020783379000001</v>
      </c>
      <c r="O193" s="15">
        <v>7.5208911363999995</v>
      </c>
      <c r="P193" s="15" t="s">
        <v>13</v>
      </c>
      <c r="Q193" s="16" t="s">
        <v>16</v>
      </c>
      <c r="R193" s="37" t="s">
        <v>719</v>
      </c>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c r="IZ193" s="11"/>
    </row>
    <row r="194" spans="2:260" s="12" customFormat="1" ht="65.099999999999994" customHeight="1" x14ac:dyDescent="0.25">
      <c r="B194" s="3"/>
      <c r="C194" s="19" t="s">
        <v>407</v>
      </c>
      <c r="D194" s="17" t="s">
        <v>271</v>
      </c>
      <c r="E194" s="17">
        <v>4</v>
      </c>
      <c r="F194" s="14">
        <v>1.35</v>
      </c>
      <c r="G194" s="14">
        <v>0.96</v>
      </c>
      <c r="H194" s="14">
        <v>0.57999999999999996</v>
      </c>
      <c r="I194" s="14"/>
      <c r="J194" s="14">
        <v>2.4500000000000002</v>
      </c>
      <c r="K194" s="14">
        <v>3.21</v>
      </c>
      <c r="L194" s="14">
        <v>4.4400000000000004</v>
      </c>
      <c r="M194" s="54"/>
      <c r="N194" s="14">
        <v>50.257772623000001</v>
      </c>
      <c r="O194" s="31">
        <v>4.1149841818000006</v>
      </c>
      <c r="P194" s="31" t="s">
        <v>13</v>
      </c>
      <c r="Q194" s="17" t="s">
        <v>16</v>
      </c>
      <c r="R194" s="38" t="s">
        <v>720</v>
      </c>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c r="IZ194" s="11"/>
    </row>
    <row r="195" spans="2:260" s="12" customFormat="1" ht="65.099999999999994" customHeight="1" x14ac:dyDescent="0.25">
      <c r="B195" s="3"/>
      <c r="C195" s="9" t="s">
        <v>449</v>
      </c>
      <c r="D195" s="16" t="s">
        <v>272</v>
      </c>
      <c r="E195" s="16">
        <v>2</v>
      </c>
      <c r="F195" s="15">
        <v>16.7</v>
      </c>
      <c r="G195" s="15">
        <v>13.38</v>
      </c>
      <c r="H195" s="15">
        <v>10.07</v>
      </c>
      <c r="I195" s="14"/>
      <c r="J195" s="15">
        <v>17.34</v>
      </c>
      <c r="K195" s="15">
        <v>23.96</v>
      </c>
      <c r="L195" s="15">
        <v>34.67</v>
      </c>
      <c r="M195" s="54"/>
      <c r="N195" s="15">
        <v>42.238105064000003</v>
      </c>
      <c r="O195" s="15">
        <v>218.65317355000002</v>
      </c>
      <c r="P195" s="15" t="s">
        <v>13</v>
      </c>
      <c r="Q195" s="16" t="s">
        <v>13</v>
      </c>
      <c r="R195" s="37" t="s">
        <v>721</v>
      </c>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c r="IZ195" s="11"/>
    </row>
    <row r="196" spans="2:260" s="12" customFormat="1" ht="65.099999999999994" customHeight="1" x14ac:dyDescent="0.25">
      <c r="B196" s="3"/>
      <c r="C196" s="19" t="s">
        <v>399</v>
      </c>
      <c r="D196" s="17" t="s">
        <v>273</v>
      </c>
      <c r="E196" s="17">
        <v>3</v>
      </c>
      <c r="F196" s="14">
        <v>0.42</v>
      </c>
      <c r="G196" s="14">
        <v>0.3</v>
      </c>
      <c r="H196" s="14">
        <v>0.18</v>
      </c>
      <c r="I196" s="14"/>
      <c r="J196" s="14">
        <v>0.71</v>
      </c>
      <c r="K196" s="14">
        <v>0.94</v>
      </c>
      <c r="L196" s="14">
        <v>1.32</v>
      </c>
      <c r="M196" s="54"/>
      <c r="N196" s="14">
        <v>49.684308110000003</v>
      </c>
      <c r="O196" s="31">
        <v>8.7167395909000014</v>
      </c>
      <c r="P196" s="31" t="s">
        <v>13</v>
      </c>
      <c r="Q196" s="17" t="s">
        <v>16</v>
      </c>
      <c r="R196" s="38" t="s">
        <v>722</v>
      </c>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c r="IZ196" s="11"/>
    </row>
    <row r="197" spans="2:260" s="12" customFormat="1" ht="65.099999999999994" customHeight="1" x14ac:dyDescent="0.25">
      <c r="B197" s="3"/>
      <c r="C197" s="9" t="s">
        <v>405</v>
      </c>
      <c r="D197" s="16" t="s">
        <v>274</v>
      </c>
      <c r="E197" s="16">
        <v>0</v>
      </c>
      <c r="F197" s="15">
        <v>4.18</v>
      </c>
      <c r="G197" s="15">
        <v>3.33</v>
      </c>
      <c r="H197" s="15">
        <v>2.4900000000000002</v>
      </c>
      <c r="I197" s="14"/>
      <c r="J197" s="15">
        <v>4.4000000000000004</v>
      </c>
      <c r="K197" s="15">
        <v>6.08</v>
      </c>
      <c r="L197" s="15">
        <v>8.81</v>
      </c>
      <c r="M197" s="54"/>
      <c r="N197" s="15">
        <v>21.430185258000002</v>
      </c>
      <c r="O197" s="15">
        <v>14.813680136</v>
      </c>
      <c r="P197" s="15" t="s">
        <v>13</v>
      </c>
      <c r="Q197" s="16" t="s">
        <v>13</v>
      </c>
      <c r="R197" s="37" t="s">
        <v>723</v>
      </c>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c r="IZ197" s="11"/>
    </row>
    <row r="198" spans="2:260" s="12" customFormat="1" ht="65.099999999999994" customHeight="1" x14ac:dyDescent="0.25">
      <c r="B198" s="3"/>
      <c r="C198" s="19" t="s">
        <v>492</v>
      </c>
      <c r="D198" s="17" t="s">
        <v>493</v>
      </c>
      <c r="E198" s="17">
        <v>7</v>
      </c>
      <c r="F198" s="14">
        <v>0.56000000000000005</v>
      </c>
      <c r="G198" s="14">
        <v>0.05</v>
      </c>
      <c r="H198" s="14">
        <v>-0.44</v>
      </c>
      <c r="I198" s="14"/>
      <c r="J198" s="14">
        <v>2.08</v>
      </c>
      <c r="K198" s="14">
        <v>3.08</v>
      </c>
      <c r="L198" s="14">
        <v>4.71</v>
      </c>
      <c r="M198" s="54"/>
      <c r="N198" s="14">
        <v>78.286282971999995</v>
      </c>
      <c r="O198" s="31">
        <v>2.3717445455000004</v>
      </c>
      <c r="P198" s="31" t="s">
        <v>13</v>
      </c>
      <c r="Q198" s="17" t="s">
        <v>16</v>
      </c>
      <c r="R198" s="38" t="s">
        <v>724</v>
      </c>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c r="IZ198" s="11"/>
    </row>
    <row r="199" spans="2:260" s="12" customFormat="1" ht="65.099999999999994" customHeight="1" x14ac:dyDescent="0.25">
      <c r="B199" s="3"/>
      <c r="C199" s="9" t="s">
        <v>725</v>
      </c>
      <c r="D199" s="16" t="s">
        <v>275</v>
      </c>
      <c r="E199" s="16">
        <v>4</v>
      </c>
      <c r="F199" s="15">
        <v>33.85</v>
      </c>
      <c r="G199" s="15">
        <v>29.87</v>
      </c>
      <c r="H199" s="15">
        <v>25.9</v>
      </c>
      <c r="I199" s="14"/>
      <c r="J199" s="15">
        <v>45.19</v>
      </c>
      <c r="K199" s="15">
        <v>53.13</v>
      </c>
      <c r="L199" s="15">
        <v>65.98</v>
      </c>
      <c r="M199" s="54"/>
      <c r="N199" s="15">
        <v>52.464690019000003</v>
      </c>
      <c r="O199" s="15">
        <v>284.37105464000001</v>
      </c>
      <c r="P199" s="15" t="s">
        <v>13</v>
      </c>
      <c r="Q199" s="16" t="s">
        <v>16</v>
      </c>
      <c r="R199" s="37" t="s">
        <v>726</v>
      </c>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c r="IZ199" s="11"/>
    </row>
    <row r="200" spans="2:260" s="12" customFormat="1" ht="65.099999999999994" customHeight="1" x14ac:dyDescent="0.25">
      <c r="B200" s="3"/>
      <c r="C200" s="19" t="s">
        <v>357</v>
      </c>
      <c r="D200" s="17" t="s">
        <v>276</v>
      </c>
      <c r="E200" s="17">
        <v>10</v>
      </c>
      <c r="F200" s="14">
        <v>8.6999999999999993</v>
      </c>
      <c r="G200" s="14">
        <v>7.78</v>
      </c>
      <c r="H200" s="14">
        <v>6.87</v>
      </c>
      <c r="I200" s="14"/>
      <c r="J200" s="14">
        <v>10.96</v>
      </c>
      <c r="K200" s="14">
        <v>12.78</v>
      </c>
      <c r="L200" s="14">
        <v>15.75</v>
      </c>
      <c r="M200" s="54"/>
      <c r="N200" s="14">
        <v>62.332111404000003</v>
      </c>
      <c r="O200" s="31">
        <v>10.681585681</v>
      </c>
      <c r="P200" s="31" t="s">
        <v>16</v>
      </c>
      <c r="Q200" s="17" t="s">
        <v>16</v>
      </c>
      <c r="R200" s="38" t="s">
        <v>727</v>
      </c>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c r="IZ200" s="11"/>
    </row>
    <row r="201" spans="2:260" s="12" customFormat="1" ht="65.099999999999994" customHeight="1" x14ac:dyDescent="0.25">
      <c r="B201" s="3"/>
      <c r="C201" s="9" t="s">
        <v>360</v>
      </c>
      <c r="D201" s="16" t="s">
        <v>277</v>
      </c>
      <c r="E201" s="16">
        <v>3</v>
      </c>
      <c r="F201" s="15">
        <v>12.72</v>
      </c>
      <c r="G201" s="15">
        <v>11.13</v>
      </c>
      <c r="H201" s="15">
        <v>9.5500000000000007</v>
      </c>
      <c r="I201" s="14"/>
      <c r="J201" s="15">
        <v>13.12</v>
      </c>
      <c r="K201" s="15">
        <v>16.28</v>
      </c>
      <c r="L201" s="15">
        <v>21.4</v>
      </c>
      <c r="M201" s="54"/>
      <c r="N201" s="15">
        <v>42.530488986000002</v>
      </c>
      <c r="O201" s="15">
        <v>164.53725432000002</v>
      </c>
      <c r="P201" s="15" t="s">
        <v>13</v>
      </c>
      <c r="Q201" s="16" t="s">
        <v>13</v>
      </c>
      <c r="R201" s="37" t="s">
        <v>728</v>
      </c>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c r="IZ201" s="11"/>
    </row>
    <row r="202" spans="2:260" s="12" customFormat="1" ht="65.099999999999994" customHeight="1" x14ac:dyDescent="0.25">
      <c r="B202" s="3"/>
      <c r="C202" s="19" t="s">
        <v>278</v>
      </c>
      <c r="D202" s="17" t="s">
        <v>279</v>
      </c>
      <c r="E202" s="17">
        <v>10</v>
      </c>
      <c r="F202" s="14">
        <v>28.05</v>
      </c>
      <c r="G202" s="14">
        <v>25.39</v>
      </c>
      <c r="H202" s="14">
        <v>22.73</v>
      </c>
      <c r="I202" s="14"/>
      <c r="J202" s="14">
        <v>35.31</v>
      </c>
      <c r="K202" s="14">
        <v>40.619999999999997</v>
      </c>
      <c r="L202" s="14">
        <v>49.23</v>
      </c>
      <c r="M202" s="54"/>
      <c r="N202" s="14">
        <v>59.040819042999999</v>
      </c>
      <c r="O202" s="31">
        <v>430.43562736000001</v>
      </c>
      <c r="P202" s="31" t="s">
        <v>16</v>
      </c>
      <c r="Q202" s="17" t="s">
        <v>16</v>
      </c>
      <c r="R202" s="38" t="s">
        <v>729</v>
      </c>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c r="IZ202" s="11"/>
    </row>
    <row r="203" spans="2:260" s="12" customFormat="1" ht="65.099999999999994" customHeight="1" x14ac:dyDescent="0.25">
      <c r="B203" s="3"/>
      <c r="C203" s="9" t="s">
        <v>280</v>
      </c>
      <c r="D203" s="16" t="s">
        <v>281</v>
      </c>
      <c r="E203" s="16">
        <v>1</v>
      </c>
      <c r="F203" s="15">
        <v>7.14</v>
      </c>
      <c r="G203" s="15">
        <v>6.5</v>
      </c>
      <c r="H203" s="15">
        <v>5.86</v>
      </c>
      <c r="I203" s="14"/>
      <c r="J203" s="15">
        <v>7.44</v>
      </c>
      <c r="K203" s="15">
        <v>8.7100000000000009</v>
      </c>
      <c r="L203" s="15">
        <v>10.78</v>
      </c>
      <c r="M203" s="54"/>
      <c r="N203" s="15">
        <v>41.001743990000001</v>
      </c>
      <c r="O203" s="15">
        <v>7.7253197272999996</v>
      </c>
      <c r="P203" s="15" t="s">
        <v>13</v>
      </c>
      <c r="Q203" s="16" t="s">
        <v>13</v>
      </c>
      <c r="R203" s="37" t="s">
        <v>730</v>
      </c>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c r="IZ203" s="11"/>
    </row>
    <row r="204" spans="2:260" s="12" customFormat="1" ht="65.099999999999994" customHeight="1" x14ac:dyDescent="0.25">
      <c r="B204" s="3"/>
      <c r="C204" s="19" t="s">
        <v>280</v>
      </c>
      <c r="D204" s="17" t="s">
        <v>282</v>
      </c>
      <c r="E204" s="17">
        <v>1</v>
      </c>
      <c r="F204" s="14">
        <v>36.97</v>
      </c>
      <c r="G204" s="14">
        <v>33.29</v>
      </c>
      <c r="H204" s="14">
        <v>29.62</v>
      </c>
      <c r="I204" s="14"/>
      <c r="J204" s="14">
        <v>38.42</v>
      </c>
      <c r="K204" s="14">
        <v>45.76</v>
      </c>
      <c r="L204" s="14">
        <v>57.65</v>
      </c>
      <c r="M204" s="54"/>
      <c r="N204" s="14">
        <v>43.827626125000002</v>
      </c>
      <c r="O204" s="31">
        <v>55.485260000000004</v>
      </c>
      <c r="P204" s="31" t="s">
        <v>13</v>
      </c>
      <c r="Q204" s="17" t="s">
        <v>13</v>
      </c>
      <c r="R204" s="38" t="s">
        <v>731</v>
      </c>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c r="IZ204" s="11"/>
    </row>
    <row r="205" spans="2:260" s="12" customFormat="1" ht="65.099999999999994" customHeight="1" x14ac:dyDescent="0.25">
      <c r="B205" s="3"/>
      <c r="C205" s="9" t="s">
        <v>283</v>
      </c>
      <c r="D205" s="16" t="s">
        <v>732</v>
      </c>
      <c r="E205" s="16">
        <v>0</v>
      </c>
      <c r="F205" s="15">
        <v>12.66</v>
      </c>
      <c r="G205" s="15">
        <v>11.01</v>
      </c>
      <c r="H205" s="15">
        <v>9.36</v>
      </c>
      <c r="I205" s="14"/>
      <c r="J205" s="15">
        <v>12.9</v>
      </c>
      <c r="K205" s="15">
        <v>16.190000000000001</v>
      </c>
      <c r="L205" s="15">
        <v>21.52</v>
      </c>
      <c r="M205" s="54"/>
      <c r="N205" s="15">
        <v>30.184713101</v>
      </c>
      <c r="O205" s="15">
        <v>1.0439171363999999</v>
      </c>
      <c r="P205" s="15" t="s">
        <v>13</v>
      </c>
      <c r="Q205" s="16" t="s">
        <v>13</v>
      </c>
      <c r="R205" s="37" t="s">
        <v>733</v>
      </c>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c r="IZ205" s="11"/>
    </row>
    <row r="206" spans="2:260" s="12" customFormat="1" ht="65.099999999999994" customHeight="1" x14ac:dyDescent="0.25">
      <c r="B206" s="3"/>
      <c r="C206" s="19" t="s">
        <v>283</v>
      </c>
      <c r="D206" s="17" t="s">
        <v>419</v>
      </c>
      <c r="E206" s="17">
        <v>0</v>
      </c>
      <c r="F206" s="14">
        <v>13.77</v>
      </c>
      <c r="G206" s="14">
        <v>12.41</v>
      </c>
      <c r="H206" s="14">
        <v>11.05</v>
      </c>
      <c r="I206" s="14"/>
      <c r="J206" s="14">
        <v>14</v>
      </c>
      <c r="K206" s="14">
        <v>16.71</v>
      </c>
      <c r="L206" s="14">
        <v>21.11</v>
      </c>
      <c r="M206" s="54"/>
      <c r="N206" s="14">
        <v>40.244172507000002</v>
      </c>
      <c r="O206" s="31">
        <v>1.3654180909</v>
      </c>
      <c r="P206" s="31" t="s">
        <v>13</v>
      </c>
      <c r="Q206" s="17" t="s">
        <v>13</v>
      </c>
      <c r="R206" s="38" t="s">
        <v>734</v>
      </c>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c r="IZ206" s="11"/>
    </row>
    <row r="207" spans="2:260" s="12" customFormat="1" ht="65.099999999999994" customHeight="1" x14ac:dyDescent="0.25">
      <c r="B207" s="3"/>
      <c r="C207" s="9" t="s">
        <v>283</v>
      </c>
      <c r="D207" s="16" t="s">
        <v>284</v>
      </c>
      <c r="E207" s="16">
        <v>0</v>
      </c>
      <c r="F207" s="15">
        <v>26.38</v>
      </c>
      <c r="G207" s="15">
        <v>23.37</v>
      </c>
      <c r="H207" s="15">
        <v>20.36</v>
      </c>
      <c r="I207" s="14"/>
      <c r="J207" s="15">
        <v>26.93</v>
      </c>
      <c r="K207" s="15">
        <v>32.94</v>
      </c>
      <c r="L207" s="15">
        <v>42.68</v>
      </c>
      <c r="M207" s="54"/>
      <c r="N207" s="15">
        <v>29.916328059000001</v>
      </c>
      <c r="O207" s="15">
        <v>83.229351817999998</v>
      </c>
      <c r="P207" s="15" t="s">
        <v>13</v>
      </c>
      <c r="Q207" s="16" t="s">
        <v>13</v>
      </c>
      <c r="R207" s="37" t="s">
        <v>735</v>
      </c>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c r="IZ207" s="11"/>
    </row>
    <row r="208" spans="2:260" s="12" customFormat="1" ht="65.099999999999994" customHeight="1" x14ac:dyDescent="0.25">
      <c r="B208" s="3"/>
      <c r="C208" s="19" t="s">
        <v>285</v>
      </c>
      <c r="D208" s="17" t="s">
        <v>286</v>
      </c>
      <c r="E208" s="17">
        <v>0</v>
      </c>
      <c r="F208" s="14">
        <v>14.6</v>
      </c>
      <c r="G208" s="14">
        <v>12.34</v>
      </c>
      <c r="H208" s="14">
        <v>10.09</v>
      </c>
      <c r="I208" s="14"/>
      <c r="J208" s="14">
        <v>14.94</v>
      </c>
      <c r="K208" s="14">
        <v>19.440000000000001</v>
      </c>
      <c r="L208" s="14">
        <v>26.73</v>
      </c>
      <c r="M208" s="54"/>
      <c r="N208" s="14">
        <v>23.695432179000001</v>
      </c>
      <c r="O208" s="31">
        <v>35.653694545</v>
      </c>
      <c r="P208" s="31" t="s">
        <v>13</v>
      </c>
      <c r="Q208" s="17" t="s">
        <v>13</v>
      </c>
      <c r="R208" s="38" t="s">
        <v>736</v>
      </c>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c r="IZ208" s="11"/>
    </row>
    <row r="209" spans="2:260" s="12" customFormat="1" ht="65.099999999999994" customHeight="1" x14ac:dyDescent="0.25">
      <c r="B209" s="3"/>
      <c r="C209" s="9" t="s">
        <v>494</v>
      </c>
      <c r="D209" s="16" t="s">
        <v>495</v>
      </c>
      <c r="E209" s="16">
        <v>7</v>
      </c>
      <c r="F209" s="15">
        <v>4973.3999999999996</v>
      </c>
      <c r="G209" s="15">
        <v>3698.69</v>
      </c>
      <c r="H209" s="15">
        <v>2423.98</v>
      </c>
      <c r="I209" s="14"/>
      <c r="J209" s="15">
        <v>5904.98</v>
      </c>
      <c r="K209" s="15">
        <v>8454.39</v>
      </c>
      <c r="L209" s="15">
        <v>12579.66</v>
      </c>
      <c r="M209" s="54"/>
      <c r="N209" s="15">
        <v>53.033085120000003</v>
      </c>
      <c r="O209" s="15">
        <v>2.5561992918000001</v>
      </c>
      <c r="P209" s="15" t="s">
        <v>16</v>
      </c>
      <c r="Q209" s="16" t="s">
        <v>16</v>
      </c>
      <c r="R209" s="37" t="s">
        <v>737</v>
      </c>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c r="IZ209" s="11"/>
    </row>
    <row r="210" spans="2:260" s="12" customFormat="1" ht="65.099999999999994" customHeight="1" x14ac:dyDescent="0.25">
      <c r="B210" s="3"/>
      <c r="C210" s="19" t="s">
        <v>287</v>
      </c>
      <c r="D210" s="17" t="s">
        <v>288</v>
      </c>
      <c r="E210" s="17">
        <v>3</v>
      </c>
      <c r="F210" s="14">
        <v>10.92</v>
      </c>
      <c r="G210" s="14">
        <v>9.48</v>
      </c>
      <c r="H210" s="14">
        <v>8.0500000000000007</v>
      </c>
      <c r="I210" s="14"/>
      <c r="J210" s="14">
        <v>11.17</v>
      </c>
      <c r="K210" s="14">
        <v>14.03</v>
      </c>
      <c r="L210" s="14">
        <v>18.649999999999999</v>
      </c>
      <c r="M210" s="54"/>
      <c r="N210" s="14">
        <v>43.766388722000002</v>
      </c>
      <c r="O210" s="31">
        <v>7.9332165908999999</v>
      </c>
      <c r="P210" s="31" t="s">
        <v>16</v>
      </c>
      <c r="Q210" s="17" t="s">
        <v>13</v>
      </c>
      <c r="R210" s="38" t="s">
        <v>738</v>
      </c>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c r="IZ210" s="11"/>
    </row>
    <row r="211" spans="2:260" s="12" customFormat="1" ht="65.099999999999994" customHeight="1" x14ac:dyDescent="0.25">
      <c r="B211" s="3"/>
      <c r="C211" s="9" t="s">
        <v>739</v>
      </c>
      <c r="D211" s="16" t="s">
        <v>740</v>
      </c>
      <c r="E211" s="16">
        <v>5</v>
      </c>
      <c r="F211" s="15">
        <v>9.7200000000000006</v>
      </c>
      <c r="G211" s="15">
        <v>7.91</v>
      </c>
      <c r="H211" s="15">
        <v>6.1</v>
      </c>
      <c r="I211" s="14"/>
      <c r="J211" s="15">
        <v>14.03</v>
      </c>
      <c r="K211" s="15">
        <v>17.64</v>
      </c>
      <c r="L211" s="15">
        <v>23.49</v>
      </c>
      <c r="M211" s="54"/>
      <c r="N211" s="15">
        <v>60.797852149000001</v>
      </c>
      <c r="O211" s="15">
        <v>1.9705227568000001</v>
      </c>
      <c r="P211" s="15" t="s">
        <v>13</v>
      </c>
      <c r="Q211" s="16" t="s">
        <v>16</v>
      </c>
      <c r="R211" s="37" t="s">
        <v>741</v>
      </c>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c r="IZ211" s="11"/>
    </row>
    <row r="212" spans="2:260" s="12" customFormat="1" ht="65.099999999999994" customHeight="1" x14ac:dyDescent="0.25">
      <c r="B212" s="3"/>
      <c r="C212" s="19" t="s">
        <v>289</v>
      </c>
      <c r="D212" s="17" t="s">
        <v>290</v>
      </c>
      <c r="E212" s="17">
        <v>0</v>
      </c>
      <c r="F212" s="14">
        <v>5.01</v>
      </c>
      <c r="G212" s="14">
        <v>3.85</v>
      </c>
      <c r="H212" s="14">
        <v>2.69</v>
      </c>
      <c r="I212" s="14"/>
      <c r="J212" s="14">
        <v>5.26</v>
      </c>
      <c r="K212" s="14">
        <v>7.57</v>
      </c>
      <c r="L212" s="14">
        <v>11.32</v>
      </c>
      <c r="M212" s="54"/>
      <c r="N212" s="14">
        <v>25.544683706000001</v>
      </c>
      <c r="O212" s="31">
        <v>111.83283577</v>
      </c>
      <c r="P212" s="31" t="s">
        <v>13</v>
      </c>
      <c r="Q212" s="17" t="s">
        <v>13</v>
      </c>
      <c r="R212" s="38" t="s">
        <v>742</v>
      </c>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c r="IZ212" s="11"/>
    </row>
    <row r="213" spans="2:260" s="12" customFormat="1" ht="65.099999999999994" customHeight="1" x14ac:dyDescent="0.25">
      <c r="B213" s="3"/>
      <c r="C213" s="9" t="s">
        <v>291</v>
      </c>
      <c r="D213" s="16" t="s">
        <v>292</v>
      </c>
      <c r="E213" s="16">
        <v>0</v>
      </c>
      <c r="F213" s="15">
        <v>7.53</v>
      </c>
      <c r="G213" s="15">
        <v>5.47</v>
      </c>
      <c r="H213" s="15">
        <v>3.41</v>
      </c>
      <c r="I213" s="14"/>
      <c r="J213" s="15">
        <v>7.8</v>
      </c>
      <c r="K213" s="15">
        <v>11.91</v>
      </c>
      <c r="L213" s="15">
        <v>18.579999999999998</v>
      </c>
      <c r="M213" s="54"/>
      <c r="N213" s="15">
        <v>34.885884787000002</v>
      </c>
      <c r="O213" s="15">
        <v>21.925008682000001</v>
      </c>
      <c r="P213" s="15" t="s">
        <v>13</v>
      </c>
      <c r="Q213" s="16" t="s">
        <v>13</v>
      </c>
      <c r="R213" s="37" t="s">
        <v>743</v>
      </c>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c r="IZ213" s="11"/>
    </row>
    <row r="214" spans="2:260" s="12" customFormat="1" ht="65.099999999999994" customHeight="1" x14ac:dyDescent="0.25">
      <c r="B214" s="3"/>
      <c r="C214" s="19" t="s">
        <v>496</v>
      </c>
      <c r="D214" s="17" t="s">
        <v>293</v>
      </c>
      <c r="E214" s="17">
        <v>0</v>
      </c>
      <c r="F214" s="14">
        <v>13.32</v>
      </c>
      <c r="G214" s="14">
        <v>11.41</v>
      </c>
      <c r="H214" s="14">
        <v>9.5</v>
      </c>
      <c r="I214" s="14"/>
      <c r="J214" s="14">
        <v>13.59</v>
      </c>
      <c r="K214" s="14">
        <v>17.399999999999999</v>
      </c>
      <c r="L214" s="14">
        <v>23.57</v>
      </c>
      <c r="M214" s="54"/>
      <c r="N214" s="14">
        <v>16.867900121000002</v>
      </c>
      <c r="O214" s="31">
        <v>46.727952227000003</v>
      </c>
      <c r="P214" s="31" t="s">
        <v>13</v>
      </c>
      <c r="Q214" s="17" t="s">
        <v>13</v>
      </c>
      <c r="R214" s="38" t="s">
        <v>744</v>
      </c>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c r="IZ214" s="11"/>
    </row>
    <row r="215" spans="2:260" s="12" customFormat="1" ht="65.099999999999994" customHeight="1" x14ac:dyDescent="0.25">
      <c r="B215" s="3"/>
      <c r="C215" s="9" t="s">
        <v>294</v>
      </c>
      <c r="D215" s="16" t="s">
        <v>295</v>
      </c>
      <c r="E215" s="16">
        <v>4</v>
      </c>
      <c r="F215" s="15">
        <v>18.68</v>
      </c>
      <c r="G215" s="15">
        <v>17.2</v>
      </c>
      <c r="H215" s="15">
        <v>15.72</v>
      </c>
      <c r="I215" s="14"/>
      <c r="J215" s="15">
        <v>21.34</v>
      </c>
      <c r="K215" s="15">
        <v>24.29</v>
      </c>
      <c r="L215" s="15">
        <v>29.08</v>
      </c>
      <c r="M215" s="54"/>
      <c r="N215" s="15">
        <v>49.689903954999998</v>
      </c>
      <c r="O215" s="15">
        <v>97.318204409000003</v>
      </c>
      <c r="P215" s="15" t="s">
        <v>13</v>
      </c>
      <c r="Q215" s="16" t="s">
        <v>16</v>
      </c>
      <c r="R215" s="37" t="s">
        <v>745</v>
      </c>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c r="IZ215" s="11"/>
    </row>
    <row r="216" spans="2:260" s="12" customFormat="1" ht="65.099999999999994" customHeight="1" x14ac:dyDescent="0.25">
      <c r="B216" s="3"/>
      <c r="C216" s="19" t="s">
        <v>746</v>
      </c>
      <c r="D216" s="17" t="s">
        <v>747</v>
      </c>
      <c r="E216" s="17">
        <v>4</v>
      </c>
      <c r="F216" s="14">
        <v>29.16</v>
      </c>
      <c r="G216" s="14">
        <v>22.66</v>
      </c>
      <c r="H216" s="14">
        <v>16.170000000000002</v>
      </c>
      <c r="I216" s="14"/>
      <c r="J216" s="14">
        <v>30.33</v>
      </c>
      <c r="K216" s="14">
        <v>43.31</v>
      </c>
      <c r="L216" s="14">
        <v>64.319999999999993</v>
      </c>
      <c r="M216" s="54"/>
      <c r="N216" s="14">
        <v>50.389400995000003</v>
      </c>
      <c r="O216" s="31">
        <v>2.0754610936</v>
      </c>
      <c r="P216" s="31" t="s">
        <v>16</v>
      </c>
      <c r="Q216" s="17" t="s">
        <v>13</v>
      </c>
      <c r="R216" s="38" t="s">
        <v>748</v>
      </c>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c r="IZ216" s="11"/>
    </row>
    <row r="217" spans="2:260" s="12" customFormat="1" ht="65.099999999999994" customHeight="1" x14ac:dyDescent="0.25">
      <c r="B217" s="3"/>
      <c r="C217" s="9" t="s">
        <v>497</v>
      </c>
      <c r="D217" s="16" t="s">
        <v>498</v>
      </c>
      <c r="E217" s="16">
        <v>7</v>
      </c>
      <c r="F217" s="15">
        <v>55.9</v>
      </c>
      <c r="G217" s="15">
        <v>45.49</v>
      </c>
      <c r="H217" s="15">
        <v>35.08</v>
      </c>
      <c r="I217" s="14"/>
      <c r="J217" s="15">
        <v>81.25</v>
      </c>
      <c r="K217" s="15">
        <v>102.06</v>
      </c>
      <c r="L217" s="15">
        <v>135.75</v>
      </c>
      <c r="M217" s="54"/>
      <c r="N217" s="15">
        <v>57.724140687000002</v>
      </c>
      <c r="O217" s="15">
        <v>6.4991748777000007</v>
      </c>
      <c r="P217" s="15" t="s">
        <v>13</v>
      </c>
      <c r="Q217" s="16" t="s">
        <v>16</v>
      </c>
      <c r="R217" s="37" t="s">
        <v>749</v>
      </c>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c r="IZ217" s="11"/>
    </row>
    <row r="218" spans="2:260" s="12" customFormat="1" ht="65.099999999999994" customHeight="1" x14ac:dyDescent="0.25">
      <c r="B218" s="3"/>
      <c r="C218" s="19" t="s">
        <v>375</v>
      </c>
      <c r="D218" s="17" t="s">
        <v>296</v>
      </c>
      <c r="E218" s="17">
        <v>0</v>
      </c>
      <c r="F218" s="14">
        <v>6.87</v>
      </c>
      <c r="G218" s="14">
        <v>4.7300000000000004</v>
      </c>
      <c r="H218" s="14">
        <v>2.59</v>
      </c>
      <c r="I218" s="14"/>
      <c r="J218" s="14">
        <v>7.77</v>
      </c>
      <c r="K218" s="14">
        <v>12.04</v>
      </c>
      <c r="L218" s="14">
        <v>18.95</v>
      </c>
      <c r="M218" s="54"/>
      <c r="N218" s="14">
        <v>21.177899262</v>
      </c>
      <c r="O218" s="31">
        <v>24.997758989000001</v>
      </c>
      <c r="P218" s="31" t="s">
        <v>13</v>
      </c>
      <c r="Q218" s="17" t="s">
        <v>13</v>
      </c>
      <c r="R218" s="38" t="s">
        <v>750</v>
      </c>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c r="IZ218" s="11"/>
    </row>
    <row r="219" spans="2:260" s="12" customFormat="1" ht="65.099999999999994" customHeight="1" x14ac:dyDescent="0.25">
      <c r="B219" s="3"/>
      <c r="C219" s="9" t="s">
        <v>297</v>
      </c>
      <c r="D219" s="16" t="s">
        <v>298</v>
      </c>
      <c r="E219" s="16">
        <v>6</v>
      </c>
      <c r="F219" s="15">
        <v>41.32</v>
      </c>
      <c r="G219" s="15">
        <v>35.299999999999997</v>
      </c>
      <c r="H219" s="15">
        <v>29.28</v>
      </c>
      <c r="I219" s="14"/>
      <c r="J219" s="15">
        <v>59.64</v>
      </c>
      <c r="K219" s="15">
        <v>71.67</v>
      </c>
      <c r="L219" s="15">
        <v>91.14</v>
      </c>
      <c r="M219" s="54"/>
      <c r="N219" s="15">
        <v>49.255182542999997</v>
      </c>
      <c r="O219" s="15">
        <v>276.20306744999999</v>
      </c>
      <c r="P219" s="15" t="s">
        <v>13</v>
      </c>
      <c r="Q219" s="16" t="s">
        <v>16</v>
      </c>
      <c r="R219" s="37" t="s">
        <v>751</v>
      </c>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c r="IZ219" s="11"/>
    </row>
    <row r="220" spans="2:260" s="12" customFormat="1" ht="65.099999999999994" customHeight="1" x14ac:dyDescent="0.25">
      <c r="B220" s="3"/>
      <c r="C220" s="19" t="s">
        <v>400</v>
      </c>
      <c r="D220" s="17" t="s">
        <v>401</v>
      </c>
      <c r="E220" s="17">
        <v>7</v>
      </c>
      <c r="F220" s="14">
        <v>4.09</v>
      </c>
      <c r="G220" s="14">
        <v>3.63</v>
      </c>
      <c r="H220" s="14">
        <v>3.17</v>
      </c>
      <c r="I220" s="14"/>
      <c r="J220" s="14">
        <v>4.93</v>
      </c>
      <c r="K220" s="14">
        <v>5.84</v>
      </c>
      <c r="L220" s="14">
        <v>7.32</v>
      </c>
      <c r="M220" s="54"/>
      <c r="N220" s="14">
        <v>70.530091436000006</v>
      </c>
      <c r="O220" s="31">
        <v>1.7766464091</v>
      </c>
      <c r="P220" s="31" t="s">
        <v>13</v>
      </c>
      <c r="Q220" s="17" t="s">
        <v>16</v>
      </c>
      <c r="R220" s="38" t="s">
        <v>752</v>
      </c>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c r="IZ220" s="11"/>
    </row>
    <row r="221" spans="2:260" s="12" customFormat="1" ht="65.099999999999994" customHeight="1" x14ac:dyDescent="0.25">
      <c r="B221" s="3"/>
      <c r="C221" s="9" t="s">
        <v>299</v>
      </c>
      <c r="D221" s="16" t="s">
        <v>300</v>
      </c>
      <c r="E221" s="16">
        <v>7</v>
      </c>
      <c r="F221" s="15">
        <v>13.25</v>
      </c>
      <c r="G221" s="15">
        <v>12.56</v>
      </c>
      <c r="H221" s="15">
        <v>11.87</v>
      </c>
      <c r="I221" s="14"/>
      <c r="J221" s="15">
        <v>14.95</v>
      </c>
      <c r="K221" s="15">
        <v>16.32</v>
      </c>
      <c r="L221" s="15">
        <v>18.53</v>
      </c>
      <c r="M221" s="54"/>
      <c r="N221" s="15">
        <v>49.917427867999997</v>
      </c>
      <c r="O221" s="15">
        <v>2.1693136817999998</v>
      </c>
      <c r="P221" s="15" t="s">
        <v>16</v>
      </c>
      <c r="Q221" s="16" t="s">
        <v>16</v>
      </c>
      <c r="R221" s="37" t="s">
        <v>753</v>
      </c>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c r="IZ221" s="11"/>
    </row>
    <row r="222" spans="2:260" s="12" customFormat="1" ht="65.099999999999994" customHeight="1" x14ac:dyDescent="0.25">
      <c r="B222" s="3"/>
      <c r="C222" s="19" t="s">
        <v>299</v>
      </c>
      <c r="D222" s="17" t="s">
        <v>301</v>
      </c>
      <c r="E222" s="17">
        <v>7</v>
      </c>
      <c r="F222" s="14">
        <v>39.520000000000003</v>
      </c>
      <c r="G222" s="14">
        <v>37.479999999999997</v>
      </c>
      <c r="H222" s="14">
        <v>35.44</v>
      </c>
      <c r="I222" s="14"/>
      <c r="J222" s="14">
        <v>44.51</v>
      </c>
      <c r="K222" s="14">
        <v>48.58</v>
      </c>
      <c r="L222" s="14">
        <v>55.18</v>
      </c>
      <c r="M222" s="54"/>
      <c r="N222" s="14">
        <v>55.032276477000003</v>
      </c>
      <c r="O222" s="31">
        <v>57.815669635999996</v>
      </c>
      <c r="P222" s="31" t="s">
        <v>16</v>
      </c>
      <c r="Q222" s="17" t="s">
        <v>16</v>
      </c>
      <c r="R222" s="38" t="s">
        <v>754</v>
      </c>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c r="IZ222" s="11"/>
    </row>
    <row r="223" spans="2:260" s="12" customFormat="1" ht="65.099999999999994" customHeight="1" x14ac:dyDescent="0.25">
      <c r="B223" s="3"/>
      <c r="C223" s="9" t="s">
        <v>302</v>
      </c>
      <c r="D223" s="16" t="s">
        <v>303</v>
      </c>
      <c r="E223" s="16">
        <v>9</v>
      </c>
      <c r="F223" s="15">
        <v>281.70999999999998</v>
      </c>
      <c r="G223" s="15">
        <v>250.22</v>
      </c>
      <c r="H223" s="15">
        <v>218.73</v>
      </c>
      <c r="I223" s="14"/>
      <c r="J223" s="15">
        <v>307.86</v>
      </c>
      <c r="K223" s="15">
        <v>370.83</v>
      </c>
      <c r="L223" s="15">
        <v>472.73</v>
      </c>
      <c r="M223" s="54"/>
      <c r="N223" s="15">
        <v>57.605324644</v>
      </c>
      <c r="O223" s="15">
        <v>22.145208569999998</v>
      </c>
      <c r="P223" s="15" t="s">
        <v>16</v>
      </c>
      <c r="Q223" s="16" t="s">
        <v>16</v>
      </c>
      <c r="R223" s="37" t="s">
        <v>755</v>
      </c>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c r="IZ223" s="11"/>
    </row>
    <row r="224" spans="2:260" s="12" customFormat="1" ht="65.099999999999994" customHeight="1" x14ac:dyDescent="0.25">
      <c r="B224" s="3"/>
      <c r="C224" s="19" t="s">
        <v>410</v>
      </c>
      <c r="D224" s="17" t="s">
        <v>411</v>
      </c>
      <c r="E224" s="17">
        <v>7</v>
      </c>
      <c r="F224" s="14">
        <v>4.91</v>
      </c>
      <c r="G224" s="14">
        <v>4.29</v>
      </c>
      <c r="H224" s="14">
        <v>3.67</v>
      </c>
      <c r="I224" s="14"/>
      <c r="J224" s="14">
        <v>6.06</v>
      </c>
      <c r="K224" s="14">
        <v>7.29</v>
      </c>
      <c r="L224" s="14">
        <v>9.3000000000000007</v>
      </c>
      <c r="M224" s="54"/>
      <c r="N224" s="14">
        <v>66.785995763000003</v>
      </c>
      <c r="O224" s="31">
        <v>2.0981193182000002</v>
      </c>
      <c r="P224" s="31" t="s">
        <v>16</v>
      </c>
      <c r="Q224" s="17" t="s">
        <v>16</v>
      </c>
      <c r="R224" s="38" t="s">
        <v>756</v>
      </c>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c r="IZ224" s="11"/>
    </row>
    <row r="225" spans="2:260" s="12" customFormat="1" ht="65.099999999999994" customHeight="1" x14ac:dyDescent="0.25">
      <c r="B225" s="3"/>
      <c r="C225" s="9" t="s">
        <v>304</v>
      </c>
      <c r="D225" s="16" t="s">
        <v>305</v>
      </c>
      <c r="E225" s="16">
        <v>2</v>
      </c>
      <c r="F225" s="15">
        <v>30.21</v>
      </c>
      <c r="G225" s="15">
        <v>25.9</v>
      </c>
      <c r="H225" s="15">
        <v>21.59</v>
      </c>
      <c r="I225" s="14"/>
      <c r="J225" s="15">
        <v>31.03</v>
      </c>
      <c r="K225" s="15">
        <v>39.64</v>
      </c>
      <c r="L225" s="15">
        <v>53.58</v>
      </c>
      <c r="M225" s="54"/>
      <c r="N225" s="15">
        <v>45.390430670000001</v>
      </c>
      <c r="O225" s="15">
        <v>5.2964333636000003</v>
      </c>
      <c r="P225" s="15" t="s">
        <v>13</v>
      </c>
      <c r="Q225" s="16" t="s">
        <v>13</v>
      </c>
      <c r="R225" s="37" t="s">
        <v>757</v>
      </c>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c r="IZ225" s="11"/>
    </row>
    <row r="226" spans="2:260" s="12" customFormat="1" ht="65.099999999999994" customHeight="1" x14ac:dyDescent="0.25">
      <c r="B226" s="3"/>
      <c r="C226" s="19" t="s">
        <v>306</v>
      </c>
      <c r="D226" s="17" t="s">
        <v>307</v>
      </c>
      <c r="E226" s="17">
        <v>4</v>
      </c>
      <c r="F226" s="14">
        <v>34.06</v>
      </c>
      <c r="G226" s="14">
        <v>31.18</v>
      </c>
      <c r="H226" s="14">
        <v>28.31</v>
      </c>
      <c r="I226" s="14"/>
      <c r="J226" s="14">
        <v>41.49</v>
      </c>
      <c r="K226" s="14">
        <v>47.23</v>
      </c>
      <c r="L226" s="14">
        <v>56.52</v>
      </c>
      <c r="M226" s="54"/>
      <c r="N226" s="14">
        <v>59.136870833000003</v>
      </c>
      <c r="O226" s="31">
        <v>167.88348291</v>
      </c>
      <c r="P226" s="31" t="s">
        <v>13</v>
      </c>
      <c r="Q226" s="17" t="s">
        <v>16</v>
      </c>
      <c r="R226" s="38" t="s">
        <v>758</v>
      </c>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c r="IZ226" s="11"/>
    </row>
    <row r="227" spans="2:260" s="12" customFormat="1" ht="65.099999999999994" customHeight="1" x14ac:dyDescent="0.25">
      <c r="B227" s="3"/>
      <c r="C227" s="9" t="s">
        <v>308</v>
      </c>
      <c r="D227" s="16" t="s">
        <v>309</v>
      </c>
      <c r="E227" s="16">
        <v>10</v>
      </c>
      <c r="F227" s="15">
        <v>34.6</v>
      </c>
      <c r="G227" s="15">
        <v>31.69</v>
      </c>
      <c r="H227" s="15">
        <v>28.79</v>
      </c>
      <c r="I227" s="14"/>
      <c r="J227" s="15">
        <v>36.32</v>
      </c>
      <c r="K227" s="15">
        <v>42.12</v>
      </c>
      <c r="L227" s="15">
        <v>51.51</v>
      </c>
      <c r="M227" s="54"/>
      <c r="N227" s="15">
        <v>73.588214046000004</v>
      </c>
      <c r="O227" s="15">
        <v>86.384943544999999</v>
      </c>
      <c r="P227" s="15" t="s">
        <v>16</v>
      </c>
      <c r="Q227" s="16" t="s">
        <v>16</v>
      </c>
      <c r="R227" s="37" t="s">
        <v>759</v>
      </c>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c r="IZ227" s="11"/>
    </row>
    <row r="228" spans="2:260" s="12" customFormat="1" ht="65.099999999999994" customHeight="1" x14ac:dyDescent="0.25">
      <c r="B228" s="3"/>
      <c r="C228" s="19" t="s">
        <v>310</v>
      </c>
      <c r="D228" s="17" t="s">
        <v>311</v>
      </c>
      <c r="E228" s="17">
        <v>0</v>
      </c>
      <c r="F228" s="14">
        <v>60.69</v>
      </c>
      <c r="G228" s="14">
        <v>55.47</v>
      </c>
      <c r="H228" s="14">
        <v>50.25</v>
      </c>
      <c r="I228" s="14"/>
      <c r="J228" s="14">
        <v>62.55</v>
      </c>
      <c r="K228" s="14">
        <v>72.98</v>
      </c>
      <c r="L228" s="14">
        <v>89.87</v>
      </c>
      <c r="M228" s="54"/>
      <c r="N228" s="14">
        <v>37.237858453999998</v>
      </c>
      <c r="O228" s="31">
        <v>55.215313391000002</v>
      </c>
      <c r="P228" s="31" t="s">
        <v>13</v>
      </c>
      <c r="Q228" s="17" t="s">
        <v>13</v>
      </c>
      <c r="R228" s="38" t="s">
        <v>760</v>
      </c>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c r="IZ228" s="11"/>
    </row>
    <row r="229" spans="2:260" s="12" customFormat="1" ht="65.099999999999994" customHeight="1" x14ac:dyDescent="0.25">
      <c r="B229" s="3"/>
      <c r="C229" s="9" t="s">
        <v>393</v>
      </c>
      <c r="D229" s="16" t="s">
        <v>394</v>
      </c>
      <c r="E229" s="16">
        <v>7</v>
      </c>
      <c r="F229" s="15">
        <v>185.37</v>
      </c>
      <c r="G229" s="15">
        <v>167.63</v>
      </c>
      <c r="H229" s="15">
        <v>149.9</v>
      </c>
      <c r="I229" s="14"/>
      <c r="J229" s="15">
        <v>192.99</v>
      </c>
      <c r="K229" s="15">
        <v>228.45</v>
      </c>
      <c r="L229" s="15">
        <v>285.85000000000002</v>
      </c>
      <c r="M229" s="54"/>
      <c r="N229" s="15">
        <v>59.866272397000003</v>
      </c>
      <c r="O229" s="15">
        <v>5.3304066494999995</v>
      </c>
      <c r="P229" s="15" t="s">
        <v>16</v>
      </c>
      <c r="Q229" s="16" t="s">
        <v>16</v>
      </c>
      <c r="R229" s="37" t="s">
        <v>761</v>
      </c>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c r="IZ229" s="11"/>
    </row>
    <row r="230" spans="2:260" s="12" customFormat="1" ht="65.099999999999994" customHeight="1" x14ac:dyDescent="0.25">
      <c r="B230" s="3"/>
      <c r="C230" s="19" t="s">
        <v>312</v>
      </c>
      <c r="D230" s="17" t="s">
        <v>313</v>
      </c>
      <c r="E230" s="17">
        <v>4</v>
      </c>
      <c r="F230" s="14">
        <v>21.92</v>
      </c>
      <c r="G230" s="14">
        <v>19.690000000000001</v>
      </c>
      <c r="H230" s="14">
        <v>17.46</v>
      </c>
      <c r="I230" s="14"/>
      <c r="J230" s="14">
        <v>28.12</v>
      </c>
      <c r="K230" s="14">
        <v>32.57</v>
      </c>
      <c r="L230" s="14">
        <v>39.78</v>
      </c>
      <c r="M230" s="54"/>
      <c r="N230" s="14">
        <v>53.587325221999997</v>
      </c>
      <c r="O230" s="31">
        <v>132.46339186</v>
      </c>
      <c r="P230" s="31" t="s">
        <v>13</v>
      </c>
      <c r="Q230" s="17" t="s">
        <v>16</v>
      </c>
      <c r="R230" s="38" t="s">
        <v>762</v>
      </c>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c r="IZ230" s="11"/>
    </row>
    <row r="231" spans="2:260" s="12" customFormat="1" ht="65.099999999999994" customHeight="1" x14ac:dyDescent="0.25">
      <c r="B231" s="3"/>
      <c r="C231" s="9" t="s">
        <v>314</v>
      </c>
      <c r="D231" s="16" t="s">
        <v>315</v>
      </c>
      <c r="E231" s="16">
        <v>0</v>
      </c>
      <c r="F231" s="15">
        <v>27.15</v>
      </c>
      <c r="G231" s="15">
        <v>23.36</v>
      </c>
      <c r="H231" s="15">
        <v>19.57</v>
      </c>
      <c r="I231" s="14"/>
      <c r="J231" s="15">
        <v>28.03</v>
      </c>
      <c r="K231" s="15">
        <v>35.6</v>
      </c>
      <c r="L231" s="15">
        <v>47.86</v>
      </c>
      <c r="M231" s="54"/>
      <c r="N231" s="15">
        <v>30.929628613999999</v>
      </c>
      <c r="O231" s="15">
        <v>343.90248177000001</v>
      </c>
      <c r="P231" s="15" t="s">
        <v>13</v>
      </c>
      <c r="Q231" s="16" t="s">
        <v>13</v>
      </c>
      <c r="R231" s="37" t="s">
        <v>763</v>
      </c>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c r="IZ231" s="11"/>
    </row>
    <row r="232" spans="2:260" s="12" customFormat="1" ht="65.099999999999994" customHeight="1" x14ac:dyDescent="0.25">
      <c r="B232" s="3"/>
      <c r="C232" s="19" t="s">
        <v>316</v>
      </c>
      <c r="D232" s="17" t="s">
        <v>317</v>
      </c>
      <c r="E232" s="17">
        <v>6</v>
      </c>
      <c r="F232" s="14">
        <v>14.94</v>
      </c>
      <c r="G232" s="14">
        <v>13.78</v>
      </c>
      <c r="H232" s="14">
        <v>12.63</v>
      </c>
      <c r="I232" s="14"/>
      <c r="J232" s="14">
        <v>17.829999999999998</v>
      </c>
      <c r="K232" s="14">
        <v>20.13</v>
      </c>
      <c r="L232" s="14">
        <v>23.86</v>
      </c>
      <c r="M232" s="54"/>
      <c r="N232" s="14">
        <v>57.481951312</v>
      </c>
      <c r="O232" s="31">
        <v>10.684164636</v>
      </c>
      <c r="P232" s="31" t="s">
        <v>13</v>
      </c>
      <c r="Q232" s="17" t="s">
        <v>16</v>
      </c>
      <c r="R232" s="38" t="s">
        <v>764</v>
      </c>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c r="IZ232" s="11"/>
    </row>
    <row r="233" spans="2:260" s="12" customFormat="1" ht="65.099999999999994" customHeight="1" x14ac:dyDescent="0.25">
      <c r="B233" s="3"/>
      <c r="C233" s="9" t="s">
        <v>765</v>
      </c>
      <c r="D233" s="16" t="s">
        <v>766</v>
      </c>
      <c r="E233" s="16">
        <v>6</v>
      </c>
      <c r="F233" s="15">
        <v>3.95</v>
      </c>
      <c r="G233" s="15">
        <v>2.77</v>
      </c>
      <c r="H233" s="15">
        <v>1.6</v>
      </c>
      <c r="I233" s="14"/>
      <c r="J233" s="15">
        <v>7.64</v>
      </c>
      <c r="K233" s="15">
        <v>9.98</v>
      </c>
      <c r="L233" s="15">
        <v>13.77</v>
      </c>
      <c r="M233" s="54"/>
      <c r="N233" s="15">
        <v>51.948353910000002</v>
      </c>
      <c r="O233" s="15">
        <v>1.1898677273</v>
      </c>
      <c r="P233" s="15" t="s">
        <v>13</v>
      </c>
      <c r="Q233" s="16" t="s">
        <v>16</v>
      </c>
      <c r="R233" s="37" t="s">
        <v>767</v>
      </c>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c r="IZ233" s="11"/>
    </row>
    <row r="234" spans="2:260" s="12" customFormat="1" ht="65.099999999999994" customHeight="1" x14ac:dyDescent="0.25">
      <c r="B234" s="3"/>
      <c r="C234" s="19" t="s">
        <v>318</v>
      </c>
      <c r="D234" s="17" t="s">
        <v>319</v>
      </c>
      <c r="E234" s="17">
        <v>7</v>
      </c>
      <c r="F234" s="14">
        <v>14.18</v>
      </c>
      <c r="G234" s="14">
        <v>12.49</v>
      </c>
      <c r="H234" s="14">
        <v>10.81</v>
      </c>
      <c r="I234" s="14"/>
      <c r="J234" s="14">
        <v>16.03</v>
      </c>
      <c r="K234" s="14">
        <v>19.39</v>
      </c>
      <c r="L234" s="14">
        <v>24.83</v>
      </c>
      <c r="M234" s="54"/>
      <c r="N234" s="14">
        <v>58.879537579999997</v>
      </c>
      <c r="O234" s="31">
        <v>11.868121181000001</v>
      </c>
      <c r="P234" s="31" t="s">
        <v>16</v>
      </c>
      <c r="Q234" s="17" t="s">
        <v>16</v>
      </c>
      <c r="R234" s="38" t="s">
        <v>768</v>
      </c>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c r="IZ234" s="11"/>
    </row>
    <row r="235" spans="2:260" s="12" customFormat="1" ht="65.099999999999994" customHeight="1" x14ac:dyDescent="0.25">
      <c r="B235" s="3"/>
      <c r="C235" s="9" t="s">
        <v>499</v>
      </c>
      <c r="D235" s="16" t="s">
        <v>500</v>
      </c>
      <c r="E235" s="16">
        <v>5</v>
      </c>
      <c r="F235" s="15">
        <v>91.09</v>
      </c>
      <c r="G235" s="15">
        <v>85.77</v>
      </c>
      <c r="H235" s="15">
        <v>80.459999999999994</v>
      </c>
      <c r="I235" s="14"/>
      <c r="J235" s="15">
        <v>102.99</v>
      </c>
      <c r="K235" s="15">
        <v>113.61</v>
      </c>
      <c r="L235" s="15">
        <v>130.80000000000001</v>
      </c>
      <c r="M235" s="54"/>
      <c r="N235" s="15">
        <v>63.577216685000003</v>
      </c>
      <c r="O235" s="15">
        <v>1.0698384458999999</v>
      </c>
      <c r="P235" s="15" t="s">
        <v>13</v>
      </c>
      <c r="Q235" s="16" t="s">
        <v>16</v>
      </c>
      <c r="R235" s="37" t="s">
        <v>769</v>
      </c>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c r="IZ235" s="11"/>
    </row>
    <row r="236" spans="2:260" s="12" customFormat="1" ht="65.099999999999994" customHeight="1" x14ac:dyDescent="0.25">
      <c r="B236" s="3"/>
      <c r="C236" s="19" t="s">
        <v>320</v>
      </c>
      <c r="D236" s="17" t="s">
        <v>321</v>
      </c>
      <c r="E236" s="17">
        <v>4</v>
      </c>
      <c r="F236" s="14">
        <v>25.19</v>
      </c>
      <c r="G236" s="14">
        <v>22.93</v>
      </c>
      <c r="H236" s="14">
        <v>20.67</v>
      </c>
      <c r="I236" s="14"/>
      <c r="J236" s="14">
        <v>25.67</v>
      </c>
      <c r="K236" s="14">
        <v>30.18</v>
      </c>
      <c r="L236" s="14">
        <v>37.479999999999997</v>
      </c>
      <c r="M236" s="54"/>
      <c r="N236" s="14">
        <v>48.354001547000003</v>
      </c>
      <c r="O236" s="31">
        <v>154.51844782000001</v>
      </c>
      <c r="P236" s="31" t="s">
        <v>16</v>
      </c>
      <c r="Q236" s="17" t="s">
        <v>13</v>
      </c>
      <c r="R236" s="38" t="s">
        <v>770</v>
      </c>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c r="IZ236" s="11"/>
    </row>
    <row r="237" spans="2:260" s="12" customFormat="1" ht="65.099999999999994" customHeight="1" x14ac:dyDescent="0.25">
      <c r="B237" s="3"/>
      <c r="C237" s="9" t="s">
        <v>322</v>
      </c>
      <c r="D237" s="16" t="s">
        <v>323</v>
      </c>
      <c r="E237" s="16">
        <v>3</v>
      </c>
      <c r="F237" s="15">
        <v>5.75</v>
      </c>
      <c r="G237" s="15">
        <v>4.9400000000000004</v>
      </c>
      <c r="H237" s="15">
        <v>4.1399999999999997</v>
      </c>
      <c r="I237" s="14"/>
      <c r="J237" s="15">
        <v>5.86</v>
      </c>
      <c r="K237" s="15">
        <v>7.46</v>
      </c>
      <c r="L237" s="15">
        <v>10.06</v>
      </c>
      <c r="M237" s="54"/>
      <c r="N237" s="15">
        <v>32.889324238999997</v>
      </c>
      <c r="O237" s="15">
        <v>3.4032455000000001</v>
      </c>
      <c r="P237" s="15" t="s">
        <v>16</v>
      </c>
      <c r="Q237" s="16" t="s">
        <v>13</v>
      </c>
      <c r="R237" s="37" t="s">
        <v>771</v>
      </c>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c r="IZ237" s="11"/>
    </row>
    <row r="238" spans="2:260" s="12" customFormat="1" ht="65.099999999999994" customHeight="1" x14ac:dyDescent="0.25">
      <c r="B238" s="3"/>
      <c r="C238" s="19" t="s">
        <v>324</v>
      </c>
      <c r="D238" s="17" t="s">
        <v>325</v>
      </c>
      <c r="E238" s="17">
        <v>0</v>
      </c>
      <c r="F238" s="14">
        <v>59.5</v>
      </c>
      <c r="G238" s="14">
        <v>54.8</v>
      </c>
      <c r="H238" s="14">
        <v>50.11</v>
      </c>
      <c r="I238" s="14"/>
      <c r="J238" s="14">
        <v>60.22</v>
      </c>
      <c r="K238" s="14">
        <v>69.599999999999994</v>
      </c>
      <c r="L238" s="14">
        <v>84.78</v>
      </c>
      <c r="M238" s="54"/>
      <c r="N238" s="14">
        <v>43.287566339000001</v>
      </c>
      <c r="O238" s="31">
        <v>10.418174227</v>
      </c>
      <c r="P238" s="31" t="s">
        <v>13</v>
      </c>
      <c r="Q238" s="17" t="s">
        <v>13</v>
      </c>
      <c r="R238" s="38" t="s">
        <v>772</v>
      </c>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c r="IZ238" s="11"/>
    </row>
    <row r="239" spans="2:260" s="12" customFormat="1" ht="65.099999999999994" customHeight="1" x14ac:dyDescent="0.25">
      <c r="B239" s="3"/>
      <c r="C239" s="9" t="s">
        <v>326</v>
      </c>
      <c r="D239" s="16" t="s">
        <v>356</v>
      </c>
      <c r="E239" s="16">
        <v>3</v>
      </c>
      <c r="F239" s="15">
        <v>7.75</v>
      </c>
      <c r="G239" s="15">
        <v>6.25</v>
      </c>
      <c r="H239" s="15">
        <v>4.76</v>
      </c>
      <c r="I239" s="14"/>
      <c r="J239" s="15">
        <v>7.98</v>
      </c>
      <c r="K239" s="15">
        <v>10.96</v>
      </c>
      <c r="L239" s="15">
        <v>15.79</v>
      </c>
      <c r="M239" s="54"/>
      <c r="N239" s="15">
        <v>26.016509697</v>
      </c>
      <c r="O239" s="15">
        <v>6.6661132273000003</v>
      </c>
      <c r="P239" s="15" t="s">
        <v>16</v>
      </c>
      <c r="Q239" s="16" t="s">
        <v>13</v>
      </c>
      <c r="R239" s="37" t="s">
        <v>773</v>
      </c>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c r="IZ239" s="11"/>
    </row>
    <row r="240" spans="2:260" s="12" customFormat="1" ht="65.099999999999994" customHeight="1" x14ac:dyDescent="0.25">
      <c r="B240" s="3"/>
      <c r="C240" s="19" t="s">
        <v>326</v>
      </c>
      <c r="D240" s="17" t="s">
        <v>327</v>
      </c>
      <c r="E240" s="17">
        <v>5</v>
      </c>
      <c r="F240" s="14">
        <v>8.5500000000000007</v>
      </c>
      <c r="G240" s="14">
        <v>6.66</v>
      </c>
      <c r="H240" s="14">
        <v>4.78</v>
      </c>
      <c r="I240" s="14"/>
      <c r="J240" s="14">
        <v>8.83</v>
      </c>
      <c r="K240" s="14">
        <v>12.59</v>
      </c>
      <c r="L240" s="14">
        <v>18.690000000000001</v>
      </c>
      <c r="M240" s="54"/>
      <c r="N240" s="14">
        <v>23.826991396</v>
      </c>
      <c r="O240" s="31">
        <v>175.01539373</v>
      </c>
      <c r="P240" s="31" t="s">
        <v>16</v>
      </c>
      <c r="Q240" s="17" t="s">
        <v>13</v>
      </c>
      <c r="R240" s="38" t="s">
        <v>774</v>
      </c>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c r="IZ240" s="11"/>
    </row>
    <row r="241" spans="2:260" s="12" customFormat="1" ht="65.099999999999994" customHeight="1" x14ac:dyDescent="0.25">
      <c r="B241" s="3"/>
      <c r="C241" s="9" t="s">
        <v>328</v>
      </c>
      <c r="D241" s="16" t="s">
        <v>329</v>
      </c>
      <c r="E241" s="16">
        <v>3</v>
      </c>
      <c r="F241" s="15">
        <v>77.16</v>
      </c>
      <c r="G241" s="15">
        <v>72.13</v>
      </c>
      <c r="H241" s="15">
        <v>67.099999999999994</v>
      </c>
      <c r="I241" s="14"/>
      <c r="J241" s="15">
        <v>78.86</v>
      </c>
      <c r="K241" s="15">
        <v>88.91</v>
      </c>
      <c r="L241" s="15">
        <v>105.18</v>
      </c>
      <c r="M241" s="54"/>
      <c r="N241" s="15">
        <v>35.494264583000003</v>
      </c>
      <c r="O241" s="15">
        <v>1396.1589068000001</v>
      </c>
      <c r="P241" s="15" t="s">
        <v>16</v>
      </c>
      <c r="Q241" s="16" t="s">
        <v>13</v>
      </c>
      <c r="R241" s="37" t="s">
        <v>775</v>
      </c>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c r="IZ241" s="11"/>
    </row>
    <row r="242" spans="2:260" s="12" customFormat="1" ht="65.099999999999994" customHeight="1" x14ac:dyDescent="0.25">
      <c r="B242" s="3"/>
      <c r="C242" s="19" t="s">
        <v>330</v>
      </c>
      <c r="D242" s="17" t="s">
        <v>331</v>
      </c>
      <c r="E242" s="17">
        <v>0</v>
      </c>
      <c r="F242" s="14">
        <v>17.12</v>
      </c>
      <c r="G242" s="14">
        <v>15.2</v>
      </c>
      <c r="H242" s="14">
        <v>13.29</v>
      </c>
      <c r="I242" s="14"/>
      <c r="J242" s="14">
        <v>17.41</v>
      </c>
      <c r="K242" s="14">
        <v>21.23</v>
      </c>
      <c r="L242" s="14">
        <v>27.42</v>
      </c>
      <c r="M242" s="54"/>
      <c r="N242" s="14">
        <v>44.609000954000003</v>
      </c>
      <c r="O242" s="31">
        <v>6.9506708636000001</v>
      </c>
      <c r="P242" s="31" t="s">
        <v>13</v>
      </c>
      <c r="Q242" s="17" t="s">
        <v>13</v>
      </c>
      <c r="R242" s="38" t="s">
        <v>776</v>
      </c>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c r="IZ242" s="11"/>
    </row>
    <row r="243" spans="2:260" s="12" customFormat="1" ht="65.099999999999994" customHeight="1" x14ac:dyDescent="0.25">
      <c r="B243" s="3"/>
      <c r="C243" s="9" t="s">
        <v>332</v>
      </c>
      <c r="D243" s="16" t="s">
        <v>333</v>
      </c>
      <c r="E243" s="16">
        <v>0</v>
      </c>
      <c r="F243" s="15">
        <v>2.74</v>
      </c>
      <c r="G243" s="15">
        <v>2.04</v>
      </c>
      <c r="H243" s="15">
        <v>1.35</v>
      </c>
      <c r="I243" s="14"/>
      <c r="J243" s="15">
        <v>2.81</v>
      </c>
      <c r="K243" s="15">
        <v>4.1900000000000004</v>
      </c>
      <c r="L243" s="15">
        <v>6.43</v>
      </c>
      <c r="M243" s="54"/>
      <c r="N243" s="15">
        <v>37.651835128000002</v>
      </c>
      <c r="O243" s="15">
        <v>36.263189545000003</v>
      </c>
      <c r="P243" s="15" t="s">
        <v>13</v>
      </c>
      <c r="Q243" s="16" t="s">
        <v>13</v>
      </c>
      <c r="R243" s="37" t="s">
        <v>777</v>
      </c>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c r="IZ243" s="11"/>
    </row>
    <row r="244" spans="2:260" s="12" customFormat="1" ht="65.099999999999994" customHeight="1" x14ac:dyDescent="0.25">
      <c r="B244" s="3"/>
      <c r="C244" s="19" t="s">
        <v>334</v>
      </c>
      <c r="D244" s="17" t="s">
        <v>335</v>
      </c>
      <c r="E244" s="17">
        <v>7</v>
      </c>
      <c r="F244" s="14">
        <v>29.01</v>
      </c>
      <c r="G244" s="14">
        <v>26.99</v>
      </c>
      <c r="H244" s="14">
        <v>24.98</v>
      </c>
      <c r="I244" s="14"/>
      <c r="J244" s="14">
        <v>33.65</v>
      </c>
      <c r="K244" s="14">
        <v>37.67</v>
      </c>
      <c r="L244" s="14">
        <v>44.19</v>
      </c>
      <c r="M244" s="54"/>
      <c r="N244" s="14">
        <v>50.488999874000001</v>
      </c>
      <c r="O244" s="31">
        <v>270.93196267999997</v>
      </c>
      <c r="P244" s="31" t="s">
        <v>16</v>
      </c>
      <c r="Q244" s="17" t="s">
        <v>16</v>
      </c>
      <c r="R244" s="38" t="s">
        <v>778</v>
      </c>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c r="IZ244" s="11"/>
    </row>
    <row r="245" spans="2:260" s="12" customFormat="1" ht="65.099999999999994" customHeight="1" x14ac:dyDescent="0.25">
      <c r="B245" s="3"/>
      <c r="C245" s="9" t="s">
        <v>501</v>
      </c>
      <c r="D245" s="16" t="s">
        <v>502</v>
      </c>
      <c r="E245" s="16">
        <v>10</v>
      </c>
      <c r="F245" s="15">
        <v>85.02</v>
      </c>
      <c r="G245" s="15">
        <v>81.47</v>
      </c>
      <c r="H245" s="15">
        <v>77.930000000000007</v>
      </c>
      <c r="I245" s="14"/>
      <c r="J245" s="15">
        <v>87.08</v>
      </c>
      <c r="K245" s="15">
        <v>94.16</v>
      </c>
      <c r="L245" s="15">
        <v>105.63</v>
      </c>
      <c r="M245" s="54"/>
      <c r="N245" s="15">
        <v>69.262873901000006</v>
      </c>
      <c r="O245" s="15">
        <v>1.2051546918</v>
      </c>
      <c r="P245" s="15" t="s">
        <v>16</v>
      </c>
      <c r="Q245" s="16" t="s">
        <v>16</v>
      </c>
      <c r="R245" s="37" t="s">
        <v>779</v>
      </c>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c r="IZ245" s="11"/>
    </row>
    <row r="246" spans="2:260" s="12" customFormat="1" ht="65.099999999999994" customHeight="1" x14ac:dyDescent="0.25">
      <c r="B246" s="3"/>
      <c r="C246" s="19" t="s">
        <v>336</v>
      </c>
      <c r="D246" s="17" t="s">
        <v>337</v>
      </c>
      <c r="E246" s="17">
        <v>4</v>
      </c>
      <c r="F246" s="14">
        <v>13.14</v>
      </c>
      <c r="G246" s="14">
        <v>11.97</v>
      </c>
      <c r="H246" s="14">
        <v>10.8</v>
      </c>
      <c r="I246" s="14"/>
      <c r="J246" s="14">
        <v>15.78</v>
      </c>
      <c r="K246" s="14">
        <v>18.11</v>
      </c>
      <c r="L246" s="14">
        <v>21.89</v>
      </c>
      <c r="M246" s="54"/>
      <c r="N246" s="14">
        <v>51.535802042999997</v>
      </c>
      <c r="O246" s="31">
        <v>9.1432276364000007</v>
      </c>
      <c r="P246" s="31" t="s">
        <v>13</v>
      </c>
      <c r="Q246" s="17" t="s">
        <v>16</v>
      </c>
      <c r="R246" s="38" t="s">
        <v>780</v>
      </c>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c r="IZ246" s="11"/>
    </row>
    <row r="247" spans="2:260" s="12" customFormat="1" ht="65.099999999999994" customHeight="1" x14ac:dyDescent="0.25">
      <c r="B247" s="3"/>
      <c r="C247" s="9" t="s">
        <v>338</v>
      </c>
      <c r="D247" s="16" t="s">
        <v>339</v>
      </c>
      <c r="E247" s="16">
        <v>7</v>
      </c>
      <c r="F247" s="15">
        <v>21.69</v>
      </c>
      <c r="G247" s="15">
        <v>17.79</v>
      </c>
      <c r="H247" s="15">
        <v>13.89</v>
      </c>
      <c r="I247" s="14"/>
      <c r="J247" s="15">
        <v>32.659999999999997</v>
      </c>
      <c r="K247" s="15">
        <v>40.450000000000003</v>
      </c>
      <c r="L247" s="15">
        <v>53.07</v>
      </c>
      <c r="M247" s="54"/>
      <c r="N247" s="15">
        <v>66.090815496999994</v>
      </c>
      <c r="O247" s="15">
        <v>63.103461091</v>
      </c>
      <c r="P247" s="15" t="s">
        <v>13</v>
      </c>
      <c r="Q247" s="16" t="s">
        <v>16</v>
      </c>
      <c r="R247" s="37" t="s">
        <v>781</v>
      </c>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c r="IZ247" s="11"/>
    </row>
    <row r="248" spans="2:260" s="12" customFormat="1" ht="65.099999999999994" customHeight="1" x14ac:dyDescent="0.25">
      <c r="B248" s="3"/>
      <c r="C248" s="19" t="s">
        <v>450</v>
      </c>
      <c r="D248" s="17" t="s">
        <v>451</v>
      </c>
      <c r="E248" s="17">
        <v>0</v>
      </c>
      <c r="F248" s="14">
        <v>1.19</v>
      </c>
      <c r="G248" s="14">
        <v>0.96</v>
      </c>
      <c r="H248" s="14">
        <v>0.74</v>
      </c>
      <c r="I248" s="14"/>
      <c r="J248" s="14">
        <v>1.23</v>
      </c>
      <c r="K248" s="14">
        <v>1.67</v>
      </c>
      <c r="L248" s="14">
        <v>2.39</v>
      </c>
      <c r="M248" s="54"/>
      <c r="N248" s="14">
        <v>40.975260349999999</v>
      </c>
      <c r="O248" s="31">
        <v>1.7376487727000001</v>
      </c>
      <c r="P248" s="31" t="s">
        <v>13</v>
      </c>
      <c r="Q248" s="17" t="s">
        <v>13</v>
      </c>
      <c r="R248" s="38" t="s">
        <v>782</v>
      </c>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c r="IZ248" s="11"/>
    </row>
    <row r="249" spans="2:260" s="12" customFormat="1" ht="65.099999999999994" customHeight="1" x14ac:dyDescent="0.25">
      <c r="B249" s="3"/>
      <c r="C249" s="9" t="s">
        <v>340</v>
      </c>
      <c r="D249" s="16" t="s">
        <v>341</v>
      </c>
      <c r="E249" s="16">
        <v>2</v>
      </c>
      <c r="F249" s="15">
        <v>14.37</v>
      </c>
      <c r="G249" s="15">
        <v>12.65</v>
      </c>
      <c r="H249" s="15">
        <v>10.94</v>
      </c>
      <c r="I249" s="14"/>
      <c r="J249" s="15">
        <v>14.64</v>
      </c>
      <c r="K249" s="15">
        <v>18.059999999999999</v>
      </c>
      <c r="L249" s="15">
        <v>23.6</v>
      </c>
      <c r="M249" s="54"/>
      <c r="N249" s="15">
        <v>43.421072326000001</v>
      </c>
      <c r="O249" s="15">
        <v>15.178803454000001</v>
      </c>
      <c r="P249" s="15" t="s">
        <v>13</v>
      </c>
      <c r="Q249" s="16" t="s">
        <v>13</v>
      </c>
      <c r="R249" s="37" t="s">
        <v>783</v>
      </c>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c r="IZ249" s="11"/>
    </row>
    <row r="250" spans="2:260" s="12" customFormat="1" ht="65.099999999999994" customHeight="1" x14ac:dyDescent="0.25">
      <c r="B250" s="3"/>
      <c r="C250" s="19" t="s">
        <v>342</v>
      </c>
      <c r="D250" s="17" t="s">
        <v>343</v>
      </c>
      <c r="E250" s="17">
        <v>10</v>
      </c>
      <c r="F250" s="14">
        <v>45.38</v>
      </c>
      <c r="G250" s="14">
        <v>41.49</v>
      </c>
      <c r="H250" s="14">
        <v>37.61</v>
      </c>
      <c r="I250" s="14"/>
      <c r="J250" s="14">
        <v>53.75</v>
      </c>
      <c r="K250" s="14">
        <v>61.51</v>
      </c>
      <c r="L250" s="14">
        <v>74.069999999999993</v>
      </c>
      <c r="M250" s="54"/>
      <c r="N250" s="14">
        <v>72.776600178999999</v>
      </c>
      <c r="O250" s="31">
        <v>377.37285635999996</v>
      </c>
      <c r="P250" s="31" t="s">
        <v>16</v>
      </c>
      <c r="Q250" s="17" t="s">
        <v>16</v>
      </c>
      <c r="R250" s="38" t="s">
        <v>784</v>
      </c>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c r="IZ250" s="11"/>
    </row>
    <row r="251" spans="2:260" s="12" customFormat="1" ht="65.099999999999994" customHeight="1" x14ac:dyDescent="0.25">
      <c r="B251" s="3"/>
      <c r="C251" s="9" t="s">
        <v>503</v>
      </c>
      <c r="D251" s="16" t="s">
        <v>504</v>
      </c>
      <c r="E251" s="16">
        <v>7</v>
      </c>
      <c r="F251" s="15">
        <v>3194</v>
      </c>
      <c r="G251" s="15">
        <v>2303.2399999999998</v>
      </c>
      <c r="H251" s="15">
        <v>1412.48</v>
      </c>
      <c r="I251" s="14"/>
      <c r="J251" s="15">
        <v>4120</v>
      </c>
      <c r="K251" s="15">
        <v>5901.51</v>
      </c>
      <c r="L251" s="15">
        <v>8784.2199999999993</v>
      </c>
      <c r="M251" s="54"/>
      <c r="N251" s="15">
        <v>53.138426154999998</v>
      </c>
      <c r="O251" s="15">
        <v>3.7763903645000001</v>
      </c>
      <c r="P251" s="15" t="s">
        <v>16</v>
      </c>
      <c r="Q251" s="16" t="s">
        <v>16</v>
      </c>
      <c r="R251" s="37" t="s">
        <v>785</v>
      </c>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c r="IZ251" s="11"/>
    </row>
    <row r="252" spans="2:260" s="12" customFormat="1" ht="65.099999999999994" customHeight="1" x14ac:dyDescent="0.25">
      <c r="B252" s="3"/>
      <c r="C252" s="19" t="s">
        <v>344</v>
      </c>
      <c r="D252" s="17" t="s">
        <v>345</v>
      </c>
      <c r="E252" s="17">
        <v>4</v>
      </c>
      <c r="F252" s="14">
        <v>7.67</v>
      </c>
      <c r="G252" s="14">
        <v>7.01</v>
      </c>
      <c r="H252" s="14">
        <v>6.35</v>
      </c>
      <c r="I252" s="14"/>
      <c r="J252" s="14">
        <v>9.4499999999999993</v>
      </c>
      <c r="K252" s="14">
        <v>10.76</v>
      </c>
      <c r="L252" s="14">
        <v>12.88</v>
      </c>
      <c r="M252" s="54"/>
      <c r="N252" s="14">
        <v>50.614132372999997</v>
      </c>
      <c r="O252" s="31">
        <v>3.1027907727000001</v>
      </c>
      <c r="P252" s="31" t="s">
        <v>13</v>
      </c>
      <c r="Q252" s="17" t="s">
        <v>16</v>
      </c>
      <c r="R252" s="38" t="s">
        <v>786</v>
      </c>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c r="IZ252" s="11"/>
    </row>
    <row r="253" spans="2:260" s="12" customFormat="1" ht="65.099999999999994" customHeight="1" x14ac:dyDescent="0.25">
      <c r="B253" s="3"/>
      <c r="C253" s="9" t="s">
        <v>346</v>
      </c>
      <c r="D253" s="16" t="s">
        <v>347</v>
      </c>
      <c r="E253" s="16">
        <v>6</v>
      </c>
      <c r="F253" s="15" t="s">
        <v>29</v>
      </c>
      <c r="G253" s="15" t="s">
        <v>29</v>
      </c>
      <c r="H253" s="15" t="s">
        <v>29</v>
      </c>
      <c r="I253" s="14"/>
      <c r="J253" s="15" t="s">
        <v>29</v>
      </c>
      <c r="K253" s="15" t="s">
        <v>29</v>
      </c>
      <c r="L253" s="15" t="s">
        <v>29</v>
      </c>
      <c r="M253" s="54"/>
      <c r="N253" s="15" t="s">
        <v>29</v>
      </c>
      <c r="O253" s="15" t="s">
        <v>29</v>
      </c>
      <c r="P253" s="15" t="s">
        <v>29</v>
      </c>
      <c r="Q253" s="16" t="s">
        <v>29</v>
      </c>
      <c r="R253" s="37" t="s">
        <v>30</v>
      </c>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c r="IZ253" s="11"/>
    </row>
    <row r="254" spans="2:260" s="12" customFormat="1" ht="65.099999999999994" customHeight="1" x14ac:dyDescent="0.25">
      <c r="B254" s="3"/>
      <c r="C254" s="19" t="s">
        <v>348</v>
      </c>
      <c r="D254" s="17" t="s">
        <v>349</v>
      </c>
      <c r="E254" s="17">
        <v>3</v>
      </c>
      <c r="F254" s="14">
        <v>8.4</v>
      </c>
      <c r="G254" s="14">
        <v>6.41</v>
      </c>
      <c r="H254" s="14">
        <v>4.42</v>
      </c>
      <c r="I254" s="14"/>
      <c r="J254" s="14">
        <v>8.83</v>
      </c>
      <c r="K254" s="14">
        <v>12.8</v>
      </c>
      <c r="L254" s="14">
        <v>19.23</v>
      </c>
      <c r="M254" s="54"/>
      <c r="N254" s="14">
        <v>50.200169314</v>
      </c>
      <c r="O254" s="31">
        <v>33.858043591000005</v>
      </c>
      <c r="P254" s="31" t="s">
        <v>13</v>
      </c>
      <c r="Q254" s="17" t="s">
        <v>13</v>
      </c>
      <c r="R254" s="38" t="s">
        <v>787</v>
      </c>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c r="IZ254" s="11"/>
    </row>
    <row r="255" spans="2:260" s="12" customFormat="1" ht="65.099999999999994" customHeight="1" x14ac:dyDescent="0.25">
      <c r="B255" s="3"/>
      <c r="C255" s="9" t="s">
        <v>788</v>
      </c>
      <c r="D255" s="16" t="s">
        <v>789</v>
      </c>
      <c r="E255" s="16">
        <v>0</v>
      </c>
      <c r="F255" s="15">
        <v>98.7</v>
      </c>
      <c r="G255" s="15">
        <v>87.72</v>
      </c>
      <c r="H255" s="15">
        <v>76.739999999999995</v>
      </c>
      <c r="I255" s="14"/>
      <c r="J255" s="15">
        <v>99.75</v>
      </c>
      <c r="K255" s="15">
        <v>121.7</v>
      </c>
      <c r="L255" s="15">
        <v>157.22999999999999</v>
      </c>
      <c r="M255" s="54"/>
      <c r="N255" s="15">
        <v>29.755318943999999</v>
      </c>
      <c r="O255" s="15">
        <v>3.5570259159000002</v>
      </c>
      <c r="P255" s="15" t="s">
        <v>13</v>
      </c>
      <c r="Q255" s="16" t="s">
        <v>13</v>
      </c>
      <c r="R255" s="37" t="s">
        <v>790</v>
      </c>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c r="IZ255" s="11"/>
    </row>
    <row r="256" spans="2:260" s="12" customFormat="1" ht="65.099999999999994" customHeight="1" x14ac:dyDescent="0.25">
      <c r="B256" s="3"/>
      <c r="C256" s="19" t="s">
        <v>412</v>
      </c>
      <c r="D256" s="17" t="s">
        <v>413</v>
      </c>
      <c r="E256" s="17">
        <v>7</v>
      </c>
      <c r="F256" s="14">
        <v>10.199999999999999</v>
      </c>
      <c r="G256" s="14">
        <v>9.93</v>
      </c>
      <c r="H256" s="14">
        <v>9.66</v>
      </c>
      <c r="I256" s="14"/>
      <c r="J256" s="14">
        <v>10.41</v>
      </c>
      <c r="K256" s="14">
        <v>10.94</v>
      </c>
      <c r="L256" s="14">
        <v>11.81</v>
      </c>
      <c r="M256" s="54"/>
      <c r="N256" s="14">
        <v>66.047216031999994</v>
      </c>
      <c r="O256" s="31">
        <v>1.8256025109</v>
      </c>
      <c r="P256" s="31" t="s">
        <v>16</v>
      </c>
      <c r="Q256" s="17" t="s">
        <v>16</v>
      </c>
      <c r="R256" s="38" t="s">
        <v>791</v>
      </c>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c r="IZ256" s="11"/>
    </row>
    <row r="257" spans="2:260" s="12" customFormat="1" ht="65.099999999999994" customHeight="1" x14ac:dyDescent="0.25">
      <c r="B257" s="3"/>
      <c r="C257" s="9" t="s">
        <v>452</v>
      </c>
      <c r="D257" s="16" t="s">
        <v>453</v>
      </c>
      <c r="E257" s="16">
        <v>4</v>
      </c>
      <c r="F257" s="15">
        <v>89.24</v>
      </c>
      <c r="G257" s="15">
        <v>84.04</v>
      </c>
      <c r="H257" s="15">
        <v>78.849999999999994</v>
      </c>
      <c r="I257" s="14"/>
      <c r="J257" s="15">
        <v>90</v>
      </c>
      <c r="K257" s="15">
        <v>100.38</v>
      </c>
      <c r="L257" s="15">
        <v>117.18</v>
      </c>
      <c r="M257" s="54"/>
      <c r="N257" s="15">
        <v>47.899607920999998</v>
      </c>
      <c r="O257" s="15">
        <v>18.000125660999998</v>
      </c>
      <c r="P257" s="15" t="s">
        <v>16</v>
      </c>
      <c r="Q257" s="16" t="s">
        <v>13</v>
      </c>
      <c r="R257" s="37" t="s">
        <v>792</v>
      </c>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c r="IZ257" s="11"/>
    </row>
    <row r="258" spans="2:260" s="12" customFormat="1" ht="65.099999999999994" customHeight="1" x14ac:dyDescent="0.25">
      <c r="B258" s="3"/>
      <c r="C258" s="19" t="s">
        <v>793</v>
      </c>
      <c r="D258" s="17" t="s">
        <v>794</v>
      </c>
      <c r="E258" s="17">
        <v>0</v>
      </c>
      <c r="F258" s="14">
        <v>98.8</v>
      </c>
      <c r="G258" s="14">
        <v>88.26</v>
      </c>
      <c r="H258" s="14">
        <v>77.72</v>
      </c>
      <c r="I258" s="14"/>
      <c r="J258" s="14">
        <v>101.94</v>
      </c>
      <c r="K258" s="14">
        <v>123.01</v>
      </c>
      <c r="L258" s="14">
        <v>157.11000000000001</v>
      </c>
      <c r="M258" s="54"/>
      <c r="N258" s="14">
        <v>25.276213394999999</v>
      </c>
      <c r="O258" s="31">
        <v>2.2809393509000002</v>
      </c>
      <c r="P258" s="31" t="s">
        <v>13</v>
      </c>
      <c r="Q258" s="17" t="s">
        <v>13</v>
      </c>
      <c r="R258" s="38" t="s">
        <v>795</v>
      </c>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c r="IZ258" s="11"/>
    </row>
    <row r="259" spans="2:260" s="12" customFormat="1" ht="65.099999999999994" customHeight="1" x14ac:dyDescent="0.25">
      <c r="B259" s="3"/>
      <c r="C259" s="9" t="s">
        <v>796</v>
      </c>
      <c r="D259" s="16" t="s">
        <v>797</v>
      </c>
      <c r="E259" s="16">
        <v>4</v>
      </c>
      <c r="F259" s="15">
        <v>173.87</v>
      </c>
      <c r="G259" s="15">
        <v>163.93</v>
      </c>
      <c r="H259" s="15">
        <v>154</v>
      </c>
      <c r="I259" s="14"/>
      <c r="J259" s="15">
        <v>175.41</v>
      </c>
      <c r="K259" s="15">
        <v>195.27</v>
      </c>
      <c r="L259" s="15">
        <v>227.42</v>
      </c>
      <c r="M259" s="54"/>
      <c r="N259" s="15">
        <v>46.493961718999998</v>
      </c>
      <c r="O259" s="15">
        <v>7.0565033423000001</v>
      </c>
      <c r="P259" s="15" t="s">
        <v>16</v>
      </c>
      <c r="Q259" s="16" t="s">
        <v>13</v>
      </c>
      <c r="R259" s="37" t="s">
        <v>798</v>
      </c>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c r="IZ259" s="11"/>
    </row>
    <row r="260" spans="2:260" s="12" customFormat="1" ht="65.099999999999994" customHeight="1" x14ac:dyDescent="0.25">
      <c r="B260" s="3"/>
      <c r="C260" s="19" t="s">
        <v>505</v>
      </c>
      <c r="D260" s="17" t="s">
        <v>506</v>
      </c>
      <c r="E260" s="17">
        <v>0</v>
      </c>
      <c r="F260" s="14">
        <v>36.93</v>
      </c>
      <c r="G260" s="14">
        <v>33.58</v>
      </c>
      <c r="H260" s="14">
        <v>30.23</v>
      </c>
      <c r="I260" s="14"/>
      <c r="J260" s="14">
        <v>38.700000000000003</v>
      </c>
      <c r="K260" s="14">
        <v>45.39</v>
      </c>
      <c r="L260" s="14">
        <v>56.24</v>
      </c>
      <c r="M260" s="54"/>
      <c r="N260" s="14">
        <v>30.208889542000001</v>
      </c>
      <c r="O260" s="31">
        <v>4.5181892785999995</v>
      </c>
      <c r="P260" s="31" t="s">
        <v>13</v>
      </c>
      <c r="Q260" s="17" t="s">
        <v>13</v>
      </c>
      <c r="R260" s="38" t="s">
        <v>799</v>
      </c>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c r="IZ260" s="11"/>
    </row>
    <row r="261" spans="2:260" s="12" customFormat="1" ht="65.099999999999994" customHeight="1" x14ac:dyDescent="0.25">
      <c r="B261" s="3"/>
      <c r="C261" s="9" t="s">
        <v>414</v>
      </c>
      <c r="D261" s="16" t="s">
        <v>415</v>
      </c>
      <c r="E261" s="16">
        <v>10</v>
      </c>
      <c r="F261" s="15">
        <v>106.9</v>
      </c>
      <c r="G261" s="15">
        <v>103.1</v>
      </c>
      <c r="H261" s="15">
        <v>99.31</v>
      </c>
      <c r="I261" s="14"/>
      <c r="J261" s="15">
        <v>108.68</v>
      </c>
      <c r="K261" s="15">
        <v>116.26</v>
      </c>
      <c r="L261" s="15">
        <v>128.54</v>
      </c>
      <c r="M261" s="54"/>
      <c r="N261" s="15">
        <v>55.568363091999998</v>
      </c>
      <c r="O261" s="15">
        <v>2.7879583818000002</v>
      </c>
      <c r="P261" s="15" t="s">
        <v>16</v>
      </c>
      <c r="Q261" s="16" t="s">
        <v>16</v>
      </c>
      <c r="R261" s="37" t="s">
        <v>800</v>
      </c>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c r="IZ261" s="11"/>
    </row>
    <row r="262" spans="2:260" s="12" customFormat="1" ht="65.099999999999994" customHeight="1" x14ac:dyDescent="0.25">
      <c r="B262" s="3"/>
      <c r="C262" s="19" t="s">
        <v>507</v>
      </c>
      <c r="D262" s="17" t="s">
        <v>508</v>
      </c>
      <c r="E262" s="17">
        <v>0</v>
      </c>
      <c r="F262" s="14">
        <v>76.5</v>
      </c>
      <c r="G262" s="14">
        <v>63.77</v>
      </c>
      <c r="H262" s="14">
        <v>51.04</v>
      </c>
      <c r="I262" s="14"/>
      <c r="J262" s="14">
        <v>84</v>
      </c>
      <c r="K262" s="14">
        <v>109.45</v>
      </c>
      <c r="L262" s="14">
        <v>150.63999999999999</v>
      </c>
      <c r="M262" s="54"/>
      <c r="N262" s="14">
        <v>31.203969561000001</v>
      </c>
      <c r="O262" s="31">
        <v>1.2379683032</v>
      </c>
      <c r="P262" s="31" t="s">
        <v>13</v>
      </c>
      <c r="Q262" s="17" t="s">
        <v>13</v>
      </c>
      <c r="R262" s="38" t="s">
        <v>801</v>
      </c>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c r="IZ262" s="11"/>
    </row>
    <row r="263" spans="2:260" s="12" customFormat="1" ht="65.099999999999994" customHeight="1" x14ac:dyDescent="0.25">
      <c r="B263" s="3"/>
      <c r="C263" s="9" t="s">
        <v>395</v>
      </c>
      <c r="D263" s="16" t="s">
        <v>396</v>
      </c>
      <c r="E263" s="16">
        <v>4</v>
      </c>
      <c r="F263" s="15">
        <v>97.15</v>
      </c>
      <c r="G263" s="15">
        <v>91.76</v>
      </c>
      <c r="H263" s="15">
        <v>86.37</v>
      </c>
      <c r="I263" s="14"/>
      <c r="J263" s="15">
        <v>100</v>
      </c>
      <c r="K263" s="15">
        <v>110.77</v>
      </c>
      <c r="L263" s="15">
        <v>128.19999999999999</v>
      </c>
      <c r="M263" s="54"/>
      <c r="N263" s="15">
        <v>49.409142500000002</v>
      </c>
      <c r="O263" s="15">
        <v>1.8816447464000001</v>
      </c>
      <c r="P263" s="15" t="s">
        <v>16</v>
      </c>
      <c r="Q263" s="16" t="s">
        <v>13</v>
      </c>
      <c r="R263" s="37" t="s">
        <v>802</v>
      </c>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c r="IZ263" s="11"/>
    </row>
    <row r="264" spans="2:260" s="12" customFormat="1" ht="65.099999999999994" customHeight="1" x14ac:dyDescent="0.25">
      <c r="B264" s="3"/>
      <c r="C264" s="19" t="s">
        <v>509</v>
      </c>
      <c r="D264" s="17" t="s">
        <v>510</v>
      </c>
      <c r="E264" s="17">
        <v>3</v>
      </c>
      <c r="F264" s="14">
        <v>38.909999999999997</v>
      </c>
      <c r="G264" s="14">
        <v>34.68</v>
      </c>
      <c r="H264" s="14">
        <v>30.46</v>
      </c>
      <c r="I264" s="14"/>
      <c r="J264" s="14">
        <v>40.99</v>
      </c>
      <c r="K264" s="14">
        <v>49.43</v>
      </c>
      <c r="L264" s="14">
        <v>63.09</v>
      </c>
      <c r="M264" s="54"/>
      <c r="N264" s="14">
        <v>31.305087780000001</v>
      </c>
      <c r="O264" s="31">
        <v>2.4974253268000002</v>
      </c>
      <c r="P264" s="31" t="s">
        <v>16</v>
      </c>
      <c r="Q264" s="17" t="s">
        <v>13</v>
      </c>
      <c r="R264" s="38" t="s">
        <v>803</v>
      </c>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c r="IZ264" s="11"/>
    </row>
    <row r="265" spans="2:260" s="12" customFormat="1" ht="65.099999999999994" customHeight="1" x14ac:dyDescent="0.25">
      <c r="B265" s="3"/>
      <c r="C265" s="9" t="s">
        <v>511</v>
      </c>
      <c r="D265" s="16" t="s">
        <v>512</v>
      </c>
      <c r="E265" s="16">
        <v>0</v>
      </c>
      <c r="F265" s="15">
        <v>38.700000000000003</v>
      </c>
      <c r="G265" s="15">
        <v>30.93</v>
      </c>
      <c r="H265" s="15">
        <v>23.17</v>
      </c>
      <c r="I265" s="14"/>
      <c r="J265" s="15">
        <v>40</v>
      </c>
      <c r="K265" s="15">
        <v>55.52</v>
      </c>
      <c r="L265" s="15">
        <v>80.64</v>
      </c>
      <c r="M265" s="54"/>
      <c r="N265" s="15">
        <v>34.29076955</v>
      </c>
      <c r="O265" s="15">
        <v>1.14282818</v>
      </c>
      <c r="P265" s="15" t="s">
        <v>13</v>
      </c>
      <c r="Q265" s="16" t="s">
        <v>13</v>
      </c>
      <c r="R265" s="37" t="s">
        <v>804</v>
      </c>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c r="IZ265" s="11"/>
    </row>
    <row r="266" spans="2:260" s="12" customFormat="1" ht="65.099999999999994" customHeight="1" x14ac:dyDescent="0.25">
      <c r="B266" s="3"/>
      <c r="C266" s="19" t="s">
        <v>376</v>
      </c>
      <c r="D266" s="17" t="s">
        <v>350</v>
      </c>
      <c r="E266" s="17">
        <v>0</v>
      </c>
      <c r="F266" s="14">
        <v>69.48</v>
      </c>
      <c r="G266" s="14">
        <v>62.28</v>
      </c>
      <c r="H266" s="14">
        <v>55.08</v>
      </c>
      <c r="I266" s="14"/>
      <c r="J266" s="14">
        <v>73.95</v>
      </c>
      <c r="K266" s="14">
        <v>88.34</v>
      </c>
      <c r="L266" s="14">
        <v>111.64</v>
      </c>
      <c r="M266" s="54"/>
      <c r="N266" s="14">
        <v>30.078136122</v>
      </c>
      <c r="O266" s="31">
        <v>11.399640385000001</v>
      </c>
      <c r="P266" s="31" t="s">
        <v>13</v>
      </c>
      <c r="Q266" s="17" t="s">
        <v>13</v>
      </c>
      <c r="R266" s="38" t="s">
        <v>805</v>
      </c>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c r="IZ266" s="11"/>
    </row>
    <row r="267" spans="2:260" s="12" customFormat="1" ht="65.099999999999994" customHeight="1" x14ac:dyDescent="0.25">
      <c r="B267" s="3"/>
      <c r="C267" s="9" t="s">
        <v>377</v>
      </c>
      <c r="D267" s="16" t="s">
        <v>351</v>
      </c>
      <c r="E267" s="16">
        <v>0</v>
      </c>
      <c r="F267" s="15">
        <v>23.4</v>
      </c>
      <c r="G267" s="15">
        <v>19.53</v>
      </c>
      <c r="H267" s="15">
        <v>15.66</v>
      </c>
      <c r="I267" s="14"/>
      <c r="J267" s="15">
        <v>25.04</v>
      </c>
      <c r="K267" s="15">
        <v>32.770000000000003</v>
      </c>
      <c r="L267" s="15">
        <v>45.28</v>
      </c>
      <c r="M267" s="54"/>
      <c r="N267" s="15">
        <v>32.657789264000002</v>
      </c>
      <c r="O267" s="15">
        <v>6.4853049845999999</v>
      </c>
      <c r="P267" s="15" t="s">
        <v>13</v>
      </c>
      <c r="Q267" s="16" t="s">
        <v>13</v>
      </c>
      <c r="R267" s="37" t="s">
        <v>806</v>
      </c>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c r="IZ267" s="11"/>
    </row>
    <row r="268" spans="2:260" s="12" customFormat="1" ht="65.099999999999994" customHeight="1" x14ac:dyDescent="0.25">
      <c r="B268" s="3"/>
      <c r="C268" s="19" t="s">
        <v>378</v>
      </c>
      <c r="D268" s="17" t="s">
        <v>379</v>
      </c>
      <c r="E268" s="17">
        <v>0</v>
      </c>
      <c r="F268" s="14">
        <v>39.6</v>
      </c>
      <c r="G268" s="14">
        <v>35.270000000000003</v>
      </c>
      <c r="H268" s="14">
        <v>30.95</v>
      </c>
      <c r="I268" s="14"/>
      <c r="J268" s="14">
        <v>41.81</v>
      </c>
      <c r="K268" s="14">
        <v>50.45</v>
      </c>
      <c r="L268" s="14">
        <v>64.44</v>
      </c>
      <c r="M268" s="54"/>
      <c r="N268" s="14">
        <v>31.065187671</v>
      </c>
      <c r="O268" s="31">
        <v>17.546012335</v>
      </c>
      <c r="P268" s="31" t="s">
        <v>13</v>
      </c>
      <c r="Q268" s="17" t="s">
        <v>13</v>
      </c>
      <c r="R268" s="38" t="s">
        <v>807</v>
      </c>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c r="IZ268" s="11"/>
    </row>
    <row r="269" spans="2:260" s="12" customFormat="1" ht="65.099999999999994" customHeight="1" x14ac:dyDescent="0.25">
      <c r="B269" s="3"/>
      <c r="C269" s="9" t="s">
        <v>513</v>
      </c>
      <c r="D269" s="16" t="s">
        <v>514</v>
      </c>
      <c r="E269" s="16">
        <v>7</v>
      </c>
      <c r="F269" s="15">
        <v>38.880000000000003</v>
      </c>
      <c r="G269" s="15">
        <v>32.590000000000003</v>
      </c>
      <c r="H269" s="15">
        <v>26.3</v>
      </c>
      <c r="I269" s="14"/>
      <c r="J269" s="15">
        <v>43.67</v>
      </c>
      <c r="K269" s="15">
        <v>56.24</v>
      </c>
      <c r="L269" s="15">
        <v>76.58</v>
      </c>
      <c r="M269" s="54"/>
      <c r="N269" s="15">
        <v>52.765647628000004</v>
      </c>
      <c r="O269" s="15">
        <v>7.7700342345999998</v>
      </c>
      <c r="P269" s="15" t="s">
        <v>16</v>
      </c>
      <c r="Q269" s="16" t="s">
        <v>16</v>
      </c>
      <c r="R269" s="37" t="s">
        <v>808</v>
      </c>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c r="IZ269" s="11"/>
    </row>
    <row r="270" spans="2:260" s="12" customFormat="1" ht="65.099999999999994" customHeight="1" x14ac:dyDescent="0.25">
      <c r="B270" s="3"/>
      <c r="C270" s="19" t="s">
        <v>515</v>
      </c>
      <c r="D270" s="17" t="s">
        <v>516</v>
      </c>
      <c r="E270" s="17">
        <v>0</v>
      </c>
      <c r="F270" s="14">
        <v>51.78</v>
      </c>
      <c r="G270" s="14">
        <v>46.3</v>
      </c>
      <c r="H270" s="14">
        <v>40.83</v>
      </c>
      <c r="I270" s="14"/>
      <c r="J270" s="14">
        <v>55.5</v>
      </c>
      <c r="K270" s="14">
        <v>66.44</v>
      </c>
      <c r="L270" s="14">
        <v>84.15</v>
      </c>
      <c r="M270" s="54"/>
      <c r="N270" s="14">
        <v>30.529528444</v>
      </c>
      <c r="O270" s="31">
        <v>1.8830970591</v>
      </c>
      <c r="P270" s="31" t="s">
        <v>13</v>
      </c>
      <c r="Q270" s="17" t="s">
        <v>13</v>
      </c>
      <c r="R270" s="38" t="s">
        <v>809</v>
      </c>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c r="IZ270" s="11"/>
    </row>
    <row r="271" spans="2:260" s="12" customFormat="1" ht="65.099999999999994" customHeight="1" x14ac:dyDescent="0.25">
      <c r="B271" s="3"/>
      <c r="C271" s="9" t="s">
        <v>352</v>
      </c>
      <c r="D271" s="16" t="s">
        <v>353</v>
      </c>
      <c r="E271" s="16">
        <v>9</v>
      </c>
      <c r="F271" s="15">
        <v>144.56</v>
      </c>
      <c r="G271" s="15">
        <v>137.84</v>
      </c>
      <c r="H271" s="15">
        <v>131.13</v>
      </c>
      <c r="I271" s="14"/>
      <c r="J271" s="15">
        <v>148.78</v>
      </c>
      <c r="K271" s="15">
        <v>162.19999999999999</v>
      </c>
      <c r="L271" s="15">
        <v>183.92</v>
      </c>
      <c r="M271" s="54"/>
      <c r="N271" s="15">
        <v>54.070522076000003</v>
      </c>
      <c r="O271" s="15">
        <v>6.1729988476999997</v>
      </c>
      <c r="P271" s="15" t="s">
        <v>16</v>
      </c>
      <c r="Q271" s="16" t="s">
        <v>16</v>
      </c>
      <c r="R271" s="37" t="s">
        <v>810</v>
      </c>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c r="IZ271" s="11"/>
    </row>
    <row r="272" spans="2:260" s="12" customFormat="1" ht="65.099999999999994" customHeight="1" x14ac:dyDescent="0.25">
      <c r="B272" s="3"/>
      <c r="C272" s="19" t="s">
        <v>811</v>
      </c>
      <c r="D272" s="17" t="s">
        <v>812</v>
      </c>
      <c r="E272" s="17">
        <v>0</v>
      </c>
      <c r="F272" s="14">
        <v>58.03</v>
      </c>
      <c r="G272" s="14">
        <v>51.93</v>
      </c>
      <c r="H272" s="14">
        <v>45.83</v>
      </c>
      <c r="I272" s="14"/>
      <c r="J272" s="14">
        <v>61.48</v>
      </c>
      <c r="K272" s="14">
        <v>73.67</v>
      </c>
      <c r="L272" s="14">
        <v>93.4</v>
      </c>
      <c r="M272" s="54"/>
      <c r="N272" s="14">
        <v>36.085152979999997</v>
      </c>
      <c r="O272" s="31">
        <v>2.5594673217999997</v>
      </c>
      <c r="P272" s="31" t="s">
        <v>13</v>
      </c>
      <c r="Q272" s="17" t="s">
        <v>13</v>
      </c>
      <c r="R272" s="38" t="s">
        <v>813</v>
      </c>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c r="IZ272" s="11"/>
    </row>
    <row r="273" spans="2:260" s="12" customFormat="1" ht="65.099999999999994" customHeight="1" x14ac:dyDescent="0.25">
      <c r="B273" s="3"/>
      <c r="C273" s="9" t="s">
        <v>380</v>
      </c>
      <c r="D273" s="16" t="s">
        <v>354</v>
      </c>
      <c r="E273" s="16">
        <v>4</v>
      </c>
      <c r="F273" s="15">
        <v>166.65</v>
      </c>
      <c r="G273" s="15">
        <v>157.03</v>
      </c>
      <c r="H273" s="15">
        <v>147.41</v>
      </c>
      <c r="I273" s="14"/>
      <c r="J273" s="15">
        <v>168.47</v>
      </c>
      <c r="K273" s="15">
        <v>187.7</v>
      </c>
      <c r="L273" s="15">
        <v>218.82</v>
      </c>
      <c r="M273" s="54"/>
      <c r="N273" s="15">
        <v>47.255394344000003</v>
      </c>
      <c r="O273" s="15">
        <v>514.96755398999994</v>
      </c>
      <c r="P273" s="15" t="s">
        <v>16</v>
      </c>
      <c r="Q273" s="16" t="s">
        <v>13</v>
      </c>
      <c r="R273" s="37" t="s">
        <v>814</v>
      </c>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c r="IZ273" s="11"/>
    </row>
    <row r="274" spans="2:260" s="12" customFormat="1" ht="65.099999999999994" customHeight="1" x14ac:dyDescent="0.25">
      <c r="B274" s="3"/>
      <c r="C274" s="19" t="s">
        <v>815</v>
      </c>
      <c r="D274" s="17" t="s">
        <v>816</v>
      </c>
      <c r="E274" s="17">
        <v>10</v>
      </c>
      <c r="F274" s="14">
        <v>19.57</v>
      </c>
      <c r="G274" s="14">
        <v>18.79</v>
      </c>
      <c r="H274" s="14">
        <v>18.010000000000002</v>
      </c>
      <c r="I274" s="14"/>
      <c r="J274" s="14">
        <v>19.82</v>
      </c>
      <c r="K274" s="14">
        <v>21.37</v>
      </c>
      <c r="L274" s="14">
        <v>23.88</v>
      </c>
      <c r="M274" s="54"/>
      <c r="N274" s="14">
        <v>74.446052006000002</v>
      </c>
      <c r="O274" s="31">
        <v>1.4432558441000001</v>
      </c>
      <c r="P274" s="31" t="s">
        <v>16</v>
      </c>
      <c r="Q274" s="17" t="s">
        <v>16</v>
      </c>
      <c r="R274" s="38" t="s">
        <v>817</v>
      </c>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c r="IZ274" s="11"/>
    </row>
    <row r="275" spans="2:260" s="12" customFormat="1" ht="65.099999999999994" customHeight="1" x14ac:dyDescent="0.25">
      <c r="B275" s="3"/>
      <c r="C275" s="9" t="s">
        <v>517</v>
      </c>
      <c r="D275" s="16" t="s">
        <v>518</v>
      </c>
      <c r="E275" s="16">
        <v>3</v>
      </c>
      <c r="F275" s="15">
        <v>121.09</v>
      </c>
      <c r="G275" s="15">
        <v>112.56</v>
      </c>
      <c r="H275" s="15">
        <v>104.04</v>
      </c>
      <c r="I275" s="14"/>
      <c r="J275" s="15">
        <v>124.8</v>
      </c>
      <c r="K275" s="15">
        <v>141.84</v>
      </c>
      <c r="L275" s="15">
        <v>169.42</v>
      </c>
      <c r="M275" s="54"/>
      <c r="N275" s="15">
        <v>44.795355084999997</v>
      </c>
      <c r="O275" s="15">
        <v>1.7142175364000001</v>
      </c>
      <c r="P275" s="15" t="s">
        <v>13</v>
      </c>
      <c r="Q275" s="16" t="s">
        <v>13</v>
      </c>
      <c r="R275" s="37" t="s">
        <v>818</v>
      </c>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c r="IZ275" s="11"/>
    </row>
    <row r="276" spans="2:260" s="12" customFormat="1" ht="65.099999999999994" customHeight="1" x14ac:dyDescent="0.25">
      <c r="B276" s="3"/>
      <c r="C276" s="19" t="s">
        <v>819</v>
      </c>
      <c r="D276" s="17" t="s">
        <v>820</v>
      </c>
      <c r="E276" s="17">
        <v>0</v>
      </c>
      <c r="F276" s="14">
        <v>97</v>
      </c>
      <c r="G276" s="14">
        <v>85.3</v>
      </c>
      <c r="H276" s="14">
        <v>73.599999999999994</v>
      </c>
      <c r="I276" s="14"/>
      <c r="J276" s="14">
        <v>98.69</v>
      </c>
      <c r="K276" s="14">
        <v>122.08</v>
      </c>
      <c r="L276" s="14">
        <v>159.93</v>
      </c>
      <c r="M276" s="54"/>
      <c r="N276" s="14">
        <v>28.099733229000002</v>
      </c>
      <c r="O276" s="31">
        <v>32.628096826000004</v>
      </c>
      <c r="P276" s="31" t="s">
        <v>13</v>
      </c>
      <c r="Q276" s="17" t="s">
        <v>13</v>
      </c>
      <c r="R276" s="38" t="s">
        <v>821</v>
      </c>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c r="IZ276" s="11"/>
    </row>
    <row r="277" spans="2:260" s="12" customFormat="1" ht="65.099999999999994" customHeight="1" x14ac:dyDescent="0.25">
      <c r="B277" s="3"/>
      <c r="C277" s="9" t="s">
        <v>519</v>
      </c>
      <c r="D277" s="16" t="s">
        <v>520</v>
      </c>
      <c r="E277" s="16">
        <v>3</v>
      </c>
      <c r="F277" s="15">
        <v>79.91</v>
      </c>
      <c r="G277" s="15">
        <v>75.430000000000007</v>
      </c>
      <c r="H277" s="15">
        <v>70.959999999999994</v>
      </c>
      <c r="I277" s="14"/>
      <c r="J277" s="15">
        <v>81.22</v>
      </c>
      <c r="K277" s="15">
        <v>90.16</v>
      </c>
      <c r="L277" s="15">
        <v>104.63</v>
      </c>
      <c r="M277" s="54"/>
      <c r="N277" s="15">
        <v>49.030697347</v>
      </c>
      <c r="O277" s="15">
        <v>11.684730879</v>
      </c>
      <c r="P277" s="15" t="s">
        <v>16</v>
      </c>
      <c r="Q277" s="16" t="s">
        <v>13</v>
      </c>
      <c r="R277" s="37" t="s">
        <v>822</v>
      </c>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c r="IZ277" s="11"/>
    </row>
    <row r="278" spans="2:260" s="12" customFormat="1" ht="65.099999999999994" customHeight="1" x14ac:dyDescent="0.25">
      <c r="B278" s="3"/>
      <c r="C278" s="19" t="s">
        <v>521</v>
      </c>
      <c r="D278" s="17" t="s">
        <v>522</v>
      </c>
      <c r="E278" s="17">
        <v>5</v>
      </c>
      <c r="F278" s="14">
        <v>125</v>
      </c>
      <c r="G278" s="14">
        <v>103.23</v>
      </c>
      <c r="H278" s="14">
        <v>81.459999999999994</v>
      </c>
      <c r="I278" s="14"/>
      <c r="J278" s="14">
        <v>130.31</v>
      </c>
      <c r="K278" s="14">
        <v>173.84</v>
      </c>
      <c r="L278" s="14">
        <v>244.28</v>
      </c>
      <c r="M278" s="54"/>
      <c r="N278" s="14">
        <v>49.580087229</v>
      </c>
      <c r="O278" s="31">
        <v>4.6257956581999995</v>
      </c>
      <c r="P278" s="31" t="s">
        <v>16</v>
      </c>
      <c r="Q278" s="17" t="s">
        <v>13</v>
      </c>
      <c r="R278" s="38" t="s">
        <v>823</v>
      </c>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c r="IZ278" s="11"/>
    </row>
    <row r="279" spans="2:260" s="12" customFormat="1" ht="65.099999999999994" customHeight="1" x14ac:dyDescent="0.25">
      <c r="B279" s="3"/>
      <c r="C279" s="9" t="s">
        <v>420</v>
      </c>
      <c r="D279" s="16" t="s">
        <v>421</v>
      </c>
      <c r="E279" s="16">
        <v>9</v>
      </c>
      <c r="F279" s="15">
        <v>430.14</v>
      </c>
      <c r="G279" s="15">
        <v>410.38</v>
      </c>
      <c r="H279" s="15">
        <v>390.62</v>
      </c>
      <c r="I279" s="14"/>
      <c r="J279" s="15">
        <v>438.19</v>
      </c>
      <c r="K279" s="15">
        <v>477.7</v>
      </c>
      <c r="L279" s="15">
        <v>541.64</v>
      </c>
      <c r="M279" s="54"/>
      <c r="N279" s="15">
        <v>53.277409679999998</v>
      </c>
      <c r="O279" s="15">
        <v>49.565535480999998</v>
      </c>
      <c r="P279" s="15" t="s">
        <v>16</v>
      </c>
      <c r="Q279" s="16" t="s">
        <v>16</v>
      </c>
      <c r="R279" s="37" t="s">
        <v>824</v>
      </c>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c r="IZ279" s="11"/>
    </row>
    <row r="280" spans="2:260" s="12" customFormat="1" ht="65.099999999999994" customHeight="1" x14ac:dyDescent="0.25">
      <c r="B280" s="3"/>
      <c r="C280" s="19" t="s">
        <v>422</v>
      </c>
      <c r="D280" s="17" t="s">
        <v>423</v>
      </c>
      <c r="E280" s="17">
        <v>0</v>
      </c>
      <c r="F280" s="14">
        <v>87.42</v>
      </c>
      <c r="G280" s="14">
        <v>68.25</v>
      </c>
      <c r="H280" s="14">
        <v>49.09</v>
      </c>
      <c r="I280" s="14"/>
      <c r="J280" s="14">
        <v>93.39</v>
      </c>
      <c r="K280" s="14">
        <v>131.71</v>
      </c>
      <c r="L280" s="14">
        <v>193.73</v>
      </c>
      <c r="M280" s="54"/>
      <c r="N280" s="14">
        <v>19.455388430999999</v>
      </c>
      <c r="O280" s="31">
        <v>6.5854654295000001</v>
      </c>
      <c r="P280" s="31" t="s">
        <v>13</v>
      </c>
      <c r="Q280" s="17" t="s">
        <v>13</v>
      </c>
      <c r="R280" s="38" t="s">
        <v>825</v>
      </c>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c r="IZ280" s="11"/>
    </row>
    <row r="281" spans="2:260" s="12" customFormat="1" ht="65.099999999999994" customHeight="1" x14ac:dyDescent="0.25">
      <c r="B281" s="3"/>
      <c r="C281" s="9" t="s">
        <v>424</v>
      </c>
      <c r="D281" s="16" t="s">
        <v>425</v>
      </c>
      <c r="E281" s="16">
        <v>2</v>
      </c>
      <c r="F281" s="15">
        <v>105.5</v>
      </c>
      <c r="G281" s="15">
        <v>97.24</v>
      </c>
      <c r="H281" s="15">
        <v>88.99</v>
      </c>
      <c r="I281" s="14"/>
      <c r="J281" s="15">
        <v>106.9</v>
      </c>
      <c r="K281" s="15">
        <v>123.4</v>
      </c>
      <c r="L281" s="15">
        <v>150.1</v>
      </c>
      <c r="M281" s="54"/>
      <c r="N281" s="15">
        <v>45.649705781999998</v>
      </c>
      <c r="O281" s="15">
        <v>278.51457582</v>
      </c>
      <c r="P281" s="15" t="s">
        <v>13</v>
      </c>
      <c r="Q281" s="16" t="s">
        <v>13</v>
      </c>
      <c r="R281" s="37" t="s">
        <v>826</v>
      </c>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c r="IZ281" s="11"/>
    </row>
    <row r="282" spans="2:260" s="12" customFormat="1" ht="65.099999999999994" customHeight="1" x14ac:dyDescent="0.25">
      <c r="B282" s="3"/>
      <c r="C282" s="19" t="s">
        <v>827</v>
      </c>
      <c r="D282" s="17" t="s">
        <v>828</v>
      </c>
      <c r="E282" s="17">
        <v>7</v>
      </c>
      <c r="F282" s="14">
        <v>60.75</v>
      </c>
      <c r="G282" s="14">
        <v>57.26</v>
      </c>
      <c r="H282" s="14">
        <v>53.77</v>
      </c>
      <c r="I282" s="14"/>
      <c r="J282" s="14">
        <v>70.47</v>
      </c>
      <c r="K282" s="14">
        <v>77.44</v>
      </c>
      <c r="L282" s="14">
        <v>88.73</v>
      </c>
      <c r="M282" s="54"/>
      <c r="N282" s="14">
        <v>50.333330642999996</v>
      </c>
      <c r="O282" s="31">
        <v>1.0522752473000001</v>
      </c>
      <c r="P282" s="31" t="s">
        <v>16</v>
      </c>
      <c r="Q282" s="17" t="s">
        <v>16</v>
      </c>
      <c r="R282" s="38" t="s">
        <v>829</v>
      </c>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c r="IZ282" s="11"/>
    </row>
    <row r="283" spans="2:260" s="12" customFormat="1" ht="65.099999999999994" customHeight="1" x14ac:dyDescent="0.25">
      <c r="B283" s="3"/>
      <c r="C283" s="9" t="s">
        <v>426</v>
      </c>
      <c r="D283" s="16" t="s">
        <v>427</v>
      </c>
      <c r="E283" s="16">
        <v>3</v>
      </c>
      <c r="F283" s="15">
        <v>174.96</v>
      </c>
      <c r="G283" s="15">
        <v>164.92</v>
      </c>
      <c r="H283" s="15">
        <v>154.88</v>
      </c>
      <c r="I283" s="14"/>
      <c r="J283" s="15">
        <v>176.59</v>
      </c>
      <c r="K283" s="15">
        <v>196.66</v>
      </c>
      <c r="L283" s="15">
        <v>229.14</v>
      </c>
      <c r="M283" s="54"/>
      <c r="N283" s="15">
        <v>47.451994534000001</v>
      </c>
      <c r="O283" s="15">
        <v>76.643050203000001</v>
      </c>
      <c r="P283" s="15" t="s">
        <v>16</v>
      </c>
      <c r="Q283" s="16" t="s">
        <v>13</v>
      </c>
      <c r="R283" s="37" t="s">
        <v>830</v>
      </c>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c r="IZ283" s="11"/>
    </row>
    <row r="284" spans="2:260" s="12" customFormat="1" ht="65.099999999999994" customHeight="1" x14ac:dyDescent="0.25">
      <c r="B284" s="3"/>
      <c r="C284" s="19" t="s">
        <v>428</v>
      </c>
      <c r="D284" s="17" t="s">
        <v>429</v>
      </c>
      <c r="E284" s="17">
        <v>7</v>
      </c>
      <c r="F284" s="14">
        <v>123.01</v>
      </c>
      <c r="G284" s="14">
        <v>116.04</v>
      </c>
      <c r="H284" s="14">
        <v>109.08</v>
      </c>
      <c r="I284" s="14"/>
      <c r="J284" s="14">
        <v>142.37</v>
      </c>
      <c r="K284" s="14">
        <v>156.29</v>
      </c>
      <c r="L284" s="14">
        <v>178.82</v>
      </c>
      <c r="M284" s="54"/>
      <c r="N284" s="14">
        <v>51.641860981000001</v>
      </c>
      <c r="O284" s="31">
        <v>18.846781167</v>
      </c>
      <c r="P284" s="31" t="s">
        <v>16</v>
      </c>
      <c r="Q284" s="17" t="s">
        <v>16</v>
      </c>
      <c r="R284" s="38" t="s">
        <v>831</v>
      </c>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c r="IZ284" s="11"/>
    </row>
    <row r="285" spans="2:260" s="12" customFormat="1" ht="65.099999999999994" customHeight="1" x14ac:dyDescent="0.25">
      <c r="B285" s="3"/>
      <c r="C285" s="9" t="s">
        <v>523</v>
      </c>
      <c r="D285" s="16" t="s">
        <v>524</v>
      </c>
      <c r="E285" s="16">
        <v>4</v>
      </c>
      <c r="F285" s="15">
        <v>168.28</v>
      </c>
      <c r="G285" s="15">
        <v>155.58000000000001</v>
      </c>
      <c r="H285" s="15">
        <v>142.88999999999999</v>
      </c>
      <c r="I285" s="14"/>
      <c r="J285" s="15">
        <v>205.98</v>
      </c>
      <c r="K285" s="15">
        <v>231.36</v>
      </c>
      <c r="L285" s="15">
        <v>272.43</v>
      </c>
      <c r="M285" s="54"/>
      <c r="N285" s="15">
        <v>55.241125578000002</v>
      </c>
      <c r="O285" s="15">
        <v>7.4239248232000001</v>
      </c>
      <c r="P285" s="15" t="s">
        <v>13</v>
      </c>
      <c r="Q285" s="16" t="s">
        <v>16</v>
      </c>
      <c r="R285" s="37" t="s">
        <v>832</v>
      </c>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c r="IZ285" s="11"/>
    </row>
    <row r="286" spans="2:260" s="12" customFormat="1" ht="65.099999999999994" customHeight="1" x14ac:dyDescent="0.25">
      <c r="B286" s="3"/>
      <c r="C286" s="19" t="s">
        <v>833</v>
      </c>
      <c r="D286" s="17" t="s">
        <v>834</v>
      </c>
      <c r="E286" s="17">
        <v>0</v>
      </c>
      <c r="F286" s="14">
        <v>58.51</v>
      </c>
      <c r="G286" s="14">
        <v>55.16</v>
      </c>
      <c r="H286" s="14">
        <v>51.82</v>
      </c>
      <c r="I286" s="14"/>
      <c r="J286" s="14">
        <v>59.05</v>
      </c>
      <c r="K286" s="14">
        <v>65.73</v>
      </c>
      <c r="L286" s="14">
        <v>76.540000000000006</v>
      </c>
      <c r="M286" s="54"/>
      <c r="N286" s="14">
        <v>28.222324282999999</v>
      </c>
      <c r="O286" s="31">
        <v>2.0219971223000002</v>
      </c>
      <c r="P286" s="31" t="s">
        <v>13</v>
      </c>
      <c r="Q286" s="17" t="s">
        <v>13</v>
      </c>
      <c r="R286" s="38" t="s">
        <v>835</v>
      </c>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c r="IZ286" s="11"/>
    </row>
    <row r="287" spans="2:260" s="12" customFormat="1" ht="65.099999999999994" customHeight="1" x14ac:dyDescent="0.25">
      <c r="B287" s="3"/>
      <c r="C287" s="9" t="s">
        <v>430</v>
      </c>
      <c r="D287" s="16" t="s">
        <v>431</v>
      </c>
      <c r="E287" s="16">
        <v>3</v>
      </c>
      <c r="F287" s="15">
        <v>70.66</v>
      </c>
      <c r="G287" s="15">
        <v>66.45</v>
      </c>
      <c r="H287" s="15">
        <v>62.25</v>
      </c>
      <c r="I287" s="14"/>
      <c r="J287" s="15">
        <v>71.64</v>
      </c>
      <c r="K287" s="15">
        <v>80.040000000000006</v>
      </c>
      <c r="L287" s="15">
        <v>93.64</v>
      </c>
      <c r="M287" s="54"/>
      <c r="N287" s="15">
        <v>44.273009236999997</v>
      </c>
      <c r="O287" s="15">
        <v>13.11358439</v>
      </c>
      <c r="P287" s="15" t="s">
        <v>16</v>
      </c>
      <c r="Q287" s="16" t="s">
        <v>13</v>
      </c>
      <c r="R287" s="37" t="s">
        <v>836</v>
      </c>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c r="IZ287" s="11"/>
    </row>
    <row r="288" spans="2:260" s="12" customFormat="1" ht="65.099999999999994" customHeight="1" x14ac:dyDescent="0.25">
      <c r="B288" s="3"/>
      <c r="C288" s="19" t="s">
        <v>432</v>
      </c>
      <c r="D288" s="17" t="s">
        <v>433</v>
      </c>
      <c r="E288" s="17">
        <v>9</v>
      </c>
      <c r="F288" s="14">
        <v>52.28</v>
      </c>
      <c r="G288" s="14">
        <v>49.83</v>
      </c>
      <c r="H288" s="14">
        <v>47.39</v>
      </c>
      <c r="I288" s="14"/>
      <c r="J288" s="14">
        <v>53.36</v>
      </c>
      <c r="K288" s="14">
        <v>58.24</v>
      </c>
      <c r="L288" s="14">
        <v>66.150000000000006</v>
      </c>
      <c r="M288" s="54"/>
      <c r="N288" s="14">
        <v>54.116649223000003</v>
      </c>
      <c r="O288" s="31">
        <v>6.8616390514000001</v>
      </c>
      <c r="P288" s="31" t="s">
        <v>16</v>
      </c>
      <c r="Q288" s="17" t="s">
        <v>16</v>
      </c>
      <c r="R288" s="38" t="s">
        <v>837</v>
      </c>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c r="IZ288" s="11"/>
    </row>
    <row r="289" spans="2:260" s="12" customFormat="1" ht="65.099999999999994" customHeight="1" x14ac:dyDescent="0.25">
      <c r="B289" s="3"/>
      <c r="C289" s="9" t="s">
        <v>434</v>
      </c>
      <c r="D289" s="16" t="s">
        <v>435</v>
      </c>
      <c r="E289" s="16">
        <v>3</v>
      </c>
      <c r="F289" s="15">
        <v>111.7</v>
      </c>
      <c r="G289" s="15">
        <v>101.63</v>
      </c>
      <c r="H289" s="15">
        <v>91.57</v>
      </c>
      <c r="I289" s="14"/>
      <c r="J289" s="15">
        <v>114.35</v>
      </c>
      <c r="K289" s="15">
        <v>134.47</v>
      </c>
      <c r="L289" s="15">
        <v>167.03</v>
      </c>
      <c r="M289" s="54"/>
      <c r="N289" s="15">
        <v>41.458976125</v>
      </c>
      <c r="O289" s="15">
        <v>12.790213357000001</v>
      </c>
      <c r="P289" s="15" t="s">
        <v>16</v>
      </c>
      <c r="Q289" s="16" t="s">
        <v>13</v>
      </c>
      <c r="R289" s="37" t="s">
        <v>838</v>
      </c>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c r="IZ289" s="11"/>
    </row>
    <row r="290" spans="2:260" s="12" customFormat="1" ht="65.099999999999994" customHeight="1" x14ac:dyDescent="0.25">
      <c r="B290" s="3"/>
      <c r="C290" s="19" t="s">
        <v>436</v>
      </c>
      <c r="D290" s="17" t="s">
        <v>437</v>
      </c>
      <c r="E290" s="17">
        <v>3</v>
      </c>
      <c r="F290" s="14">
        <v>78.650000000000006</v>
      </c>
      <c r="G290" s="14">
        <v>69.069999999999993</v>
      </c>
      <c r="H290" s="14">
        <v>59.49</v>
      </c>
      <c r="I290" s="14"/>
      <c r="J290" s="14">
        <v>80.83</v>
      </c>
      <c r="K290" s="14">
        <v>99.98</v>
      </c>
      <c r="L290" s="14">
        <v>130.97999999999999</v>
      </c>
      <c r="M290" s="54"/>
      <c r="N290" s="14">
        <v>38.815820946000002</v>
      </c>
      <c r="O290" s="31">
        <v>2.2244107818000001</v>
      </c>
      <c r="P290" s="31" t="s">
        <v>13</v>
      </c>
      <c r="Q290" s="17" t="s">
        <v>13</v>
      </c>
      <c r="R290" s="38" t="s">
        <v>839</v>
      </c>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c r="IZ290" s="11"/>
    </row>
    <row r="291" spans="2:260" s="12" customFormat="1" ht="65.099999999999994" customHeight="1" x14ac:dyDescent="0.25">
      <c r="B291" s="3"/>
      <c r="C291" s="9" t="s">
        <v>840</v>
      </c>
      <c r="D291" s="16" t="s">
        <v>841</v>
      </c>
      <c r="E291" s="16">
        <v>4</v>
      </c>
      <c r="F291" s="15">
        <v>139.88999999999999</v>
      </c>
      <c r="G291" s="15">
        <v>131.79</v>
      </c>
      <c r="H291" s="15">
        <v>123.69</v>
      </c>
      <c r="I291" s="14"/>
      <c r="J291" s="15">
        <v>140.54</v>
      </c>
      <c r="K291" s="15">
        <v>156.72999999999999</v>
      </c>
      <c r="L291" s="15">
        <v>182.93</v>
      </c>
      <c r="M291" s="54"/>
      <c r="N291" s="15">
        <v>47.468782761</v>
      </c>
      <c r="O291" s="15">
        <v>6.3790477758999993</v>
      </c>
      <c r="P291" s="15" t="s">
        <v>16</v>
      </c>
      <c r="Q291" s="16" t="s">
        <v>13</v>
      </c>
      <c r="R291" s="37" t="s">
        <v>842</v>
      </c>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c r="IZ291" s="11"/>
    </row>
    <row r="292" spans="2:260" s="12" customFormat="1" ht="65.099999999999994" customHeight="1" x14ac:dyDescent="0.25">
      <c r="B292" s="3"/>
      <c r="C292" s="19" t="s">
        <v>438</v>
      </c>
      <c r="D292" s="17" t="s">
        <v>439</v>
      </c>
      <c r="E292" s="17">
        <v>0</v>
      </c>
      <c r="F292" s="14">
        <v>18.73</v>
      </c>
      <c r="G292" s="14">
        <v>16.829999999999998</v>
      </c>
      <c r="H292" s="14">
        <v>14.94</v>
      </c>
      <c r="I292" s="14"/>
      <c r="J292" s="14">
        <v>19.86</v>
      </c>
      <c r="K292" s="14">
        <v>23.64</v>
      </c>
      <c r="L292" s="14">
        <v>29.76</v>
      </c>
      <c r="M292" s="54"/>
      <c r="N292" s="14">
        <v>29.492959973000001</v>
      </c>
      <c r="O292" s="31">
        <v>4.4927514314000003</v>
      </c>
      <c r="P292" s="31" t="s">
        <v>13</v>
      </c>
      <c r="Q292" s="17" t="s">
        <v>13</v>
      </c>
      <c r="R292" s="38" t="s">
        <v>843</v>
      </c>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c r="IZ292" s="11"/>
    </row>
    <row r="293" spans="2:260" s="12" customFormat="1" ht="65.099999999999994" customHeight="1" x14ac:dyDescent="0.25">
      <c r="B293" s="3"/>
      <c r="C293" s="9" t="s">
        <v>525</v>
      </c>
      <c r="D293" s="16" t="s">
        <v>526</v>
      </c>
      <c r="E293" s="16">
        <v>8</v>
      </c>
      <c r="F293" s="15">
        <v>16.350000000000001</v>
      </c>
      <c r="G293" s="15">
        <v>15.53</v>
      </c>
      <c r="H293" s="15">
        <v>14.71</v>
      </c>
      <c r="I293" s="14"/>
      <c r="J293" s="15">
        <v>16.899999999999999</v>
      </c>
      <c r="K293" s="15">
        <v>18.53</v>
      </c>
      <c r="L293" s="15">
        <v>21.17</v>
      </c>
      <c r="M293" s="54"/>
      <c r="N293" s="15">
        <v>52.665467862</v>
      </c>
      <c r="O293" s="15">
        <v>4.5384536035999998</v>
      </c>
      <c r="P293" s="15" t="s">
        <v>16</v>
      </c>
      <c r="Q293" s="16" t="s">
        <v>16</v>
      </c>
      <c r="R293" s="37" t="s">
        <v>844</v>
      </c>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c r="IZ293" s="11"/>
    </row>
    <row r="294" spans="2:260" s="12" customFormat="1" ht="65.099999999999994" customHeight="1" x14ac:dyDescent="0.25">
      <c r="B294" s="3"/>
      <c r="C294" s="19" t="s">
        <v>440</v>
      </c>
      <c r="D294" s="17" t="s">
        <v>441</v>
      </c>
      <c r="E294" s="17">
        <v>7</v>
      </c>
      <c r="F294" s="14" t="s">
        <v>29</v>
      </c>
      <c r="G294" s="14" t="s">
        <v>29</v>
      </c>
      <c r="H294" s="14" t="s">
        <v>29</v>
      </c>
      <c r="I294" s="14"/>
      <c r="J294" s="14" t="s">
        <v>29</v>
      </c>
      <c r="K294" s="14" t="s">
        <v>29</v>
      </c>
      <c r="L294" s="14" t="s">
        <v>29</v>
      </c>
      <c r="M294" s="54"/>
      <c r="N294" s="14" t="s">
        <v>29</v>
      </c>
      <c r="O294" s="31" t="s">
        <v>29</v>
      </c>
      <c r="P294" s="31" t="s">
        <v>29</v>
      </c>
      <c r="Q294" s="17" t="s">
        <v>29</v>
      </c>
      <c r="R294" s="38" t="s">
        <v>30</v>
      </c>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c r="IZ294" s="11"/>
    </row>
    <row r="295" spans="2:260" s="12" customFormat="1" ht="65.099999999999994" customHeight="1" x14ac:dyDescent="0.25">
      <c r="B295" s="3"/>
      <c r="C295" s="9" t="s">
        <v>442</v>
      </c>
      <c r="D295" s="16" t="s">
        <v>443</v>
      </c>
      <c r="E295" s="16">
        <v>3</v>
      </c>
      <c r="F295" s="15">
        <v>17.39</v>
      </c>
      <c r="G295" s="15">
        <v>16.37</v>
      </c>
      <c r="H295" s="15">
        <v>15.35</v>
      </c>
      <c r="I295" s="14"/>
      <c r="J295" s="15">
        <v>17.57</v>
      </c>
      <c r="K295" s="15">
        <v>19.600000000000001</v>
      </c>
      <c r="L295" s="15">
        <v>22.89</v>
      </c>
      <c r="M295" s="54"/>
      <c r="N295" s="15">
        <v>46.814851439000002</v>
      </c>
      <c r="O295" s="15">
        <v>11.61016021</v>
      </c>
      <c r="P295" s="15" t="s">
        <v>16</v>
      </c>
      <c r="Q295" s="16" t="s">
        <v>13</v>
      </c>
      <c r="R295" s="37" t="s">
        <v>845</v>
      </c>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c r="IZ295" s="11"/>
    </row>
    <row r="296" spans="2:260" s="12" customFormat="1" ht="65.099999999999994" customHeight="1" x14ac:dyDescent="0.25">
      <c r="B296" s="3"/>
      <c r="C296" s="19" t="s">
        <v>444</v>
      </c>
      <c r="D296" s="17" t="s">
        <v>445</v>
      </c>
      <c r="E296" s="17">
        <v>3</v>
      </c>
      <c r="F296" s="14">
        <v>20.97</v>
      </c>
      <c r="G296" s="14">
        <v>19.329999999999998</v>
      </c>
      <c r="H296" s="14">
        <v>17.690000000000001</v>
      </c>
      <c r="I296" s="14"/>
      <c r="J296" s="14">
        <v>21.47</v>
      </c>
      <c r="K296" s="14">
        <v>24.74</v>
      </c>
      <c r="L296" s="14">
        <v>30.04</v>
      </c>
      <c r="M296" s="54"/>
      <c r="N296" s="14">
        <v>48.502220774999998</v>
      </c>
      <c r="O296" s="31">
        <v>23.133511898000002</v>
      </c>
      <c r="P296" s="31" t="s">
        <v>16</v>
      </c>
      <c r="Q296" s="17" t="s">
        <v>13</v>
      </c>
      <c r="R296" s="38" t="s">
        <v>846</v>
      </c>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c r="IZ296" s="11"/>
    </row>
    <row r="297" spans="2:260" s="12" customFormat="1" ht="65.099999999999994" customHeight="1" x14ac:dyDescent="0.25">
      <c r="B297" s="3"/>
      <c r="C297" s="9" t="s">
        <v>446</v>
      </c>
      <c r="D297" s="16" t="s">
        <v>447</v>
      </c>
      <c r="E297" s="16">
        <v>0</v>
      </c>
      <c r="F297" s="15">
        <v>21.41</v>
      </c>
      <c r="G297" s="15">
        <v>18.940000000000001</v>
      </c>
      <c r="H297" s="15">
        <v>16.47</v>
      </c>
      <c r="I297" s="14"/>
      <c r="J297" s="15">
        <v>21.84</v>
      </c>
      <c r="K297" s="15">
        <v>26.77</v>
      </c>
      <c r="L297" s="15">
        <v>34.76</v>
      </c>
      <c r="M297" s="54"/>
      <c r="N297" s="15">
        <v>25.511813463999999</v>
      </c>
      <c r="O297" s="15">
        <v>66.252351884999996</v>
      </c>
      <c r="P297" s="15" t="s">
        <v>13</v>
      </c>
      <c r="Q297" s="16" t="s">
        <v>13</v>
      </c>
      <c r="R297" s="37" t="s">
        <v>847</v>
      </c>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c r="IZ297" s="11"/>
    </row>
    <row r="298" spans="2:260" s="12" customFormat="1" ht="65.099999999999994" customHeight="1" x14ac:dyDescent="0.25">
      <c r="B298" s="3"/>
      <c r="C298" s="19" t="s">
        <v>527</v>
      </c>
      <c r="D298" s="17" t="s">
        <v>528</v>
      </c>
      <c r="E298" s="17">
        <v>0</v>
      </c>
      <c r="F298" s="14">
        <v>35.729999999999997</v>
      </c>
      <c r="G298" s="14">
        <v>30.05</v>
      </c>
      <c r="H298" s="14">
        <v>24.38</v>
      </c>
      <c r="I298" s="14"/>
      <c r="J298" s="14">
        <v>38.119999999999997</v>
      </c>
      <c r="K298" s="14">
        <v>49.46</v>
      </c>
      <c r="L298" s="14">
        <v>67.819999999999993</v>
      </c>
      <c r="M298" s="54"/>
      <c r="N298" s="14">
        <v>18.378694040999999</v>
      </c>
      <c r="O298" s="31">
        <v>1.7067792532000001</v>
      </c>
      <c r="P298" s="31" t="s">
        <v>13</v>
      </c>
      <c r="Q298" s="17" t="s">
        <v>13</v>
      </c>
      <c r="R298" s="38" t="s">
        <v>848</v>
      </c>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c r="IZ298" s="11"/>
    </row>
    <row r="299" spans="2:260" s="12" customFormat="1" ht="65.099999999999994" customHeight="1" x14ac:dyDescent="0.25">
      <c r="B299" s="3"/>
      <c r="C299" s="9" t="s">
        <v>849</v>
      </c>
      <c r="D299" s="16" t="s">
        <v>850</v>
      </c>
      <c r="E299" s="16">
        <v>0</v>
      </c>
      <c r="F299" s="15">
        <v>55.46</v>
      </c>
      <c r="G299" s="15">
        <v>51.48</v>
      </c>
      <c r="H299" s="15">
        <v>47.51</v>
      </c>
      <c r="I299" s="14"/>
      <c r="J299" s="15">
        <v>56</v>
      </c>
      <c r="K299" s="15">
        <v>63.94</v>
      </c>
      <c r="L299" s="15">
        <v>76.790000000000006</v>
      </c>
      <c r="M299" s="54"/>
      <c r="N299" s="15">
        <v>43.770752065000003</v>
      </c>
      <c r="O299" s="15">
        <v>1.0188788876999999</v>
      </c>
      <c r="P299" s="15" t="s">
        <v>13</v>
      </c>
      <c r="Q299" s="16" t="s">
        <v>13</v>
      </c>
      <c r="R299" s="37" t="s">
        <v>851</v>
      </c>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c r="IZ299" s="11"/>
    </row>
    <row r="300" spans="2:260" s="12" customFormat="1" ht="65.099999999999994" customHeight="1" x14ac:dyDescent="0.25">
      <c r="B300" s="3"/>
      <c r="C300" s="19" t="s">
        <v>852</v>
      </c>
      <c r="D300" s="17" t="s">
        <v>853</v>
      </c>
      <c r="E300" s="17">
        <v>0</v>
      </c>
      <c r="F300" s="14">
        <v>127.99</v>
      </c>
      <c r="G300" s="14">
        <v>103.39</v>
      </c>
      <c r="H300" s="14">
        <v>78.790000000000006</v>
      </c>
      <c r="I300" s="14"/>
      <c r="J300" s="14">
        <v>131.79</v>
      </c>
      <c r="K300" s="14">
        <v>180.98</v>
      </c>
      <c r="L300" s="14">
        <v>260.58</v>
      </c>
      <c r="M300" s="54"/>
      <c r="N300" s="14">
        <v>37.420983806999999</v>
      </c>
      <c r="O300" s="31">
        <v>1.3729543736000001</v>
      </c>
      <c r="P300" s="31" t="s">
        <v>13</v>
      </c>
      <c r="Q300" s="17" t="s">
        <v>13</v>
      </c>
      <c r="R300" s="38" t="s">
        <v>854</v>
      </c>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c r="IZ300" s="11"/>
    </row>
    <row r="301" spans="2:260" s="12" customFormat="1" ht="65.099999999999994" customHeight="1" x14ac:dyDescent="0.25">
      <c r="B301" s="3"/>
      <c r="C301" s="9"/>
      <c r="D301" s="16"/>
      <c r="E301" s="16"/>
      <c r="F301" s="15"/>
      <c r="G301" s="15"/>
      <c r="H301" s="15"/>
      <c r="I301" s="14"/>
      <c r="J301" s="15"/>
      <c r="K301" s="15"/>
      <c r="L301" s="15"/>
      <c r="M301" s="54"/>
      <c r="N301" s="15"/>
      <c r="O301" s="15"/>
      <c r="P301" s="15"/>
      <c r="Q301" s="16"/>
      <c r="R301" s="37"/>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c r="IZ301" s="11"/>
    </row>
    <row r="302" spans="2:260" s="12" customFormat="1" ht="65.099999999999994" customHeight="1" x14ac:dyDescent="0.25">
      <c r="B302" s="11"/>
      <c r="C302" s="19"/>
      <c r="D302" s="17"/>
      <c r="E302" s="17"/>
      <c r="F302" s="14"/>
      <c r="G302" s="14"/>
      <c r="H302" s="14"/>
      <c r="I302" s="14"/>
      <c r="J302" s="14"/>
      <c r="K302" s="14"/>
      <c r="L302" s="14"/>
      <c r="M302" s="54"/>
      <c r="N302" s="14"/>
      <c r="O302" s="31"/>
      <c r="P302" s="31"/>
      <c r="Q302" s="17"/>
      <c r="R302" s="38"/>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c r="IZ302" s="11"/>
    </row>
    <row r="303" spans="2:260" s="12" customFormat="1" ht="65.099999999999994" customHeight="1" x14ac:dyDescent="0.25">
      <c r="B303" s="11"/>
      <c r="C303" s="9"/>
      <c r="D303" s="16"/>
      <c r="E303" s="16"/>
      <c r="F303" s="15"/>
      <c r="G303" s="15"/>
      <c r="H303" s="15"/>
      <c r="I303" s="14"/>
      <c r="J303" s="15"/>
      <c r="K303" s="15"/>
      <c r="L303" s="15"/>
      <c r="M303" s="54"/>
      <c r="N303" s="15"/>
      <c r="O303" s="15"/>
      <c r="P303" s="15"/>
      <c r="Q303" s="16"/>
      <c r="R303" s="37"/>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c r="IZ303" s="11"/>
    </row>
    <row r="304" spans="2:260" s="12" customFormat="1" ht="65.099999999999994" customHeight="1" x14ac:dyDescent="0.25">
      <c r="B304" s="11"/>
      <c r="C304" s="19"/>
      <c r="D304" s="17"/>
      <c r="E304" s="17"/>
      <c r="F304" s="14"/>
      <c r="G304" s="14"/>
      <c r="H304" s="14"/>
      <c r="I304" s="14"/>
      <c r="J304" s="14"/>
      <c r="K304" s="14"/>
      <c r="L304" s="14"/>
      <c r="M304" s="54"/>
      <c r="N304" s="14"/>
      <c r="O304" s="31"/>
      <c r="P304" s="31"/>
      <c r="Q304" s="17"/>
      <c r="R304" s="38"/>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c r="IZ304" s="11"/>
    </row>
    <row r="305" spans="2:260" s="12" customFormat="1" ht="65.099999999999994" customHeight="1" x14ac:dyDescent="0.25">
      <c r="B305" s="11"/>
      <c r="C305" s="9"/>
      <c r="D305" s="16"/>
      <c r="E305" s="16"/>
      <c r="F305" s="15"/>
      <c r="G305" s="15"/>
      <c r="H305" s="15"/>
      <c r="I305" s="14"/>
      <c r="J305" s="15"/>
      <c r="K305" s="15"/>
      <c r="L305" s="15"/>
      <c r="M305" s="54"/>
      <c r="N305" s="15"/>
      <c r="O305" s="15"/>
      <c r="P305" s="15"/>
      <c r="Q305" s="16"/>
      <c r="R305" s="37"/>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c r="IZ305" s="11"/>
    </row>
    <row r="306" spans="2:260" s="12" customFormat="1" ht="65.099999999999994" customHeight="1" x14ac:dyDescent="0.25">
      <c r="B306" s="11"/>
      <c r="C306" s="19"/>
      <c r="D306" s="17"/>
      <c r="E306" s="17"/>
      <c r="F306" s="14"/>
      <c r="G306" s="14"/>
      <c r="H306" s="14"/>
      <c r="I306" s="14"/>
      <c r="J306" s="14"/>
      <c r="K306" s="14"/>
      <c r="L306" s="14"/>
      <c r="M306" s="54"/>
      <c r="N306" s="14"/>
      <c r="O306" s="31"/>
      <c r="P306" s="31"/>
      <c r="Q306" s="17"/>
      <c r="R306" s="38"/>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c r="IZ306" s="11"/>
    </row>
    <row r="307" spans="2:260" s="12" customFormat="1" ht="65.099999999999994" customHeight="1" x14ac:dyDescent="0.25">
      <c r="B307" s="11"/>
      <c r="C307" s="9"/>
      <c r="D307" s="16"/>
      <c r="E307" s="16"/>
      <c r="F307" s="15"/>
      <c r="G307" s="15"/>
      <c r="H307" s="15"/>
      <c r="I307" s="14"/>
      <c r="J307" s="15"/>
      <c r="K307" s="15"/>
      <c r="L307" s="15"/>
      <c r="M307" s="54"/>
      <c r="N307" s="15"/>
      <c r="O307" s="15"/>
      <c r="P307" s="15"/>
      <c r="Q307" s="16"/>
      <c r="R307" s="37"/>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c r="IZ307" s="11"/>
    </row>
    <row r="308" spans="2:260" s="12" customFormat="1" ht="65.099999999999994" customHeight="1" x14ac:dyDescent="0.25">
      <c r="B308" s="11"/>
      <c r="C308" s="19"/>
      <c r="D308" s="17"/>
      <c r="E308" s="17"/>
      <c r="F308" s="14"/>
      <c r="G308" s="14"/>
      <c r="H308" s="14"/>
      <c r="I308" s="14"/>
      <c r="J308" s="14"/>
      <c r="K308" s="14"/>
      <c r="L308" s="14"/>
      <c r="M308" s="54"/>
      <c r="N308" s="14"/>
      <c r="O308" s="31"/>
      <c r="P308" s="31"/>
      <c r="Q308" s="17"/>
      <c r="R308" s="38"/>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c r="IZ308" s="11"/>
    </row>
    <row r="309" spans="2:260" s="12" customFormat="1" ht="65.099999999999994" customHeight="1" x14ac:dyDescent="0.25">
      <c r="B309" s="11"/>
      <c r="C309" s="9"/>
      <c r="D309" s="16"/>
      <c r="E309" s="16"/>
      <c r="F309" s="15"/>
      <c r="G309" s="15"/>
      <c r="H309" s="15"/>
      <c r="I309" s="14"/>
      <c r="J309" s="15"/>
      <c r="K309" s="15"/>
      <c r="L309" s="15"/>
      <c r="M309" s="54"/>
      <c r="N309" s="15"/>
      <c r="O309" s="15"/>
      <c r="P309" s="15"/>
      <c r="Q309" s="16"/>
      <c r="R309" s="37"/>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c r="IZ309" s="11"/>
    </row>
    <row r="310" spans="2:260" s="12" customFormat="1" ht="65.099999999999994" customHeight="1" x14ac:dyDescent="0.25">
      <c r="B310" s="11"/>
      <c r="C310" s="19"/>
      <c r="D310" s="17"/>
      <c r="E310" s="17"/>
      <c r="F310" s="14"/>
      <c r="G310" s="14"/>
      <c r="H310" s="14"/>
      <c r="I310" s="14"/>
      <c r="J310" s="14"/>
      <c r="K310" s="14"/>
      <c r="L310" s="14"/>
      <c r="M310" s="54"/>
      <c r="N310" s="14"/>
      <c r="O310" s="31"/>
      <c r="P310" s="31"/>
      <c r="Q310" s="17"/>
      <c r="R310" s="38"/>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c r="IZ310" s="11"/>
    </row>
    <row r="311" spans="2:260" s="12" customFormat="1" ht="65.099999999999994" customHeight="1" x14ac:dyDescent="0.25">
      <c r="B311" s="11"/>
      <c r="C311" s="9"/>
      <c r="D311" s="16"/>
      <c r="E311" s="16"/>
      <c r="F311" s="15"/>
      <c r="G311" s="15"/>
      <c r="H311" s="15"/>
      <c r="I311" s="14"/>
      <c r="J311" s="15"/>
      <c r="K311" s="15"/>
      <c r="L311" s="15"/>
      <c r="M311" s="54"/>
      <c r="N311" s="15"/>
      <c r="O311" s="15"/>
      <c r="P311" s="15"/>
      <c r="Q311" s="16"/>
      <c r="R311" s="37"/>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c r="IZ311" s="11"/>
    </row>
    <row r="312" spans="2:260" s="12" customFormat="1" ht="65.099999999999994" customHeight="1" x14ac:dyDescent="0.25">
      <c r="B312" s="11"/>
      <c r="C312" s="19"/>
      <c r="D312" s="17"/>
      <c r="E312" s="17"/>
      <c r="F312" s="14"/>
      <c r="G312" s="14"/>
      <c r="H312" s="14"/>
      <c r="I312" s="14"/>
      <c r="J312" s="14"/>
      <c r="K312" s="14"/>
      <c r="L312" s="14"/>
      <c r="M312" s="54"/>
      <c r="N312" s="14"/>
      <c r="O312" s="31"/>
      <c r="P312" s="31"/>
      <c r="Q312" s="17"/>
      <c r="R312" s="38"/>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c r="IZ312" s="11"/>
    </row>
    <row r="313" spans="2:260" s="12" customFormat="1" ht="65.099999999999994" customHeight="1" x14ac:dyDescent="0.25">
      <c r="B313" s="11"/>
      <c r="C313" s="9"/>
      <c r="D313" s="16"/>
      <c r="E313" s="16"/>
      <c r="F313" s="15"/>
      <c r="G313" s="15"/>
      <c r="H313" s="15"/>
      <c r="I313" s="14"/>
      <c r="J313" s="15"/>
      <c r="K313" s="15"/>
      <c r="L313" s="15"/>
      <c r="M313" s="54"/>
      <c r="N313" s="15"/>
      <c r="O313" s="15"/>
      <c r="P313" s="15"/>
      <c r="Q313" s="16"/>
      <c r="R313" s="37"/>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c r="IZ313" s="11"/>
    </row>
    <row r="314" spans="2:260" s="12" customFormat="1" ht="65.099999999999994" customHeight="1" x14ac:dyDescent="0.25">
      <c r="B314" s="11"/>
      <c r="C314" s="19"/>
      <c r="D314" s="17"/>
      <c r="E314" s="17"/>
      <c r="F314" s="14"/>
      <c r="G314" s="14"/>
      <c r="H314" s="14"/>
      <c r="I314" s="14"/>
      <c r="J314" s="14"/>
      <c r="K314" s="14"/>
      <c r="L314" s="14"/>
      <c r="M314" s="54"/>
      <c r="N314" s="14"/>
      <c r="O314" s="31"/>
      <c r="P314" s="31"/>
      <c r="Q314" s="17"/>
      <c r="R314" s="38"/>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c r="IZ314" s="11"/>
    </row>
    <row r="315" spans="2:260" s="12" customFormat="1" ht="65.099999999999994" customHeight="1" x14ac:dyDescent="0.25">
      <c r="B315" s="11"/>
      <c r="C315" s="9"/>
      <c r="D315" s="16"/>
      <c r="E315" s="16"/>
      <c r="F315" s="15"/>
      <c r="G315" s="15"/>
      <c r="H315" s="15"/>
      <c r="I315" s="14"/>
      <c r="J315" s="15"/>
      <c r="K315" s="15"/>
      <c r="L315" s="15"/>
      <c r="M315" s="54"/>
      <c r="N315" s="15"/>
      <c r="O315" s="15"/>
      <c r="P315" s="15"/>
      <c r="Q315" s="16"/>
      <c r="R315" s="37"/>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c r="IZ315" s="11"/>
    </row>
    <row r="316" spans="2:260" s="12" customFormat="1" ht="65.099999999999994" customHeight="1" x14ac:dyDescent="0.25">
      <c r="B316" s="11"/>
      <c r="C316" s="19"/>
      <c r="D316" s="17"/>
      <c r="E316" s="17"/>
      <c r="F316" s="14"/>
      <c r="G316" s="14"/>
      <c r="H316" s="14"/>
      <c r="I316" s="14"/>
      <c r="J316" s="14"/>
      <c r="K316" s="14"/>
      <c r="L316" s="14"/>
      <c r="M316" s="54"/>
      <c r="N316" s="14"/>
      <c r="O316" s="31"/>
      <c r="P316" s="31"/>
      <c r="Q316" s="17"/>
      <c r="R316" s="38"/>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c r="IZ316" s="11"/>
    </row>
    <row r="317" spans="2:260" s="12" customFormat="1" ht="65.099999999999994" customHeight="1" x14ac:dyDescent="0.25">
      <c r="B317" s="11"/>
      <c r="C317" s="9"/>
      <c r="D317" s="16"/>
      <c r="E317" s="16"/>
      <c r="F317" s="15"/>
      <c r="G317" s="15"/>
      <c r="H317" s="15"/>
      <c r="I317" s="14"/>
      <c r="J317" s="15"/>
      <c r="K317" s="15"/>
      <c r="L317" s="15"/>
      <c r="M317" s="54"/>
      <c r="N317" s="15"/>
      <c r="O317" s="15"/>
      <c r="P317" s="15"/>
      <c r="Q317" s="16"/>
      <c r="R317" s="37"/>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c r="IZ317" s="11"/>
    </row>
    <row r="318" spans="2:260" s="12" customFormat="1" ht="65.099999999999994" customHeight="1" x14ac:dyDescent="0.25">
      <c r="B318" s="11"/>
      <c r="C318" s="19"/>
      <c r="D318" s="17"/>
      <c r="E318" s="17"/>
      <c r="F318" s="14"/>
      <c r="G318" s="14"/>
      <c r="H318" s="14"/>
      <c r="I318" s="14"/>
      <c r="J318" s="14"/>
      <c r="K318" s="14"/>
      <c r="L318" s="14"/>
      <c r="M318" s="54"/>
      <c r="N318" s="14"/>
      <c r="O318" s="31"/>
      <c r="P318" s="31"/>
      <c r="Q318" s="17"/>
      <c r="R318" s="38"/>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c r="IZ318" s="11"/>
    </row>
    <row r="319" spans="2:260" s="12" customFormat="1" ht="65.099999999999994" customHeight="1" x14ac:dyDescent="0.25">
      <c r="B319" s="11"/>
      <c r="C319" s="9"/>
      <c r="D319" s="16"/>
      <c r="E319" s="16"/>
      <c r="F319" s="15"/>
      <c r="G319" s="15"/>
      <c r="H319" s="15"/>
      <c r="I319" s="14"/>
      <c r="J319" s="15"/>
      <c r="K319" s="15"/>
      <c r="L319" s="15"/>
      <c r="M319" s="54"/>
      <c r="N319" s="15"/>
      <c r="O319" s="15"/>
      <c r="P319" s="15"/>
      <c r="Q319" s="16"/>
      <c r="R319" s="37"/>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c r="IZ319" s="11"/>
    </row>
    <row r="320" spans="2:260" s="12" customFormat="1" ht="65.099999999999994" customHeight="1" x14ac:dyDescent="0.25">
      <c r="B320" s="11"/>
      <c r="C320" s="19"/>
      <c r="D320" s="17"/>
      <c r="E320" s="17"/>
      <c r="F320" s="14"/>
      <c r="G320" s="14"/>
      <c r="H320" s="14"/>
      <c r="I320" s="14"/>
      <c r="J320" s="14"/>
      <c r="K320" s="14"/>
      <c r="L320" s="14"/>
      <c r="M320" s="54"/>
      <c r="N320" s="14"/>
      <c r="O320" s="31"/>
      <c r="P320" s="31"/>
      <c r="Q320" s="17"/>
      <c r="R320" s="38"/>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c r="IZ320" s="11"/>
    </row>
    <row r="321" spans="2:260" s="12" customFormat="1" ht="65.099999999999994" customHeight="1" x14ac:dyDescent="0.25">
      <c r="B321" s="11"/>
      <c r="C321" s="9"/>
      <c r="D321" s="16"/>
      <c r="E321" s="16"/>
      <c r="F321" s="15"/>
      <c r="G321" s="15"/>
      <c r="H321" s="15"/>
      <c r="I321" s="14"/>
      <c r="J321" s="15"/>
      <c r="K321" s="15"/>
      <c r="L321" s="15"/>
      <c r="M321" s="54"/>
      <c r="N321" s="15"/>
      <c r="O321" s="15"/>
      <c r="P321" s="15"/>
      <c r="Q321" s="16"/>
      <c r="R321" s="37"/>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c r="IZ321" s="11"/>
    </row>
    <row r="322" spans="2:260" s="12" customFormat="1" ht="65.099999999999994" customHeight="1" x14ac:dyDescent="0.25">
      <c r="B322" s="11"/>
      <c r="C322" s="19"/>
      <c r="D322" s="17"/>
      <c r="E322" s="17"/>
      <c r="F322" s="14"/>
      <c r="G322" s="14"/>
      <c r="H322" s="14"/>
      <c r="I322" s="14"/>
      <c r="J322" s="14"/>
      <c r="K322" s="14"/>
      <c r="L322" s="14"/>
      <c r="M322" s="54"/>
      <c r="N322" s="14"/>
      <c r="O322" s="31"/>
      <c r="P322" s="31"/>
      <c r="Q322" s="17"/>
      <c r="R322" s="38"/>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c r="IZ322" s="11"/>
    </row>
    <row r="323" spans="2:260" s="12" customFormat="1" ht="65.099999999999994" customHeight="1" x14ac:dyDescent="0.25">
      <c r="B323" s="11"/>
      <c r="C323" s="9"/>
      <c r="D323" s="16"/>
      <c r="E323" s="16"/>
      <c r="F323" s="15"/>
      <c r="G323" s="15"/>
      <c r="H323" s="15"/>
      <c r="I323" s="14"/>
      <c r="J323" s="15"/>
      <c r="K323" s="15"/>
      <c r="L323" s="15"/>
      <c r="M323" s="54"/>
      <c r="N323" s="15"/>
      <c r="O323" s="15"/>
      <c r="P323" s="15"/>
      <c r="Q323" s="16"/>
      <c r="R323" s="37"/>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c r="IZ323" s="11"/>
    </row>
    <row r="324" spans="2:260" s="12" customFormat="1" ht="65.099999999999994" customHeight="1" x14ac:dyDescent="0.25">
      <c r="B324" s="11"/>
      <c r="C324" s="19"/>
      <c r="D324" s="17"/>
      <c r="E324" s="17"/>
      <c r="F324" s="14"/>
      <c r="G324" s="14"/>
      <c r="H324" s="14"/>
      <c r="I324" s="14"/>
      <c r="J324" s="14"/>
      <c r="K324" s="14"/>
      <c r="L324" s="14"/>
      <c r="M324" s="54"/>
      <c r="N324" s="14"/>
      <c r="O324" s="31"/>
      <c r="P324" s="31"/>
      <c r="Q324" s="17"/>
      <c r="R324" s="38"/>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c r="IZ324" s="11"/>
    </row>
    <row r="325" spans="2:260" s="12" customFormat="1" ht="65.099999999999994" customHeight="1" x14ac:dyDescent="0.25">
      <c r="B325" s="11"/>
      <c r="C325" s="9"/>
      <c r="D325" s="16"/>
      <c r="E325" s="16"/>
      <c r="F325" s="15"/>
      <c r="G325" s="15"/>
      <c r="H325" s="15"/>
      <c r="I325" s="14"/>
      <c r="J325" s="15"/>
      <c r="K325" s="15"/>
      <c r="L325" s="15"/>
      <c r="M325" s="54"/>
      <c r="N325" s="15"/>
      <c r="O325" s="15"/>
      <c r="P325" s="15"/>
      <c r="Q325" s="16"/>
      <c r="R325" s="37"/>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c r="IZ325" s="11"/>
    </row>
    <row r="326" spans="2:260" s="12" customFormat="1" ht="65.099999999999994" customHeight="1" x14ac:dyDescent="0.25">
      <c r="B326" s="11"/>
      <c r="C326" s="19"/>
      <c r="D326" s="17"/>
      <c r="E326" s="17"/>
      <c r="F326" s="14"/>
      <c r="G326" s="14"/>
      <c r="H326" s="14"/>
      <c r="I326" s="14"/>
      <c r="J326" s="14"/>
      <c r="K326" s="14"/>
      <c r="L326" s="14"/>
      <c r="M326" s="54"/>
      <c r="N326" s="14"/>
      <c r="O326" s="31"/>
      <c r="P326" s="31"/>
      <c r="Q326" s="17"/>
      <c r="R326" s="38"/>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c r="IZ326" s="11"/>
    </row>
    <row r="327" spans="2:260" s="12" customFormat="1" ht="65.099999999999994" customHeight="1" x14ac:dyDescent="0.25">
      <c r="B327" s="11"/>
      <c r="C327" s="9"/>
      <c r="D327" s="16"/>
      <c r="E327" s="16"/>
      <c r="F327" s="15"/>
      <c r="G327" s="15"/>
      <c r="H327" s="15"/>
      <c r="I327" s="14"/>
      <c r="J327" s="15"/>
      <c r="K327" s="15"/>
      <c r="L327" s="15"/>
      <c r="M327" s="54"/>
      <c r="N327" s="15"/>
      <c r="O327" s="15"/>
      <c r="P327" s="15"/>
      <c r="Q327" s="16"/>
      <c r="R327" s="37"/>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c r="IZ327" s="11"/>
    </row>
    <row r="328" spans="2:260" s="12" customFormat="1" ht="65.099999999999994" customHeight="1" x14ac:dyDescent="0.25">
      <c r="B328" s="11"/>
      <c r="C328" s="19"/>
      <c r="D328" s="17"/>
      <c r="E328" s="17"/>
      <c r="F328" s="14"/>
      <c r="G328" s="14"/>
      <c r="H328" s="14"/>
      <c r="I328" s="14"/>
      <c r="J328" s="14"/>
      <c r="K328" s="14"/>
      <c r="L328" s="14"/>
      <c r="M328" s="54"/>
      <c r="N328" s="14"/>
      <c r="O328" s="31"/>
      <c r="P328" s="31"/>
      <c r="Q328" s="17"/>
      <c r="R328" s="38"/>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c r="IZ328" s="11"/>
    </row>
    <row r="329" spans="2:260" s="12" customFormat="1" ht="65.099999999999994" customHeight="1" x14ac:dyDescent="0.25">
      <c r="B329" s="11"/>
      <c r="C329" s="9"/>
      <c r="D329" s="16"/>
      <c r="E329" s="16"/>
      <c r="F329" s="15"/>
      <c r="G329" s="15"/>
      <c r="H329" s="15"/>
      <c r="I329" s="14"/>
      <c r="J329" s="15"/>
      <c r="K329" s="15"/>
      <c r="L329" s="15"/>
      <c r="M329" s="54"/>
      <c r="N329" s="15"/>
      <c r="O329" s="15"/>
      <c r="P329" s="15"/>
      <c r="Q329" s="16"/>
      <c r="R329" s="37"/>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c r="IZ329" s="11"/>
    </row>
    <row r="330" spans="2:260" s="12" customFormat="1" ht="65.099999999999994" customHeight="1" x14ac:dyDescent="0.25">
      <c r="B330" s="11"/>
      <c r="C330" s="19"/>
      <c r="D330" s="17"/>
      <c r="E330" s="17"/>
      <c r="F330" s="14"/>
      <c r="G330" s="14"/>
      <c r="H330" s="14"/>
      <c r="I330" s="14"/>
      <c r="J330" s="14"/>
      <c r="K330" s="14"/>
      <c r="L330" s="14"/>
      <c r="M330" s="54"/>
      <c r="N330" s="14"/>
      <c r="O330" s="31"/>
      <c r="P330" s="31"/>
      <c r="Q330" s="17"/>
      <c r="R330" s="38"/>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c r="IZ330" s="11"/>
    </row>
    <row r="331" spans="2:260" s="12" customFormat="1" ht="65.099999999999994" customHeight="1" x14ac:dyDescent="0.25">
      <c r="B331" s="11"/>
      <c r="C331" s="9"/>
      <c r="D331" s="16"/>
      <c r="E331" s="16"/>
      <c r="F331" s="15"/>
      <c r="G331" s="15"/>
      <c r="H331" s="15"/>
      <c r="I331" s="14"/>
      <c r="J331" s="15"/>
      <c r="K331" s="15"/>
      <c r="L331" s="15"/>
      <c r="M331" s="54"/>
      <c r="N331" s="15"/>
      <c r="O331" s="15"/>
      <c r="P331" s="15"/>
      <c r="Q331" s="16"/>
      <c r="R331" s="37"/>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c r="IZ331" s="11"/>
    </row>
    <row r="332" spans="2:260" s="12" customFormat="1" ht="65.099999999999994" customHeight="1" x14ac:dyDescent="0.25">
      <c r="B332" s="11"/>
      <c r="C332" s="19"/>
      <c r="D332" s="17"/>
      <c r="E332" s="17"/>
      <c r="F332" s="14"/>
      <c r="G332" s="14"/>
      <c r="H332" s="14"/>
      <c r="I332" s="14"/>
      <c r="J332" s="14"/>
      <c r="K332" s="14"/>
      <c r="L332" s="14"/>
      <c r="M332" s="54"/>
      <c r="N332" s="14"/>
      <c r="O332" s="31"/>
      <c r="P332" s="31"/>
      <c r="Q332" s="17"/>
      <c r="R332" s="38"/>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c r="IZ332" s="11"/>
    </row>
    <row r="333" spans="2:260" s="12" customFormat="1" ht="65.099999999999994" customHeight="1" x14ac:dyDescent="0.25">
      <c r="B333" s="11"/>
      <c r="C333" s="9"/>
      <c r="D333" s="16"/>
      <c r="E333" s="16"/>
      <c r="F333" s="15"/>
      <c r="G333" s="15"/>
      <c r="H333" s="15"/>
      <c r="I333" s="14"/>
      <c r="J333" s="15"/>
      <c r="K333" s="15"/>
      <c r="L333" s="15"/>
      <c r="M333" s="54"/>
      <c r="N333" s="15"/>
      <c r="O333" s="15"/>
      <c r="P333" s="15"/>
      <c r="Q333" s="16"/>
      <c r="R333" s="37"/>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c r="IZ333" s="11"/>
    </row>
    <row r="334" spans="2:260" s="12" customFormat="1" ht="65.099999999999994" customHeight="1" x14ac:dyDescent="0.25">
      <c r="B334" s="11"/>
      <c r="C334" s="19"/>
      <c r="D334" s="17"/>
      <c r="E334" s="17"/>
      <c r="F334" s="14"/>
      <c r="G334" s="14"/>
      <c r="H334" s="14"/>
      <c r="I334" s="14"/>
      <c r="J334" s="14"/>
      <c r="K334" s="14"/>
      <c r="L334" s="14"/>
      <c r="M334" s="54"/>
      <c r="N334" s="14"/>
      <c r="O334" s="31"/>
      <c r="P334" s="31"/>
      <c r="Q334" s="17"/>
      <c r="R334" s="38"/>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c r="IZ334" s="11"/>
    </row>
    <row r="335" spans="2:260" s="12" customFormat="1" ht="65.099999999999994" customHeight="1" x14ac:dyDescent="0.25">
      <c r="B335" s="11"/>
      <c r="C335" s="9"/>
      <c r="D335" s="16"/>
      <c r="E335" s="16"/>
      <c r="F335" s="15"/>
      <c r="G335" s="15"/>
      <c r="H335" s="15"/>
      <c r="I335" s="14"/>
      <c r="J335" s="15"/>
      <c r="K335" s="15"/>
      <c r="L335" s="15"/>
      <c r="M335" s="54"/>
      <c r="N335" s="15"/>
      <c r="O335" s="15"/>
      <c r="P335" s="15"/>
      <c r="Q335" s="16"/>
      <c r="R335" s="37"/>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c r="IZ335" s="11"/>
    </row>
    <row r="336" spans="2:260" s="12" customFormat="1" ht="65.099999999999994" customHeight="1" x14ac:dyDescent="0.25">
      <c r="B336" s="11"/>
      <c r="C336" s="19"/>
      <c r="D336" s="17"/>
      <c r="E336" s="17"/>
      <c r="F336" s="14"/>
      <c r="G336" s="14"/>
      <c r="H336" s="14"/>
      <c r="I336" s="14"/>
      <c r="J336" s="14"/>
      <c r="K336" s="14"/>
      <c r="L336" s="14"/>
      <c r="M336" s="54"/>
      <c r="N336" s="14"/>
      <c r="O336" s="31"/>
      <c r="P336" s="31"/>
      <c r="Q336" s="17"/>
      <c r="R336" s="38"/>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c r="IZ336" s="11"/>
    </row>
    <row r="337" spans="2:260" s="12" customFormat="1" ht="65.099999999999994" customHeight="1" x14ac:dyDescent="0.25">
      <c r="B337" s="11"/>
      <c r="C337" s="9"/>
      <c r="D337" s="16"/>
      <c r="E337" s="16"/>
      <c r="F337" s="15"/>
      <c r="G337" s="15"/>
      <c r="H337" s="15"/>
      <c r="I337" s="14"/>
      <c r="J337" s="15"/>
      <c r="K337" s="15"/>
      <c r="L337" s="15"/>
      <c r="M337" s="54"/>
      <c r="N337" s="15"/>
      <c r="O337" s="15"/>
      <c r="P337" s="15"/>
      <c r="Q337" s="16"/>
      <c r="R337" s="37"/>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c r="IZ337" s="11"/>
    </row>
    <row r="338" spans="2:260" s="12" customFormat="1" ht="65.099999999999994" customHeight="1" x14ac:dyDescent="0.25">
      <c r="B338" s="11"/>
      <c r="C338" s="19"/>
      <c r="D338" s="17"/>
      <c r="E338" s="17"/>
      <c r="F338" s="14"/>
      <c r="G338" s="14"/>
      <c r="H338" s="14"/>
      <c r="I338" s="14"/>
      <c r="J338" s="14"/>
      <c r="K338" s="14"/>
      <c r="L338" s="14"/>
      <c r="M338" s="54"/>
      <c r="N338" s="14"/>
      <c r="O338" s="31"/>
      <c r="P338" s="31"/>
      <c r="Q338" s="17"/>
      <c r="R338" s="38"/>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c r="IZ338" s="11"/>
    </row>
    <row r="339" spans="2:260" s="12" customFormat="1" ht="65.099999999999994" customHeight="1" x14ac:dyDescent="0.25">
      <c r="B339" s="11"/>
      <c r="C339" s="9"/>
      <c r="D339" s="16"/>
      <c r="E339" s="16"/>
      <c r="F339" s="15"/>
      <c r="G339" s="15"/>
      <c r="H339" s="15"/>
      <c r="I339" s="14"/>
      <c r="J339" s="15"/>
      <c r="K339" s="15"/>
      <c r="L339" s="15"/>
      <c r="M339" s="54"/>
      <c r="N339" s="15"/>
      <c r="O339" s="15"/>
      <c r="P339" s="15"/>
      <c r="Q339" s="16"/>
      <c r="R339" s="37"/>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c r="IZ339" s="11"/>
    </row>
    <row r="340" spans="2:260" s="12" customFormat="1" ht="65.099999999999994" customHeight="1" x14ac:dyDescent="0.25">
      <c r="B340" s="11"/>
      <c r="C340" s="19"/>
      <c r="D340" s="17"/>
      <c r="E340" s="17"/>
      <c r="F340" s="14"/>
      <c r="G340" s="14"/>
      <c r="H340" s="14"/>
      <c r="I340" s="14"/>
      <c r="J340" s="14"/>
      <c r="K340" s="14"/>
      <c r="L340" s="14"/>
      <c r="M340" s="54"/>
      <c r="N340" s="14"/>
      <c r="O340" s="31"/>
      <c r="P340" s="31"/>
      <c r="Q340" s="17"/>
      <c r="R340" s="38"/>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c r="IZ340" s="11"/>
    </row>
    <row r="341" spans="2:260" s="12" customFormat="1" ht="65.099999999999994" customHeight="1" x14ac:dyDescent="0.25">
      <c r="B341" s="11"/>
      <c r="C341" s="9"/>
      <c r="D341" s="16"/>
      <c r="E341" s="16"/>
      <c r="F341" s="15"/>
      <c r="G341" s="15"/>
      <c r="H341" s="15"/>
      <c r="I341" s="14"/>
      <c r="J341" s="15"/>
      <c r="K341" s="15"/>
      <c r="L341" s="15"/>
      <c r="M341" s="54"/>
      <c r="N341" s="15"/>
      <c r="O341" s="15"/>
      <c r="P341" s="15"/>
      <c r="Q341" s="16"/>
      <c r="R341" s="37"/>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c r="IZ341" s="11"/>
    </row>
    <row r="342" spans="2:260" s="12" customFormat="1" ht="65.099999999999994" customHeight="1" x14ac:dyDescent="0.25">
      <c r="B342" s="11"/>
      <c r="C342" s="19"/>
      <c r="D342" s="17"/>
      <c r="E342" s="17"/>
      <c r="F342" s="14"/>
      <c r="G342" s="14"/>
      <c r="H342" s="14"/>
      <c r="I342" s="14"/>
      <c r="J342" s="14"/>
      <c r="K342" s="14"/>
      <c r="L342" s="14"/>
      <c r="M342" s="54"/>
      <c r="N342" s="14"/>
      <c r="O342" s="31"/>
      <c r="P342" s="31"/>
      <c r="Q342" s="17"/>
      <c r="R342" s="38"/>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c r="IZ342" s="11"/>
    </row>
    <row r="343" spans="2:260" s="12" customFormat="1" ht="65.099999999999994" customHeight="1" x14ac:dyDescent="0.25">
      <c r="B343" s="11"/>
      <c r="C343" s="9"/>
      <c r="D343" s="16"/>
      <c r="E343" s="16"/>
      <c r="F343" s="15"/>
      <c r="G343" s="15"/>
      <c r="H343" s="15"/>
      <c r="I343" s="14"/>
      <c r="J343" s="15"/>
      <c r="K343" s="15"/>
      <c r="L343" s="15"/>
      <c r="M343" s="54"/>
      <c r="N343" s="15"/>
      <c r="O343" s="15"/>
      <c r="P343" s="15"/>
      <c r="Q343" s="16"/>
      <c r="R343" s="37"/>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c r="IZ343" s="11"/>
    </row>
    <row r="344" spans="2:260" s="12" customFormat="1" ht="65.099999999999994" customHeight="1" x14ac:dyDescent="0.25">
      <c r="B344" s="11"/>
      <c r="C344" s="19"/>
      <c r="D344" s="17"/>
      <c r="E344" s="17"/>
      <c r="F344" s="14"/>
      <c r="G344" s="14"/>
      <c r="H344" s="14"/>
      <c r="I344" s="14"/>
      <c r="J344" s="14"/>
      <c r="K344" s="14"/>
      <c r="L344" s="14"/>
      <c r="M344" s="54"/>
      <c r="N344" s="14"/>
      <c r="O344" s="31"/>
      <c r="P344" s="31"/>
      <c r="Q344" s="17"/>
      <c r="R344" s="38"/>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c r="IZ344" s="11"/>
    </row>
    <row r="345" spans="2:260" s="12" customFormat="1" ht="65.099999999999994" customHeight="1" x14ac:dyDescent="0.25">
      <c r="B345" s="11"/>
      <c r="C345" s="9"/>
      <c r="D345" s="16"/>
      <c r="E345" s="16"/>
      <c r="F345" s="15"/>
      <c r="G345" s="15"/>
      <c r="H345" s="15"/>
      <c r="I345" s="14"/>
      <c r="J345" s="15"/>
      <c r="K345" s="15"/>
      <c r="L345" s="15"/>
      <c r="M345" s="54"/>
      <c r="N345" s="15"/>
      <c r="O345" s="15"/>
      <c r="P345" s="15"/>
      <c r="Q345" s="16"/>
      <c r="R345" s="37"/>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c r="IZ345" s="11"/>
    </row>
    <row r="346" spans="2:260" s="12" customFormat="1" ht="65.099999999999994" customHeight="1" x14ac:dyDescent="0.25">
      <c r="B346" s="11"/>
      <c r="C346" s="19"/>
      <c r="D346" s="17"/>
      <c r="E346" s="17"/>
      <c r="F346" s="14"/>
      <c r="G346" s="14"/>
      <c r="H346" s="14"/>
      <c r="I346" s="14"/>
      <c r="J346" s="14"/>
      <c r="K346" s="14"/>
      <c r="L346" s="14"/>
      <c r="M346" s="54"/>
      <c r="N346" s="14"/>
      <c r="O346" s="31"/>
      <c r="P346" s="31"/>
      <c r="Q346" s="17"/>
      <c r="R346" s="38"/>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c r="IZ346" s="11"/>
    </row>
    <row r="347" spans="2:260" s="12" customFormat="1" ht="65.099999999999994" customHeight="1" x14ac:dyDescent="0.25">
      <c r="B347" s="11"/>
      <c r="C347" s="9"/>
      <c r="D347" s="16"/>
      <c r="E347" s="16"/>
      <c r="F347" s="15"/>
      <c r="G347" s="15"/>
      <c r="H347" s="15"/>
      <c r="I347" s="14"/>
      <c r="J347" s="15"/>
      <c r="K347" s="15"/>
      <c r="L347" s="15"/>
      <c r="M347" s="54"/>
      <c r="N347" s="15"/>
      <c r="O347" s="15"/>
      <c r="P347" s="15"/>
      <c r="Q347" s="16"/>
      <c r="R347" s="37"/>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c r="IZ347" s="11"/>
    </row>
    <row r="348" spans="2:260" s="12" customFormat="1" ht="65.099999999999994" customHeight="1" x14ac:dyDescent="0.25">
      <c r="B348" s="11"/>
      <c r="C348" s="19"/>
      <c r="D348" s="17"/>
      <c r="E348" s="17"/>
      <c r="F348" s="14"/>
      <c r="G348" s="14"/>
      <c r="H348" s="14"/>
      <c r="I348" s="14"/>
      <c r="J348" s="14"/>
      <c r="K348" s="14"/>
      <c r="L348" s="14"/>
      <c r="M348" s="54"/>
      <c r="N348" s="14"/>
      <c r="O348" s="31"/>
      <c r="P348" s="31"/>
      <c r="Q348" s="17"/>
      <c r="R348" s="38"/>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c r="IZ348" s="11"/>
    </row>
    <row r="349" spans="2:260" s="12" customFormat="1" ht="65.099999999999994" customHeight="1" x14ac:dyDescent="0.25">
      <c r="B349" s="11"/>
      <c r="C349" s="9"/>
      <c r="D349" s="16"/>
      <c r="E349" s="16"/>
      <c r="F349" s="15"/>
      <c r="G349" s="15"/>
      <c r="H349" s="15"/>
      <c r="I349" s="14"/>
      <c r="J349" s="15"/>
      <c r="K349" s="15"/>
      <c r="L349" s="15"/>
      <c r="M349" s="54"/>
      <c r="N349" s="15"/>
      <c r="O349" s="15"/>
      <c r="P349" s="15"/>
      <c r="Q349" s="16"/>
      <c r="R349" s="37"/>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c r="IZ349" s="11"/>
    </row>
    <row r="350" spans="2:260" s="12" customFormat="1" ht="65.099999999999994" customHeight="1" x14ac:dyDescent="0.25">
      <c r="B350" s="11"/>
      <c r="C350" s="19"/>
      <c r="D350" s="17"/>
      <c r="E350" s="17"/>
      <c r="F350" s="14"/>
      <c r="G350" s="14"/>
      <c r="H350" s="14"/>
      <c r="I350" s="14"/>
      <c r="J350" s="14"/>
      <c r="K350" s="14"/>
      <c r="L350" s="14"/>
      <c r="M350" s="54"/>
      <c r="N350" s="14"/>
      <c r="O350" s="31"/>
      <c r="P350" s="31"/>
      <c r="Q350" s="17"/>
      <c r="R350" s="38"/>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c r="IZ350" s="11"/>
    </row>
    <row r="351" spans="2:260" s="12" customFormat="1" ht="65.099999999999994" customHeight="1" x14ac:dyDescent="0.25">
      <c r="B351" s="11"/>
      <c r="C351" s="9"/>
      <c r="D351" s="16"/>
      <c r="E351" s="16"/>
      <c r="F351" s="15"/>
      <c r="G351" s="15"/>
      <c r="H351" s="15"/>
      <c r="I351" s="14"/>
      <c r="J351" s="15"/>
      <c r="K351" s="15"/>
      <c r="L351" s="15"/>
      <c r="M351" s="54"/>
      <c r="N351" s="15"/>
      <c r="O351" s="15"/>
      <c r="P351" s="15"/>
      <c r="Q351" s="16"/>
      <c r="R351" s="37"/>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c r="IZ351" s="11"/>
    </row>
    <row r="352" spans="2:260" s="12" customFormat="1" ht="65.099999999999994" customHeight="1" x14ac:dyDescent="0.25">
      <c r="B352" s="11"/>
      <c r="C352" s="19"/>
      <c r="D352" s="17"/>
      <c r="E352" s="17"/>
      <c r="F352" s="14"/>
      <c r="G352" s="14"/>
      <c r="H352" s="14"/>
      <c r="I352" s="14"/>
      <c r="J352" s="14"/>
      <c r="K352" s="14"/>
      <c r="L352" s="14"/>
      <c r="M352" s="54"/>
      <c r="N352" s="14"/>
      <c r="O352" s="31"/>
      <c r="P352" s="31"/>
      <c r="Q352" s="17"/>
      <c r="R352" s="38"/>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c r="IZ352" s="11"/>
    </row>
    <row r="353" spans="2:260" s="12" customFormat="1" x14ac:dyDescent="0.25">
      <c r="B353" s="11"/>
      <c r="C353" s="1"/>
      <c r="D353" s="1"/>
      <c r="E353" s="1"/>
      <c r="F353" s="1"/>
      <c r="G353" s="1"/>
      <c r="H353" s="1"/>
      <c r="I353" s="1"/>
      <c r="J353" s="1"/>
      <c r="K353" s="1"/>
      <c r="L353" s="1"/>
      <c r="M353" s="55"/>
      <c r="N353" s="1"/>
      <c r="O353" s="18"/>
      <c r="P353" s="18"/>
      <c r="Q353" s="1"/>
      <c r="R353" s="1"/>
      <c r="S353" s="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c r="IZ353" s="11"/>
    </row>
    <row r="354" spans="2:260" s="12" customFormat="1" x14ac:dyDescent="0.25">
      <c r="B354" s="11"/>
      <c r="C354" s="1"/>
      <c r="D354" s="1"/>
      <c r="E354" s="1"/>
      <c r="F354" s="1"/>
      <c r="G354" s="1"/>
      <c r="H354" s="1"/>
      <c r="I354" s="1"/>
      <c r="J354" s="1"/>
      <c r="K354" s="1"/>
      <c r="L354" s="1"/>
      <c r="M354" s="1"/>
      <c r="N354" s="1"/>
      <c r="O354" s="18"/>
      <c r="P354" s="18"/>
      <c r="Q354" s="1"/>
      <c r="R354" s="1"/>
      <c r="S354" s="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c r="IZ354" s="11"/>
    </row>
    <row r="355" spans="2:260" s="12" customFormat="1" x14ac:dyDescent="0.25">
      <c r="B355" s="11"/>
      <c r="C355" s="1"/>
      <c r="D355" s="1"/>
      <c r="E355" s="1"/>
      <c r="F355" s="1"/>
      <c r="G355" s="1"/>
      <c r="H355" s="1"/>
      <c r="I355" s="1"/>
      <c r="J355" s="1"/>
      <c r="K355" s="1"/>
      <c r="L355" s="1"/>
      <c r="M355" s="1"/>
      <c r="N355" s="1"/>
      <c r="O355" s="18"/>
      <c r="P355" s="18"/>
      <c r="Q355" s="1"/>
      <c r="R355" s="1"/>
      <c r="S355" s="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c r="IZ355" s="11"/>
    </row>
    <row r="356" spans="2:260" s="12" customFormat="1" x14ac:dyDescent="0.25">
      <c r="B356" s="11"/>
      <c r="C356" s="1"/>
      <c r="D356" s="1"/>
      <c r="E356" s="1"/>
      <c r="F356" s="1"/>
      <c r="G356" s="1"/>
      <c r="H356" s="1"/>
      <c r="I356" s="1"/>
      <c r="J356" s="1"/>
      <c r="K356" s="1"/>
      <c r="L356" s="1"/>
      <c r="M356" s="1"/>
      <c r="N356" s="1"/>
      <c r="O356" s="18"/>
      <c r="P356" s="18"/>
      <c r="Q356" s="1"/>
      <c r="R356" s="1"/>
      <c r="S356" s="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c r="IZ356" s="11"/>
    </row>
    <row r="357" spans="2:260" s="12" customFormat="1" x14ac:dyDescent="0.25">
      <c r="B357" s="11"/>
      <c r="C357" s="1"/>
      <c r="D357" s="1"/>
      <c r="E357" s="1"/>
      <c r="F357" s="1"/>
      <c r="G357" s="1"/>
      <c r="H357" s="1"/>
      <c r="I357" s="1"/>
      <c r="J357" s="1"/>
      <c r="K357" s="1"/>
      <c r="L357" s="1"/>
      <c r="M357" s="1"/>
      <c r="N357" s="1"/>
      <c r="O357" s="18"/>
      <c r="P357" s="18"/>
      <c r="Q357" s="1"/>
      <c r="R357" s="1"/>
      <c r="S357" s="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c r="IZ357" s="11"/>
    </row>
    <row r="358" spans="2:260" s="12" customFormat="1" x14ac:dyDescent="0.25">
      <c r="B358" s="11"/>
      <c r="C358" s="1"/>
      <c r="D358" s="1"/>
      <c r="E358" s="1"/>
      <c r="F358" s="1"/>
      <c r="G358" s="1"/>
      <c r="H358" s="1"/>
      <c r="I358" s="1"/>
      <c r="J358" s="1"/>
      <c r="K358" s="1"/>
      <c r="L358" s="1"/>
      <c r="M358" s="1"/>
      <c r="N358" s="1"/>
      <c r="O358" s="18"/>
      <c r="P358" s="18"/>
      <c r="Q358" s="1"/>
      <c r="R358" s="1"/>
      <c r="S358" s="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c r="IZ358" s="11"/>
    </row>
    <row r="359" spans="2:260" s="12" customFormat="1" x14ac:dyDescent="0.25">
      <c r="B359" s="11"/>
      <c r="C359" s="1"/>
      <c r="D359" s="1"/>
      <c r="E359" s="1"/>
      <c r="F359" s="1"/>
      <c r="G359" s="1"/>
      <c r="H359" s="1"/>
      <c r="I359" s="1"/>
      <c r="J359" s="1"/>
      <c r="K359" s="1"/>
      <c r="L359" s="1"/>
      <c r="M359" s="1"/>
      <c r="N359" s="1"/>
      <c r="O359" s="18"/>
      <c r="P359" s="18"/>
      <c r="Q359" s="1"/>
      <c r="R359" s="1"/>
      <c r="S359" s="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c r="IZ359" s="11"/>
    </row>
    <row r="360" spans="2:260" s="12" customFormat="1" x14ac:dyDescent="0.25">
      <c r="B360" s="11"/>
      <c r="C360" s="1"/>
      <c r="D360" s="1"/>
      <c r="E360" s="1"/>
      <c r="F360" s="1"/>
      <c r="G360" s="1"/>
      <c r="H360" s="1"/>
      <c r="I360" s="1"/>
      <c r="J360" s="1"/>
      <c r="K360" s="1"/>
      <c r="L360" s="1"/>
      <c r="M360" s="1"/>
      <c r="N360" s="1"/>
      <c r="O360" s="18"/>
      <c r="P360" s="18"/>
      <c r="Q360" s="1"/>
      <c r="R360" s="1"/>
      <c r="S360" s="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c r="IZ360" s="11"/>
    </row>
    <row r="361" spans="2:260" s="12" customFormat="1" ht="15" customHeight="1" x14ac:dyDescent="0.25">
      <c r="B361" s="11"/>
      <c r="C361" s="1"/>
      <c r="D361" s="1"/>
      <c r="E361" s="1"/>
      <c r="F361" s="1"/>
      <c r="G361" s="1"/>
      <c r="H361" s="1"/>
      <c r="I361" s="1"/>
      <c r="J361" s="1"/>
      <c r="K361" s="1"/>
      <c r="L361" s="1"/>
      <c r="M361" s="1"/>
      <c r="N361" s="1"/>
      <c r="O361" s="18"/>
      <c r="P361" s="18"/>
      <c r="Q361" s="1"/>
      <c r="R361" s="1"/>
      <c r="S361" s="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c r="IZ361" s="11"/>
    </row>
    <row r="362" spans="2:260" s="12" customFormat="1" ht="15" customHeight="1" x14ac:dyDescent="0.25">
      <c r="B362" s="11"/>
      <c r="C362" s="1"/>
      <c r="D362" s="1"/>
      <c r="E362" s="1"/>
      <c r="F362" s="1"/>
      <c r="G362" s="1"/>
      <c r="H362" s="1"/>
      <c r="I362" s="1"/>
      <c r="J362" s="1"/>
      <c r="K362" s="1"/>
      <c r="L362" s="1"/>
      <c r="M362" s="1"/>
      <c r="N362" s="1"/>
      <c r="O362" s="18"/>
      <c r="P362" s="18"/>
      <c r="Q362" s="1"/>
      <c r="R362" s="1"/>
      <c r="S362" s="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c r="IZ362" s="11"/>
    </row>
    <row r="363" spans="2:260" s="12" customFormat="1" ht="15" customHeight="1" x14ac:dyDescent="0.25">
      <c r="B363" s="11"/>
      <c r="C363" s="1"/>
      <c r="D363" s="1"/>
      <c r="E363" s="1"/>
      <c r="F363" s="1"/>
      <c r="G363" s="1"/>
      <c r="H363" s="1"/>
      <c r="I363" s="1"/>
      <c r="J363" s="1"/>
      <c r="K363" s="1"/>
      <c r="L363" s="1"/>
      <c r="M363" s="1"/>
      <c r="N363" s="1"/>
      <c r="O363" s="18"/>
      <c r="P363" s="18"/>
      <c r="Q363" s="1"/>
      <c r="R363" s="1"/>
      <c r="S363" s="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c r="IZ363" s="11"/>
    </row>
    <row r="364" spans="2:260" s="12" customFormat="1" ht="15" customHeight="1" x14ac:dyDescent="0.25">
      <c r="B364" s="11"/>
      <c r="C364" s="1"/>
      <c r="D364" s="1"/>
      <c r="E364" s="1"/>
      <c r="F364" s="1"/>
      <c r="G364" s="1"/>
      <c r="H364" s="1"/>
      <c r="I364" s="1"/>
      <c r="J364" s="1"/>
      <c r="K364" s="1"/>
      <c r="L364" s="1"/>
      <c r="M364" s="1"/>
      <c r="N364" s="1"/>
      <c r="O364" s="18"/>
      <c r="P364" s="18"/>
      <c r="Q364" s="1"/>
      <c r="R364" s="1"/>
      <c r="S364" s="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c r="IZ364" s="11"/>
    </row>
    <row r="365" spans="2:260" s="12" customFormat="1" ht="15" customHeight="1" x14ac:dyDescent="0.25">
      <c r="B365" s="11"/>
      <c r="C365" s="1"/>
      <c r="D365" s="1"/>
      <c r="E365" s="1"/>
      <c r="F365" s="1"/>
      <c r="G365" s="1"/>
      <c r="H365" s="1"/>
      <c r="I365" s="1"/>
      <c r="J365" s="1"/>
      <c r="K365" s="1"/>
      <c r="L365" s="1"/>
      <c r="M365" s="1"/>
      <c r="N365" s="1"/>
      <c r="O365" s="18"/>
      <c r="P365" s="18"/>
      <c r="Q365" s="1"/>
      <c r="R365" s="1"/>
      <c r="S365" s="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c r="IZ365" s="11"/>
    </row>
    <row r="366" spans="2:260" s="12" customFormat="1" ht="15" customHeight="1" x14ac:dyDescent="0.25">
      <c r="B366" s="11"/>
      <c r="C366" s="1"/>
      <c r="D366" s="1"/>
      <c r="E366" s="1"/>
      <c r="F366" s="1"/>
      <c r="G366" s="1"/>
      <c r="H366" s="1"/>
      <c r="I366" s="1"/>
      <c r="J366" s="1"/>
      <c r="K366" s="1"/>
      <c r="L366" s="1"/>
      <c r="M366" s="1"/>
      <c r="N366" s="1"/>
      <c r="O366" s="18"/>
      <c r="P366" s="18"/>
      <c r="Q366" s="1"/>
      <c r="R366" s="1"/>
      <c r="S366" s="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c r="IZ366" s="11"/>
    </row>
    <row r="367" spans="2:260" s="12" customFormat="1" ht="15" customHeight="1" x14ac:dyDescent="0.25">
      <c r="B367" s="11"/>
      <c r="C367" s="1"/>
      <c r="D367" s="1"/>
      <c r="E367" s="1"/>
      <c r="F367" s="1"/>
      <c r="G367" s="1"/>
      <c r="H367" s="1"/>
      <c r="I367" s="1"/>
      <c r="J367" s="1"/>
      <c r="K367" s="1"/>
      <c r="L367" s="1"/>
      <c r="M367" s="1"/>
      <c r="N367" s="1"/>
      <c r="O367" s="18"/>
      <c r="P367" s="18"/>
      <c r="Q367" s="1"/>
      <c r="R367" s="1"/>
      <c r="S367" s="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c r="IZ367" s="11"/>
    </row>
    <row r="368" spans="2:260" s="12" customFormat="1" ht="15" customHeight="1" x14ac:dyDescent="0.25">
      <c r="B368" s="11"/>
      <c r="C368" s="1"/>
      <c r="D368" s="1"/>
      <c r="E368" s="1"/>
      <c r="F368" s="1"/>
      <c r="G368" s="1"/>
      <c r="H368" s="1"/>
      <c r="I368" s="1"/>
      <c r="J368" s="1"/>
      <c r="K368" s="1"/>
      <c r="L368" s="1"/>
      <c r="M368" s="1"/>
      <c r="N368" s="1"/>
      <c r="O368" s="18"/>
      <c r="P368" s="18"/>
      <c r="Q368" s="1"/>
      <c r="R368" s="1"/>
      <c r="S368" s="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c r="IZ368" s="11"/>
    </row>
    <row r="369" spans="2:260" s="12" customFormat="1" ht="15" customHeight="1" x14ac:dyDescent="0.25">
      <c r="B369" s="11"/>
      <c r="C369" s="1"/>
      <c r="D369" s="1"/>
      <c r="E369" s="1"/>
      <c r="F369" s="1"/>
      <c r="G369" s="1"/>
      <c r="H369" s="1"/>
      <c r="I369" s="1"/>
      <c r="J369" s="1"/>
      <c r="K369" s="1"/>
      <c r="L369" s="1"/>
      <c r="M369" s="1"/>
      <c r="N369" s="1"/>
      <c r="O369" s="18"/>
      <c r="P369" s="18"/>
      <c r="Q369" s="1"/>
      <c r="R369" s="1"/>
      <c r="S369" s="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c r="IZ369" s="11"/>
    </row>
    <row r="370" spans="2:260" s="12" customFormat="1" ht="15" customHeight="1" x14ac:dyDescent="0.25">
      <c r="B370" s="11"/>
      <c r="C370" s="1"/>
      <c r="D370" s="1"/>
      <c r="E370" s="1"/>
      <c r="F370" s="1"/>
      <c r="G370" s="1"/>
      <c r="H370" s="1"/>
      <c r="I370" s="1"/>
      <c r="J370" s="1"/>
      <c r="K370" s="1"/>
      <c r="L370" s="1"/>
      <c r="M370" s="1"/>
      <c r="N370" s="1"/>
      <c r="O370" s="18"/>
      <c r="P370" s="18"/>
      <c r="Q370" s="1"/>
      <c r="R370" s="1"/>
      <c r="S370" s="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c r="IZ370" s="11"/>
    </row>
    <row r="371" spans="2:260" s="12" customFormat="1" ht="15" customHeight="1" x14ac:dyDescent="0.25">
      <c r="B371" s="11"/>
      <c r="C371" s="1"/>
      <c r="D371" s="1"/>
      <c r="E371" s="1"/>
      <c r="F371" s="1"/>
      <c r="G371" s="1"/>
      <c r="H371" s="1"/>
      <c r="I371" s="1"/>
      <c r="J371" s="1"/>
      <c r="K371" s="1"/>
      <c r="L371" s="1"/>
      <c r="M371" s="1"/>
      <c r="N371" s="1"/>
      <c r="O371" s="18"/>
      <c r="P371" s="18"/>
      <c r="Q371" s="1"/>
      <c r="R371" s="1"/>
      <c r="S371" s="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c r="IZ371" s="11"/>
    </row>
    <row r="372" spans="2:260" s="12" customFormat="1" ht="15" customHeight="1" x14ac:dyDescent="0.25">
      <c r="B372" s="11"/>
      <c r="C372" s="1"/>
      <c r="D372" s="1"/>
      <c r="E372" s="1"/>
      <c r="F372" s="1"/>
      <c r="G372" s="1"/>
      <c r="H372" s="1"/>
      <c r="I372" s="1"/>
      <c r="J372" s="1"/>
      <c r="K372" s="1"/>
      <c r="L372" s="1"/>
      <c r="M372" s="1"/>
      <c r="N372" s="1"/>
      <c r="O372" s="18"/>
      <c r="P372" s="18"/>
      <c r="Q372" s="1"/>
      <c r="R372" s="1"/>
      <c r="S372" s="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c r="IZ372" s="11"/>
    </row>
    <row r="373" spans="2:260" s="12" customFormat="1" ht="15" customHeight="1" x14ac:dyDescent="0.25">
      <c r="B373" s="11"/>
      <c r="C373" s="1"/>
      <c r="D373" s="1"/>
      <c r="E373" s="1"/>
      <c r="F373" s="1"/>
      <c r="G373" s="1"/>
      <c r="H373" s="1"/>
      <c r="I373" s="1"/>
      <c r="J373" s="1"/>
      <c r="K373" s="1"/>
      <c r="L373" s="1"/>
      <c r="M373" s="1"/>
      <c r="N373" s="1"/>
      <c r="O373" s="18"/>
      <c r="P373" s="18"/>
      <c r="Q373" s="1"/>
      <c r="R373" s="1"/>
      <c r="S373" s="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c r="IZ373" s="11"/>
    </row>
    <row r="374" spans="2:260" s="12" customFormat="1" ht="15" customHeight="1" x14ac:dyDescent="0.25">
      <c r="B374" s="11"/>
      <c r="C374" s="1"/>
      <c r="D374" s="1"/>
      <c r="E374" s="1"/>
      <c r="F374" s="1"/>
      <c r="G374" s="1"/>
      <c r="H374" s="1"/>
      <c r="I374" s="1"/>
      <c r="J374" s="1"/>
      <c r="K374" s="1"/>
      <c r="L374" s="1"/>
      <c r="M374" s="1"/>
      <c r="N374" s="1"/>
      <c r="O374" s="18"/>
      <c r="P374" s="18"/>
      <c r="Q374" s="1"/>
      <c r="R374" s="1"/>
      <c r="S374" s="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c r="IZ374" s="11"/>
    </row>
    <row r="375" spans="2:260" s="12" customFormat="1" ht="15" customHeight="1" x14ac:dyDescent="0.25">
      <c r="B375" s="11"/>
      <c r="C375" s="1"/>
      <c r="D375" s="1"/>
      <c r="E375" s="1"/>
      <c r="F375" s="1"/>
      <c r="G375" s="1"/>
      <c r="H375" s="1"/>
      <c r="I375" s="1"/>
      <c r="J375" s="1"/>
      <c r="K375" s="1"/>
      <c r="L375" s="1"/>
      <c r="M375" s="1"/>
      <c r="N375" s="1"/>
      <c r="O375" s="18"/>
      <c r="P375" s="18"/>
      <c r="Q375" s="1"/>
      <c r="R375" s="1"/>
      <c r="S375" s="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c r="IZ375" s="11"/>
    </row>
    <row r="376" spans="2:260" s="12" customFormat="1" ht="15" customHeight="1" x14ac:dyDescent="0.25">
      <c r="B376" s="11"/>
      <c r="C376" s="1"/>
      <c r="D376" s="1"/>
      <c r="E376" s="1"/>
      <c r="F376" s="1"/>
      <c r="G376" s="1"/>
      <c r="H376" s="1"/>
      <c r="I376" s="1"/>
      <c r="J376" s="1"/>
      <c r="K376" s="1"/>
      <c r="L376" s="1"/>
      <c r="M376" s="1"/>
      <c r="N376" s="1"/>
      <c r="O376" s="18"/>
      <c r="P376" s="18"/>
      <c r="Q376" s="1"/>
      <c r="R376" s="1"/>
      <c r="S376" s="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c r="IZ376" s="11"/>
    </row>
    <row r="377" spans="2:260" s="12" customFormat="1" ht="15" customHeight="1" x14ac:dyDescent="0.25">
      <c r="B377" s="11"/>
      <c r="C377" s="1"/>
      <c r="D377" s="1"/>
      <c r="E377" s="1"/>
      <c r="F377" s="1"/>
      <c r="G377" s="1"/>
      <c r="H377" s="1"/>
      <c r="I377" s="1"/>
      <c r="J377" s="1"/>
      <c r="K377" s="1"/>
      <c r="L377" s="1"/>
      <c r="M377" s="1"/>
      <c r="N377" s="1"/>
      <c r="O377" s="18"/>
      <c r="P377" s="18"/>
      <c r="Q377" s="1"/>
      <c r="R377" s="1"/>
      <c r="S377" s="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c r="IZ377" s="11"/>
    </row>
    <row r="378" spans="2:260" s="12" customFormat="1" ht="15" customHeight="1" x14ac:dyDescent="0.25">
      <c r="B378" s="11"/>
      <c r="C378" s="1"/>
      <c r="D378" s="1"/>
      <c r="E378" s="1"/>
      <c r="F378" s="1"/>
      <c r="G378" s="1"/>
      <c r="H378" s="1"/>
      <c r="I378" s="1"/>
      <c r="J378" s="1"/>
      <c r="K378" s="1"/>
      <c r="L378" s="1"/>
      <c r="M378" s="1"/>
      <c r="N378" s="1"/>
      <c r="O378" s="18"/>
      <c r="P378" s="18"/>
      <c r="Q378" s="1"/>
      <c r="R378" s="1"/>
      <c r="S378" s="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c r="IZ378" s="11"/>
    </row>
    <row r="379" spans="2:260" s="12" customFormat="1" ht="15" customHeight="1" x14ac:dyDescent="0.25">
      <c r="B379" s="11"/>
      <c r="C379" s="1"/>
      <c r="D379" s="1"/>
      <c r="E379" s="1"/>
      <c r="F379" s="1"/>
      <c r="G379" s="1"/>
      <c r="H379" s="1"/>
      <c r="I379" s="1"/>
      <c r="J379" s="1"/>
      <c r="K379" s="1"/>
      <c r="L379" s="1"/>
      <c r="M379" s="1"/>
      <c r="N379" s="1"/>
      <c r="O379" s="18"/>
      <c r="P379" s="18"/>
      <c r="Q379" s="1"/>
      <c r="R379" s="1"/>
      <c r="S379" s="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c r="IZ379" s="11"/>
    </row>
    <row r="380" spans="2:260" s="12" customFormat="1" ht="15" customHeight="1" x14ac:dyDescent="0.25">
      <c r="B380" s="11"/>
      <c r="C380" s="1"/>
      <c r="D380" s="1"/>
      <c r="E380" s="1"/>
      <c r="F380" s="1"/>
      <c r="G380" s="1"/>
      <c r="H380" s="1"/>
      <c r="I380" s="1"/>
      <c r="J380" s="1"/>
      <c r="K380" s="1"/>
      <c r="L380" s="1"/>
      <c r="M380" s="1"/>
      <c r="N380" s="1"/>
      <c r="O380" s="18"/>
      <c r="P380" s="18"/>
      <c r="Q380" s="1"/>
      <c r="R380" s="1"/>
      <c r="S380" s="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c r="IZ380" s="11"/>
    </row>
    <row r="381" spans="2:260" s="12" customFormat="1" ht="15" customHeight="1" x14ac:dyDescent="0.25">
      <c r="B381" s="11"/>
      <c r="C381" s="1"/>
      <c r="D381" s="1"/>
      <c r="E381" s="1"/>
      <c r="F381" s="1"/>
      <c r="G381" s="1"/>
      <c r="H381" s="1"/>
      <c r="I381" s="1"/>
      <c r="J381" s="1"/>
      <c r="K381" s="1"/>
      <c r="L381" s="1"/>
      <c r="M381" s="1"/>
      <c r="N381" s="1"/>
      <c r="O381" s="18"/>
      <c r="P381" s="18"/>
      <c r="Q381" s="1"/>
      <c r="R381" s="1"/>
      <c r="S381" s="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c r="IZ381" s="11"/>
    </row>
    <row r="382" spans="2:260" s="12" customFormat="1" ht="15" customHeight="1" x14ac:dyDescent="0.25">
      <c r="B382" s="11"/>
      <c r="C382" s="1"/>
      <c r="D382" s="1"/>
      <c r="E382" s="1"/>
      <c r="F382" s="1"/>
      <c r="G382" s="1"/>
      <c r="H382" s="1"/>
      <c r="I382" s="1"/>
      <c r="J382" s="1"/>
      <c r="K382" s="1"/>
      <c r="L382" s="1"/>
      <c r="M382" s="1"/>
      <c r="N382" s="1"/>
      <c r="O382" s="18"/>
      <c r="P382" s="18"/>
      <c r="Q382" s="1"/>
      <c r="R382" s="1"/>
      <c r="S382" s="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c r="IZ382" s="11"/>
    </row>
    <row r="383" spans="2:260" s="12" customFormat="1" ht="15" customHeight="1" x14ac:dyDescent="0.25">
      <c r="B383" s="11"/>
      <c r="C383" s="1"/>
      <c r="D383" s="1"/>
      <c r="E383" s="1"/>
      <c r="F383" s="1"/>
      <c r="G383" s="1"/>
      <c r="H383" s="1"/>
      <c r="I383" s="1"/>
      <c r="J383" s="1"/>
      <c r="K383" s="1"/>
      <c r="L383" s="1"/>
      <c r="M383" s="1"/>
      <c r="N383" s="1"/>
      <c r="O383" s="18"/>
      <c r="P383" s="18"/>
      <c r="Q383" s="1"/>
      <c r="R383" s="1"/>
      <c r="S383" s="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c r="IZ383" s="11"/>
    </row>
    <row r="384" spans="2:260" s="12" customFormat="1" ht="15" customHeight="1" x14ac:dyDescent="0.25">
      <c r="B384" s="11"/>
      <c r="C384" s="1"/>
      <c r="D384" s="1"/>
      <c r="E384" s="1"/>
      <c r="F384" s="1"/>
      <c r="G384" s="1"/>
      <c r="H384" s="1"/>
      <c r="I384" s="1"/>
      <c r="J384" s="1"/>
      <c r="K384" s="1"/>
      <c r="L384" s="1"/>
      <c r="M384" s="1"/>
      <c r="N384" s="1"/>
      <c r="O384" s="18"/>
      <c r="P384" s="18"/>
      <c r="Q384" s="1"/>
      <c r="R384" s="1"/>
      <c r="S384" s="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c r="IZ384" s="11"/>
    </row>
    <row r="385" spans="2:260" s="12" customFormat="1" ht="15" customHeight="1" x14ac:dyDescent="0.25">
      <c r="B385" s="11"/>
      <c r="C385" s="1"/>
      <c r="D385" s="1"/>
      <c r="E385" s="1"/>
      <c r="F385" s="1"/>
      <c r="G385" s="1"/>
      <c r="H385" s="1"/>
      <c r="I385" s="1"/>
      <c r="J385" s="1"/>
      <c r="K385" s="1"/>
      <c r="L385" s="1"/>
      <c r="M385" s="1"/>
      <c r="N385" s="1"/>
      <c r="O385" s="18"/>
      <c r="P385" s="18"/>
      <c r="Q385" s="1"/>
      <c r="R385" s="1"/>
      <c r="S385" s="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c r="IZ385" s="11"/>
    </row>
    <row r="386" spans="2:260" s="12" customFormat="1" ht="15" customHeight="1" x14ac:dyDescent="0.25">
      <c r="B386" s="11"/>
      <c r="C386" s="1"/>
      <c r="D386" s="1"/>
      <c r="E386" s="1"/>
      <c r="F386" s="1"/>
      <c r="G386" s="1"/>
      <c r="H386" s="1"/>
      <c r="I386" s="1"/>
      <c r="J386" s="1"/>
      <c r="K386" s="1"/>
      <c r="L386" s="1"/>
      <c r="M386" s="1"/>
      <c r="N386" s="1"/>
      <c r="O386" s="18"/>
      <c r="P386" s="18"/>
      <c r="Q386" s="1"/>
      <c r="R386" s="1"/>
      <c r="S386" s="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c r="IZ386" s="11"/>
    </row>
    <row r="387" spans="2:260" s="12" customFormat="1" ht="15" customHeight="1" x14ac:dyDescent="0.25">
      <c r="B387" s="11"/>
      <c r="C387" s="1"/>
      <c r="D387" s="1"/>
      <c r="E387" s="1"/>
      <c r="F387" s="1"/>
      <c r="G387" s="1"/>
      <c r="H387" s="1"/>
      <c r="I387" s="1"/>
      <c r="J387" s="1"/>
      <c r="K387" s="1"/>
      <c r="L387" s="1"/>
      <c r="M387" s="1"/>
      <c r="N387" s="1"/>
      <c r="O387" s="18"/>
      <c r="P387" s="18"/>
      <c r="Q387" s="1"/>
      <c r="R387" s="1"/>
      <c r="S387" s="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c r="IZ387" s="11"/>
    </row>
    <row r="388" spans="2:260" s="12" customFormat="1" ht="15" customHeight="1" x14ac:dyDescent="0.25">
      <c r="B388" s="11"/>
      <c r="C388" s="1"/>
      <c r="D388" s="1"/>
      <c r="E388" s="1"/>
      <c r="F388" s="1"/>
      <c r="G388" s="1"/>
      <c r="H388" s="1"/>
      <c r="I388" s="1"/>
      <c r="J388" s="1"/>
      <c r="K388" s="1"/>
      <c r="L388" s="1"/>
      <c r="M388" s="1"/>
      <c r="N388" s="1"/>
      <c r="O388" s="18"/>
      <c r="P388" s="18"/>
      <c r="Q388" s="1"/>
      <c r="R388" s="1"/>
      <c r="S388" s="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c r="IZ388" s="11"/>
    </row>
    <row r="389" spans="2:260" s="12" customFormat="1" ht="15" customHeight="1" x14ac:dyDescent="0.25">
      <c r="B389" s="11"/>
      <c r="C389" s="1"/>
      <c r="D389" s="1"/>
      <c r="E389" s="1"/>
      <c r="F389" s="1"/>
      <c r="G389" s="1"/>
      <c r="H389" s="1"/>
      <c r="I389" s="1"/>
      <c r="J389" s="1"/>
      <c r="K389" s="1"/>
      <c r="L389" s="1"/>
      <c r="M389" s="1"/>
      <c r="N389" s="1"/>
      <c r="O389" s="18"/>
      <c r="P389" s="18"/>
      <c r="Q389" s="1"/>
      <c r="R389" s="1"/>
      <c r="S389" s="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c r="IZ389" s="11"/>
    </row>
    <row r="390" spans="2:260" s="12" customFormat="1" ht="15" customHeight="1" x14ac:dyDescent="0.25">
      <c r="B390" s="11"/>
      <c r="C390" s="1"/>
      <c r="D390" s="1"/>
      <c r="E390" s="1"/>
      <c r="F390" s="1"/>
      <c r="G390" s="1"/>
      <c r="H390" s="1"/>
      <c r="I390" s="1"/>
      <c r="J390" s="1"/>
      <c r="K390" s="1"/>
      <c r="L390" s="1"/>
      <c r="M390" s="1"/>
      <c r="N390" s="1"/>
      <c r="O390" s="18"/>
      <c r="P390" s="18"/>
      <c r="Q390" s="1"/>
      <c r="R390" s="1"/>
      <c r="S390" s="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c r="IZ390" s="11"/>
    </row>
    <row r="391" spans="2:260" s="12" customFormat="1" ht="15" customHeight="1" x14ac:dyDescent="0.25">
      <c r="B391" s="11"/>
      <c r="C391" s="1"/>
      <c r="D391" s="1"/>
      <c r="E391" s="1"/>
      <c r="F391" s="1"/>
      <c r="G391" s="1"/>
      <c r="H391" s="1"/>
      <c r="I391" s="1"/>
      <c r="J391" s="1"/>
      <c r="K391" s="1"/>
      <c r="L391" s="1"/>
      <c r="M391" s="1"/>
      <c r="N391" s="1"/>
      <c r="O391" s="18"/>
      <c r="P391" s="18"/>
      <c r="Q391" s="1"/>
      <c r="R391" s="1"/>
      <c r="S391" s="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c r="IZ391" s="11"/>
    </row>
    <row r="392" spans="2:260" s="12" customFormat="1" ht="15" customHeight="1" x14ac:dyDescent="0.25">
      <c r="B392" s="11"/>
      <c r="C392" s="1"/>
      <c r="D392" s="1"/>
      <c r="E392" s="1"/>
      <c r="F392" s="1"/>
      <c r="G392" s="1"/>
      <c r="H392" s="1"/>
      <c r="I392" s="1"/>
      <c r="J392" s="1"/>
      <c r="K392" s="1"/>
      <c r="L392" s="1"/>
      <c r="M392" s="1"/>
      <c r="N392" s="1"/>
      <c r="O392" s="18"/>
      <c r="P392" s="18"/>
      <c r="Q392" s="1"/>
      <c r="R392" s="1"/>
      <c r="S392" s="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c r="IZ392" s="11"/>
    </row>
    <row r="393" spans="2:260" s="12" customFormat="1" ht="15" customHeight="1" x14ac:dyDescent="0.25">
      <c r="B393" s="11"/>
      <c r="C393" s="1"/>
      <c r="D393" s="1"/>
      <c r="E393" s="1"/>
      <c r="F393" s="1"/>
      <c r="G393" s="1"/>
      <c r="H393" s="1"/>
      <c r="I393" s="1"/>
      <c r="J393" s="1"/>
      <c r="K393" s="1"/>
      <c r="L393" s="1"/>
      <c r="M393" s="1"/>
      <c r="N393" s="1"/>
      <c r="O393" s="18"/>
      <c r="P393" s="18"/>
      <c r="Q393" s="1"/>
      <c r="R393" s="1"/>
      <c r="S393" s="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c r="IZ393" s="11"/>
    </row>
    <row r="394" spans="2:260" s="12" customFormat="1" ht="15" customHeight="1" x14ac:dyDescent="0.25">
      <c r="B394" s="11"/>
      <c r="C394" s="1"/>
      <c r="D394" s="1"/>
      <c r="E394" s="1"/>
      <c r="F394" s="1"/>
      <c r="G394" s="1"/>
      <c r="H394" s="1"/>
      <c r="I394" s="1"/>
      <c r="J394" s="1"/>
      <c r="K394" s="1"/>
      <c r="L394" s="1"/>
      <c r="M394" s="1"/>
      <c r="N394" s="1"/>
      <c r="O394" s="18"/>
      <c r="P394" s="18"/>
      <c r="Q394" s="1"/>
      <c r="R394" s="1"/>
      <c r="S394" s="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c r="IZ394" s="11"/>
    </row>
    <row r="395" spans="2:260" s="12" customFormat="1" ht="15" customHeight="1" x14ac:dyDescent="0.25">
      <c r="B395" s="11"/>
      <c r="C395" s="1"/>
      <c r="D395" s="1"/>
      <c r="E395" s="1"/>
      <c r="F395" s="1"/>
      <c r="G395" s="1"/>
      <c r="H395" s="1"/>
      <c r="I395" s="1"/>
      <c r="J395" s="1"/>
      <c r="K395" s="1"/>
      <c r="L395" s="1"/>
      <c r="M395" s="1"/>
      <c r="N395" s="1"/>
      <c r="O395" s="18"/>
      <c r="P395" s="18"/>
      <c r="Q395" s="1"/>
      <c r="R395" s="1"/>
      <c r="S395" s="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c r="IZ395" s="11"/>
    </row>
    <row r="396" spans="2:260" s="12" customFormat="1" ht="15" customHeight="1" x14ac:dyDescent="0.25">
      <c r="B396" s="11"/>
      <c r="C396" s="1"/>
      <c r="D396" s="1"/>
      <c r="E396" s="1"/>
      <c r="F396" s="1"/>
      <c r="G396" s="1"/>
      <c r="H396" s="1"/>
      <c r="I396" s="1"/>
      <c r="J396" s="1"/>
      <c r="K396" s="1"/>
      <c r="L396" s="1"/>
      <c r="M396" s="1"/>
      <c r="N396" s="1"/>
      <c r="O396" s="18"/>
      <c r="P396" s="18"/>
      <c r="Q396" s="1"/>
      <c r="R396" s="1"/>
      <c r="S396" s="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c r="IZ396" s="11"/>
    </row>
  </sheetData>
  <sheetProtection selectLockedCells="1" selectUnlockedCells="1"/>
  <sortState xmlns:xlrd2="http://schemas.microsoft.com/office/spreadsheetml/2017/richdata2" ref="C17:R290">
    <sortCondition ref="C17:C290"/>
  </sortState>
  <mergeCells count="5">
    <mergeCell ref="F16:H16"/>
    <mergeCell ref="J16:L16"/>
    <mergeCell ref="C16:D16"/>
    <mergeCell ref="C11:R11"/>
    <mergeCell ref="C12:R12"/>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761BD-A7F3-42AC-A5BD-73CBDBE897E1}">
  <dimension ref="D5:F7"/>
  <sheetViews>
    <sheetView workbookViewId="0">
      <selection activeCell="E5" sqref="E5"/>
    </sheetView>
  </sheetViews>
  <sheetFormatPr defaultRowHeight="15" x14ac:dyDescent="0.25"/>
  <cols>
    <col min="5" max="5" width="62.42578125" customWidth="1"/>
  </cols>
  <sheetData>
    <row r="5" spans="4:6" x14ac:dyDescent="0.25">
      <c r="D5" s="63" t="s">
        <v>529</v>
      </c>
      <c r="E5" s="63" t="s">
        <v>855</v>
      </c>
    </row>
    <row r="6" spans="4:6" x14ac:dyDescent="0.25">
      <c r="F6" t="s">
        <v>456</v>
      </c>
    </row>
    <row r="7" spans="4:6" ht="123.75" customHeight="1" x14ac:dyDescent="0.25">
      <c r="D7" s="60" t="s">
        <v>530</v>
      </c>
      <c r="E7" s="62" t="str">
        <f>_xlfn.XLOOKUP($E5,Tendencias!$D$17:$D$352,Tendencias!$R$17:$R$352)</f>
        <v>VALE3 apesar de estar em tendência de alta no longo prazo pela média de 200 dias, no curto prazo está em realização. Abaixo dos 76,83 pode seguir em baixa no curto prazo mirando suportes em 74,28 ou 71,73. Teria sinal de retomada altista fechando acima dos 78,86 mirando resistências em 85,08 ou 90,17.</v>
      </c>
      <c r="F7" s="61">
        <f>_xlfn.XLOOKUP($E5,Tendencias!$D$17:$D$352,Tendencias!$E$17:$E$352)</f>
        <v>3</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Tendencias</vt:lpstr>
      <vt:lpstr>Consulta</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2026-06-25T00:58:47Z</cp:lastPrinted>
  <dcterms:created xsi:type="dcterms:W3CDTF">2020-05-21T15:06:06Z</dcterms:created>
  <dcterms:modified xsi:type="dcterms:W3CDTF">2026-06-25T00:59:03Z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