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Radar Imobiliário\"/>
    </mc:Choice>
  </mc:AlternateContent>
  <xr:revisionPtr revIDLastSave="0" documentId="8_{B34E9B39-E280-4A7D-93AB-8A4389B0DB37}" xr6:coauthVersionLast="47" xr6:coauthVersionMax="47" xr10:uidLastSave="{00000000-0000-0000-0000-000000000000}"/>
  <bookViews>
    <workbookView xWindow="47880" yWindow="-120" windowWidth="19440" windowHeight="14880" tabRatio="526" xr2:uid="{00000000-000D-0000-FFFF-FFFF00000000}"/>
  </bookViews>
  <sheets>
    <sheet name="Guia de FIIs" sheetId="2" r:id="rId1"/>
    <sheet name="Guia de Fiagros" sheetId="5" r:id="rId2"/>
    <sheet name="Guia de FI-Infra e FIP-IE" sheetId="6" r:id="rId3"/>
    <sheet name="Indicadores" sheetId="3" state="hidden" r:id="rId4"/>
  </sheets>
  <externalReferences>
    <externalReference r:id="rId5"/>
  </externalReferences>
  <definedNames>
    <definedName name="_xlnm._FilterDatabase" localSheetId="1" hidden="1">'Guia de Fiagros'!$A$6:$AC$26</definedName>
    <definedName name="_xlnm._FilterDatabase" localSheetId="2" hidden="1">'Guia de FI-Infra e FIP-IE'!$A$6:$AC$25</definedName>
    <definedName name="_xlnm._FilterDatabase" localSheetId="0" hidden="1">'Guia de FIIs'!$A$6:$AD$126</definedName>
    <definedName name="ADMINISTRADOR">[1]PARAMETROS!$C$2:$C$100</definedName>
    <definedName name="ANBID">[1]PARAMETROS!$G$1:$G$145</definedName>
    <definedName name="AUDITORIA">[1]PARAMETROS!$J$3:$J$8</definedName>
    <definedName name="CAPTAÇÃO">[1]PARAMETROS!$I$3:$I$4</definedName>
    <definedName name="CLASSIFICACAO_TRIBUTARIA">[1]PARAMETROS!$F$2:$F$22</definedName>
    <definedName name="COME">[1]PARAMETROS!$H$3:$H$4</definedName>
    <definedName name="CUSTODIA">[1]PARAMETROS!$K$3:$K$11</definedName>
    <definedName name="CVM">[1]PARAMETROS!$L$3:$L$10</definedName>
    <definedName name="GESTORES">[1]PARAMETROS!$B$2:$B$350</definedName>
    <definedName name="RESPONSAVEL">[1]PARAMETROS!$A$2:$A$18</definedName>
    <definedName name="TIPO_DE_COTA">[1]PARAMETROS!$D$2:$D$6</definedName>
    <definedName name="TP_COTIZACAO_RESG">[1]PARAMETROS!$E$2:$E$8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" l="1"/>
  <c r="H26" i="3"/>
  <c r="G26" i="3"/>
  <c r="F26" i="3"/>
  <c r="E26" i="3"/>
  <c r="I25" i="3"/>
  <c r="H25" i="3"/>
  <c r="G25" i="3"/>
  <c r="F25" i="3"/>
  <c r="E25" i="3"/>
  <c r="I24" i="3"/>
  <c r="H24" i="3"/>
  <c r="G24" i="3"/>
  <c r="F24" i="3"/>
  <c r="E24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</calcChain>
</file>

<file path=xl/sharedStrings.xml><?xml version="1.0" encoding="utf-8"?>
<sst xmlns="http://schemas.openxmlformats.org/spreadsheetml/2006/main" count="1357" uniqueCount="544">
  <si>
    <t>-</t>
  </si>
  <si>
    <t>Gestor</t>
  </si>
  <si>
    <t>12 Meses</t>
  </si>
  <si>
    <t>Nome</t>
  </si>
  <si>
    <t>Classe</t>
  </si>
  <si>
    <t>Retorno|do fechamento|no mes|(de 30Abr17|até 31Mai17)|em moeda orig|ajust p/ prov</t>
  </si>
  <si>
    <t>Retorno|do fechamento|no ano|(de 31Dez16|até 31Mai17)|em moeda orig|ajust p/ prov</t>
  </si>
  <si>
    <t>Retorno|do fechamento|em 1 ano|(de 31Mai16|até 31Mai17)|em moeda orig|ajust p/ prov</t>
  </si>
  <si>
    <t>Retorno|do fechamento|em 2 anos|(de 31Mai15|até 31Mai17)|em moeda orig|ajust p/ prov</t>
  </si>
  <si>
    <t>Retorno|do fechamento|em 3 anos|(de 31Mai14|até 31Mai17)|em moeda orig|ajust p/ prov</t>
  </si>
  <si>
    <t>Volatilidade|base anual|31Mai17|1 anos|em moeda orig</t>
  </si>
  <si>
    <t>CDI</t>
  </si>
  <si>
    <t>Acumul</t>
  </si>
  <si>
    <t>Dolar Ptax Venda</t>
  </si>
  <si>
    <t>IBOV</t>
  </si>
  <si>
    <t>Ibovespa</t>
  </si>
  <si>
    <t>IBrX</t>
  </si>
  <si>
    <t>Ibrx Indice Brasil</t>
  </si>
  <si>
    <t>IBrX-50</t>
  </si>
  <si>
    <t>Ibrx-50</t>
  </si>
  <si>
    <t>IGPM Fgv</t>
  </si>
  <si>
    <t>IMA GERAL</t>
  </si>
  <si>
    <t>Ima Geral</t>
  </si>
  <si>
    <t>IMA-B 5</t>
  </si>
  <si>
    <t>Ima-B</t>
  </si>
  <si>
    <t>5+</t>
  </si>
  <si>
    <t>IMA-B</t>
  </si>
  <si>
    <t>Tot</t>
  </si>
  <si>
    <t>IDIV</t>
  </si>
  <si>
    <t>Ind Dividendos BmfBovespa</t>
  </si>
  <si>
    <t>Ind Govern Corp Difer</t>
  </si>
  <si>
    <t>Ind RF-M</t>
  </si>
  <si>
    <t>1+</t>
  </si>
  <si>
    <t>SMLL</t>
  </si>
  <si>
    <t>Ind Small Cap</t>
  </si>
  <si>
    <t>IPCA Ibge</t>
  </si>
  <si>
    <t>Poupanca</t>
  </si>
  <si>
    <t>S&amp;P PTAX</t>
  </si>
  <si>
    <t>S&amp;P 500</t>
  </si>
  <si>
    <t>100% CDI</t>
  </si>
  <si>
    <t>104% CDI</t>
  </si>
  <si>
    <t>120% CDI</t>
  </si>
  <si>
    <t>IGP-M+6%</t>
  </si>
  <si>
    <t>IPCA + 5%</t>
  </si>
  <si>
    <t>IPCA + 6%</t>
  </si>
  <si>
    <t>IPCA + Yield IMAB</t>
  </si>
  <si>
    <t>%CDI</t>
  </si>
  <si>
    <t>Absoluta</t>
  </si>
  <si>
    <t>Performance</t>
  </si>
  <si>
    <t>Código</t>
  </si>
  <si>
    <t>Característica</t>
  </si>
  <si>
    <t>BRCR11</t>
  </si>
  <si>
    <t>KNRI11</t>
  </si>
  <si>
    <t>HGRE11</t>
  </si>
  <si>
    <t>CXRI11</t>
  </si>
  <si>
    <t>EDGA11</t>
  </si>
  <si>
    <t>XPCM11</t>
  </si>
  <si>
    <t>RNGO11</t>
  </si>
  <si>
    <t>CEOC11</t>
  </si>
  <si>
    <t>SPTW11</t>
  </si>
  <si>
    <t>CBOP11</t>
  </si>
  <si>
    <t>BBRC11</t>
  </si>
  <si>
    <t>ALMI11</t>
  </si>
  <si>
    <t>CNES11</t>
  </si>
  <si>
    <t>TRNT11</t>
  </si>
  <si>
    <t>FPAB11</t>
  </si>
  <si>
    <t>HGBS11</t>
  </si>
  <si>
    <t>PQDP11</t>
  </si>
  <si>
    <t>FIGS11</t>
  </si>
  <si>
    <t>FLRP11</t>
  </si>
  <si>
    <t>SHPH11</t>
  </si>
  <si>
    <t>ABCP11</t>
  </si>
  <si>
    <t>CTXT11</t>
  </si>
  <si>
    <t>HTMX11</t>
  </si>
  <si>
    <t>FLMA11</t>
  </si>
  <si>
    <t>HGLG11</t>
  </si>
  <si>
    <t>RBRD11</t>
  </si>
  <si>
    <t>FIIB11</t>
  </si>
  <si>
    <t>FCFL11</t>
  </si>
  <si>
    <t>FAED11</t>
  </si>
  <si>
    <t>BPFF11</t>
  </si>
  <si>
    <t>MAXR11</t>
  </si>
  <si>
    <t>NSLU11</t>
  </si>
  <si>
    <t>HCRI11</t>
  </si>
  <si>
    <t>KNCR11</t>
  </si>
  <si>
    <t>JSRE11</t>
  </si>
  <si>
    <t>MXRF11</t>
  </si>
  <si>
    <t>PORD11</t>
  </si>
  <si>
    <t>VRTA11</t>
  </si>
  <si>
    <t>HGCR11</t>
  </si>
  <si>
    <t>RBVO11</t>
  </si>
  <si>
    <t>KNIP11</t>
  </si>
  <si>
    <t>BCRI11</t>
  </si>
  <si>
    <t>Tx de Adm (%)</t>
  </si>
  <si>
    <t>No Ano</t>
  </si>
  <si>
    <t>Dados Cadastrais</t>
  </si>
  <si>
    <t>Preço</t>
  </si>
  <si>
    <t>Em 3 meses</t>
  </si>
  <si>
    <t>Em 12 Meses</t>
  </si>
  <si>
    <t>R$/Cota</t>
  </si>
  <si>
    <t>1 Mês</t>
  </si>
  <si>
    <t>Dividend Yield</t>
  </si>
  <si>
    <t>Em %</t>
  </si>
  <si>
    <t>Volume</t>
  </si>
  <si>
    <t>Média diária 3M</t>
  </si>
  <si>
    <t>R$</t>
  </si>
  <si>
    <t>%</t>
  </si>
  <si>
    <t>VM/PL</t>
  </si>
  <si>
    <t>Último Provento</t>
  </si>
  <si>
    <t>Por cota</t>
  </si>
  <si>
    <t>Yield Anualizado</t>
  </si>
  <si>
    <t>Data</t>
  </si>
  <si>
    <t>R$ (Mil)</t>
  </si>
  <si>
    <t>Peso no IFIX</t>
  </si>
  <si>
    <t>Preço: Preço de fechamento do último dia do período de referência</t>
  </si>
  <si>
    <t xml:space="preserve">Performance: variação da cota no período +  (soma dos proventos no período)/cota </t>
  </si>
  <si>
    <t>Dividend Yield: Média dos proventos pagos no período, multiplicado por 12 e dividido pelo valor da cota</t>
  </si>
  <si>
    <t>Dividend Yield Gross UP: Dividend Yield dividido pelo fator de 85%</t>
  </si>
  <si>
    <t>Volume Médio Diário: Média de volume diário negociado nos últimos noventa dias</t>
  </si>
  <si>
    <t>Giro da Semana: Volume negociado no período/valor de mercado do fundo</t>
  </si>
  <si>
    <t>Peso no IFIX: Participação do fundo no índice de fundos imobiliários</t>
  </si>
  <si>
    <t>Valor de Mercado (VM): Último Preço x Quantidade de cotas</t>
  </si>
  <si>
    <t>ABL: Área Bruta Locável</t>
  </si>
  <si>
    <t>Patrimônio Líquido (PL)</t>
  </si>
  <si>
    <t>VM/PL: (Valor de Mercado/Patrimônio Líquido) - 1</t>
  </si>
  <si>
    <t>Último Provento: Último provento declarado</t>
  </si>
  <si>
    <t>Os números de cotas e os valores patrimoniais estão arredondados</t>
  </si>
  <si>
    <t>Tipo de Gestão</t>
  </si>
  <si>
    <t xml:space="preserve">XP Guia de FIIs </t>
  </si>
  <si>
    <t>OUJP11</t>
  </si>
  <si>
    <t>XPML11</t>
  </si>
  <si>
    <t>VISC11</t>
  </si>
  <si>
    <t>RBRF11</t>
  </si>
  <si>
    <t>GGRC11</t>
  </si>
  <si>
    <t>WPLZ11</t>
  </si>
  <si>
    <t>Pagamento</t>
  </si>
  <si>
    <t>Administrador</t>
  </si>
  <si>
    <t>10º Útil</t>
  </si>
  <si>
    <t>15º Corrido</t>
  </si>
  <si>
    <t>5º Útil</t>
  </si>
  <si>
    <t>8º Útil</t>
  </si>
  <si>
    <t>20º Útil</t>
  </si>
  <si>
    <t>25º Corrido</t>
  </si>
  <si>
    <t>9º Útil</t>
  </si>
  <si>
    <t>15º Útil</t>
  </si>
  <si>
    <t>12º Útil</t>
  </si>
  <si>
    <t>20º Corrido</t>
  </si>
  <si>
    <t>10º Corrido</t>
  </si>
  <si>
    <t>6º Útil</t>
  </si>
  <si>
    <t>XPLG11</t>
  </si>
  <si>
    <t>IRDM11</t>
  </si>
  <si>
    <t>RBRR11</t>
  </si>
  <si>
    <t>HFOF11</t>
  </si>
  <si>
    <t>XPIN11</t>
  </si>
  <si>
    <t>MFII11</t>
  </si>
  <si>
    <t>ALZR11</t>
  </si>
  <si>
    <t>MALL11</t>
  </si>
  <si>
    <t>KNHY11</t>
  </si>
  <si>
    <t>BCIA11</t>
  </si>
  <si>
    <t>TGAR11</t>
  </si>
  <si>
    <t>HGRU11</t>
  </si>
  <si>
    <t>Último dia útil</t>
  </si>
  <si>
    <t>RBED11</t>
  </si>
  <si>
    <t>RBVA11</t>
  </si>
  <si>
    <t>LVBI11</t>
  </si>
  <si>
    <t>VGIR11</t>
  </si>
  <si>
    <t>VILG11</t>
  </si>
  <si>
    <t>PATC11</t>
  </si>
  <si>
    <t>13º Útil</t>
  </si>
  <si>
    <t>HGPO11</t>
  </si>
  <si>
    <t>RCRB11</t>
  </si>
  <si>
    <t>Ativa</t>
  </si>
  <si>
    <t>BTLG11</t>
  </si>
  <si>
    <t>HSML11</t>
  </si>
  <si>
    <t>HSI Malls</t>
  </si>
  <si>
    <t>Shoppings</t>
  </si>
  <si>
    <t>Santander Securities</t>
  </si>
  <si>
    <t>HSI</t>
  </si>
  <si>
    <t>1,1%</t>
  </si>
  <si>
    <t>VINO11</t>
  </si>
  <si>
    <t>XPCI11</t>
  </si>
  <si>
    <t>RBRP11</t>
  </si>
  <si>
    <t>Vinci</t>
  </si>
  <si>
    <t>Quasar</t>
  </si>
  <si>
    <t>XP Vista</t>
  </si>
  <si>
    <t>BRL Trust</t>
  </si>
  <si>
    <t>BTG Pactual</t>
  </si>
  <si>
    <t>Vortx</t>
  </si>
  <si>
    <t>BC Fund</t>
  </si>
  <si>
    <t>Lajes Corporativas</t>
  </si>
  <si>
    <t>BTG</t>
  </si>
  <si>
    <t>Kinea Renda Imobiliária</t>
  </si>
  <si>
    <t>Outros</t>
  </si>
  <si>
    <t>Intrag</t>
  </si>
  <si>
    <t>Kinea</t>
  </si>
  <si>
    <t>CSHG Real Estate</t>
  </si>
  <si>
    <t>CSHG</t>
  </si>
  <si>
    <t>Rio Bravo Renda Corporativa</t>
  </si>
  <si>
    <t>Rio Bravo</t>
  </si>
  <si>
    <t>Caixa Rio Bravo</t>
  </si>
  <si>
    <t>Fundo de Fundos</t>
  </si>
  <si>
    <t>Caixa</t>
  </si>
  <si>
    <t>Passiva</t>
  </si>
  <si>
    <t>Agências</t>
  </si>
  <si>
    <t>Votorantim</t>
  </si>
  <si>
    <t>Edifício Galeria</t>
  </si>
  <si>
    <t>Tishman</t>
  </si>
  <si>
    <t>XP Corp. Macaé</t>
  </si>
  <si>
    <t>Rio Negro</t>
  </si>
  <si>
    <t>BB Progressivo</t>
  </si>
  <si>
    <t>VBI</t>
  </si>
  <si>
    <t>CEO CCP</t>
  </si>
  <si>
    <t>CCP</t>
  </si>
  <si>
    <t>SP Downtown</t>
  </si>
  <si>
    <t>Geracao Futuro</t>
  </si>
  <si>
    <t>Brasil Plural</t>
  </si>
  <si>
    <t>Castello Branco Office Park</t>
  </si>
  <si>
    <t>RB Capital</t>
  </si>
  <si>
    <t>CSHG Prime Offices</t>
  </si>
  <si>
    <t>FII Vinc Cor</t>
  </si>
  <si>
    <t>FII Quasar A</t>
  </si>
  <si>
    <t>FII Xp Prop</t>
  </si>
  <si>
    <t>FII Xp Cred</t>
  </si>
  <si>
    <t>Recebíveis</t>
  </si>
  <si>
    <t>RBR Properties</t>
  </si>
  <si>
    <t>RBR Asset</t>
  </si>
  <si>
    <t>Edifício Almirante Barroso</t>
  </si>
  <si>
    <t>BB Renda Corporativa</t>
  </si>
  <si>
    <t>Torre Almirante</t>
  </si>
  <si>
    <t>Ourinvest</t>
  </si>
  <si>
    <t>CENESP</t>
  </si>
  <si>
    <t>Torre Norte</t>
  </si>
  <si>
    <t>Projeto Água Branca</t>
  </si>
  <si>
    <t>Coinvalores</t>
  </si>
  <si>
    <t>TRX</t>
  </si>
  <si>
    <t>Hedge Brasil Shopping</t>
  </si>
  <si>
    <t>Hedge</t>
  </si>
  <si>
    <t>Parque D. Pedro Shopping</t>
  </si>
  <si>
    <t>Unishopping Consultoria</t>
  </si>
  <si>
    <t>General Shopping Ativo e Renda</t>
  </si>
  <si>
    <t>Oliveira Trust</t>
  </si>
  <si>
    <t>Floripa Shopping</t>
  </si>
  <si>
    <t>Shopping Pátio Higienópolis</t>
  </si>
  <si>
    <t>Shopping West Plaza</t>
  </si>
  <si>
    <t>Grand Plaza Shopping</t>
  </si>
  <si>
    <t>Centro Textil Internacional</t>
  </si>
  <si>
    <t>Hotel Maxinvest</t>
  </si>
  <si>
    <t>Hotéis</t>
  </si>
  <si>
    <t>HotelInvest</t>
  </si>
  <si>
    <t>Continental Square Faria Lima</t>
  </si>
  <si>
    <t>BR-Capital</t>
  </si>
  <si>
    <t>CSHG Logística</t>
  </si>
  <si>
    <t>Ativos Logísticos</t>
  </si>
  <si>
    <t>RB Capital Renda I</t>
  </si>
  <si>
    <t>RB Capital Renda II</t>
  </si>
  <si>
    <t>Industrial do Brasil</t>
  </si>
  <si>
    <t>Campus Faria Lima</t>
  </si>
  <si>
    <t>Educacional</t>
  </si>
  <si>
    <t>Anhanguera Educacional</t>
  </si>
  <si>
    <t>Brasil Plural Absoluto</t>
  </si>
  <si>
    <t>Varejo</t>
  </si>
  <si>
    <t>Max Retail</t>
  </si>
  <si>
    <t>Hospital Nsa. de Lourdes</t>
  </si>
  <si>
    <t>Hospitais</t>
  </si>
  <si>
    <t>Hospital da Criança</t>
  </si>
  <si>
    <t>Kinea Rendimentos Imob (CDI)</t>
  </si>
  <si>
    <t>JS Real Estate Multigestão</t>
  </si>
  <si>
    <t>J Safra</t>
  </si>
  <si>
    <t>J. Safra</t>
  </si>
  <si>
    <t>Maxi Renda</t>
  </si>
  <si>
    <t>BTG Pactual Fundo de CRI</t>
  </si>
  <si>
    <t>Polo Recebíveis Imobiliários FII</t>
  </si>
  <si>
    <t>Polo Capital</t>
  </si>
  <si>
    <t>Fator Verità</t>
  </si>
  <si>
    <t>Fator</t>
  </si>
  <si>
    <t>CSHG Recebíveis Imobiliários</t>
  </si>
  <si>
    <t>Rio Bravo Crédito Imobiliário II</t>
  </si>
  <si>
    <t>Capitânia Securities II</t>
  </si>
  <si>
    <t>BNY Mellon</t>
  </si>
  <si>
    <t>Capitânia</t>
  </si>
  <si>
    <t>Kinea Índice de Preços</t>
  </si>
  <si>
    <t>Banestes Rec. Imobiliários</t>
  </si>
  <si>
    <t>Banestes DTVM</t>
  </si>
  <si>
    <t>Ourinvest JPP</t>
  </si>
  <si>
    <t>Finaxis</t>
  </si>
  <si>
    <t>JPP Capital</t>
  </si>
  <si>
    <t>FII XP Log</t>
  </si>
  <si>
    <t>Vórtx DTVM</t>
  </si>
  <si>
    <t>XP Malls</t>
  </si>
  <si>
    <t>Vinci Shopping Centers</t>
  </si>
  <si>
    <t>RBR Fundo de Fundos</t>
  </si>
  <si>
    <t xml:space="preserve">GGR Covepi Renda </t>
  </si>
  <si>
    <t>CM Capital Markets</t>
  </si>
  <si>
    <t>GGR</t>
  </si>
  <si>
    <t>Iridium Recebíveis Imobiliários</t>
  </si>
  <si>
    <t xml:space="preserve">Iridium Gestão de Recursos </t>
  </si>
  <si>
    <t>RBR High Grade</t>
  </si>
  <si>
    <t>XP Industrial</t>
  </si>
  <si>
    <t>Malls Brasil Plural</t>
  </si>
  <si>
    <t>Geração Futuro</t>
  </si>
  <si>
    <t>Alianza Trust Renda Imobiliária</t>
  </si>
  <si>
    <t>Alianza Gestão de Recurso</t>
  </si>
  <si>
    <t>Kinea High Yield</t>
  </si>
  <si>
    <t>Planner Corretora</t>
  </si>
  <si>
    <t>Bradesco Carteira Imobiliária Ativa</t>
  </si>
  <si>
    <t>Bradesco</t>
  </si>
  <si>
    <t>TG Ativo Real</t>
  </si>
  <si>
    <t>TG Core</t>
  </si>
  <si>
    <t>CSHG Renda Urbana</t>
  </si>
  <si>
    <t>Hedge TOP FOF III</t>
  </si>
  <si>
    <t>Hedge Investments</t>
  </si>
  <si>
    <t>Rio Bravo Renda Educacional</t>
  </si>
  <si>
    <t>Rio Bravo Renda Varejo</t>
  </si>
  <si>
    <t>VBI Log FII</t>
  </si>
  <si>
    <t>Valora RE III</t>
  </si>
  <si>
    <t>Valora Investimentos</t>
  </si>
  <si>
    <t>Vinci Logística</t>
  </si>
  <si>
    <t>Pátria Edifícios Corporativos</t>
  </si>
  <si>
    <t>Modal DTVM</t>
  </si>
  <si>
    <t>Pátria Investimentos</t>
  </si>
  <si>
    <t>Mérito Desenvolvimento Imobiliário</t>
  </si>
  <si>
    <t>Mérito Investimentos</t>
  </si>
  <si>
    <t>Caixa Cedae</t>
  </si>
  <si>
    <t>VM</t>
  </si>
  <si>
    <t>PL</t>
  </si>
  <si>
    <t>Informações do Fundo</t>
  </si>
  <si>
    <t>Em 1 mês</t>
  </si>
  <si>
    <t>Fonte: Todos os dados provêm da Economática e da XP Investimentos</t>
  </si>
  <si>
    <t>CPTS11</t>
  </si>
  <si>
    <t>HABT11</t>
  </si>
  <si>
    <t>Habitat II FII</t>
  </si>
  <si>
    <t>Habitat Capital Partners</t>
  </si>
  <si>
    <t/>
  </si>
  <si>
    <t>BRCO11</t>
  </si>
  <si>
    <t>GTWR11</t>
  </si>
  <si>
    <t>RECR11</t>
  </si>
  <si>
    <t>MCCI11</t>
  </si>
  <si>
    <t>RECT11</t>
  </si>
  <si>
    <t>HCTR11</t>
  </si>
  <si>
    <t>TEPP11</t>
  </si>
  <si>
    <t>CVBI11</t>
  </si>
  <si>
    <t>BARI11</t>
  </si>
  <si>
    <t>GSFI11</t>
  </si>
  <si>
    <t>PATL11</t>
  </si>
  <si>
    <t>TRXF11</t>
  </si>
  <si>
    <t>PVBI11</t>
  </si>
  <si>
    <t>XPSF11</t>
  </si>
  <si>
    <t>Tellus Properties</t>
  </si>
  <si>
    <t>Tellus</t>
  </si>
  <si>
    <t>VBI Prime Offices</t>
  </si>
  <si>
    <t>VBI Real Estate</t>
  </si>
  <si>
    <t>Patria Log</t>
  </si>
  <si>
    <t>REC Renda Imobiliária</t>
  </si>
  <si>
    <t>REC Gestão</t>
  </si>
  <si>
    <t>RZTR11</t>
  </si>
  <si>
    <t>KNSC11</t>
  </si>
  <si>
    <t>Hectare CE FII</t>
  </si>
  <si>
    <t>Hectare Capital</t>
  </si>
  <si>
    <t>Green Towers</t>
  </si>
  <si>
    <t>Mauá Capital Recebíveis Imob</t>
  </si>
  <si>
    <t>Mauá Capital</t>
  </si>
  <si>
    <t>Dia*</t>
  </si>
  <si>
    <t>Pagamento dos dividendos é aproximado</t>
  </si>
  <si>
    <t>TRX Real Estate FII</t>
  </si>
  <si>
    <t>Híbrido</t>
  </si>
  <si>
    <t>XP Selection FoF</t>
  </si>
  <si>
    <t>Bresco Logística</t>
  </si>
  <si>
    <t>Bresco Gestão</t>
  </si>
  <si>
    <t>VBI CRI</t>
  </si>
  <si>
    <t>BTG Logística</t>
  </si>
  <si>
    <t>HAAA11</t>
  </si>
  <si>
    <t>RZAK11</t>
  </si>
  <si>
    <t>SEQR11</t>
  </si>
  <si>
    <t>Sequóia III Renda Imobiliária</t>
  </si>
  <si>
    <t>Sequóia</t>
  </si>
  <si>
    <t>BLMG11</t>
  </si>
  <si>
    <t>AFHI11</t>
  </si>
  <si>
    <t>Base Proventos</t>
  </si>
  <si>
    <t xml:space="preserve">AF Invest Cri </t>
  </si>
  <si>
    <t>AF Invest</t>
  </si>
  <si>
    <t>Riza Terrax </t>
  </si>
  <si>
    <t>Barigui Rendimentos Imobiliarios</t>
  </si>
  <si>
    <t>Brasil Plural </t>
  </si>
  <si>
    <t>Riza Asset Management</t>
  </si>
  <si>
    <t>Barigui Gestor</t>
  </si>
  <si>
    <t>Riza Akin</t>
  </si>
  <si>
    <t xml:space="preserve">Kinea Securities </t>
  </si>
  <si>
    <t xml:space="preserve">Kinea </t>
  </si>
  <si>
    <t>Fiagro</t>
  </si>
  <si>
    <t>BTG Pactual Serviços Financeiros</t>
  </si>
  <si>
    <t>DCRA11</t>
  </si>
  <si>
    <t>Banco Daycoval</t>
  </si>
  <si>
    <t> Devant Asset</t>
  </si>
  <si>
    <t>EGAF11</t>
  </si>
  <si>
    <t>Vórtx</t>
  </si>
  <si>
    <t>Eco Agro</t>
  </si>
  <si>
    <t>NCRA11</t>
  </si>
  <si>
    <t>NCH Capital Brasil</t>
  </si>
  <si>
    <t>FGAA11</t>
  </si>
  <si>
    <t>BRL Trust Investimentos</t>
  </si>
  <si>
    <t>Hagros Capital</t>
  </si>
  <si>
    <t>GCRA11</t>
  </si>
  <si>
    <t>Singulare Invest</t>
  </si>
  <si>
    <t>Galapagos Capital</t>
  </si>
  <si>
    <t>JGPX11</t>
  </si>
  <si>
    <t>JGP</t>
  </si>
  <si>
    <t>KNCA11</t>
  </si>
  <si>
    <t>Intrag DTVM</t>
  </si>
  <si>
    <t>Kinea Investimentos</t>
  </si>
  <si>
    <t>LSAG11</t>
  </si>
  <si>
    <t>Banco Genial</t>
  </si>
  <si>
    <t>Leste</t>
  </si>
  <si>
    <t>RZAG11</t>
  </si>
  <si>
    <t>RURA11</t>
  </si>
  <si>
    <t>Itaú Asset Management</t>
  </si>
  <si>
    <t>VGIA11</t>
  </si>
  <si>
    <t>XPCA11</t>
  </si>
  <si>
    <t> XP Investimentos</t>
  </si>
  <si>
    <t>XP Asset Management</t>
  </si>
  <si>
    <t>OIAG11</t>
  </si>
  <si>
    <t>CPTR11</t>
  </si>
  <si>
    <t>VCRA11</t>
  </si>
  <si>
    <t>HGAG11</t>
  </si>
  <si>
    <t>PLCA11</t>
  </si>
  <si>
    <t>SNAG11</t>
  </si>
  <si>
    <t>FZDA11</t>
  </si>
  <si>
    <t xml:space="preserve">XP Guia de FIAgros </t>
  </si>
  <si>
    <t>BODB11</t>
  </si>
  <si>
    <t>BDIF11</t>
  </si>
  <si>
    <t>CPTI11</t>
  </si>
  <si>
    <t>BIDB11</t>
  </si>
  <si>
    <t>IFRA11</t>
  </si>
  <si>
    <t>KDIF11</t>
  </si>
  <si>
    <t>RBIF11</t>
  </si>
  <si>
    <t>JURO11</t>
  </si>
  <si>
    <t>XPID11</t>
  </si>
  <si>
    <t>FI-Infra</t>
  </si>
  <si>
    <t>ENDD11</t>
  </si>
  <si>
    <t>KNOX11</t>
  </si>
  <si>
    <t>FIP-IE</t>
  </si>
  <si>
    <t>BDIV11</t>
  </si>
  <si>
    <t>BRZP11</t>
  </si>
  <si>
    <t>PICE11</t>
  </si>
  <si>
    <t>PFIN11</t>
  </si>
  <si>
    <t>PPEI11</t>
  </si>
  <si>
    <t>VIGT11</t>
  </si>
  <si>
    <t>XPIE11</t>
  </si>
  <si>
    <t>XP Guia de FI-Infra e FIP-IE</t>
  </si>
  <si>
    <t>07º dia útil</t>
  </si>
  <si>
    <t>19º dia útil</t>
  </si>
  <si>
    <t>05º dia útil</t>
  </si>
  <si>
    <t>16º dia útil</t>
  </si>
  <si>
    <t>10º dia útil</t>
  </si>
  <si>
    <t>08º dia útil</t>
  </si>
  <si>
    <t>03º dia útil</t>
  </si>
  <si>
    <t>06º dia útil</t>
  </si>
  <si>
    <t>Suno</t>
  </si>
  <si>
    <t>Singulare</t>
  </si>
  <si>
    <t>Genial Investimentos</t>
  </si>
  <si>
    <t>Plural</t>
  </si>
  <si>
    <t>ND</t>
  </si>
  <si>
    <t>051 Capital</t>
  </si>
  <si>
    <t xml:space="preserve">	High Gestão</t>
  </si>
  <si>
    <t>Vectis</t>
  </si>
  <si>
    <t>Perfin</t>
  </si>
  <si>
    <t>Prisma</t>
  </si>
  <si>
    <t>Vinci Partners</t>
  </si>
  <si>
    <t>Sparta</t>
  </si>
  <si>
    <t>Itaú</t>
  </si>
  <si>
    <t>Banco Plural</t>
  </si>
  <si>
    <t>BRZ</t>
  </si>
  <si>
    <t>Inter Asset</t>
  </si>
  <si>
    <t>Inter</t>
  </si>
  <si>
    <t>Bocaina</t>
  </si>
  <si>
    <t>Capitania Agro Strategies - Fiagro - Imobiliário</t>
  </si>
  <si>
    <t>Devant Fdo Inv Nas Cad Prod  Agroind - Fiagro Imob</t>
  </si>
  <si>
    <t>Ecoagro I Fdo Inv Cadeias Prod Agroind Fiagro Imob</t>
  </si>
  <si>
    <t>Fg/Agro Fdo De Invest - Fiagro - Imobiliário</t>
  </si>
  <si>
    <t>051 Agro Fdo Inv Nas Cad Prod Agro - Fiagro - Imob</t>
  </si>
  <si>
    <t>Galápagos Recebíveis Do Agronegócio - Fiagro-Imob</t>
  </si>
  <si>
    <t>High Fundo De Investimento Agro Fiagro Imob</t>
  </si>
  <si>
    <t>Fdo Inv Cadeias Prod Agroind Jgp Cred Fiagro Imob</t>
  </si>
  <si>
    <t>Kinea Crédito Agro Fiagro-Imobiliário</t>
  </si>
  <si>
    <t>Leste Fdo Inv Cad Prod Agroind Fiagro Imob</t>
  </si>
  <si>
    <t>Nch Eqi Recebíveis Do Agronegócio Fiagro Imob</t>
  </si>
  <si>
    <t>Ourinvest Innovation - Fiagro Imobiliário</t>
  </si>
  <si>
    <t>Plural Crédito Agro - Fiagro - Imobiliário</t>
  </si>
  <si>
    <t>Itau Asset Rural Fiagro - Imobiliário</t>
  </si>
  <si>
    <t>Fdo Inv Cadeias Prod Agro Riza Agro Fiagro Imob</t>
  </si>
  <si>
    <t>Suno Agro - Fiagro-Imobiliário</t>
  </si>
  <si>
    <t>Vectis Datagro Cr Agr - Fdo Inv Cad Prod Ag - Imob</t>
  </si>
  <si>
    <t>Valora Cra Fdo Inv Nas Cad Prod Agro Fiagro - Imob</t>
  </si>
  <si>
    <t>Xp Crédito Agrícola Fdo Inv Fiagro Imobiliário</t>
  </si>
  <si>
    <t>Kinea Infra - Fdo Inv Cotas Fdo Inc. Inv Inf Rf Cp</t>
  </si>
  <si>
    <t>Perfin Apollo Energia Fip Em Infraestrutura</t>
  </si>
  <si>
    <t>Capitânia Infra Fdo. Inv. Fdo. Ie. Rf. Cred. Priv.</t>
  </si>
  <si>
    <t>Btg Pactual Dívida Infra Fic. Fdo. Inc. Ie. Rf. Cp</t>
  </si>
  <si>
    <t>Btg Pactual Ie Div. Fdo Inv. Part. Ie</t>
  </si>
  <si>
    <t>Prisma Proton Energia Fdo. Invest. Part. Infra.</t>
  </si>
  <si>
    <t>Vinci Energia Fdo Inv Part Ie</t>
  </si>
  <si>
    <t>Sparta Infra Fic Fi Infra Renda Fixa Cp</t>
  </si>
  <si>
    <t>Itau Fdo Inv Cotas Fdo Incent De Inv Infr. Rf Cp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</si>
  <si>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</si>
  <si>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</si>
  <si>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</si>
  <si>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</si>
  <si>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Endurance Debt Fdo. Invest. Part. Infra.</t>
  </si>
  <si>
    <t>Knox Debt Fdo. Invest. Part. Infraestrutura</t>
  </si>
  <si>
    <t>Inter Infra Fic Infra Renda Fixa Crédito Privado</t>
  </si>
  <si>
    <t>Bocaina Infra - Fdo Inv Cotas Fdo Inv Infra Rf Cp</t>
  </si>
  <si>
    <t>Rio Bravo Esg Fic Infra Renda Fixa Crédito Privado</t>
  </si>
  <si>
    <t>RBOP11</t>
  </si>
  <si>
    <t>VVCO11</t>
  </si>
  <si>
    <t>BTCI11</t>
  </si>
  <si>
    <t>CRAA11</t>
  </si>
  <si>
    <t>13º Util</t>
  </si>
  <si>
    <t>12º Corrido</t>
  </si>
  <si>
    <t>17º Útil</t>
  </si>
  <si>
    <t>REC Recebíveis Imobiliários</t>
  </si>
  <si>
    <t>TRBL11</t>
  </si>
  <si>
    <t>CDII11</t>
  </si>
  <si>
    <t>Tellus Rio Bravo Renda Logistica</t>
  </si>
  <si>
    <t>Rio Bravo e Tellus</t>
  </si>
  <si>
    <t xml:space="preserve">Rio Bravo Oportunidades </t>
  </si>
  <si>
    <t>Hedge AAA</t>
  </si>
  <si>
    <t>Hedge Investimentos</t>
  </si>
  <si>
    <t>General Shopping e Outlets</t>
  </si>
  <si>
    <t>Trustee DTVM</t>
  </si>
  <si>
    <t>V2 Edifícios Corporativos</t>
  </si>
  <si>
    <t>V2 Investimentos</t>
  </si>
  <si>
    <t>11º Útil</t>
  </si>
  <si>
    <t>Bluemacaw Logistica</t>
  </si>
  <si>
    <t>Bluemacaw</t>
  </si>
  <si>
    <t>TVRI11</t>
  </si>
  <si>
    <t>Tivio Renda Imobiliária</t>
  </si>
  <si>
    <t>BV DTVM</t>
  </si>
  <si>
    <t>Sparta Fiagro Fdo Inv Cadeias Prod Agroind - Imob</t>
  </si>
  <si>
    <t xml:space="preserve">Sparta Infra CDI FIC FI Infra </t>
  </si>
  <si>
    <t>FAMB11</t>
  </si>
  <si>
    <t>BBFI11</t>
  </si>
  <si>
    <t>CXCE11</t>
  </si>
  <si>
    <t>FIIP11</t>
  </si>
  <si>
    <t>VPPR11</t>
  </si>
  <si>
    <t>PLAG11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</si>
</sst>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D+&quot;0"/>
    <numFmt numFmtId="165" formatCode="_-* #,##0_-;\-* #,##0_-;_-* &quot;-&quot;??_-;_-@_-"/>
    <numFmt numFmtId="166" formatCode="&quot;R$&quot;\ #,##0.00"/>
    <numFmt numFmtId="167" formatCode="0.0%"/>
    <numFmt numFmtId="168" formatCode="00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E18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1" applyNumberFormat="1" applyFont="1" applyFill="1" applyBorder="1" applyAlignment="1">
      <alignment horizontal="center" vertical="center"/>
    </xf>
    <xf numFmtId="44" fontId="7" fillId="5" borderId="0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8" fontId="7" fillId="5" borderId="0" xfId="0" applyNumberFormat="1" applyFont="1" applyFill="1" applyBorder="1" applyAlignment="1">
      <alignment horizontal="center" vertical="center"/>
    </xf>
    <xf numFmtId="6" fontId="8" fillId="5" borderId="0" xfId="0" applyNumberFormat="1" applyFont="1" applyFill="1" applyBorder="1" applyAlignment="1">
      <alignment horizontal="center" wrapText="1"/>
    </xf>
    <xf numFmtId="1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7" fillId="5" borderId="0" xfId="0" applyFont="1" applyFill="1" applyBorder="1" applyAlignment="1">
      <alignment horizontal="center" vertical="center" wrapText="1"/>
    </xf>
    <xf numFmtId="8" fontId="7" fillId="5" borderId="0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9" fontId="7" fillId="5" borderId="0" xfId="0" applyNumberFormat="1" applyFont="1" applyFill="1" applyBorder="1" applyAlignment="1">
      <alignment horizontal="center" vertical="center" wrapText="1"/>
    </xf>
    <xf numFmtId="6" fontId="7" fillId="5" borderId="0" xfId="0" applyNumberFormat="1" applyFont="1" applyFill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vertical="center"/>
    </xf>
    <xf numFmtId="10" fontId="10" fillId="0" borderId="1" xfId="0" applyNumberFormat="1" applyFont="1" applyFill="1" applyBorder="1" applyAlignment="1">
      <alignment horizontal="left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8" fontId="9" fillId="5" borderId="1" xfId="0" applyNumberFormat="1" applyFont="1" applyFill="1" applyBorder="1" applyAlignment="1">
      <alignment horizontal="center" vertical="center"/>
    </xf>
    <xf numFmtId="10" fontId="9" fillId="5" borderId="1" xfId="2" applyNumberFormat="1" applyFont="1" applyFill="1" applyBorder="1" applyAlignment="1">
      <alignment horizontal="center" vertical="center"/>
    </xf>
    <xf numFmtId="0" fontId="0" fillId="0" borderId="0" xfId="0" applyFill="1"/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8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9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 wrapText="1"/>
    </xf>
    <xf numFmtId="0" fontId="9" fillId="4" borderId="0" xfId="0" applyFont="1" applyFill="1" applyBorder="1"/>
    <xf numFmtId="164" fontId="8" fillId="0" borderId="0" xfId="0" applyNumberFormat="1" applyFont="1" applyFill="1" applyBorder="1" applyAlignment="1">
      <alignment horizontal="center" wrapText="1"/>
    </xf>
    <xf numFmtId="10" fontId="8" fillId="0" borderId="0" xfId="0" applyNumberFormat="1" applyFont="1" applyFill="1" applyBorder="1" applyAlignment="1">
      <alignment horizontal="center" wrapText="1"/>
    </xf>
    <xf numFmtId="9" fontId="8" fillId="0" borderId="0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2" applyNumberFormat="1" applyFont="1"/>
    <xf numFmtId="10" fontId="1" fillId="0" borderId="0" xfId="2" applyNumberFormat="1" applyFont="1"/>
    <xf numFmtId="10" fontId="0" fillId="3" borderId="0" xfId="0" applyNumberFormat="1" applyFill="1"/>
    <xf numFmtId="0" fontId="0" fillId="3" borderId="0" xfId="0" applyFill="1"/>
    <xf numFmtId="167" fontId="9" fillId="4" borderId="1" xfId="2" applyNumberFormat="1" applyFont="1" applyFill="1" applyBorder="1" applyAlignment="1">
      <alignment horizontal="center" vertical="center"/>
    </xf>
    <xf numFmtId="4" fontId="9" fillId="5" borderId="1" xfId="2" applyNumberFormat="1" applyFont="1" applyFill="1" applyBorder="1" applyAlignment="1">
      <alignment horizontal="center" vertical="center"/>
    </xf>
    <xf numFmtId="0" fontId="11" fillId="0" borderId="0" xfId="0" applyFont="1"/>
    <xf numFmtId="0" fontId="11" fillId="4" borderId="0" xfId="0" applyFont="1" applyFill="1"/>
    <xf numFmtId="0" fontId="7" fillId="5" borderId="0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9" fontId="8" fillId="5" borderId="0" xfId="0" applyNumberFormat="1" applyFont="1" applyFill="1" applyBorder="1" applyAlignment="1">
      <alignment horizontal="center" wrapText="1"/>
    </xf>
    <xf numFmtId="14" fontId="7" fillId="5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4" fontId="9" fillId="5" borderId="1" xfId="2" applyNumberFormat="1" applyFont="1" applyFill="1" applyBorder="1" applyAlignment="1">
      <alignment horizontal="center" vertical="center"/>
    </xf>
    <xf numFmtId="167" fontId="9" fillId="0" borderId="1" xfId="2" applyNumberFormat="1" applyFont="1" applyFill="1" applyBorder="1" applyAlignment="1">
      <alignment horizontal="center" vertical="center"/>
    </xf>
    <xf numFmtId="0" fontId="0" fillId="0" borderId="1" xfId="0" applyBorder="1"/>
    <xf numFmtId="3" fontId="9" fillId="0" borderId="0" xfId="0" applyNumberFormat="1" applyFont="1" applyFill="1" applyBorder="1" applyAlignment="1">
      <alignment horizontal="center" vertical="center"/>
    </xf>
    <xf numFmtId="10" fontId="8" fillId="5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vertical="center"/>
    </xf>
    <xf numFmtId="166" fontId="5" fillId="3" borderId="0" xfId="0" applyNumberFormat="1" applyFont="1" applyFill="1" applyBorder="1" applyAlignment="1">
      <alignment horizontal="center" vertical="center" wrapText="1"/>
    </xf>
    <xf numFmtId="165" fontId="5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left" vertical="center"/>
    </xf>
    <xf numFmtId="10" fontId="9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NumberFormat="1" applyFont="1" applyAlignment="1">
      <alignment horizontal="center"/>
    </xf>
    <xf numFmtId="0" fontId="11" fillId="0" borderId="0" xfId="0" applyFont="1" applyFill="1"/>
    <xf numFmtId="0" fontId="4" fillId="3" borderId="0" xfId="0" applyFont="1" applyFill="1" applyAlignment="1">
      <alignment horizontal="center" vertical="center" wrapText="1"/>
    </xf>
    <xf numFmtId="165" fontId="5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5" borderId="1" xfId="2" applyNumberFormat="1" applyFont="1" applyFill="1" applyBorder="1" applyAlignment="1">
      <alignment horizontal="center" vertical="center"/>
    </xf>
    <xf numFmtId="10" fontId="10" fillId="5" borderId="1" xfId="2" applyNumberFormat="1" applyFont="1" applyFill="1" applyBorder="1" applyAlignment="1">
      <alignment horizontal="center" vertical="center"/>
    </xf>
    <xf numFmtId="0" fontId="9" fillId="0" borderId="0" xfId="0" applyFont="1"/>
    <xf numFmtId="10" fontId="9" fillId="0" borderId="0" xfId="0" applyNumberFormat="1" applyFont="1"/>
    <xf numFmtId="165" fontId="5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4">
    <cellStyle name="Comma" xfId="1" builtinId="3"/>
    <cellStyle name="Hiperlink 2" xfId="3" xr:uid="{00000000-0005-0000-0000-000000000000}"/>
    <cellStyle name="Normal" xfId="0" builtinId="0"/>
    <cellStyle name="Percent" xfId="2" builtinId="5"/>
  </cellStyles>
  <dxfs count="40"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  <dxf>
      <fill>
        <patternFill>
          <bgColor rgb="FFB1D47F"/>
        </patternFill>
      </fill>
    </dxf>
    <dxf>
      <fill>
        <patternFill>
          <bgColor rgb="FFFFEB84"/>
        </patternFill>
      </fill>
    </dxf>
    <dxf>
      <fill>
        <patternFill>
          <bgColor rgb="FFFF9966"/>
        </patternFill>
      </fill>
    </dxf>
    <dxf>
      <fill>
        <patternFill>
          <bgColor rgb="FFFF5050"/>
        </patternFill>
      </fill>
    </dxf>
    <dxf>
      <fill>
        <patternFill>
          <bgColor rgb="FF63BE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roles\Base_Dados_Fund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FORA DA PLATAFORMA"/>
      <sheetName val="temp_heberton"/>
      <sheetName val="PARAMETROS"/>
      <sheetName val="RASCUNHO"/>
      <sheetName val="Plan3"/>
      <sheetName val="Temporário"/>
      <sheetName val="Plan1"/>
      <sheetName val="Temporario"/>
      <sheetName val="Temporario 2"/>
    </sheetNames>
    <sheetDataSet>
      <sheetData sheetId="0" refreshError="1"/>
      <sheetData sheetId="1" refreshError="1"/>
      <sheetData sheetId="2" refreshError="1"/>
      <sheetData sheetId="3">
        <row r="1">
          <cell r="G1" t="str">
            <v>CLASSIFICAÇÃO ANBID</v>
          </cell>
        </row>
        <row r="3">
          <cell r="A3" t="str">
            <v>FABIO.GONCALVES</v>
          </cell>
          <cell r="B3" t="str">
            <v>ADVIS EQUITIES ADMINISTRAÇÃO DE RECURSOS LTDA</v>
          </cell>
          <cell r="C3" t="str">
            <v>BANCO BNP PARIBAS BRASIL S/A</v>
          </cell>
          <cell r="D3" t="str">
            <v>ABERTURA</v>
          </cell>
          <cell r="E3" t="str">
            <v>corridos</v>
          </cell>
          <cell r="F3" t="str">
            <v>LONGO PRAZO</v>
          </cell>
          <cell r="G3" t="str">
            <v>Curto Prazo</v>
          </cell>
          <cell r="H3" t="str">
            <v>SIM</v>
          </cell>
          <cell r="I3" t="str">
            <v>ABERTO</v>
          </cell>
          <cell r="J3" t="str">
            <v>KPMG Auditores Independentes S/A</v>
          </cell>
          <cell r="K3" t="str">
            <v>BANCO BRADESCO S.A.</v>
          </cell>
          <cell r="L3" t="str">
            <v>Fundo Multimercado</v>
          </cell>
        </row>
        <row r="4">
          <cell r="A4" t="str">
            <v>FAUSTO.SILVA</v>
          </cell>
          <cell r="B4" t="str">
            <v>ADVIS INVESTIMENTOS LTDA</v>
          </cell>
          <cell r="C4" t="str">
            <v>BANCO BRADESCO S.A</v>
          </cell>
          <cell r="D4" t="str">
            <v>FECHAMENTO</v>
          </cell>
          <cell r="E4" t="str">
            <v>útil</v>
          </cell>
          <cell r="F4" t="str">
            <v>RENDA VARIÁVEL</v>
          </cell>
          <cell r="G4" t="str">
            <v>Referenciado DI</v>
          </cell>
          <cell r="H4" t="str">
            <v>NÃO</v>
          </cell>
          <cell r="I4" t="str">
            <v>FECHADO</v>
          </cell>
          <cell r="J4" t="str">
            <v>PWC Auditores Independentes</v>
          </cell>
          <cell r="K4" t="str">
            <v>Itaú Unibanco S/A.</v>
          </cell>
          <cell r="L4" t="str">
            <v>Fundo de Ações</v>
          </cell>
        </row>
        <row r="5">
          <cell r="A5" t="str">
            <v>HEBERTON.PASSOS</v>
          </cell>
          <cell r="B5" t="str">
            <v>ALPHA4X GESTORA DE RECURSOS LTDA</v>
          </cell>
          <cell r="C5" t="str">
            <v>BANCO FATOR S/A</v>
          </cell>
          <cell r="E5" t="str">
            <v>TERMINO DO FUNDO</v>
          </cell>
          <cell r="F5" t="str">
            <v>FUNDO FECHADO</v>
          </cell>
          <cell r="G5" t="str">
            <v>Renda Fixa</v>
          </cell>
          <cell r="J5" t="str">
            <v>Deloitte Touche Tohmatsu Auditores Independentes</v>
          </cell>
          <cell r="K5" t="str">
            <v>Banco BNP Paribas Brasil S/A</v>
          </cell>
          <cell r="L5" t="str">
            <v>Fundo de Renda Fixa</v>
          </cell>
        </row>
        <row r="6">
          <cell r="A6" t="str">
            <v>THIAGO.VILLELA</v>
          </cell>
          <cell r="B6" t="str">
            <v>ANGÁ ADMINISTRAÇÃO DE RECURSOS LTDA.</v>
          </cell>
          <cell r="C6" t="str">
            <v>BANCO J.P. MORGAN S.A.</v>
          </cell>
          <cell r="E6" t="str">
            <v>Carencia</v>
          </cell>
          <cell r="F6" t="str">
            <v>CURTO PRAZO</v>
          </cell>
          <cell r="G6" t="str">
            <v>Renda Fixa Crédito Livre</v>
          </cell>
          <cell r="J6" t="str">
            <v>ERNST &amp; YOUNG AUDITORES INDEPENDENTES S/S</v>
          </cell>
          <cell r="K6" t="str">
            <v>Banco BTG Pactual S.A.</v>
          </cell>
          <cell r="L6" t="str">
            <v>Fundo Referenciado</v>
          </cell>
        </row>
        <row r="7">
          <cell r="A7" t="str">
            <v>VINICIUS.ROCHA</v>
          </cell>
          <cell r="B7" t="str">
            <v>APEX CAPITAL LTDA</v>
          </cell>
          <cell r="C7" t="str">
            <v>BEM DTVM LTDA</v>
          </cell>
          <cell r="G7" t="str">
            <v>Renda Fixa Índices</v>
          </cell>
          <cell r="J7" t="str">
            <v>PricawaterhouseCoopers Auditores Independentes</v>
          </cell>
          <cell r="K7" t="str">
            <v>Banco Crédit Agricole Brasil S/A.</v>
          </cell>
          <cell r="L7" t="str">
            <v>Fundo Cambial</v>
          </cell>
        </row>
        <row r="8">
          <cell r="A8" t="str">
            <v>CAMILA.MATIAS</v>
          </cell>
          <cell r="B8" t="str">
            <v>ÁPPIA PRIME GESTÃO DE RECURSOS LTDA</v>
          </cell>
          <cell r="C8" t="str">
            <v>BNY MELLON SERVICOS FINANCEIROS DTVM S.A.</v>
          </cell>
          <cell r="G8" t="str">
            <v>Long And Short - Neutro</v>
          </cell>
          <cell r="J8" t="str">
            <v>Audifactor Auditores Independentes</v>
          </cell>
          <cell r="K8" t="str">
            <v>Citibank DTVM S/A.</v>
          </cell>
          <cell r="L8" t="str">
            <v>Fundo Direitos Creditórios</v>
          </cell>
        </row>
        <row r="9">
          <cell r="A9" t="str">
            <v>DANIELA.ZEE</v>
          </cell>
          <cell r="B9" t="str">
            <v>ASHMORE BRASIL GESTORA DE RECURSOS LTDA</v>
          </cell>
          <cell r="C9" t="str">
            <v>BRAM BRADESCO ASSET MANAGEMENT S/A DTVM</v>
          </cell>
          <cell r="G9" t="str">
            <v>Long And Short - Direcional</v>
          </cell>
          <cell r="K9" t="str">
            <v>Caixa Econômica Federal</v>
          </cell>
          <cell r="L9"/>
        </row>
        <row r="10">
          <cell r="A10" t="str">
            <v>ANTONIO.ALBUQUERQUE</v>
          </cell>
          <cell r="B10" t="str">
            <v>ATICO ADMINISTRAÇÃO DE RECURSOS LTDA</v>
          </cell>
          <cell r="C10" t="str">
            <v>BTG PACTUAL SERVIÇOS FINANCEIROS S/A DTVM</v>
          </cell>
          <cell r="G10" t="str">
            <v>Multimercados Macro</v>
          </cell>
          <cell r="K10" t="str">
            <v>Banco Daycoval S/A.</v>
          </cell>
          <cell r="L10"/>
        </row>
        <row r="11">
          <cell r="A11" t="str">
            <v>GABRIELA.SCHOR</v>
          </cell>
          <cell r="B11" t="str">
            <v>BBM I GESTÃO DE RECURSOS LTDA</v>
          </cell>
          <cell r="C11" t="str">
            <v>CREDIT AGRICOLE BRASIL S.A. DISTRIBUIDORA DE TÍTULOS E VALORES MOBILIÁRIOS</v>
          </cell>
          <cell r="G11" t="str">
            <v>Multimercados Trading</v>
          </cell>
          <cell r="K11" t="str">
            <v>BNY Mellon Banco S.A.</v>
          </cell>
        </row>
        <row r="12">
          <cell r="A12" t="str">
            <v>ELENA.ESBAILE</v>
          </cell>
          <cell r="B12" t="str">
            <v>BBM II GESTÃO DE RECURSOS LTDA</v>
          </cell>
          <cell r="C12" t="str">
            <v>DAYCOVAL ASSET MANAGEMENT ADMINISTRACAO DE RECURSOS LTDA</v>
          </cell>
          <cell r="G12" t="str">
            <v>Multimercados Multiestratégia</v>
          </cell>
        </row>
        <row r="13">
          <cell r="A13" t="str">
            <v>LUARA.SILVA</v>
          </cell>
          <cell r="B13" t="str">
            <v>BC GESTÃO DE RECURSOS LTDA</v>
          </cell>
          <cell r="C13" t="str">
            <v>INTRAG DTVM LTDA.</v>
          </cell>
          <cell r="G13" t="str">
            <v>Multimercados Multigestor</v>
          </cell>
        </row>
        <row r="14">
          <cell r="A14" t="str">
            <v>OMAR.WAKED</v>
          </cell>
          <cell r="B14" t="str">
            <v>BEHAVIOR GESTÃO DE CAPITAL LTDA</v>
          </cell>
          <cell r="C14" t="str">
            <v>SUL AMERICA INVESTIMENTOS DISTRIBUIDORA DE TITULOS E VALORES MOBILIARIOS S.A.</v>
          </cell>
          <cell r="G14" t="str">
            <v>Multimercados Juros e Moedas</v>
          </cell>
        </row>
        <row r="15">
          <cell r="A15" t="str">
            <v>RENATO.QUEIROZ</v>
          </cell>
          <cell r="B15" t="str">
            <v>BESAF - BES ATIVOS FINANCEIROS LTDA</v>
          </cell>
          <cell r="C15" t="str">
            <v>VOTORANTIM ASSET MANAGEMENT DTVM LTDA.</v>
          </cell>
          <cell r="G15" t="str">
            <v>Multimercados Estratégia Específica</v>
          </cell>
        </row>
        <row r="16">
          <cell r="B16" t="str">
            <v>BNP PARIBAS ASSET MANAGEMENT BRASIL LTDA</v>
          </cell>
          <cell r="C16" t="str">
            <v>CAIXA ECONÔMICA FEDERAL</v>
          </cell>
          <cell r="G16" t="str">
            <v>Balanceados</v>
          </cell>
        </row>
        <row r="17">
          <cell r="B17" t="str">
            <v>BNY MELLON ARX INVESTIMENTOS LTDA</v>
          </cell>
          <cell r="C17" t="str">
            <v>GRADUAL CCTVM S.A.</v>
          </cell>
          <cell r="G17" t="str">
            <v>Capital Protegido</v>
          </cell>
        </row>
        <row r="18">
          <cell r="B18" t="str">
            <v>BRAM - BRADESCO ASSET MANAGEMENT S.A. DISTRIBUIDORA DE TÍTULOS E VALORES MOBILIÁRIOS</v>
          </cell>
          <cell r="C18" t="str">
            <v>CREDIT SUISSE HEDGING-GRIFFO CORRETORA DE VALORES S.A.</v>
          </cell>
          <cell r="G18" t="str">
            <v>Investimento no Exterior</v>
          </cell>
        </row>
        <row r="19">
          <cell r="B19" t="str">
            <v>BRASIL PLURAL GESTÃO DE RECURSOS LTDA</v>
          </cell>
          <cell r="C19" t="str">
            <v>Banco Modal S.A.</v>
          </cell>
          <cell r="G19" t="str">
            <v>Ações IBOVESPA Indexado</v>
          </cell>
        </row>
        <row r="20">
          <cell r="B20" t="str">
            <v>BRAVIA CAPITAL INVESTIMENTOS LTDA</v>
          </cell>
          <cell r="C20" t="str">
            <v>SOCOPA SOCIEDADE CORRETORA PAULISTA</v>
          </cell>
          <cell r="G20" t="str">
            <v>Ações IBOVESPA Ativo</v>
          </cell>
        </row>
        <row r="21">
          <cell r="B21" t="str">
            <v>BRZ INVESTIMENTOS LTDA</v>
          </cell>
          <cell r="G21" t="str">
            <v>Ações IBrX Indexado</v>
          </cell>
        </row>
        <row r="22">
          <cell r="B22" t="str">
            <v>BTG PACTUAL ASSET MANAGEMENT S/A DTVM</v>
          </cell>
          <cell r="G22" t="str">
            <v>Ações IBrX Ativo</v>
          </cell>
        </row>
        <row r="23">
          <cell r="B23" t="str">
            <v>CAPITANIA S/A</v>
          </cell>
          <cell r="G23" t="str">
            <v>Ações Setoriais</v>
          </cell>
        </row>
        <row r="24">
          <cell r="B24" t="str">
            <v>CLARITAS ADMINISTRAÇÃO DE RECURSOS LTDA</v>
          </cell>
          <cell r="G24" t="str">
            <v>Ações FMP - FGTS</v>
          </cell>
        </row>
        <row r="25">
          <cell r="B25" t="str">
            <v>CREDIT AGRICOLE BRASIL S.A. DISTRIBUIDORA DE TÍTULOS E VALORES MOBILIÁRIOS</v>
          </cell>
          <cell r="G25" t="str">
            <v>Ações Small Caps</v>
          </cell>
        </row>
        <row r="26">
          <cell r="B26" t="str">
            <v>CULTINVEST ASSET MANAGEMENT LTDA</v>
          </cell>
          <cell r="G26" t="str">
            <v>Ações Dividendos</v>
          </cell>
        </row>
        <row r="27">
          <cell r="B27" t="str">
            <v>DAYCOVAL ASSET MANAGEMENT ADMINISTRACAO DE RECURSOS LTDA</v>
          </cell>
          <cell r="G27" t="str">
            <v>Ações Sustentabilidade/Governança</v>
          </cell>
        </row>
        <row r="28">
          <cell r="B28" t="str">
            <v>DLM INVISTA ASSET MANAGEMENT S.A.</v>
          </cell>
          <cell r="G28" t="str">
            <v>Ações Livre</v>
          </cell>
        </row>
        <row r="29">
          <cell r="B29" t="str">
            <v>DUNA ASSET MANAGEMENT LTDA.</v>
          </cell>
          <cell r="G29" t="str">
            <v>Fundos Fechados de Ações</v>
          </cell>
        </row>
        <row r="30">
          <cell r="B30" t="str">
            <v>EAGLE CAPITAL S/S LTDA</v>
          </cell>
          <cell r="G30" t="str">
            <v>Cambial</v>
          </cell>
        </row>
        <row r="31">
          <cell r="B31" t="str">
            <v>EDGE BRASIL GESTÃO DE ATIVOS LTDA.</v>
          </cell>
          <cell r="G31" t="str">
            <v>Previdência Renda Fixa</v>
          </cell>
        </row>
        <row r="32">
          <cell r="B32" t="str">
            <v>EFFECTUS INVESTIMENTOS LTDA</v>
          </cell>
          <cell r="G32" t="str">
            <v>Previdência Balanceados - até 15</v>
          </cell>
        </row>
        <row r="33">
          <cell r="B33" t="str">
            <v>EQUITAS ADMINISTRAÇÃO DE FUNDOS DE INVESTIMENTOS LTDA.</v>
          </cell>
          <cell r="G33" t="str">
            <v>Previdência Balanceados - de 15-30</v>
          </cell>
        </row>
        <row r="34">
          <cell r="B34" t="str">
            <v>FAMA INVESTIMENTOS LTDA</v>
          </cell>
          <cell r="G34" t="str">
            <v>Previdência Balanceados - acima de 30</v>
          </cell>
        </row>
        <row r="35">
          <cell r="B35" t="str">
            <v>FAR FATOR ADM DE RECURSOS LTDA</v>
          </cell>
          <cell r="G35" t="str">
            <v>Previdência Multimercados</v>
          </cell>
        </row>
        <row r="36">
          <cell r="B36" t="str">
            <v>FIDES ASSET MANAGEMENT LTDA</v>
          </cell>
          <cell r="G36" t="str">
            <v>Previdência Data-Alvo</v>
          </cell>
        </row>
        <row r="37">
          <cell r="B37" t="str">
            <v>FLAG ASSET MANAGEMENT GESTORA DE RECURSOS LTDA</v>
          </cell>
          <cell r="G37" t="str">
            <v>Previdência Ações</v>
          </cell>
        </row>
        <row r="38">
          <cell r="B38" t="str">
            <v>FRAM CAPITAL GESTÃO DE ATIVOS LTDA.</v>
          </cell>
          <cell r="G38" t="str">
            <v>Exclusivos Fechados</v>
          </cell>
        </row>
        <row r="39">
          <cell r="B39" t="str">
            <v>FRANKLIN TEMPLETON INVESTIMENTOS (BRASIL) LTDA</v>
          </cell>
          <cell r="G39" t="str">
            <v>Off Shore Renda Fixa</v>
          </cell>
        </row>
        <row r="40">
          <cell r="B40" t="str">
            <v>GAP GESTORA DE RECURSOS LTDA</v>
          </cell>
          <cell r="G40" t="str">
            <v>Off Shore Renda Variável</v>
          </cell>
        </row>
        <row r="41">
          <cell r="B41" t="str">
            <v>GAP PRUDENTIAL LT GESTÃO DE RECURSOS LTDA.</v>
          </cell>
          <cell r="G41" t="str">
            <v>Off Shore Mistos</v>
          </cell>
        </row>
        <row r="42">
          <cell r="B42" t="str">
            <v>GAVEA INVESTIMENTOS LTDA</v>
          </cell>
          <cell r="G42" t="str">
            <v>Fomento Mercantil</v>
          </cell>
        </row>
        <row r="43">
          <cell r="B43" t="str">
            <v>GDX INVESTIMENTOS LTDA</v>
          </cell>
          <cell r="G43" t="str">
            <v>Financeiro</v>
          </cell>
        </row>
        <row r="44">
          <cell r="B44" t="str">
            <v>GPM GESTÃO DE RECURSOS LTDA</v>
          </cell>
          <cell r="G44" t="str">
            <v>Agro, Indústria e Comércio</v>
          </cell>
        </row>
        <row r="45">
          <cell r="B45" t="str">
            <v>GTI ADMINISTRAÇÃO DE RECURSOS LTDA</v>
          </cell>
          <cell r="G45" t="str">
            <v>Outros</v>
          </cell>
        </row>
        <row r="46">
          <cell r="B46" t="str">
            <v>GUEPARDO INVESTIMENTOS LTDA</v>
          </cell>
          <cell r="G46" t="str">
            <v>Fundo de Índices (ETF)</v>
          </cell>
        </row>
        <row r="47">
          <cell r="B47" t="str">
            <v>HIX INVESTIMENTOS LTDA</v>
          </cell>
          <cell r="G47" t="str">
            <v>Fundos de Participações</v>
          </cell>
        </row>
        <row r="48">
          <cell r="B48" t="str">
            <v>HUMAITÁ INVESTIMENTOS LTDA</v>
          </cell>
          <cell r="G48" t="str">
            <v>Fundos de Investimento Imobiliário</v>
          </cell>
        </row>
        <row r="49">
          <cell r="B49" t="str">
            <v>IBIUNA GESTAO DE RECURSOS LTDA.</v>
          </cell>
        </row>
        <row r="50">
          <cell r="B50" t="str">
            <v>ICATU VANGUARDA ADMINISTRACAO DE RECURSOS LTDA</v>
          </cell>
        </row>
        <row r="51">
          <cell r="B51" t="str">
            <v>J. P. MORGAN ADMINISTRADORA DE CARTEIRAS BRASIL LTDA</v>
          </cell>
        </row>
        <row r="52">
          <cell r="B52" t="str">
            <v>JARDIM BOTANICO PARTNERS INVESTIMENTOS LTDA</v>
          </cell>
        </row>
        <row r="53">
          <cell r="B53" t="str">
            <v>JGP GESTÃO DE RECURSOS LTDA</v>
          </cell>
        </row>
        <row r="54">
          <cell r="B54" t="str">
            <v>KADIMA GESTÃO DE INVESTIMENTOS LTDA</v>
          </cell>
        </row>
        <row r="55">
          <cell r="B55" t="str">
            <v>KAPITALO INVESTIMENTOS LTDA</v>
          </cell>
        </row>
        <row r="56">
          <cell r="B56" t="str">
            <v>KINEA INVESTIMENTOS LTDA.</v>
          </cell>
        </row>
        <row r="57">
          <cell r="B57" t="str">
            <v>KODJA INVESTIMENTOS LTDA</v>
          </cell>
        </row>
        <row r="58">
          <cell r="B58" t="str">
            <v>KONDOR ADMINISTRADORA E GESTORA DE RECURSOS FINANCEIROS LTDA.</v>
          </cell>
        </row>
        <row r="59">
          <cell r="B59" t="str">
            <v>KYROS GESTÃO DE RECURSOS LTDA</v>
          </cell>
        </row>
        <row r="60">
          <cell r="B60" t="str">
            <v>LACAN INVESTIMENTOS E PARTICIPACOES LTDA</v>
          </cell>
        </row>
        <row r="61">
          <cell r="B61" t="str">
            <v>LEGAN ADMINISTRAÇÃO DE RECURSOS LTDA</v>
          </cell>
        </row>
        <row r="62">
          <cell r="B62" t="str">
            <v>MAPFRE DTVM S.A.</v>
          </cell>
        </row>
        <row r="63">
          <cell r="B63" t="str">
            <v>MARLIN-GESTÃO DE RECURSOS LTDA</v>
          </cell>
        </row>
        <row r="64">
          <cell r="B64" t="str">
            <v>MAUA INVESTIMENTOS LTDA</v>
          </cell>
        </row>
        <row r="65">
          <cell r="B65" t="str">
            <v>MCAP INVESTIMENTOS LTDA.</v>
          </cell>
        </row>
        <row r="66">
          <cell r="B66" t="str">
            <v>MERCATTO GESTAO DE RECURSOS S/C LTDA</v>
          </cell>
        </row>
        <row r="67">
          <cell r="B67" t="str">
            <v>META ASSET MANAGEMENT LTDA.</v>
          </cell>
        </row>
        <row r="68">
          <cell r="B68" t="str">
            <v>MIRAE ASSET GLOBAL INVESTIMENTOS (BRASIL) GESTÃO DE RECURSOS LTDA.</v>
          </cell>
        </row>
        <row r="69">
          <cell r="B69" t="str">
            <v>MODAL ASSET MANAGEMENT LTDA</v>
          </cell>
        </row>
        <row r="70">
          <cell r="B70" t="str">
            <v>NEST INVESTIMENTOS LTDA</v>
          </cell>
        </row>
        <row r="71">
          <cell r="B71" t="str">
            <v>NP ADMINISTRAÇÃO DE RECURSOS LTDA</v>
          </cell>
        </row>
        <row r="72">
          <cell r="B72" t="str">
            <v>OCEANA INVESTIMENTOS ADMINISTRADORA DE CARTEIRA DE VALORES MOBILIÁRIOS LTDA</v>
          </cell>
        </row>
        <row r="73">
          <cell r="B73" t="str">
            <v>OPPORTUNITY ASSET ADMINISTRADORA DE RECURSOS DE TERCEIROS LTDA</v>
          </cell>
        </row>
        <row r="74">
          <cell r="B74" t="str">
            <v>OPPORTUNITY GESTORA DE RECURSOS LTDA</v>
          </cell>
        </row>
        <row r="75">
          <cell r="B75" t="str">
            <v>OPUS GESTAO DE RECURSOS LTDA</v>
          </cell>
        </row>
        <row r="76">
          <cell r="B76" t="str">
            <v>PACIFICO GESTÃO DE RECURSOS LTDA</v>
          </cell>
        </row>
        <row r="77">
          <cell r="B77" t="str">
            <v>PATRIA INVESTIMENTOS LTDA</v>
          </cell>
        </row>
        <row r="78">
          <cell r="B78" t="str">
            <v>PERFIN ADMINISTRAÇÃO DE RECURSOS LTDA</v>
          </cell>
        </row>
        <row r="79">
          <cell r="B79" t="str">
            <v>QUELUZ GESTÃO DE RECURSOS FINANCEIROS LTDA</v>
          </cell>
        </row>
        <row r="80">
          <cell r="B80" t="str">
            <v>QUEST INVESTIMENTOS LTDA.</v>
          </cell>
        </row>
        <row r="81">
          <cell r="B81" t="str">
            <v>RIO BRAVO INVESTIMENTOS LTDA</v>
          </cell>
        </row>
        <row r="82">
          <cell r="B82" t="str">
            <v>RIO PERFORMANCE GESTÃO DE RECURSOS LTDA</v>
          </cell>
        </row>
        <row r="83">
          <cell r="B83" t="str">
            <v>RMW INVESTIMENTOS - ADMINISTRAÇÃO DE RECURSOS MOBILIÁRIOS LTDA</v>
          </cell>
        </row>
        <row r="84">
          <cell r="B84" t="str">
            <v>SAGA CONSULTORIA E GESTAO DE INVESTIMENTOS FINANCEIROS LTDA</v>
          </cell>
        </row>
        <row r="85">
          <cell r="B85" t="str">
            <v>SCHRODER INVESTMENT MANAGEMENT BRASIL LTDA</v>
          </cell>
        </row>
        <row r="86">
          <cell r="B86" t="str">
            <v>SDA GESTÃO DE RECURSOS LTDA</v>
          </cell>
        </row>
        <row r="87">
          <cell r="B87" t="str">
            <v>SET INVESTIMENTOS GESTÃO DE ATIVOS LTDA.</v>
          </cell>
        </row>
        <row r="88">
          <cell r="B88" t="str">
            <v>SPARTA ADMINISTRADORA DE RECURSOS LTDA</v>
          </cell>
        </row>
        <row r="89">
          <cell r="B89" t="str">
            <v>SPX GESTÃO DE RECURSOS LTDA</v>
          </cell>
        </row>
        <row r="90">
          <cell r="B90" t="str">
            <v>SUL AMÉRICA INVESTIMENTOS DTVM S.A.</v>
          </cell>
        </row>
        <row r="91">
          <cell r="B91" t="str">
            <v>TEÓRICA GESTORA DE RECURSOS LTDA</v>
          </cell>
        </row>
        <row r="92">
          <cell r="B92" t="str">
            <v>TRAPEZUS GESTÃO DE RECURSOS LTDA.</v>
          </cell>
        </row>
        <row r="93">
          <cell r="B93" t="str">
            <v>UJAY CAPITAL INVESTIMENTOS LTDA</v>
          </cell>
        </row>
        <row r="94">
          <cell r="B94" t="str">
            <v>VALORA GESTÃO DE INVESTIMENTOS LTDA.</v>
          </cell>
        </row>
        <row r="95">
          <cell r="B95" t="str">
            <v>VENTURESTAR GESTAO DE RECURSOS LTDA</v>
          </cell>
        </row>
        <row r="96">
          <cell r="B96" t="str">
            <v>VICTOIRE BRASIL INVESTIMENTOS ADMINISTRAÇÃO DE RECURSOS LTDA</v>
          </cell>
        </row>
        <row r="97">
          <cell r="B97" t="str">
            <v>VIX CAPITAL GESTAO DE RECURSOS LTDA</v>
          </cell>
        </row>
        <row r="98">
          <cell r="B98" t="str">
            <v>VOTORANTIM ASSET MANAGEMENT DTVM LTDA.</v>
          </cell>
        </row>
        <row r="99">
          <cell r="B99" t="str">
            <v>WESTERN ASSET MANAGEMENT COMPANY DTVM LTDA</v>
          </cell>
        </row>
        <row r="100">
          <cell r="B100" t="str">
            <v>XP GESTÃO DE RECURSOS LTDA</v>
          </cell>
        </row>
        <row r="101">
          <cell r="B101" t="str">
            <v>XP INVESTIMENTOS CCTVM S.A.</v>
          </cell>
        </row>
        <row r="102">
          <cell r="B102" t="str">
            <v>OPPORTUNITY GESTÃO INTERNACIONAL DE RECURSOS LTDA.</v>
          </cell>
        </row>
        <row r="103">
          <cell r="B103" t="str">
            <v>GENUS CAPITAL GROUP GESTAO DE RECURSOS LTDA</v>
          </cell>
        </row>
        <row r="104">
          <cell r="B104" t="str">
            <v>CAIXA ECONOMICA FEDERAL</v>
          </cell>
        </row>
        <row r="105">
          <cell r="B105" t="str">
            <v>LEBLON EQUITIES GESTÃO DE RECURSOS LTDA.</v>
          </cell>
        </row>
        <row r="106">
          <cell r="B106" t="str">
            <v>MÁXIMA ASSET MANAGEMENT S.A</v>
          </cell>
        </row>
        <row r="107">
          <cell r="B107" t="str">
            <v>IBIRAPUERA PERFORMANCE INVESTIMENTOS LTDA.</v>
          </cell>
        </row>
        <row r="108">
          <cell r="B108" t="str">
            <v>ORBE INVESTIMENTOS E PARTICIPACOES LTDA</v>
          </cell>
        </row>
        <row r="109">
          <cell r="B109" t="str">
            <v>FLORENÇA GESTÃO DE RECURSOS LTDA</v>
          </cell>
        </row>
        <row r="110">
          <cell r="B110" t="str">
            <v>NOVA SRM ADMINISTRAÇÃO DE RECURSOS E FINANÇAS S.A.</v>
          </cell>
        </row>
        <row r="111">
          <cell r="B111" t="str">
            <v>INDIE CAPITAL INVESTIMENTOS LTDA</v>
          </cell>
        </row>
        <row r="112">
          <cell r="B112" t="str">
            <v>CANEPA ASSET MANAGEMENT-CAM BRASIL GESTAO DE RECURSOS LTDA.</v>
          </cell>
        </row>
        <row r="113">
          <cell r="B113" t="str">
            <v>ABSOLUTE GESTAO DE INVESTIMENTO LTDA</v>
          </cell>
        </row>
        <row r="114">
          <cell r="B114" t="str">
            <v>MURANO INVESTIMENTOS GESTÃO DE RECURSOS LTDA.</v>
          </cell>
        </row>
        <row r="115">
          <cell r="B115" t="str">
            <v>MINT CAPITAL GESTORA DE RECURSOS Ltda</v>
          </cell>
        </row>
        <row r="116">
          <cell r="B116" t="str">
            <v>CREDIT SUISSE HEDGING-GRIFFO CORRETORA DE VALORES S.A.</v>
          </cell>
        </row>
        <row r="117">
          <cell r="B117" t="str">
            <v>3G Capital Gestora de Recursos LTDA</v>
          </cell>
        </row>
        <row r="118">
          <cell r="B118" t="str">
            <v>Peninsula Administração de Recursos e Investimentos S.A.</v>
          </cell>
        </row>
        <row r="119">
          <cell r="B119" t="str">
            <v>Itaim Asset Gestão de Investimentos Ltda</v>
          </cell>
        </row>
        <row r="120">
          <cell r="B120" t="str">
            <v>Venturestar Investimentos Ltda.</v>
          </cell>
        </row>
        <row r="121">
          <cell r="B121" t="str">
            <v>Vinci Gestora de Recursos Ltda.</v>
          </cell>
        </row>
        <row r="122">
          <cell r="B122" t="str">
            <v>PATRIMONIAL ASSET MANAGEMENT LTDA</v>
          </cell>
        </row>
        <row r="123">
          <cell r="B123" t="str">
            <v>Porto Seguro Invevstimentos Ltda.</v>
          </cell>
        </row>
        <row r="124">
          <cell r="B124" t="str">
            <v>Artesanal Investimentos</v>
          </cell>
        </row>
        <row r="125">
          <cell r="B125" t="str">
            <v>Principia Capital Management</v>
          </cell>
        </row>
        <row r="126">
          <cell r="B126" t="str">
            <v>SONAR SERVIÇOS DE INVESTIMENTO LTDA</v>
          </cell>
        </row>
        <row r="127">
          <cell r="B127" t="str">
            <v>DEUTSCHE BANK</v>
          </cell>
        </row>
        <row r="128">
          <cell r="B128" t="str">
            <v>Iporanga Investimentos Ltda</v>
          </cell>
        </row>
        <row r="129">
          <cell r="B129" t="str">
            <v>ARAÚJO FONTES CONSULTORA E ADMINISTRAÇÃO DE RECURSOS LTDA</v>
          </cell>
        </row>
        <row r="130">
          <cell r="B130" t="str">
            <v>MORE INVEST GESTORA DE RECURSOS LTDA</v>
          </cell>
        </row>
        <row r="131">
          <cell r="B131" t="str">
            <v>Grau Gestão de Ativos LTDa</v>
          </cell>
        </row>
        <row r="132">
          <cell r="B132" t="str">
            <v>XP Advisory</v>
          </cell>
        </row>
        <row r="133">
          <cell r="B133" t="str">
            <v>Quatá Investimentos</v>
          </cell>
        </row>
        <row r="134">
          <cell r="B134" t="str">
            <v>Alaska Asset Management</v>
          </cell>
        </row>
        <row r="135">
          <cell r="B135" t="str">
            <v>NCH Brasil Gestora</v>
          </cell>
        </row>
        <row r="136">
          <cell r="B136" t="str">
            <v>Safari Capital</v>
          </cell>
        </row>
        <row r="137">
          <cell r="B137" t="str">
            <v>Adam Capital</v>
          </cell>
        </row>
        <row r="138">
          <cell r="B138" t="str">
            <v>Horus Investimentos Gestora de Recursos LTDA</v>
          </cell>
        </row>
        <row r="139">
          <cell r="B139" t="str">
            <v>AWX Gestão de Ativos LTDA</v>
          </cell>
        </row>
        <row r="140">
          <cell r="B140" t="str">
            <v>RPS Capital</v>
          </cell>
        </row>
        <row r="141">
          <cell r="B141" t="str">
            <v>Canvas Capital</v>
          </cell>
        </row>
        <row r="142">
          <cell r="B142" t="str">
            <v>Solis Capital</v>
          </cell>
        </row>
        <row r="143">
          <cell r="B143" t="str">
            <v>Vertra Capital</v>
          </cell>
        </row>
        <row r="144">
          <cell r="B144" t="str">
            <v>Vintage Investimentos</v>
          </cell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  <row r="259">
          <cell r="B259"/>
        </row>
        <row r="260">
          <cell r="B260"/>
        </row>
        <row r="261">
          <cell r="B261"/>
        </row>
        <row r="262">
          <cell r="B262"/>
        </row>
        <row r="263">
          <cell r="B263"/>
        </row>
        <row r="264">
          <cell r="B264"/>
        </row>
        <row r="265">
          <cell r="B265"/>
        </row>
        <row r="266">
          <cell r="B266"/>
        </row>
        <row r="267">
          <cell r="B267"/>
        </row>
        <row r="268">
          <cell r="B268"/>
        </row>
        <row r="269">
          <cell r="B269"/>
        </row>
        <row r="270">
          <cell r="B270"/>
        </row>
        <row r="271">
          <cell r="B271"/>
        </row>
        <row r="272">
          <cell r="B272"/>
        </row>
        <row r="273">
          <cell r="B273"/>
        </row>
        <row r="274">
          <cell r="B274"/>
        </row>
        <row r="275">
          <cell r="B275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3">
          <cell r="B293"/>
        </row>
        <row r="294">
          <cell r="B294"/>
        </row>
        <row r="295">
          <cell r="B295"/>
        </row>
        <row r="296">
          <cell r="B296"/>
        </row>
        <row r="297">
          <cell r="B297"/>
        </row>
        <row r="298">
          <cell r="B298"/>
        </row>
        <row r="299">
          <cell r="B299"/>
        </row>
        <row r="300">
          <cell r="B300"/>
        </row>
        <row r="301">
          <cell r="B301"/>
        </row>
        <row r="302">
          <cell r="B302"/>
        </row>
        <row r="303">
          <cell r="B303"/>
        </row>
        <row r="304">
          <cell r="B304"/>
        </row>
        <row r="305">
          <cell r="B305"/>
        </row>
        <row r="306">
          <cell r="B306"/>
        </row>
        <row r="307">
          <cell r="B307"/>
        </row>
        <row r="308">
          <cell r="B308"/>
        </row>
        <row r="309">
          <cell r="B309"/>
        </row>
        <row r="310">
          <cell r="B310"/>
        </row>
        <row r="311">
          <cell r="B311"/>
        </row>
        <row r="312">
          <cell r="B312"/>
        </row>
        <row r="313">
          <cell r="B313"/>
        </row>
        <row r="314">
          <cell r="B314"/>
        </row>
        <row r="315">
          <cell r="B315"/>
        </row>
        <row r="316">
          <cell r="B316"/>
        </row>
        <row r="317">
          <cell r="B317"/>
        </row>
        <row r="318">
          <cell r="B318"/>
        </row>
        <row r="319">
          <cell r="B319"/>
        </row>
        <row r="320">
          <cell r="B320"/>
        </row>
        <row r="321">
          <cell r="B321"/>
        </row>
        <row r="322">
          <cell r="B322"/>
        </row>
        <row r="323">
          <cell r="B323"/>
        </row>
        <row r="324">
          <cell r="B324"/>
        </row>
        <row r="325">
          <cell r="B325"/>
        </row>
        <row r="326">
          <cell r="B326"/>
        </row>
        <row r="327">
          <cell r="B327"/>
        </row>
        <row r="328">
          <cell r="B328"/>
        </row>
        <row r="329">
          <cell r="B329"/>
        </row>
        <row r="330">
          <cell r="B330"/>
        </row>
        <row r="331">
          <cell r="B331"/>
        </row>
        <row r="332">
          <cell r="B332"/>
        </row>
        <row r="333">
          <cell r="B333"/>
        </row>
        <row r="334">
          <cell r="B334"/>
        </row>
        <row r="335">
          <cell r="B335"/>
        </row>
        <row r="336">
          <cell r="B336"/>
        </row>
        <row r="337">
          <cell r="B337"/>
        </row>
        <row r="338">
          <cell r="B338"/>
        </row>
        <row r="339">
          <cell r="B339"/>
        </row>
        <row r="340">
          <cell r="B340"/>
        </row>
        <row r="341">
          <cell r="B341"/>
        </row>
        <row r="342">
          <cell r="B342"/>
        </row>
        <row r="343">
          <cell r="B343"/>
        </row>
        <row r="344">
          <cell r="B344"/>
        </row>
        <row r="345">
          <cell r="B345"/>
        </row>
        <row r="346">
          <cell r="B346"/>
        </row>
        <row r="347">
          <cell r="B347"/>
        </row>
        <row r="348">
          <cell r="B348"/>
        </row>
        <row r="349">
          <cell r="B349"/>
        </row>
        <row r="350">
          <cell r="B350"/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5"/>
  <dimension ref="A1:AD1087"/>
  <sheetViews>
    <sheetView showGridLines="0" tabSelected="1" topLeftCell="B1" zoomScale="80" zoomScaleNormal="80" workbookViewId="0">
      <selection activeCell="B2" sqref="B2"/>
    </sheetView>
  </sheetViews>
  <sheetFormatPr defaultColWidth="0" defaultRowHeight="14.4" zeroHeight="1" x14ac:dyDescent="0.3"/>
  <cols>
    <col min="1" max="1" width="3.77734375" style="63" hidden="1" customWidth="1"/>
    <col min="2" max="2" width="19.5546875" style="63" customWidth="1"/>
    <col min="3" max="3" width="31.21875" style="39" bestFit="1" customWidth="1"/>
    <col min="4" max="4" width="21.77734375" style="39" customWidth="1"/>
    <col min="5" max="6" width="19.77734375" style="63" customWidth="1"/>
    <col min="7" max="7" width="13.5546875" style="63" customWidth="1"/>
    <col min="8" max="8" width="17.21875" style="63" customWidth="1"/>
    <col min="9" max="9" width="1.5546875" style="63" customWidth="1"/>
    <col min="10" max="10" width="24.77734375" style="63" customWidth="1"/>
    <col min="11" max="11" width="1.5546875" style="63" customWidth="1"/>
    <col min="12" max="12" width="18.21875" style="63" customWidth="1"/>
    <col min="13" max="13" width="14.21875" style="63" customWidth="1"/>
    <col min="14" max="14" width="15.21875" style="63" customWidth="1"/>
    <col min="15" max="15" width="14.21875" style="63" customWidth="1"/>
    <col min="16" max="16" width="1.5546875" style="63" customWidth="1"/>
    <col min="17" max="17" width="14.44140625" style="63" customWidth="1"/>
    <col min="18" max="18" width="9.77734375" style="63" customWidth="1"/>
    <col min="19" max="19" width="1.5546875" style="63" customWidth="1"/>
    <col min="20" max="21" width="14.44140625" style="63" customWidth="1"/>
    <col min="22" max="22" width="1.5546875" style="63" customWidth="1"/>
    <col min="23" max="25" width="14.44140625" style="63" customWidth="1"/>
    <col min="26" max="26" width="1.5546875" style="63" customWidth="1"/>
    <col min="27" max="27" width="7.21875" style="63" customWidth="1"/>
    <col min="28" max="28" width="9.44140625" style="63" customWidth="1"/>
    <col min="29" max="29" width="13.21875" style="63" customWidth="1"/>
    <col min="30" max="30" width="15.5546875" style="63" customWidth="1"/>
    <col min="31" max="16384" width="0" style="63" hidden="1"/>
  </cols>
  <sheetData>
    <row r="1" spans="1:30" s="72" customFormat="1" x14ac:dyDescent="0.3">
      <c r="C1" s="73"/>
      <c r="D1" s="73"/>
      <c r="J1" s="72">
        <v>14</v>
      </c>
      <c r="L1" s="72">
        <v>32</v>
      </c>
      <c r="M1" s="72">
        <v>33</v>
      </c>
      <c r="N1" s="72">
        <v>35</v>
      </c>
      <c r="O1" s="72">
        <v>34</v>
      </c>
      <c r="Q1" s="72">
        <v>47</v>
      </c>
      <c r="R1" s="72">
        <v>27</v>
      </c>
      <c r="T1" s="72">
        <v>8</v>
      </c>
      <c r="U1" s="72">
        <v>6</v>
      </c>
      <c r="W1" s="72">
        <v>11</v>
      </c>
      <c r="X1" s="72">
        <v>24</v>
      </c>
      <c r="AA1" s="72">
        <v>29</v>
      </c>
      <c r="AD1" s="72">
        <v>26</v>
      </c>
    </row>
    <row r="2" spans="1:30" s="4" customFormat="1" ht="25.5" customHeight="1" x14ac:dyDescent="0.3">
      <c r="A2" s="3"/>
      <c r="B2" s="58" t="s">
        <v>128</v>
      </c>
      <c r="C2" s="86" t="s">
        <v>95</v>
      </c>
      <c r="D2" s="86"/>
      <c r="E2" s="86"/>
      <c r="F2" s="86"/>
      <c r="G2" s="86"/>
      <c r="H2" s="86"/>
      <c r="I2" s="63"/>
      <c r="J2" s="62" t="s">
        <v>96</v>
      </c>
      <c r="K2" s="63"/>
      <c r="L2" s="87" t="s">
        <v>48</v>
      </c>
      <c r="M2" s="87"/>
      <c r="N2" s="87"/>
      <c r="O2" s="87"/>
      <c r="P2" s="63"/>
      <c r="Q2" s="86" t="s">
        <v>101</v>
      </c>
      <c r="R2" s="86"/>
      <c r="S2" s="63"/>
      <c r="T2" s="88" t="s">
        <v>103</v>
      </c>
      <c r="U2" s="88"/>
      <c r="V2" s="63"/>
      <c r="W2" s="88" t="s">
        <v>325</v>
      </c>
      <c r="X2" s="88"/>
      <c r="Y2" s="88"/>
      <c r="Z2" s="63"/>
      <c r="AA2" s="85" t="s">
        <v>108</v>
      </c>
      <c r="AB2" s="85"/>
      <c r="AC2" s="85"/>
      <c r="AD2" s="85"/>
    </row>
    <row r="3" spans="1:30" s="4" customFormat="1" ht="16.5" customHeight="1" x14ac:dyDescent="0.3">
      <c r="A3" s="3"/>
      <c r="B3" s="58"/>
      <c r="C3" s="61"/>
      <c r="D3" s="61"/>
      <c r="E3" s="61"/>
      <c r="F3" s="61"/>
      <c r="G3" s="61"/>
      <c r="H3" s="61"/>
      <c r="I3" s="63"/>
      <c r="J3" s="62"/>
      <c r="K3" s="63"/>
      <c r="L3" s="62"/>
      <c r="M3" s="62"/>
      <c r="N3" s="62"/>
      <c r="O3" s="62"/>
      <c r="P3" s="63"/>
      <c r="Q3" s="61"/>
      <c r="R3" s="61"/>
      <c r="S3" s="63"/>
      <c r="T3" s="59"/>
      <c r="U3" s="59"/>
      <c r="V3" s="63"/>
      <c r="W3" s="59"/>
      <c r="X3" s="59"/>
      <c r="Y3" s="59"/>
      <c r="Z3" s="63"/>
      <c r="AA3" s="60"/>
      <c r="AB3" s="60"/>
      <c r="AC3" s="60"/>
      <c r="AD3" s="60"/>
    </row>
    <row r="4" spans="1:30" s="5" customFormat="1" ht="16.5" customHeight="1" x14ac:dyDescent="0.45">
      <c r="B4" s="51">
        <v>45695</v>
      </c>
      <c r="C4" s="6"/>
      <c r="D4" s="6"/>
      <c r="E4" s="7"/>
      <c r="F4" s="7"/>
      <c r="G4" s="7"/>
      <c r="H4" s="8"/>
      <c r="I4" s="63"/>
      <c r="J4" s="9"/>
      <c r="K4" s="63"/>
      <c r="L4" s="57" t="s">
        <v>102</v>
      </c>
      <c r="M4" s="57"/>
      <c r="N4" s="57"/>
      <c r="O4" s="57"/>
      <c r="P4" s="63"/>
      <c r="Q4" s="57" t="s">
        <v>102</v>
      </c>
      <c r="R4" s="57"/>
      <c r="S4" s="63"/>
      <c r="T4" s="10" t="s">
        <v>112</v>
      </c>
      <c r="U4" s="10" t="s">
        <v>106</v>
      </c>
      <c r="V4" s="63"/>
      <c r="W4" s="10" t="s">
        <v>112</v>
      </c>
      <c r="X4" s="10" t="s">
        <v>112</v>
      </c>
      <c r="Y4" s="10" t="s">
        <v>106</v>
      </c>
      <c r="Z4" s="63"/>
      <c r="AA4" s="50" t="s">
        <v>105</v>
      </c>
      <c r="AB4" s="50" t="s">
        <v>106</v>
      </c>
      <c r="AC4" s="50" t="s">
        <v>135</v>
      </c>
      <c r="AD4" s="50" t="s">
        <v>111</v>
      </c>
    </row>
    <row r="5" spans="1:30" s="12" customFormat="1" ht="41.4" x14ac:dyDescent="0.3">
      <c r="B5" s="48" t="s">
        <v>49</v>
      </c>
      <c r="C5" s="48" t="s">
        <v>3</v>
      </c>
      <c r="D5" s="48" t="s">
        <v>127</v>
      </c>
      <c r="E5" s="13" t="s">
        <v>50</v>
      </c>
      <c r="F5" s="13" t="s">
        <v>136</v>
      </c>
      <c r="G5" s="13" t="s">
        <v>1</v>
      </c>
      <c r="H5" s="13" t="s">
        <v>93</v>
      </c>
      <c r="I5" s="1"/>
      <c r="J5" s="14" t="s">
        <v>99</v>
      </c>
      <c r="K5" s="1"/>
      <c r="L5" s="14" t="s">
        <v>326</v>
      </c>
      <c r="M5" s="13" t="s">
        <v>97</v>
      </c>
      <c r="N5" s="13" t="s">
        <v>94</v>
      </c>
      <c r="O5" s="15" t="s">
        <v>98</v>
      </c>
      <c r="P5" s="1"/>
      <c r="Q5" s="11" t="s">
        <v>100</v>
      </c>
      <c r="R5" s="13" t="s">
        <v>2</v>
      </c>
      <c r="S5" s="1"/>
      <c r="T5" s="17" t="s">
        <v>104</v>
      </c>
      <c r="U5" s="16" t="s">
        <v>113</v>
      </c>
      <c r="V5" s="1"/>
      <c r="W5" s="17" t="s">
        <v>323</v>
      </c>
      <c r="X5" s="17" t="s">
        <v>324</v>
      </c>
      <c r="Y5" s="17" t="s">
        <v>107</v>
      </c>
      <c r="Z5" s="1"/>
      <c r="AA5" s="11" t="s">
        <v>109</v>
      </c>
      <c r="AB5" s="13" t="s">
        <v>110</v>
      </c>
      <c r="AC5" s="13" t="s">
        <v>361</v>
      </c>
      <c r="AD5" s="13" t="s">
        <v>377</v>
      </c>
    </row>
    <row r="6" spans="1:30" x14ac:dyDescent="0.3"/>
    <row r="7" spans="1:30" s="5" customFormat="1" ht="15" customHeight="1" x14ac:dyDescent="0.3">
      <c r="A7" s="18"/>
      <c r="B7" s="20" t="s">
        <v>91</v>
      </c>
      <c r="C7" s="19" t="s">
        <v>280</v>
      </c>
      <c r="D7" s="19" t="s">
        <v>171</v>
      </c>
      <c r="E7" s="19" t="s">
        <v>223</v>
      </c>
      <c r="F7" s="19" t="s">
        <v>193</v>
      </c>
      <c r="G7" s="19" t="s">
        <v>194</v>
      </c>
      <c r="H7" s="21">
        <v>0.01</v>
      </c>
      <c r="I7" s="63"/>
      <c r="J7" s="22">
        <v>85.19</v>
      </c>
      <c r="K7" s="63"/>
      <c r="L7" s="23">
        <v>-4.0512407091999998E-2</v>
      </c>
      <c r="M7" s="23">
        <v>-3.1801871337999998E-2</v>
      </c>
      <c r="N7" s="23">
        <v>-3.5355026974000003E-2</v>
      </c>
      <c r="O7" s="23">
        <v>-7.7457068119000001E-3</v>
      </c>
      <c r="P7" s="49"/>
      <c r="Q7" s="21">
        <v>1.0581421252000001E-2</v>
      </c>
      <c r="R7" s="21">
        <v>0.11052193803</v>
      </c>
      <c r="S7" s="49"/>
      <c r="T7" s="52">
        <v>9998.9177505000007</v>
      </c>
      <c r="U7" s="54">
        <v>5.3589999999999999E-2</v>
      </c>
      <c r="V7" s="55"/>
      <c r="W7" s="52">
        <v>6821860.6653000005</v>
      </c>
      <c r="X7" s="52">
        <v>7221760.6733999997</v>
      </c>
      <c r="Y7" s="44">
        <v>0.94462569085500769</v>
      </c>
      <c r="Z7" s="63"/>
      <c r="AA7" s="45">
        <v>0.95</v>
      </c>
      <c r="AB7" s="23">
        <v>0.13381852330085689</v>
      </c>
      <c r="AC7" s="82" t="s">
        <v>143</v>
      </c>
      <c r="AD7" s="53">
        <v>45688</v>
      </c>
    </row>
    <row r="8" spans="1:30" s="5" customFormat="1" ht="15" customHeight="1" x14ac:dyDescent="0.3">
      <c r="A8" s="18"/>
      <c r="B8" s="20" t="s">
        <v>52</v>
      </c>
      <c r="C8" s="19" t="s">
        <v>191</v>
      </c>
      <c r="D8" s="19" t="s">
        <v>171</v>
      </c>
      <c r="E8" s="19" t="s">
        <v>192</v>
      </c>
      <c r="F8" s="19" t="s">
        <v>193</v>
      </c>
      <c r="G8" s="19" t="s">
        <v>194</v>
      </c>
      <c r="H8" s="21">
        <v>1.2500000000000001E-2</v>
      </c>
      <c r="I8" s="63"/>
      <c r="J8" s="22">
        <v>131.51</v>
      </c>
      <c r="K8" s="63"/>
      <c r="L8" s="23">
        <v>-3.5083621781000003E-2</v>
      </c>
      <c r="M8" s="23">
        <v>-1.1773630303E-2</v>
      </c>
      <c r="N8" s="23">
        <v>-2.4859342276999999E-2</v>
      </c>
      <c r="O8" s="23">
        <v>-0.12033621419</v>
      </c>
      <c r="P8" s="49"/>
      <c r="Q8" s="21">
        <v>7.2811999416999996E-3</v>
      </c>
      <c r="R8" s="21">
        <v>7.3800738007000002E-2</v>
      </c>
      <c r="S8" s="49"/>
      <c r="T8" s="52">
        <v>6092.9838563000003</v>
      </c>
      <c r="U8" s="54">
        <v>2.9289999999999997E-2</v>
      </c>
      <c r="V8" s="63"/>
      <c r="W8" s="52">
        <v>3709114.2209999999</v>
      </c>
      <c r="X8" s="52">
        <v>4537494.7620999999</v>
      </c>
      <c r="Y8" s="44">
        <v>0.81743658460630009</v>
      </c>
      <c r="Z8" s="63"/>
      <c r="AA8" s="45">
        <v>1</v>
      </c>
      <c r="AB8" s="23">
        <v>9.124781385445975E-2</v>
      </c>
      <c r="AC8" s="82" t="s">
        <v>137</v>
      </c>
      <c r="AD8" s="53">
        <v>45688</v>
      </c>
    </row>
    <row r="9" spans="1:30" s="5" customFormat="1" ht="15" customHeight="1" x14ac:dyDescent="0.3">
      <c r="A9" s="18"/>
      <c r="B9" s="20" t="s">
        <v>84</v>
      </c>
      <c r="C9" s="19" t="s">
        <v>265</v>
      </c>
      <c r="D9" s="19" t="s">
        <v>171</v>
      </c>
      <c r="E9" s="19" t="s">
        <v>223</v>
      </c>
      <c r="F9" s="19" t="s">
        <v>193</v>
      </c>
      <c r="G9" s="19" t="s">
        <v>194</v>
      </c>
      <c r="H9" s="21">
        <v>1.0800000000000001E-2</v>
      </c>
      <c r="I9" s="63"/>
      <c r="J9" s="22">
        <v>100.1</v>
      </c>
      <c r="K9" s="63"/>
      <c r="L9" s="23">
        <v>-1.3701793459000001E-3</v>
      </c>
      <c r="M9" s="23">
        <v>-3.9255014580999994E-3</v>
      </c>
      <c r="N9" s="23">
        <v>-8.1262787316999999E-3</v>
      </c>
      <c r="O9" s="23">
        <v>9.4901691957000003E-2</v>
      </c>
      <c r="P9" s="49"/>
      <c r="Q9" s="21">
        <v>1.0562685093999999E-2</v>
      </c>
      <c r="R9" s="21">
        <v>0.11480038948</v>
      </c>
      <c r="S9" s="49"/>
      <c r="T9" s="52">
        <v>15836.400147</v>
      </c>
      <c r="U9" s="54">
        <v>7.0989999999999998E-2</v>
      </c>
      <c r="V9" s="63"/>
      <c r="W9" s="52">
        <v>7657269.0193999996</v>
      </c>
      <c r="X9" s="52">
        <v>7767934.4417000003</v>
      </c>
      <c r="Y9" s="44">
        <v>0.98575355866729208</v>
      </c>
      <c r="Z9" s="63"/>
      <c r="AA9" s="45">
        <v>1.07</v>
      </c>
      <c r="AB9" s="23">
        <v>0.12827172827172828</v>
      </c>
      <c r="AC9" s="82" t="s">
        <v>143</v>
      </c>
      <c r="AD9" s="53">
        <v>45688</v>
      </c>
    </row>
    <row r="10" spans="1:30" s="5" customFormat="1" ht="15" customHeight="1" x14ac:dyDescent="0.3">
      <c r="A10" s="18"/>
      <c r="B10" s="20" t="s">
        <v>75</v>
      </c>
      <c r="C10" s="19" t="s">
        <v>251</v>
      </c>
      <c r="D10" s="19" t="s">
        <v>171</v>
      </c>
      <c r="E10" s="19" t="s">
        <v>252</v>
      </c>
      <c r="F10" s="19" t="s">
        <v>196</v>
      </c>
      <c r="G10" s="19" t="s">
        <v>196</v>
      </c>
      <c r="H10" s="21">
        <v>6.0000000000000001E-3</v>
      </c>
      <c r="I10" s="63"/>
      <c r="J10" s="22">
        <v>149.1</v>
      </c>
      <c r="K10" s="63"/>
      <c r="L10" s="23">
        <v>-5.3968142683999999E-3</v>
      </c>
      <c r="M10" s="23">
        <v>-5.4090789680999998E-3</v>
      </c>
      <c r="N10" s="23">
        <v>-3.1251492966000001E-2</v>
      </c>
      <c r="O10" s="23">
        <v>-1.8029259299000001E-2</v>
      </c>
      <c r="P10" s="49"/>
      <c r="Q10" s="21">
        <v>7.2847682118999998E-3</v>
      </c>
      <c r="R10" s="21">
        <v>8.0048514251E-2</v>
      </c>
      <c r="S10" s="49"/>
      <c r="T10" s="52">
        <v>8082.9235563000002</v>
      </c>
      <c r="U10" s="54">
        <v>4.0199999999999993E-2</v>
      </c>
      <c r="V10" s="63"/>
      <c r="W10" s="52">
        <v>5037727.4325000001</v>
      </c>
      <c r="X10" s="52">
        <v>5509608.5495999996</v>
      </c>
      <c r="Y10" s="44">
        <v>0.91435305923244614</v>
      </c>
      <c r="Z10" s="63"/>
      <c r="AA10" s="45">
        <v>1.1000000000000001</v>
      </c>
      <c r="AB10" s="23">
        <v>8.8531187122736429E-2</v>
      </c>
      <c r="AC10" s="82" t="s">
        <v>137</v>
      </c>
      <c r="AD10" s="53">
        <v>45688</v>
      </c>
    </row>
    <row r="11" spans="1:30" s="5" customFormat="1" ht="15" customHeight="1" x14ac:dyDescent="0.3">
      <c r="A11" s="18"/>
      <c r="B11" s="20" t="s">
        <v>149</v>
      </c>
      <c r="C11" s="19" t="s">
        <v>286</v>
      </c>
      <c r="D11" s="19" t="s">
        <v>171</v>
      </c>
      <c r="E11" s="19" t="s">
        <v>252</v>
      </c>
      <c r="F11" s="19" t="s">
        <v>287</v>
      </c>
      <c r="G11" s="19" t="s">
        <v>184</v>
      </c>
      <c r="H11" s="21">
        <v>8.5000000000000006E-3</v>
      </c>
      <c r="I11" s="63"/>
      <c r="J11" s="22">
        <v>91</v>
      </c>
      <c r="K11" s="63"/>
      <c r="L11" s="23">
        <v>-9.4273770947000003E-3</v>
      </c>
      <c r="M11" s="23">
        <v>-2.7412977522E-2</v>
      </c>
      <c r="N11" s="23">
        <v>-1.6008549686E-2</v>
      </c>
      <c r="O11" s="23">
        <v>-7.6990027528000007E-2</v>
      </c>
      <c r="P11" s="49"/>
      <c r="Q11" s="21">
        <v>8.8457389428000001E-3</v>
      </c>
      <c r="R11" s="21">
        <v>8.6828006651000003E-2</v>
      </c>
      <c r="S11" s="49"/>
      <c r="T11" s="52">
        <v>4480.7495058000004</v>
      </c>
      <c r="U11" s="54">
        <v>2.2210000000000001E-2</v>
      </c>
      <c r="V11" s="63"/>
      <c r="W11" s="52">
        <v>2837009.7209999999</v>
      </c>
      <c r="X11" s="52">
        <v>3496156.7393999998</v>
      </c>
      <c r="Y11" s="44">
        <v>0.8114652552696705</v>
      </c>
      <c r="Z11" s="63"/>
      <c r="AA11" s="45">
        <v>0.82</v>
      </c>
      <c r="AB11" s="23">
        <v>0.10813186813186813</v>
      </c>
      <c r="AC11" s="82" t="s">
        <v>137</v>
      </c>
      <c r="AD11" s="53">
        <v>45688</v>
      </c>
    </row>
    <row r="12" spans="1:30" s="5" customFormat="1" ht="15" customHeight="1" x14ac:dyDescent="0.3">
      <c r="A12" s="18"/>
      <c r="B12" s="20" t="s">
        <v>51</v>
      </c>
      <c r="C12" s="19" t="s">
        <v>188</v>
      </c>
      <c r="D12" s="19" t="s">
        <v>171</v>
      </c>
      <c r="E12" s="19" t="s">
        <v>189</v>
      </c>
      <c r="F12" s="19" t="s">
        <v>186</v>
      </c>
      <c r="G12" s="19" t="s">
        <v>190</v>
      </c>
      <c r="H12" s="20">
        <v>1.3500000000000002E-2</v>
      </c>
      <c r="I12" s="63"/>
      <c r="J12" s="22">
        <v>39.82</v>
      </c>
      <c r="K12" s="63"/>
      <c r="L12" s="23">
        <v>-1.4841157703000001E-2</v>
      </c>
      <c r="M12" s="23">
        <v>-6.291574984300001E-2</v>
      </c>
      <c r="N12" s="23">
        <v>-3.0012034968E-2</v>
      </c>
      <c r="O12" s="23">
        <v>-0.19997220189000001</v>
      </c>
      <c r="P12" s="49"/>
      <c r="Q12" s="21">
        <v>1.2218963832000001E-2</v>
      </c>
      <c r="R12" s="21">
        <v>9.7634625062999997E-2</v>
      </c>
      <c r="S12" s="49"/>
      <c r="T12" s="52">
        <v>1574.3914568</v>
      </c>
      <c r="U12" s="54">
        <v>8.4200000000000004E-3</v>
      </c>
      <c r="V12" s="56"/>
      <c r="W12" s="52">
        <v>1060733.2035999999</v>
      </c>
      <c r="X12" s="52">
        <v>2311477.8198000002</v>
      </c>
      <c r="Y12" s="44">
        <v>0.45889828338987887</v>
      </c>
      <c r="Z12" s="63"/>
      <c r="AA12" s="45">
        <v>0.5</v>
      </c>
      <c r="AB12" s="23">
        <v>0.15067805123053743</v>
      </c>
      <c r="AC12" s="82" t="s">
        <v>137</v>
      </c>
      <c r="AD12" s="53">
        <v>45665</v>
      </c>
    </row>
    <row r="13" spans="1:30" s="5" customFormat="1" ht="15" customHeight="1" x14ac:dyDescent="0.3">
      <c r="A13" s="18"/>
      <c r="B13" s="20" t="s">
        <v>533</v>
      </c>
      <c r="C13" s="19" t="s">
        <v>534</v>
      </c>
      <c r="D13" s="19" t="s">
        <v>202</v>
      </c>
      <c r="E13" s="19" t="s">
        <v>203</v>
      </c>
      <c r="F13" s="19" t="s">
        <v>204</v>
      </c>
      <c r="G13" s="19" t="s">
        <v>535</v>
      </c>
      <c r="H13" s="21">
        <v>2.7700000000000003E-3</v>
      </c>
      <c r="I13" s="63"/>
      <c r="J13" s="22">
        <v>82</v>
      </c>
      <c r="K13" s="63"/>
      <c r="L13" s="23">
        <v>-3.6866608258000005E-2</v>
      </c>
      <c r="M13" s="23">
        <v>-9.6345565072999989E-2</v>
      </c>
      <c r="N13" s="23">
        <v>-3.7201727739999996E-2</v>
      </c>
      <c r="O13" s="23">
        <v>-8.4962273686999989E-2</v>
      </c>
      <c r="P13" s="49"/>
      <c r="Q13" s="21">
        <v>1.1950342267000001E-2</v>
      </c>
      <c r="R13" s="21">
        <v>0.11632047477</v>
      </c>
      <c r="S13" s="49"/>
      <c r="T13" s="52">
        <v>1194.9260047</v>
      </c>
      <c r="U13" s="54">
        <v>1.0360000000000001E-2</v>
      </c>
      <c r="V13" s="63"/>
      <c r="W13" s="52">
        <v>1305414.58</v>
      </c>
      <c r="X13" s="52">
        <v>1613627.5397000001</v>
      </c>
      <c r="Y13" s="44">
        <v>0.80899374104801047</v>
      </c>
      <c r="Z13" s="63"/>
      <c r="AA13" s="45">
        <v>1.03</v>
      </c>
      <c r="AB13" s="23">
        <v>0.15073170731707317</v>
      </c>
      <c r="AC13" s="82" t="s">
        <v>137</v>
      </c>
      <c r="AD13" s="53">
        <v>45688</v>
      </c>
    </row>
    <row r="14" spans="1:30" s="5" customFormat="1" ht="15" customHeight="1" x14ac:dyDescent="0.3">
      <c r="A14" s="18"/>
      <c r="B14" s="20" t="s">
        <v>66</v>
      </c>
      <c r="C14" s="19" t="s">
        <v>235</v>
      </c>
      <c r="D14" s="19" t="s">
        <v>171</v>
      </c>
      <c r="E14" s="19" t="s">
        <v>175</v>
      </c>
      <c r="F14" s="19" t="s">
        <v>236</v>
      </c>
      <c r="G14" s="19" t="s">
        <v>236</v>
      </c>
      <c r="H14" s="21">
        <v>6.0000000000000001E-3</v>
      </c>
      <c r="I14" s="63"/>
      <c r="J14" s="22">
        <v>174.9</v>
      </c>
      <c r="K14" s="63"/>
      <c r="L14" s="23">
        <v>-4.9977085278000002E-2</v>
      </c>
      <c r="M14" s="23">
        <v>-7.4907868444999998E-2</v>
      </c>
      <c r="N14" s="23">
        <v>-4.3282431173999998E-2</v>
      </c>
      <c r="O14" s="23">
        <v>-0.15997737626</v>
      </c>
      <c r="P14" s="49"/>
      <c r="Q14" s="21">
        <v>8.6123371729999992E-3</v>
      </c>
      <c r="R14" s="21">
        <v>8.6988750327E-2</v>
      </c>
      <c r="S14" s="49"/>
      <c r="T14" s="52">
        <v>3156.9958563</v>
      </c>
      <c r="U14" s="54">
        <v>1.7600000000000001E-2</v>
      </c>
      <c r="V14" s="63"/>
      <c r="W14" s="52">
        <v>2226442.02</v>
      </c>
      <c r="X14" s="52">
        <v>2736594.9441</v>
      </c>
      <c r="Y14" s="44">
        <v>0.81358113476023508</v>
      </c>
      <c r="Z14" s="63"/>
      <c r="AA14" s="45">
        <v>1.6</v>
      </c>
      <c r="AB14" s="23">
        <v>0.10977701543739281</v>
      </c>
      <c r="AC14" s="82" t="s">
        <v>137</v>
      </c>
      <c r="AD14" s="53">
        <v>45688</v>
      </c>
    </row>
    <row r="15" spans="1:30" s="5" customFormat="1" ht="15" customHeight="1" x14ac:dyDescent="0.3">
      <c r="A15" s="18"/>
      <c r="B15" s="20" t="s">
        <v>130</v>
      </c>
      <c r="C15" s="19" t="s">
        <v>288</v>
      </c>
      <c r="D15" s="19" t="s">
        <v>171</v>
      </c>
      <c r="E15" s="19" t="s">
        <v>175</v>
      </c>
      <c r="F15" s="19" t="s">
        <v>186</v>
      </c>
      <c r="G15" s="19" t="s">
        <v>184</v>
      </c>
      <c r="H15" s="21">
        <v>5.5000000000000005E-3</v>
      </c>
      <c r="I15" s="63"/>
      <c r="J15" s="22">
        <v>97.94</v>
      </c>
      <c r="K15" s="63"/>
      <c r="L15" s="23">
        <v>3.9297044476999995E-3</v>
      </c>
      <c r="M15" s="23">
        <v>-2.2219009304999999E-2</v>
      </c>
      <c r="N15" s="23">
        <v>1.2461102571000001E-2</v>
      </c>
      <c r="O15" s="23">
        <v>-7.7174146368999996E-2</v>
      </c>
      <c r="P15" s="49"/>
      <c r="Q15" s="21">
        <v>9.3401015227999994E-3</v>
      </c>
      <c r="R15" s="21">
        <v>9.3627534503000001E-2</v>
      </c>
      <c r="S15" s="49"/>
      <c r="T15" s="52">
        <v>15247.62139</v>
      </c>
      <c r="U15" s="54">
        <v>4.308E-2</v>
      </c>
      <c r="V15" s="63"/>
      <c r="W15" s="52">
        <v>5418059.5065000001</v>
      </c>
      <c r="X15" s="52">
        <v>6484132.6266000001</v>
      </c>
      <c r="Y15" s="44">
        <v>0.83558739749914668</v>
      </c>
      <c r="Z15" s="63"/>
      <c r="AA15" s="45">
        <v>0.92</v>
      </c>
      <c r="AB15" s="23">
        <v>0.11272207473963652</v>
      </c>
      <c r="AC15" s="82" t="s">
        <v>142</v>
      </c>
      <c r="AD15" s="53">
        <v>45674</v>
      </c>
    </row>
    <row r="16" spans="1:30" s="5" customFormat="1" ht="15" customHeight="1" x14ac:dyDescent="0.3">
      <c r="A16" s="18"/>
      <c r="B16" s="20" t="s">
        <v>85</v>
      </c>
      <c r="C16" s="19" t="s">
        <v>266</v>
      </c>
      <c r="D16" s="19" t="s">
        <v>171</v>
      </c>
      <c r="E16" s="19" t="s">
        <v>192</v>
      </c>
      <c r="F16" s="19" t="s">
        <v>267</v>
      </c>
      <c r="G16" s="19" t="s">
        <v>268</v>
      </c>
      <c r="H16" s="21">
        <v>0.01</v>
      </c>
      <c r="I16" s="63"/>
      <c r="J16" s="22">
        <v>51.66</v>
      </c>
      <c r="K16" s="63"/>
      <c r="L16" s="23">
        <v>-8.1001760001999989E-2</v>
      </c>
      <c r="M16" s="23">
        <v>-0.11933737791</v>
      </c>
      <c r="N16" s="23">
        <v>-7.8239077407000007E-2</v>
      </c>
      <c r="O16" s="23">
        <v>-0.25240538888999997</v>
      </c>
      <c r="P16" s="49"/>
      <c r="Q16" s="21">
        <v>8.4626234133000008E-3</v>
      </c>
      <c r="R16" s="21">
        <v>7.5935970367000005E-2</v>
      </c>
      <c r="S16" s="49"/>
      <c r="T16" s="52">
        <v>2054.7133877000001</v>
      </c>
      <c r="U16" s="54">
        <v>8.4600000000000005E-3</v>
      </c>
      <c r="V16" s="63"/>
      <c r="W16" s="52">
        <v>1072840.1645</v>
      </c>
      <c r="X16" s="52">
        <v>2112585.2617000001</v>
      </c>
      <c r="Y16" s="44">
        <v>0.50783283588596284</v>
      </c>
      <c r="Z16" s="63"/>
      <c r="AA16" s="45">
        <v>0.48</v>
      </c>
      <c r="AB16" s="23">
        <v>0.11149825783972125</v>
      </c>
      <c r="AC16" s="82" t="s">
        <v>137</v>
      </c>
      <c r="AD16" s="53">
        <v>45688</v>
      </c>
    </row>
    <row r="17" spans="1:30" s="5" customFormat="1" ht="15" customHeight="1" x14ac:dyDescent="0.3">
      <c r="A17" s="18"/>
      <c r="B17" s="20" t="s">
        <v>152</v>
      </c>
      <c r="C17" s="19" t="s">
        <v>309</v>
      </c>
      <c r="D17" s="19" t="s">
        <v>171</v>
      </c>
      <c r="E17" s="19" t="s">
        <v>200</v>
      </c>
      <c r="F17" s="19" t="s">
        <v>236</v>
      </c>
      <c r="G17" s="19" t="s">
        <v>310</v>
      </c>
      <c r="H17" s="21">
        <v>6.0000000000000001E-3</v>
      </c>
      <c r="I17" s="63"/>
      <c r="J17" s="22">
        <v>51.95</v>
      </c>
      <c r="K17" s="63"/>
      <c r="L17" s="23">
        <v>-7.9044068152999997E-2</v>
      </c>
      <c r="M17" s="23">
        <v>-0.14613140399000002</v>
      </c>
      <c r="N17" s="23">
        <v>-8.2745271443000007E-2</v>
      </c>
      <c r="O17" s="23">
        <v>-0.25649923525999996</v>
      </c>
      <c r="P17" s="49"/>
      <c r="Q17" s="21">
        <v>9.8245614034999998E-3</v>
      </c>
      <c r="R17" s="21">
        <v>9.3444730076999993E-2</v>
      </c>
      <c r="S17" s="49"/>
      <c r="T17" s="52">
        <v>2647.3631260000002</v>
      </c>
      <c r="U17" s="54">
        <v>9.4699999999999993E-3</v>
      </c>
      <c r="V17" s="63"/>
      <c r="W17" s="52">
        <v>1197156.0086000001</v>
      </c>
      <c r="X17" s="52">
        <v>1542261.2566</v>
      </c>
      <c r="Y17" s="44">
        <v>0.77623424920833228</v>
      </c>
      <c r="Z17" s="63"/>
      <c r="AA17" s="45">
        <v>0.56000000000000005</v>
      </c>
      <c r="AB17" s="23">
        <v>0.12935514918190569</v>
      </c>
      <c r="AC17" s="82" t="s">
        <v>137</v>
      </c>
      <c r="AD17" s="53">
        <v>45688</v>
      </c>
    </row>
    <row r="18" spans="1:30" s="5" customFormat="1" ht="15" customHeight="1" x14ac:dyDescent="0.3">
      <c r="A18" s="18"/>
      <c r="B18" s="20" t="s">
        <v>86</v>
      </c>
      <c r="C18" s="19" t="s">
        <v>269</v>
      </c>
      <c r="D18" s="19" t="s">
        <v>171</v>
      </c>
      <c r="E18" s="19" t="s">
        <v>223</v>
      </c>
      <c r="F18" s="19" t="s">
        <v>186</v>
      </c>
      <c r="G18" s="19" t="s">
        <v>184</v>
      </c>
      <c r="H18" s="21">
        <v>9.0000000000000011E-3</v>
      </c>
      <c r="I18" s="63"/>
      <c r="J18" s="22">
        <v>8.99</v>
      </c>
      <c r="K18" s="63"/>
      <c r="L18" s="23">
        <v>-3.8271493086000002E-2</v>
      </c>
      <c r="M18" s="23">
        <v>6.0238610131000004E-3</v>
      </c>
      <c r="N18" s="23">
        <v>-2.0634616474999999E-2</v>
      </c>
      <c r="O18" s="23">
        <v>-3.5139250898999996E-2</v>
      </c>
      <c r="P18" s="49"/>
      <c r="Q18" s="21">
        <v>9.5338983050999998E-3</v>
      </c>
      <c r="R18" s="21">
        <v>0.11058150629000001</v>
      </c>
      <c r="S18" s="49"/>
      <c r="T18" s="52">
        <v>16757.390725000001</v>
      </c>
      <c r="U18" s="54">
        <v>3.125E-2</v>
      </c>
      <c r="V18" s="63"/>
      <c r="W18" s="52">
        <v>3931554.42</v>
      </c>
      <c r="X18" s="52">
        <v>3941387.0636</v>
      </c>
      <c r="Y18" s="44">
        <v>0.99750528343414735</v>
      </c>
      <c r="Z18" s="63"/>
      <c r="AA18" s="45">
        <v>0.09</v>
      </c>
      <c r="AB18" s="23">
        <v>0.12013348164627365</v>
      </c>
      <c r="AC18" s="82" t="s">
        <v>137</v>
      </c>
      <c r="AD18" s="53">
        <v>45688</v>
      </c>
    </row>
    <row r="19" spans="1:30" s="5" customFormat="1" ht="15" customHeight="1" x14ac:dyDescent="0.3">
      <c r="A19" s="18"/>
      <c r="B19" s="20" t="s">
        <v>53</v>
      </c>
      <c r="C19" s="19" t="s">
        <v>195</v>
      </c>
      <c r="D19" s="19" t="s">
        <v>171</v>
      </c>
      <c r="E19" s="19" t="s">
        <v>189</v>
      </c>
      <c r="F19" s="19" t="s">
        <v>196</v>
      </c>
      <c r="G19" s="19" t="s">
        <v>196</v>
      </c>
      <c r="H19" s="21">
        <v>0.01</v>
      </c>
      <c r="I19" s="63"/>
      <c r="J19" s="22">
        <v>95.49</v>
      </c>
      <c r="K19" s="63"/>
      <c r="L19" s="23">
        <v>-3.6256326095999998E-2</v>
      </c>
      <c r="M19" s="23">
        <v>-4.4898509231999999E-2</v>
      </c>
      <c r="N19" s="23">
        <v>-6.3250897006000006E-2</v>
      </c>
      <c r="O19" s="23">
        <v>-0.21388975513999997</v>
      </c>
      <c r="P19" s="49"/>
      <c r="Q19" s="21">
        <v>8.5051030619000007E-3</v>
      </c>
      <c r="R19" s="21">
        <v>7.6378960041999996E-2</v>
      </c>
      <c r="S19" s="49"/>
      <c r="T19" s="52">
        <v>1563.1121443</v>
      </c>
      <c r="U19" s="54">
        <v>8.8900000000000003E-3</v>
      </c>
      <c r="V19" s="63"/>
      <c r="W19" s="52">
        <v>1128478.5708000001</v>
      </c>
      <c r="X19" s="52">
        <v>1825198.9310000001</v>
      </c>
      <c r="Y19" s="44">
        <v>0.61827702812740692</v>
      </c>
      <c r="Z19" s="63"/>
      <c r="AA19" s="45">
        <v>0.85</v>
      </c>
      <c r="AB19" s="23">
        <v>0.10681746779767515</v>
      </c>
      <c r="AC19" s="82" t="s">
        <v>137</v>
      </c>
      <c r="AD19" s="53">
        <v>45688</v>
      </c>
    </row>
    <row r="20" spans="1:30" s="5" customFormat="1" ht="15" customHeight="1" x14ac:dyDescent="0.3">
      <c r="A20" s="18"/>
      <c r="B20" s="20" t="s">
        <v>160</v>
      </c>
      <c r="C20" s="19" t="s">
        <v>308</v>
      </c>
      <c r="D20" s="19" t="s">
        <v>171</v>
      </c>
      <c r="E20" s="19" t="s">
        <v>192</v>
      </c>
      <c r="F20" s="19" t="s">
        <v>196</v>
      </c>
      <c r="G20" s="19" t="s">
        <v>196</v>
      </c>
      <c r="H20" s="21">
        <v>9.0000000000000011E-3</v>
      </c>
      <c r="I20" s="63"/>
      <c r="J20" s="22">
        <v>111.6</v>
      </c>
      <c r="K20" s="63"/>
      <c r="L20" s="23">
        <v>-3.0105801145000003E-2</v>
      </c>
      <c r="M20" s="23">
        <v>-1.4553827080999998E-2</v>
      </c>
      <c r="N20" s="23">
        <v>-3.0356570996999999E-2</v>
      </c>
      <c r="O20" s="23">
        <v>-9.3492939511000003E-2</v>
      </c>
      <c r="P20" s="49"/>
      <c r="Q20" s="21">
        <v>7.7586206895999994E-3</v>
      </c>
      <c r="R20" s="21">
        <v>8.6383601757000009E-2</v>
      </c>
      <c r="S20" s="49"/>
      <c r="T20" s="52">
        <v>5913.0134527</v>
      </c>
      <c r="U20" s="54">
        <v>2.0630000000000003E-2</v>
      </c>
      <c r="V20" s="63"/>
      <c r="W20" s="52">
        <v>2593363.4783999999</v>
      </c>
      <c r="X20" s="52">
        <v>2941873.5161000001</v>
      </c>
      <c r="Y20" s="44">
        <v>0.88153466293071125</v>
      </c>
      <c r="Z20" s="63"/>
      <c r="AA20" s="45">
        <v>0.9</v>
      </c>
      <c r="AB20" s="23">
        <v>9.6774193548387108E-2</v>
      </c>
      <c r="AC20" s="82" t="s">
        <v>137</v>
      </c>
      <c r="AD20" s="53">
        <v>45688</v>
      </c>
    </row>
    <row r="21" spans="1:30" s="5" customFormat="1" ht="15" customHeight="1" x14ac:dyDescent="0.3">
      <c r="A21" s="18"/>
      <c r="B21" s="20" t="s">
        <v>131</v>
      </c>
      <c r="C21" s="19" t="s">
        <v>289</v>
      </c>
      <c r="D21" s="19" t="s">
        <v>171</v>
      </c>
      <c r="E21" s="19" t="s">
        <v>175</v>
      </c>
      <c r="F21" s="19" t="s">
        <v>185</v>
      </c>
      <c r="G21" s="19" t="s">
        <v>182</v>
      </c>
      <c r="H21" s="21">
        <v>1.3500000000000002E-2</v>
      </c>
      <c r="I21" s="63"/>
      <c r="J21" s="22">
        <v>95</v>
      </c>
      <c r="K21" s="63"/>
      <c r="L21" s="23">
        <v>-3.7594937911999997E-3</v>
      </c>
      <c r="M21" s="23">
        <v>-5.3941076922000002E-2</v>
      </c>
      <c r="N21" s="23">
        <v>-4.7944413344999997E-3</v>
      </c>
      <c r="O21" s="23">
        <v>-0.13307485129999999</v>
      </c>
      <c r="P21" s="49"/>
      <c r="Q21" s="21">
        <v>8.3194675540999991E-3</v>
      </c>
      <c r="R21" s="21">
        <v>8.7356893977E-2</v>
      </c>
      <c r="S21" s="49"/>
      <c r="T21" s="52">
        <v>5247.2084445</v>
      </c>
      <c r="U21" s="54">
        <v>2.1700000000000001E-2</v>
      </c>
      <c r="V21" s="63"/>
      <c r="W21" s="52">
        <v>2738720.8</v>
      </c>
      <c r="X21" s="52">
        <v>3596681.71</v>
      </c>
      <c r="Y21" s="44">
        <v>0.76145764925081449</v>
      </c>
      <c r="Z21" s="63"/>
      <c r="AA21" s="45">
        <v>0.8</v>
      </c>
      <c r="AB21" s="23">
        <v>0.10105263157894738</v>
      </c>
      <c r="AC21" s="82" t="s">
        <v>137</v>
      </c>
      <c r="AD21" s="53">
        <v>45688</v>
      </c>
    </row>
    <row r="22" spans="1:30" s="5" customFormat="1" ht="15" customHeight="1" x14ac:dyDescent="0.3">
      <c r="A22" s="18"/>
      <c r="B22" s="20" t="s">
        <v>333</v>
      </c>
      <c r="C22" s="19" t="s">
        <v>366</v>
      </c>
      <c r="D22" s="19" t="s">
        <v>171</v>
      </c>
      <c r="E22" s="19" t="s">
        <v>252</v>
      </c>
      <c r="F22" s="19" t="s">
        <v>240</v>
      </c>
      <c r="G22" s="19" t="s">
        <v>367</v>
      </c>
      <c r="H22" s="21">
        <v>0.01</v>
      </c>
      <c r="I22" s="63"/>
      <c r="J22" s="22">
        <v>95.79</v>
      </c>
      <c r="K22" s="63"/>
      <c r="L22" s="23">
        <v>-2.5276355870999998E-2</v>
      </c>
      <c r="M22" s="23">
        <v>-5.8775249367000001E-2</v>
      </c>
      <c r="N22" s="23">
        <v>-4.3976552365000005E-2</v>
      </c>
      <c r="O22" s="23">
        <v>-0.16554458554000001</v>
      </c>
      <c r="P22" s="49"/>
      <c r="Q22" s="21">
        <v>8.7719298246000006E-3</v>
      </c>
      <c r="R22" s="21">
        <v>8.2752060875000005E-2</v>
      </c>
      <c r="S22" s="49"/>
      <c r="T22" s="52">
        <v>3812.3154771999998</v>
      </c>
      <c r="U22" s="54">
        <v>1.201E-2</v>
      </c>
      <c r="V22" s="63"/>
      <c r="W22" s="52">
        <v>1523552.6901</v>
      </c>
      <c r="X22" s="52">
        <v>1884142.203</v>
      </c>
      <c r="Y22" s="44">
        <v>0.80861873783950267</v>
      </c>
      <c r="Z22" s="63"/>
      <c r="AA22" s="45">
        <v>0.87</v>
      </c>
      <c r="AB22" s="23">
        <v>0.10898841215158157</v>
      </c>
      <c r="AC22" s="82" t="s">
        <v>137</v>
      </c>
      <c r="AD22" s="53">
        <v>45688</v>
      </c>
    </row>
    <row r="23" spans="1:30" s="5" customFormat="1" ht="15" customHeight="1" x14ac:dyDescent="0.3">
      <c r="A23" s="18"/>
      <c r="B23" s="20" t="s">
        <v>173</v>
      </c>
      <c r="C23" s="19" t="s">
        <v>174</v>
      </c>
      <c r="D23" s="19" t="s">
        <v>171</v>
      </c>
      <c r="E23" s="19" t="s">
        <v>175</v>
      </c>
      <c r="F23" s="19" t="s">
        <v>176</v>
      </c>
      <c r="G23" s="19" t="s">
        <v>177</v>
      </c>
      <c r="H23" s="21" t="s">
        <v>178</v>
      </c>
      <c r="I23" s="63"/>
      <c r="J23" s="22">
        <v>73.03</v>
      </c>
      <c r="K23" s="63"/>
      <c r="L23" s="23">
        <v>1.7026636136999999E-2</v>
      </c>
      <c r="M23" s="23">
        <v>-0.13640366519</v>
      </c>
      <c r="N23" s="23">
        <v>2.1821935765000001E-2</v>
      </c>
      <c r="O23" s="23">
        <v>-0.16513094553999999</v>
      </c>
      <c r="P23" s="49"/>
      <c r="Q23" s="21">
        <v>8.9717046238999999E-3</v>
      </c>
      <c r="R23" s="21">
        <v>9.7212220964999999E-2</v>
      </c>
      <c r="S23" s="49"/>
      <c r="T23" s="52">
        <v>4478.1032148000004</v>
      </c>
      <c r="U23" s="54">
        <v>1.196E-2</v>
      </c>
      <c r="V23" s="63"/>
      <c r="W23" s="52">
        <v>1519650.0131999999</v>
      </c>
      <c r="X23" s="52">
        <v>2272953.1762999999</v>
      </c>
      <c r="Y23" s="44">
        <v>0.66857955062397911</v>
      </c>
      <c r="Z23" s="63"/>
      <c r="AA23" s="45">
        <v>0.65</v>
      </c>
      <c r="AB23" s="23">
        <v>0.10680542242913872</v>
      </c>
      <c r="AC23" s="82" t="s">
        <v>139</v>
      </c>
      <c r="AD23" s="53">
        <v>45688</v>
      </c>
    </row>
    <row r="24" spans="1:30" s="5" customFormat="1" ht="15" customHeight="1" x14ac:dyDescent="0.3">
      <c r="A24" s="18"/>
      <c r="B24" s="20" t="s">
        <v>172</v>
      </c>
      <c r="C24" s="19" t="s">
        <v>369</v>
      </c>
      <c r="D24" s="19" t="s">
        <v>171</v>
      </c>
      <c r="E24" s="19" t="s">
        <v>252</v>
      </c>
      <c r="F24" s="19" t="s">
        <v>186</v>
      </c>
      <c r="G24" s="19" t="s">
        <v>190</v>
      </c>
      <c r="H24" s="21">
        <v>8.9999999999999993E-3</v>
      </c>
      <c r="I24" s="63"/>
      <c r="J24" s="22">
        <v>93.84</v>
      </c>
      <c r="K24" s="63"/>
      <c r="L24" s="23">
        <v>-1.1669407599999999E-2</v>
      </c>
      <c r="M24" s="23">
        <v>-2.7588234852000001E-3</v>
      </c>
      <c r="N24" s="23">
        <v>8.9690748318000009E-3</v>
      </c>
      <c r="O24" s="23">
        <v>7.2482723772000004E-3</v>
      </c>
      <c r="P24" s="49"/>
      <c r="Q24" s="21">
        <v>9.0606451366999994E-3</v>
      </c>
      <c r="R24" s="21">
        <v>9.1166839494000007E-2</v>
      </c>
      <c r="S24" s="49"/>
      <c r="T24" s="52">
        <v>9442.4204090000003</v>
      </c>
      <c r="U24" s="54">
        <v>3.2210000000000003E-2</v>
      </c>
      <c r="V24" s="63"/>
      <c r="W24" s="52">
        <v>4058500.3297999999</v>
      </c>
      <c r="X24" s="52">
        <v>4450085.5751999998</v>
      </c>
      <c r="Y24" s="44">
        <v>0.91200500781776517</v>
      </c>
      <c r="Z24" s="63"/>
      <c r="AA24" s="45">
        <v>0.86819101700000001</v>
      </c>
      <c r="AB24" s="23">
        <v>0.11102186918158567</v>
      </c>
      <c r="AC24" s="82" t="s">
        <v>142</v>
      </c>
      <c r="AD24" s="53">
        <v>45672</v>
      </c>
    </row>
    <row r="25" spans="1:30" s="5" customFormat="1" ht="15" customHeight="1" x14ac:dyDescent="0.3">
      <c r="A25" s="18"/>
      <c r="B25" s="20" t="s">
        <v>334</v>
      </c>
      <c r="C25" s="19" t="s">
        <v>358</v>
      </c>
      <c r="D25" s="19" t="s">
        <v>171</v>
      </c>
      <c r="E25" s="19" t="s">
        <v>189</v>
      </c>
      <c r="F25" s="19" t="s">
        <v>204</v>
      </c>
      <c r="G25" s="19" t="s">
        <v>204</v>
      </c>
      <c r="H25" s="21">
        <v>5.0000000000000001E-3</v>
      </c>
      <c r="I25" s="63"/>
      <c r="J25" s="22">
        <v>66.72</v>
      </c>
      <c r="K25" s="63"/>
      <c r="L25" s="23">
        <v>-3.1879128949000003E-2</v>
      </c>
      <c r="M25" s="23">
        <v>-6.6125423946999995E-2</v>
      </c>
      <c r="N25" s="23">
        <v>-4.4076574803999999E-2</v>
      </c>
      <c r="O25" s="23">
        <v>-0.13854030401</v>
      </c>
      <c r="P25" s="49"/>
      <c r="Q25" s="21">
        <v>1.1899641576999999E-2</v>
      </c>
      <c r="R25" s="21">
        <v>0.10930711182</v>
      </c>
      <c r="S25" s="49"/>
      <c r="T25" s="52">
        <v>920.70938699999999</v>
      </c>
      <c r="U25" s="54">
        <v>6.4000000000000003E-3</v>
      </c>
      <c r="V25" s="63"/>
      <c r="W25" s="52">
        <v>800640</v>
      </c>
      <c r="X25" s="52">
        <v>1193150.8942</v>
      </c>
      <c r="Y25" s="44">
        <v>0.67102996267443937</v>
      </c>
      <c r="Z25" s="63"/>
      <c r="AA25" s="45">
        <v>0.83</v>
      </c>
      <c r="AB25" s="23">
        <v>0.14928057553956833</v>
      </c>
      <c r="AC25" s="82" t="s">
        <v>137</v>
      </c>
      <c r="AD25" s="53">
        <v>45688</v>
      </c>
    </row>
    <row r="26" spans="1:30" s="5" customFormat="1" ht="15" customHeight="1" x14ac:dyDescent="0.3">
      <c r="A26" s="18"/>
      <c r="B26" s="20" t="s">
        <v>164</v>
      </c>
      <c r="C26" s="19" t="s">
        <v>313</v>
      </c>
      <c r="D26" s="19" t="s">
        <v>171</v>
      </c>
      <c r="E26" s="19" t="s">
        <v>252</v>
      </c>
      <c r="F26" s="19" t="s">
        <v>186</v>
      </c>
      <c r="G26" s="19" t="s">
        <v>210</v>
      </c>
      <c r="H26" s="21">
        <v>1.3000000000000001E-2</v>
      </c>
      <c r="I26" s="63"/>
      <c r="J26" s="22">
        <v>90.47</v>
      </c>
      <c r="K26" s="63"/>
      <c r="L26" s="23">
        <v>-6.6124075710999999E-2</v>
      </c>
      <c r="M26" s="23">
        <v>-7.0432276242000005E-2</v>
      </c>
      <c r="N26" s="23">
        <v>-5.1768691748000001E-2</v>
      </c>
      <c r="O26" s="23">
        <v>-0.16122995955</v>
      </c>
      <c r="P26" s="49"/>
      <c r="Q26" s="21">
        <v>8.4901800327000006E-3</v>
      </c>
      <c r="R26" s="21">
        <v>8.7815126049999997E-2</v>
      </c>
      <c r="S26" s="49"/>
      <c r="T26" s="52">
        <v>3859.2574487000002</v>
      </c>
      <c r="U26" s="54">
        <v>1.1399999999999999E-2</v>
      </c>
      <c r="V26" s="63"/>
      <c r="W26" s="52">
        <v>1458246.5755</v>
      </c>
      <c r="X26" s="52">
        <v>1987445.8544000001</v>
      </c>
      <c r="Y26" s="44">
        <v>0.73372895783379077</v>
      </c>
      <c r="Z26" s="63"/>
      <c r="AA26" s="45">
        <v>0.83</v>
      </c>
      <c r="AB26" s="23">
        <v>0.11009174311926605</v>
      </c>
      <c r="AC26" s="82" t="s">
        <v>139</v>
      </c>
      <c r="AD26" s="53">
        <v>45688</v>
      </c>
    </row>
    <row r="27" spans="1:30" s="5" customFormat="1" ht="15" customHeight="1" x14ac:dyDescent="0.3">
      <c r="A27" s="18"/>
      <c r="B27" s="20" t="s">
        <v>150</v>
      </c>
      <c r="C27" s="19" t="s">
        <v>294</v>
      </c>
      <c r="D27" s="19" t="s">
        <v>171</v>
      </c>
      <c r="E27" s="19" t="s">
        <v>223</v>
      </c>
      <c r="F27" s="19" t="s">
        <v>186</v>
      </c>
      <c r="G27" s="19" t="s">
        <v>295</v>
      </c>
      <c r="H27" s="21">
        <v>0.01</v>
      </c>
      <c r="I27" s="63"/>
      <c r="J27" s="22">
        <v>62.52</v>
      </c>
      <c r="K27" s="63"/>
      <c r="L27" s="23">
        <v>-5.4800033839999991E-3</v>
      </c>
      <c r="M27" s="23">
        <v>-5.1181080961000006E-2</v>
      </c>
      <c r="N27" s="23">
        <v>1.0037105305E-2</v>
      </c>
      <c r="O27" s="23">
        <v>-7.7653426282000004E-2</v>
      </c>
      <c r="P27" s="49"/>
      <c r="Q27" s="21">
        <v>1.4579087631E-2</v>
      </c>
      <c r="R27" s="21">
        <v>0.12043984476</v>
      </c>
      <c r="S27" s="49"/>
      <c r="T27" s="52">
        <v>3373.9143367000001</v>
      </c>
      <c r="U27" s="54">
        <v>1.7920000000000002E-2</v>
      </c>
      <c r="V27" s="63"/>
      <c r="W27" s="52">
        <v>2277842.8640000001</v>
      </c>
      <c r="X27" s="52">
        <v>2925568.4857000001</v>
      </c>
      <c r="Y27" s="44">
        <v>0.7785983733192221</v>
      </c>
      <c r="Z27" s="63"/>
      <c r="AA27" s="45">
        <v>0.93</v>
      </c>
      <c r="AB27" s="23">
        <v>0.1785028790786948</v>
      </c>
      <c r="AC27" s="82" t="s">
        <v>145</v>
      </c>
      <c r="AD27" s="53">
        <v>45667</v>
      </c>
    </row>
    <row r="28" spans="1:30" s="5" customFormat="1" ht="15" customHeight="1" x14ac:dyDescent="0.3">
      <c r="A28" s="18"/>
      <c r="B28" s="20" t="s">
        <v>166</v>
      </c>
      <c r="C28" s="19" t="s">
        <v>316</v>
      </c>
      <c r="D28" s="19" t="s">
        <v>171</v>
      </c>
      <c r="E28" s="19" t="s">
        <v>252</v>
      </c>
      <c r="F28" s="19" t="s">
        <v>185</v>
      </c>
      <c r="G28" s="19" t="s">
        <v>182</v>
      </c>
      <c r="H28" s="21">
        <v>9.4999999999999998E-3</v>
      </c>
      <c r="I28" s="63"/>
      <c r="J28" s="22">
        <v>72.36</v>
      </c>
      <c r="K28" s="63"/>
      <c r="L28" s="23">
        <v>2.5707631912000001E-2</v>
      </c>
      <c r="M28" s="23">
        <v>-7.3764398807999995E-2</v>
      </c>
      <c r="N28" s="23">
        <v>-1.2841336813999999E-2</v>
      </c>
      <c r="O28" s="23">
        <v>-0.12950873377</v>
      </c>
      <c r="P28" s="49"/>
      <c r="Q28" s="21">
        <v>9.1304958562000004E-3</v>
      </c>
      <c r="R28" s="21">
        <v>8.1378702785999998E-2</v>
      </c>
      <c r="S28" s="49"/>
      <c r="T28" s="52">
        <v>1946.4990984999999</v>
      </c>
      <c r="U28" s="54">
        <v>8.5599999999999999E-3</v>
      </c>
      <c r="V28" s="63"/>
      <c r="W28" s="52">
        <v>1085211.5745999999</v>
      </c>
      <c r="X28" s="52">
        <v>1694305.487</v>
      </c>
      <c r="Y28" s="44">
        <v>0.64050525889608945</v>
      </c>
      <c r="Z28" s="63"/>
      <c r="AA28" s="45">
        <v>0.65</v>
      </c>
      <c r="AB28" s="23">
        <v>0.10779436152570482</v>
      </c>
      <c r="AC28" s="82" t="s">
        <v>137</v>
      </c>
      <c r="AD28" s="53">
        <v>45688</v>
      </c>
    </row>
    <row r="29" spans="1:30" s="5" customFormat="1" ht="15" customHeight="1" x14ac:dyDescent="0.3">
      <c r="A29" s="18"/>
      <c r="B29" s="20" t="s">
        <v>163</v>
      </c>
      <c r="C29" s="19" t="s">
        <v>312</v>
      </c>
      <c r="D29" s="19" t="s">
        <v>171</v>
      </c>
      <c r="E29" s="19" t="s">
        <v>260</v>
      </c>
      <c r="F29" s="19" t="s">
        <v>198</v>
      </c>
      <c r="G29" s="19" t="s">
        <v>198</v>
      </c>
      <c r="H29" s="21">
        <v>4.5000000000000005E-3</v>
      </c>
      <c r="I29" s="63"/>
      <c r="J29" s="22">
        <v>78.63</v>
      </c>
      <c r="K29" s="63"/>
      <c r="L29" s="23">
        <v>-4.9548067938000005E-2</v>
      </c>
      <c r="M29" s="23">
        <v>-0.16273133574999998</v>
      </c>
      <c r="N29" s="23">
        <v>-9.7340372809000014E-2</v>
      </c>
      <c r="O29" s="23">
        <v>-0.21693640340999998</v>
      </c>
      <c r="P29" s="49"/>
      <c r="Q29" s="21">
        <v>1.0756543564E-2</v>
      </c>
      <c r="R29" s="21">
        <v>0.10388918487</v>
      </c>
      <c r="S29" s="49"/>
      <c r="T29" s="52">
        <v>1878.7680968</v>
      </c>
      <c r="U29" s="54">
        <v>9.7400000000000004E-3</v>
      </c>
      <c r="V29" s="63"/>
      <c r="W29" s="52">
        <v>1227752.8022</v>
      </c>
      <c r="X29" s="52">
        <v>1679957.3753</v>
      </c>
      <c r="Y29" s="44">
        <v>0.73082378175264884</v>
      </c>
      <c r="Z29" s="63"/>
      <c r="AA29" s="45">
        <v>0.9</v>
      </c>
      <c r="AB29" s="23">
        <v>0.13735215566577644</v>
      </c>
      <c r="AC29" s="82" t="s">
        <v>138</v>
      </c>
      <c r="AD29" s="53">
        <v>45688</v>
      </c>
    </row>
    <row r="30" spans="1:30" s="5" customFormat="1" ht="15" customHeight="1" x14ac:dyDescent="0.3">
      <c r="A30" s="18"/>
      <c r="B30" s="20" t="s">
        <v>89</v>
      </c>
      <c r="C30" s="19" t="s">
        <v>275</v>
      </c>
      <c r="D30" s="19" t="s">
        <v>171</v>
      </c>
      <c r="E30" s="19" t="s">
        <v>223</v>
      </c>
      <c r="F30" s="19" t="s">
        <v>196</v>
      </c>
      <c r="G30" s="19" t="s">
        <v>196</v>
      </c>
      <c r="H30" s="21">
        <v>8.0000000000000002E-3</v>
      </c>
      <c r="I30" s="63"/>
      <c r="J30" s="22">
        <v>87.5</v>
      </c>
      <c r="K30" s="63"/>
      <c r="L30" s="23">
        <v>-3.8653465277999996E-2</v>
      </c>
      <c r="M30" s="23">
        <v>-5.5833128420999995E-2</v>
      </c>
      <c r="N30" s="23">
        <v>-7.8188278523000004E-2</v>
      </c>
      <c r="O30" s="23">
        <v>-5.1871428413999998E-2</v>
      </c>
      <c r="P30" s="49"/>
      <c r="Q30" s="21">
        <v>1.1400651466E-2</v>
      </c>
      <c r="R30" s="21">
        <v>0.1111540692</v>
      </c>
      <c r="S30" s="49"/>
      <c r="T30" s="52">
        <v>3562.1924432000001</v>
      </c>
      <c r="U30" s="54">
        <v>1.072E-2</v>
      </c>
      <c r="V30" s="63"/>
      <c r="W30" s="52">
        <v>1349084.2749999999</v>
      </c>
      <c r="X30" s="52">
        <v>1474758.3563000001</v>
      </c>
      <c r="Y30" s="44">
        <v>0.9147832722810928</v>
      </c>
      <c r="Z30" s="63"/>
      <c r="AA30" s="45">
        <v>1.05</v>
      </c>
      <c r="AB30" s="23">
        <v>0.14400000000000002</v>
      </c>
      <c r="AC30" s="82" t="s">
        <v>137</v>
      </c>
      <c r="AD30" s="53">
        <v>45688</v>
      </c>
    </row>
    <row r="31" spans="1:30" s="5" customFormat="1" ht="15" customHeight="1" x14ac:dyDescent="0.3">
      <c r="A31" s="18"/>
      <c r="B31" s="20" t="s">
        <v>157</v>
      </c>
      <c r="C31" s="19" t="s">
        <v>302</v>
      </c>
      <c r="D31" s="19" t="s">
        <v>171</v>
      </c>
      <c r="E31" s="19" t="s">
        <v>223</v>
      </c>
      <c r="F31" s="19" t="s">
        <v>193</v>
      </c>
      <c r="G31" s="19" t="s">
        <v>194</v>
      </c>
      <c r="H31" s="21">
        <v>1.6E-2</v>
      </c>
      <c r="I31" s="63"/>
      <c r="J31" s="22">
        <v>92.5</v>
      </c>
      <c r="K31" s="63"/>
      <c r="L31" s="23">
        <v>-7.0169604893999996E-2</v>
      </c>
      <c r="M31" s="23">
        <v>-5.6437418686000003E-2</v>
      </c>
      <c r="N31" s="23">
        <v>-6.8134965079999998E-2</v>
      </c>
      <c r="O31" s="23">
        <v>-1.4572002610000001E-3</v>
      </c>
      <c r="P31" s="49"/>
      <c r="Q31" s="21">
        <v>1.1909487892E-2</v>
      </c>
      <c r="R31" s="21">
        <v>0.12452651514999999</v>
      </c>
      <c r="S31" s="49"/>
      <c r="T31" s="52">
        <v>5089.8759677999997</v>
      </c>
      <c r="U31" s="54">
        <v>2.0670000000000001E-2</v>
      </c>
      <c r="V31" s="63"/>
      <c r="W31" s="52">
        <v>2605679.3975</v>
      </c>
      <c r="X31" s="52">
        <v>2761854.5093999999</v>
      </c>
      <c r="Y31" s="44">
        <v>0.94345280992591884</v>
      </c>
      <c r="Z31" s="63"/>
      <c r="AA31" s="45">
        <v>1.2</v>
      </c>
      <c r="AB31" s="23">
        <v>0.15567567567567567</v>
      </c>
      <c r="AC31" s="82" t="s">
        <v>143</v>
      </c>
      <c r="AD31" s="53">
        <v>45688</v>
      </c>
    </row>
    <row r="32" spans="1:30" s="5" customFormat="1" ht="15" customHeight="1" x14ac:dyDescent="0.3">
      <c r="A32" s="18"/>
      <c r="B32" s="20" t="s">
        <v>88</v>
      </c>
      <c r="C32" s="19" t="s">
        <v>273</v>
      </c>
      <c r="D32" s="19" t="s">
        <v>171</v>
      </c>
      <c r="E32" s="19" t="s">
        <v>223</v>
      </c>
      <c r="F32" s="19" t="s">
        <v>274</v>
      </c>
      <c r="G32" s="19" t="s">
        <v>274</v>
      </c>
      <c r="H32" s="21">
        <v>0.01</v>
      </c>
      <c r="I32" s="63"/>
      <c r="J32" s="22">
        <v>73.81</v>
      </c>
      <c r="K32" s="63"/>
      <c r="L32" s="23">
        <v>-4.5372885307999995E-2</v>
      </c>
      <c r="M32" s="23">
        <v>-6.2576923598999995E-2</v>
      </c>
      <c r="N32" s="23">
        <v>-4.6348861910999996E-2</v>
      </c>
      <c r="O32" s="23">
        <v>-4.1490324747000006E-2</v>
      </c>
      <c r="P32" s="49"/>
      <c r="Q32" s="21">
        <v>1.0873736728000001E-2</v>
      </c>
      <c r="R32" s="21">
        <v>0.11803316444</v>
      </c>
      <c r="S32" s="49"/>
      <c r="T32" s="52">
        <v>1804.7479740000001</v>
      </c>
      <c r="U32" s="54">
        <v>9.1900000000000003E-3</v>
      </c>
      <c r="V32" s="63"/>
      <c r="W32" s="52">
        <v>1150876.8154</v>
      </c>
      <c r="X32" s="52">
        <v>1353033.1131</v>
      </c>
      <c r="Y32" s="44">
        <v>0.85059028064965103</v>
      </c>
      <c r="Z32" s="63"/>
      <c r="AA32" s="45">
        <v>0.85</v>
      </c>
      <c r="AB32" s="23">
        <v>0.13819265682156887</v>
      </c>
      <c r="AC32" s="82" t="s">
        <v>138</v>
      </c>
      <c r="AD32" s="53">
        <v>45688</v>
      </c>
    </row>
    <row r="33" spans="1:30" s="5" customFormat="1" ht="15" customHeight="1" x14ac:dyDescent="0.3">
      <c r="A33" s="18"/>
      <c r="B33" s="20" t="s">
        <v>345</v>
      </c>
      <c r="C33" s="19" t="s">
        <v>349</v>
      </c>
      <c r="D33" s="19" t="s">
        <v>171</v>
      </c>
      <c r="E33" s="19" t="s">
        <v>189</v>
      </c>
      <c r="F33" s="19" t="s">
        <v>186</v>
      </c>
      <c r="G33" s="19" t="s">
        <v>350</v>
      </c>
      <c r="H33" s="21">
        <v>0.01</v>
      </c>
      <c r="I33" s="63"/>
      <c r="J33" s="22">
        <v>72.23</v>
      </c>
      <c r="K33" s="63"/>
      <c r="L33" s="23">
        <v>-6.2962722355E-2</v>
      </c>
      <c r="M33" s="23">
        <v>-5.0581759188000001E-2</v>
      </c>
      <c r="N33" s="23">
        <v>-4.2249266741999997E-2</v>
      </c>
      <c r="O33" s="23">
        <v>-0.23370354060000001</v>
      </c>
      <c r="P33" s="49"/>
      <c r="Q33" s="21">
        <v>7.0803295572000003E-3</v>
      </c>
      <c r="R33" s="21">
        <v>7.12890625E-2</v>
      </c>
      <c r="S33" s="49"/>
      <c r="T33" s="52">
        <v>5101.7762597000001</v>
      </c>
      <c r="U33" s="54">
        <v>1.5349999999999999E-2</v>
      </c>
      <c r="V33" s="63"/>
      <c r="W33" s="52">
        <v>1959604.7394000001</v>
      </c>
      <c r="X33" s="52">
        <v>2826002.1686</v>
      </c>
      <c r="Y33" s="44">
        <v>0.69341940398113255</v>
      </c>
      <c r="Z33" s="63"/>
      <c r="AA33" s="45">
        <v>0.55000000000000004</v>
      </c>
      <c r="AB33" s="23">
        <v>9.1374775024228166E-2</v>
      </c>
      <c r="AC33" s="82" t="s">
        <v>139</v>
      </c>
      <c r="AD33" s="53">
        <v>45688</v>
      </c>
    </row>
    <row r="34" spans="1:30" s="5" customFormat="1" ht="15" customHeight="1" x14ac:dyDescent="0.3">
      <c r="A34" s="18"/>
      <c r="B34" s="20" t="s">
        <v>71</v>
      </c>
      <c r="C34" s="19" t="s">
        <v>244</v>
      </c>
      <c r="D34" s="19" t="s">
        <v>202</v>
      </c>
      <c r="E34" s="19" t="s">
        <v>175</v>
      </c>
      <c r="F34" s="19" t="s">
        <v>198</v>
      </c>
      <c r="G34" s="19" t="s">
        <v>198</v>
      </c>
      <c r="H34" s="21">
        <v>8.9999999999999998E-4</v>
      </c>
      <c r="I34" s="63"/>
      <c r="J34" s="22">
        <v>71.7</v>
      </c>
      <c r="K34" s="63"/>
      <c r="L34" s="23">
        <v>8.8342868931999996E-2</v>
      </c>
      <c r="M34" s="23">
        <v>0.10019615376</v>
      </c>
      <c r="N34" s="23">
        <v>9.0387528105999995E-2</v>
      </c>
      <c r="O34" s="23">
        <v>0.1322929712</v>
      </c>
      <c r="P34" s="49"/>
      <c r="Q34" s="21">
        <v>0.11987677470999999</v>
      </c>
      <c r="R34" s="21">
        <v>0.19333333333</v>
      </c>
      <c r="S34" s="49"/>
      <c r="T34" s="52">
        <v>59.648264500000003</v>
      </c>
      <c r="U34" s="54" t="s">
        <v>460</v>
      </c>
      <c r="V34" s="63"/>
      <c r="W34" s="52">
        <v>337641.17940000002</v>
      </c>
      <c r="X34" s="52">
        <v>505381.31904999999</v>
      </c>
      <c r="Y34" s="44">
        <v>0.66809192717033417</v>
      </c>
      <c r="Z34" s="63"/>
      <c r="AA34" s="45">
        <v>8.9499999999999993</v>
      </c>
      <c r="AB34" s="23">
        <v>1.4979079497907948</v>
      </c>
      <c r="AC34" s="82" t="s">
        <v>139</v>
      </c>
      <c r="AD34" s="53">
        <v>45688</v>
      </c>
    </row>
    <row r="35" spans="1:30" s="5" customFormat="1" ht="15" customHeight="1" x14ac:dyDescent="0.3">
      <c r="A35" s="18"/>
      <c r="B35" s="20" t="s">
        <v>335</v>
      </c>
      <c r="C35" s="19" t="s">
        <v>518</v>
      </c>
      <c r="D35" s="19" t="s">
        <v>171</v>
      </c>
      <c r="E35" s="19" t="s">
        <v>223</v>
      </c>
      <c r="F35" s="19" t="s">
        <v>185</v>
      </c>
      <c r="G35" s="19" t="s">
        <v>353</v>
      </c>
      <c r="H35" s="21">
        <v>1.15E-2</v>
      </c>
      <c r="I35" s="63"/>
      <c r="J35" s="22">
        <v>72.52</v>
      </c>
      <c r="K35" s="63"/>
      <c r="L35" s="23">
        <v>-2.1225864761999998E-2</v>
      </c>
      <c r="M35" s="23">
        <v>-4.1090278463E-2</v>
      </c>
      <c r="N35" s="23">
        <v>-1.3478658700999999E-2</v>
      </c>
      <c r="O35" s="23">
        <v>-3.4317076114999998E-2</v>
      </c>
      <c r="P35" s="49"/>
      <c r="Q35" s="21">
        <v>1.3786769599E-2</v>
      </c>
      <c r="R35" s="21">
        <v>0.12696149358</v>
      </c>
      <c r="S35" s="49"/>
      <c r="T35" s="52">
        <v>2578.7881873000001</v>
      </c>
      <c r="U35" s="54">
        <v>1.5149999999999999E-2</v>
      </c>
      <c r="V35" s="63"/>
      <c r="W35" s="52">
        <v>1917548.4580000001</v>
      </c>
      <c r="X35" s="52">
        <v>2371418.1464999998</v>
      </c>
      <c r="Y35" s="44">
        <v>0.80860832613182509</v>
      </c>
      <c r="Z35" s="63"/>
      <c r="AA35" s="45">
        <v>1.0358000000000001</v>
      </c>
      <c r="AB35" s="23">
        <v>0.17139547710976286</v>
      </c>
      <c r="AC35" s="82" t="s">
        <v>139</v>
      </c>
      <c r="AD35" s="53">
        <v>45665</v>
      </c>
    </row>
    <row r="36" spans="1:30" s="5" customFormat="1" ht="15" customHeight="1" x14ac:dyDescent="0.3">
      <c r="A36" s="18"/>
      <c r="B36" s="20" t="s">
        <v>132</v>
      </c>
      <c r="C36" s="19" t="s">
        <v>290</v>
      </c>
      <c r="D36" s="19" t="s">
        <v>171</v>
      </c>
      <c r="E36" s="19" t="s">
        <v>200</v>
      </c>
      <c r="F36" s="19" t="s">
        <v>186</v>
      </c>
      <c r="G36" s="19" t="s">
        <v>225</v>
      </c>
      <c r="H36" s="21">
        <v>0.01</v>
      </c>
      <c r="I36" s="63"/>
      <c r="J36" s="22">
        <v>6.16</v>
      </c>
      <c r="K36" s="63"/>
      <c r="L36" s="23">
        <v>-3.5868585235E-2</v>
      </c>
      <c r="M36" s="23">
        <v>-4.9296162643999997E-2</v>
      </c>
      <c r="N36" s="23">
        <v>-2.0804031878999998E-2</v>
      </c>
      <c r="O36" s="23">
        <v>-0.14690376667000002</v>
      </c>
      <c r="P36" s="49"/>
      <c r="Q36" s="21">
        <v>1.7076923076999997E-2</v>
      </c>
      <c r="R36" s="21">
        <v>0.10014851484999999</v>
      </c>
      <c r="S36" s="49"/>
      <c r="T36" s="52">
        <v>2589.374945</v>
      </c>
      <c r="U36" s="54">
        <v>6.7700000000000008E-3</v>
      </c>
      <c r="V36" s="63"/>
      <c r="W36" s="52">
        <v>842735.43200000003</v>
      </c>
      <c r="X36" s="52">
        <v>1123438.2886999999</v>
      </c>
      <c r="Y36" s="44">
        <v>0.75013949629149768</v>
      </c>
      <c r="Z36" s="63"/>
      <c r="AA36" s="45">
        <v>0.111</v>
      </c>
      <c r="AB36" s="23">
        <v>0.21623376623376625</v>
      </c>
      <c r="AC36" s="82" t="s">
        <v>145</v>
      </c>
      <c r="AD36" s="53">
        <v>45667</v>
      </c>
    </row>
    <row r="37" spans="1:30" s="5" customFormat="1" ht="15" customHeight="1" x14ac:dyDescent="0.3">
      <c r="A37" s="18"/>
      <c r="B37" s="20" t="s">
        <v>133</v>
      </c>
      <c r="C37" s="19" t="s">
        <v>291</v>
      </c>
      <c r="D37" s="19" t="s">
        <v>171</v>
      </c>
      <c r="E37" s="19" t="s">
        <v>252</v>
      </c>
      <c r="F37" s="19" t="s">
        <v>292</v>
      </c>
      <c r="G37" s="19" t="s">
        <v>293</v>
      </c>
      <c r="H37" s="21">
        <v>1.1000000000000001E-2</v>
      </c>
      <c r="I37" s="63"/>
      <c r="J37" s="22">
        <v>9.1199999999999992</v>
      </c>
      <c r="K37" s="63"/>
      <c r="L37" s="23">
        <v>-7.0211199809000003E-3</v>
      </c>
      <c r="M37" s="23">
        <v>-7.6888863843000005E-2</v>
      </c>
      <c r="N37" s="23">
        <v>-5.5464665412E-2</v>
      </c>
      <c r="O37" s="23">
        <v>-0.10613249604</v>
      </c>
      <c r="P37" s="49"/>
      <c r="Q37" s="21">
        <v>1.0237068966000001E-2</v>
      </c>
      <c r="R37" s="21">
        <v>9.9031690140999995E-2</v>
      </c>
      <c r="S37" s="49"/>
      <c r="T37" s="52">
        <v>2313.5360598000002</v>
      </c>
      <c r="U37" s="54">
        <v>8.9200000000000008E-3</v>
      </c>
      <c r="V37" s="63"/>
      <c r="W37" s="52">
        <v>1115240.112</v>
      </c>
      <c r="X37" s="52">
        <v>1384619.2135999999</v>
      </c>
      <c r="Y37" s="44">
        <v>0.80544896462933213</v>
      </c>
      <c r="Z37" s="63"/>
      <c r="AA37" s="45">
        <v>9.5000000000000001E-2</v>
      </c>
      <c r="AB37" s="23">
        <v>0.12500000000000003</v>
      </c>
      <c r="AC37" s="82" t="s">
        <v>148</v>
      </c>
      <c r="AD37" s="53">
        <v>45691</v>
      </c>
    </row>
    <row r="38" spans="1:30" s="5" customFormat="1" ht="15" customHeight="1" x14ac:dyDescent="0.3">
      <c r="A38" s="18"/>
      <c r="B38" s="20" t="s">
        <v>328</v>
      </c>
      <c r="C38" s="19" t="s">
        <v>277</v>
      </c>
      <c r="D38" s="19" t="s">
        <v>171</v>
      </c>
      <c r="E38" s="19" t="s">
        <v>223</v>
      </c>
      <c r="F38" s="19" t="s">
        <v>278</v>
      </c>
      <c r="G38" s="19" t="s">
        <v>279</v>
      </c>
      <c r="H38" s="21">
        <v>6.3E-3</v>
      </c>
      <c r="I38" s="63"/>
      <c r="J38" s="22">
        <v>6.38</v>
      </c>
      <c r="K38" s="63"/>
      <c r="L38" s="23">
        <v>-4.6724954886000002E-2</v>
      </c>
      <c r="M38" s="23">
        <v>-9.5490841367999998E-2</v>
      </c>
      <c r="N38" s="23">
        <v>-5.5099259821000002E-2</v>
      </c>
      <c r="O38" s="23">
        <v>-0.15541559131999999</v>
      </c>
      <c r="P38" s="49"/>
      <c r="Q38" s="21">
        <v>1.1078286557999998E-2</v>
      </c>
      <c r="R38" s="21">
        <v>0.10683962263999999</v>
      </c>
      <c r="S38" s="49"/>
      <c r="T38" s="52">
        <v>8402.7132165000003</v>
      </c>
      <c r="U38" s="54">
        <v>1.5789999999999998E-2</v>
      </c>
      <c r="V38" s="63"/>
      <c r="W38" s="52">
        <v>2027743.5331999999</v>
      </c>
      <c r="X38" s="52">
        <v>2716288.4673000001</v>
      </c>
      <c r="Y38" s="44">
        <v>0.74651258789740538</v>
      </c>
      <c r="Z38" s="63"/>
      <c r="AA38" s="45">
        <v>7.4999999999999997E-2</v>
      </c>
      <c r="AB38" s="23">
        <v>0.14106583072100312</v>
      </c>
      <c r="AC38" s="82" t="s">
        <v>168</v>
      </c>
      <c r="AD38" s="53">
        <v>45670</v>
      </c>
    </row>
    <row r="39" spans="1:30" s="5" customFormat="1" ht="15" customHeight="1" x14ac:dyDescent="0.3">
      <c r="A39" s="18"/>
      <c r="B39" s="20" t="s">
        <v>159</v>
      </c>
      <c r="C39" s="19" t="s">
        <v>306</v>
      </c>
      <c r="D39" s="19" t="s">
        <v>171</v>
      </c>
      <c r="E39" s="19" t="s">
        <v>223</v>
      </c>
      <c r="F39" s="19" t="s">
        <v>187</v>
      </c>
      <c r="G39" s="19" t="s">
        <v>307</v>
      </c>
      <c r="H39" s="21">
        <v>1.4999999999999999E-2</v>
      </c>
      <c r="I39" s="63"/>
      <c r="J39" s="22">
        <v>75.319999999999993</v>
      </c>
      <c r="K39" s="63"/>
      <c r="L39" s="23">
        <v>-0.13006826096999999</v>
      </c>
      <c r="M39" s="23">
        <v>-0.21545545414</v>
      </c>
      <c r="N39" s="23">
        <v>-0.12537887093</v>
      </c>
      <c r="O39" s="23">
        <v>-0.30629478324000003</v>
      </c>
      <c r="P39" s="49"/>
      <c r="Q39" s="21">
        <v>1.1407711613000001E-2</v>
      </c>
      <c r="R39" s="21">
        <v>0.11727748691000001</v>
      </c>
      <c r="S39" s="49"/>
      <c r="T39" s="52">
        <v>7718.3714141</v>
      </c>
      <c r="U39" s="54">
        <v>1.409E-2</v>
      </c>
      <c r="V39" s="63"/>
      <c r="W39" s="52">
        <v>1775139.3772</v>
      </c>
      <c r="X39" s="52">
        <v>2713898.5635000002</v>
      </c>
      <c r="Y39" s="44">
        <v>0.65409201400316075</v>
      </c>
      <c r="Z39" s="63"/>
      <c r="AA39" s="45">
        <v>1</v>
      </c>
      <c r="AB39" s="23">
        <v>0.15932023366967607</v>
      </c>
      <c r="AC39" s="82" t="s">
        <v>137</v>
      </c>
      <c r="AD39" s="53">
        <v>45688</v>
      </c>
    </row>
    <row r="40" spans="1:30" s="5" customFormat="1" ht="15" customHeight="1" x14ac:dyDescent="0.3">
      <c r="A40" s="18"/>
      <c r="B40" s="20" t="s">
        <v>181</v>
      </c>
      <c r="C40" s="19" t="s">
        <v>224</v>
      </c>
      <c r="D40" s="19" t="s">
        <v>171</v>
      </c>
      <c r="E40" s="19" t="s">
        <v>192</v>
      </c>
      <c r="F40" s="19" t="s">
        <v>185</v>
      </c>
      <c r="G40" s="19" t="s">
        <v>225</v>
      </c>
      <c r="H40" s="21">
        <v>1.1200000000000002E-2</v>
      </c>
      <c r="I40" s="63"/>
      <c r="J40" s="22">
        <v>41.7</v>
      </c>
      <c r="K40" s="63"/>
      <c r="L40" s="23">
        <v>-0.17669412364000001</v>
      </c>
      <c r="M40" s="23">
        <v>-0.19938217619999998</v>
      </c>
      <c r="N40" s="23">
        <v>-0.15609087348</v>
      </c>
      <c r="O40" s="23">
        <v>-0.18235486332</v>
      </c>
      <c r="P40" s="49"/>
      <c r="Q40" s="21">
        <v>1.0546875000000001E-2</v>
      </c>
      <c r="R40" s="21">
        <v>0.10957223000999999</v>
      </c>
      <c r="S40" s="49"/>
      <c r="T40" s="52">
        <v>1381.5541720000001</v>
      </c>
      <c r="U40" s="54">
        <v>4.1199999999999995E-3</v>
      </c>
      <c r="V40" s="63"/>
      <c r="W40" s="52">
        <v>507872.09532000002</v>
      </c>
      <c r="X40" s="52">
        <v>918665.06698</v>
      </c>
      <c r="Y40" s="44">
        <v>0.55283706061619164</v>
      </c>
      <c r="Z40" s="63"/>
      <c r="AA40" s="45">
        <v>0.54</v>
      </c>
      <c r="AB40" s="23">
        <v>0.1553956834532374</v>
      </c>
      <c r="AC40" s="82" t="s">
        <v>137</v>
      </c>
      <c r="AD40" s="53">
        <v>45665</v>
      </c>
    </row>
    <row r="41" spans="1:30" s="5" customFormat="1" ht="15" customHeight="1" x14ac:dyDescent="0.3">
      <c r="A41" s="18"/>
      <c r="B41" s="20" t="s">
        <v>153</v>
      </c>
      <c r="C41" s="19" t="s">
        <v>297</v>
      </c>
      <c r="D41" s="19" t="s">
        <v>171</v>
      </c>
      <c r="E41" s="19" t="s">
        <v>252</v>
      </c>
      <c r="F41" s="19" t="s">
        <v>287</v>
      </c>
      <c r="G41" s="19" t="s">
        <v>184</v>
      </c>
      <c r="H41" s="21">
        <v>7.4999999999999997E-3</v>
      </c>
      <c r="I41" s="63"/>
      <c r="J41" s="22">
        <v>65.180000000000007</v>
      </c>
      <c r="K41" s="63"/>
      <c r="L41" s="23">
        <v>-3.5933727954000003E-2</v>
      </c>
      <c r="M41" s="23">
        <v>-4.3994492364999999E-2</v>
      </c>
      <c r="N41" s="23">
        <v>-2.5383461148999999E-2</v>
      </c>
      <c r="O41" s="23">
        <v>-0.11923235582</v>
      </c>
      <c r="P41" s="49"/>
      <c r="Q41" s="21">
        <v>1.0825043885000002E-2</v>
      </c>
      <c r="R41" s="21">
        <v>9.5880422895000011E-2</v>
      </c>
      <c r="S41" s="49"/>
      <c r="T41" s="52">
        <v>364.14781367000001</v>
      </c>
      <c r="U41" s="54">
        <v>3.6800000000000001E-3</v>
      </c>
      <c r="V41" s="63"/>
      <c r="W41" s="52">
        <v>466064.50595999998</v>
      </c>
      <c r="X41" s="52">
        <v>748396.03153000004</v>
      </c>
      <c r="Y41" s="44">
        <v>0.62275117227330923</v>
      </c>
      <c r="Z41" s="63"/>
      <c r="AA41" s="45">
        <v>0.74</v>
      </c>
      <c r="AB41" s="23">
        <v>0.1362381098496471</v>
      </c>
      <c r="AC41" s="82" t="s">
        <v>142</v>
      </c>
      <c r="AD41" s="53">
        <v>45674</v>
      </c>
    </row>
    <row r="42" spans="1:30" s="5" customFormat="1" ht="15" customHeight="1" x14ac:dyDescent="0.3">
      <c r="A42" s="18"/>
      <c r="B42" s="20" t="s">
        <v>179</v>
      </c>
      <c r="C42" s="19" t="s">
        <v>219</v>
      </c>
      <c r="D42" s="19" t="s">
        <v>171</v>
      </c>
      <c r="E42" s="19" t="s">
        <v>189</v>
      </c>
      <c r="F42" s="19" t="s">
        <v>185</v>
      </c>
      <c r="G42" s="19" t="s">
        <v>182</v>
      </c>
      <c r="H42" s="21">
        <v>1.0999999999999999E-2</v>
      </c>
      <c r="I42" s="63"/>
      <c r="J42" s="22">
        <v>4.4000000000000004</v>
      </c>
      <c r="K42" s="63"/>
      <c r="L42" s="23">
        <v>-5.7879552830999999E-2</v>
      </c>
      <c r="M42" s="23">
        <v>-8.524423795500001E-2</v>
      </c>
      <c r="N42" s="23">
        <v>-9.9836333878999997E-2</v>
      </c>
      <c r="O42" s="23">
        <v>-0.36152691380999996</v>
      </c>
      <c r="P42" s="49"/>
      <c r="Q42" s="21">
        <v>1.0593220339E-2</v>
      </c>
      <c r="R42" s="21">
        <v>8.5006518905000009E-2</v>
      </c>
      <c r="S42" s="49"/>
      <c r="T42" s="52">
        <v>676.56581000000006</v>
      </c>
      <c r="U42" s="54">
        <v>3.0699999999999998E-3</v>
      </c>
      <c r="V42" s="63"/>
      <c r="W42" s="52">
        <v>364435.69799999997</v>
      </c>
      <c r="X42" s="52">
        <v>853231.75569999998</v>
      </c>
      <c r="Y42" s="44">
        <v>0.42712392684097095</v>
      </c>
      <c r="Z42" s="63"/>
      <c r="AA42" s="45">
        <v>0.05</v>
      </c>
      <c r="AB42" s="23">
        <v>0.13636363636363638</v>
      </c>
      <c r="AC42" s="82" t="s">
        <v>137</v>
      </c>
      <c r="AD42" s="53">
        <v>45688</v>
      </c>
    </row>
    <row r="43" spans="1:30" s="5" customFormat="1" ht="15" customHeight="1" x14ac:dyDescent="0.3">
      <c r="A43" s="18"/>
      <c r="B43" s="20" t="s">
        <v>151</v>
      </c>
      <c r="C43" s="19" t="s">
        <v>296</v>
      </c>
      <c r="D43" s="19" t="s">
        <v>171</v>
      </c>
      <c r="E43" s="19" t="s">
        <v>223</v>
      </c>
      <c r="F43" s="19" t="s">
        <v>186</v>
      </c>
      <c r="G43" s="19" t="s">
        <v>225</v>
      </c>
      <c r="H43" s="21">
        <v>0.01</v>
      </c>
      <c r="I43" s="63"/>
      <c r="J43" s="22">
        <v>76.05</v>
      </c>
      <c r="K43" s="63"/>
      <c r="L43" s="23">
        <v>-4.4053149714000005E-2</v>
      </c>
      <c r="M43" s="23">
        <v>-7.2893482484999994E-2</v>
      </c>
      <c r="N43" s="23">
        <v>-7.1662974152E-2</v>
      </c>
      <c r="O43" s="23">
        <v>-5.9003083101999997E-2</v>
      </c>
      <c r="P43" s="49"/>
      <c r="Q43" s="21">
        <v>1.0204081633E-2</v>
      </c>
      <c r="R43" s="21">
        <v>0.11115894039</v>
      </c>
      <c r="S43" s="49"/>
      <c r="T43" s="52">
        <v>2939.6546103000001</v>
      </c>
      <c r="U43" s="54">
        <v>9.0100000000000006E-3</v>
      </c>
      <c r="V43" s="63"/>
      <c r="W43" s="52">
        <v>1145100.1361</v>
      </c>
      <c r="X43" s="52">
        <v>1340162.5596</v>
      </c>
      <c r="Y43" s="44">
        <v>0.85444868452509182</v>
      </c>
      <c r="Z43" s="63"/>
      <c r="AA43" s="45">
        <v>0.82</v>
      </c>
      <c r="AB43" s="23">
        <v>0.12938856015779093</v>
      </c>
      <c r="AC43" s="82" t="s">
        <v>145</v>
      </c>
      <c r="AD43" s="53">
        <v>45667</v>
      </c>
    </row>
    <row r="44" spans="1:30" s="5" customFormat="1" ht="15" customHeight="1" x14ac:dyDescent="0.3">
      <c r="A44" s="18"/>
      <c r="B44" s="20" t="s">
        <v>336</v>
      </c>
      <c r="C44" s="19" t="s">
        <v>359</v>
      </c>
      <c r="D44" s="19" t="s">
        <v>171</v>
      </c>
      <c r="E44" s="19" t="s">
        <v>223</v>
      </c>
      <c r="F44" s="19" t="s">
        <v>186</v>
      </c>
      <c r="G44" s="19" t="s">
        <v>360</v>
      </c>
      <c r="H44" s="21">
        <v>0.01</v>
      </c>
      <c r="I44" s="63"/>
      <c r="J44" s="22">
        <v>74.650000000000006</v>
      </c>
      <c r="K44" s="63"/>
      <c r="L44" s="23">
        <v>-6.7718464433000003E-2</v>
      </c>
      <c r="M44" s="23">
        <v>-9.2027043963999994E-2</v>
      </c>
      <c r="N44" s="23">
        <v>-6.1920693689000002E-2</v>
      </c>
      <c r="O44" s="23">
        <v>-0.10678556117999999</v>
      </c>
      <c r="P44" s="49"/>
      <c r="Q44" s="21">
        <v>9.8887515450999993E-3</v>
      </c>
      <c r="R44" s="21">
        <v>0.10291595196999999</v>
      </c>
      <c r="S44" s="49"/>
      <c r="T44" s="52">
        <v>2520.334832</v>
      </c>
      <c r="U44" s="54">
        <v>9.9100000000000004E-3</v>
      </c>
      <c r="V44" s="63"/>
      <c r="W44" s="52">
        <v>1266065.7916000001</v>
      </c>
      <c r="X44" s="52">
        <v>1510285.3091</v>
      </c>
      <c r="Y44" s="44">
        <v>0.83829577363396746</v>
      </c>
      <c r="Z44" s="63"/>
      <c r="AA44" s="45">
        <v>0.8</v>
      </c>
      <c r="AB44" s="23">
        <v>0.12860013395847289</v>
      </c>
      <c r="AC44" s="82" t="s">
        <v>515</v>
      </c>
      <c r="AD44" s="53">
        <v>45670</v>
      </c>
    </row>
    <row r="45" spans="1:30" s="5" customFormat="1" ht="15" customHeight="1" x14ac:dyDescent="0.3">
      <c r="A45" s="18"/>
      <c r="B45" s="20" t="s">
        <v>64</v>
      </c>
      <c r="C45" s="19" t="s">
        <v>231</v>
      </c>
      <c r="D45" s="19" t="s">
        <v>202</v>
      </c>
      <c r="E45" s="19" t="s">
        <v>189</v>
      </c>
      <c r="F45" s="19" t="s">
        <v>186</v>
      </c>
      <c r="G45" s="19" t="s">
        <v>190</v>
      </c>
      <c r="H45" s="21">
        <v>1.2500000000000001E-2</v>
      </c>
      <c r="I45" s="63"/>
      <c r="J45" s="22">
        <v>97.01</v>
      </c>
      <c r="K45" s="63"/>
      <c r="L45" s="23">
        <v>-8.4811320755000003E-2</v>
      </c>
      <c r="M45" s="23">
        <v>-0.14903508771000001</v>
      </c>
      <c r="N45" s="23">
        <v>-0.20470568946000001</v>
      </c>
      <c r="O45" s="23">
        <v>-0.20376939054000001</v>
      </c>
      <c r="P45" s="49"/>
      <c r="Q45" s="21">
        <v>0</v>
      </c>
      <c r="R45" s="21">
        <v>6.7672238076000001E-3</v>
      </c>
      <c r="S45" s="49"/>
      <c r="T45" s="52">
        <v>21.548903332999998</v>
      </c>
      <c r="U45" s="54" t="s">
        <v>460</v>
      </c>
      <c r="V45" s="63"/>
      <c r="W45" s="52">
        <v>381788.86962000001</v>
      </c>
      <c r="X45" s="52">
        <v>684682.41555000003</v>
      </c>
      <c r="Y45" s="44">
        <v>0.55761453916311254</v>
      </c>
      <c r="Z45" s="63"/>
      <c r="AA45" s="45">
        <v>0</v>
      </c>
      <c r="AB45" s="23">
        <v>0</v>
      </c>
      <c r="AC45" s="82" t="s">
        <v>146</v>
      </c>
      <c r="AD45" s="53">
        <v>45456</v>
      </c>
    </row>
    <row r="46" spans="1:30" s="5" customFormat="1" ht="15" customHeight="1" x14ac:dyDescent="0.3">
      <c r="A46" s="18"/>
      <c r="B46" s="20" t="s">
        <v>67</v>
      </c>
      <c r="C46" s="19" t="s">
        <v>237</v>
      </c>
      <c r="D46" s="19" t="s">
        <v>202</v>
      </c>
      <c r="E46" s="19" t="s">
        <v>175</v>
      </c>
      <c r="F46" s="19" t="s">
        <v>186</v>
      </c>
      <c r="G46" s="19" t="s">
        <v>238</v>
      </c>
      <c r="H46" s="21">
        <v>2.3E-3</v>
      </c>
      <c r="I46" s="63"/>
      <c r="J46" s="22">
        <v>2063.9899999999998</v>
      </c>
      <c r="K46" s="63"/>
      <c r="L46" s="23">
        <v>4.5120805835000007E-2</v>
      </c>
      <c r="M46" s="23">
        <v>3.2197206892000001E-2</v>
      </c>
      <c r="N46" s="23">
        <v>4.407201426E-2</v>
      </c>
      <c r="O46" s="23">
        <v>2.0075357923000001</v>
      </c>
      <c r="P46" s="49"/>
      <c r="Q46" s="21">
        <v>8.4980994289000009E-3</v>
      </c>
      <c r="R46" s="21">
        <v>0.26865863788</v>
      </c>
      <c r="S46" s="49"/>
      <c r="T46" s="52">
        <v>486.83744000000002</v>
      </c>
      <c r="U46" s="54" t="s">
        <v>460</v>
      </c>
      <c r="V46" s="63"/>
      <c r="W46" s="52">
        <v>207556.89838999999</v>
      </c>
      <c r="X46" s="52">
        <v>335622.63705000002</v>
      </c>
      <c r="Y46" s="44">
        <v>0.61842341808153667</v>
      </c>
      <c r="Z46" s="63"/>
      <c r="AA46" s="45">
        <v>16.919715963000002</v>
      </c>
      <c r="AB46" s="23">
        <v>9.8370918248634948E-2</v>
      </c>
      <c r="AC46" s="82" t="s">
        <v>141</v>
      </c>
      <c r="AD46" s="53">
        <v>45688</v>
      </c>
    </row>
    <row r="47" spans="1:30" s="5" customFormat="1" ht="15" customHeight="1" x14ac:dyDescent="0.3">
      <c r="A47" s="18"/>
      <c r="B47" s="20" t="s">
        <v>156</v>
      </c>
      <c r="C47" s="19" t="s">
        <v>298</v>
      </c>
      <c r="D47" s="19" t="s">
        <v>171</v>
      </c>
      <c r="E47" s="19" t="s">
        <v>175</v>
      </c>
      <c r="F47" s="19" t="s">
        <v>215</v>
      </c>
      <c r="G47" s="19" t="s">
        <v>299</v>
      </c>
      <c r="H47" s="21">
        <v>5.0000000000000001E-3</v>
      </c>
      <c r="I47" s="63"/>
      <c r="J47" s="22">
        <v>92.6</v>
      </c>
      <c r="K47" s="63"/>
      <c r="L47" s="23">
        <v>-1.0917350893E-2</v>
      </c>
      <c r="M47" s="23">
        <v>-4.8400977880999993E-2</v>
      </c>
      <c r="N47" s="23">
        <v>-1.3424001745000001E-2</v>
      </c>
      <c r="O47" s="23">
        <v>-0.1379571664</v>
      </c>
      <c r="P47" s="49"/>
      <c r="Q47" s="21">
        <v>8.7867880584000004E-3</v>
      </c>
      <c r="R47" s="21">
        <v>8.4301585954999994E-2</v>
      </c>
      <c r="S47" s="49"/>
      <c r="T47" s="52">
        <v>2547.5388742999999</v>
      </c>
      <c r="U47" s="54">
        <v>9.4299999999999991E-3</v>
      </c>
      <c r="V47" s="63"/>
      <c r="W47" s="52">
        <v>1201488.1484000001</v>
      </c>
      <c r="X47" s="52">
        <v>1581779.8147</v>
      </c>
      <c r="Y47" s="44">
        <v>0.75957989679358373</v>
      </c>
      <c r="Z47" s="63"/>
      <c r="AA47" s="45">
        <v>0.83</v>
      </c>
      <c r="AB47" s="23">
        <v>0.10755939524838012</v>
      </c>
      <c r="AC47" s="82" t="s">
        <v>137</v>
      </c>
      <c r="AD47" s="53">
        <v>45688</v>
      </c>
    </row>
    <row r="48" spans="1:30" s="5" customFormat="1" ht="15" customHeight="1" x14ac:dyDescent="0.3">
      <c r="A48" s="18"/>
      <c r="B48" s="20" t="s">
        <v>337</v>
      </c>
      <c r="C48" s="19" t="s">
        <v>352</v>
      </c>
      <c r="D48" s="19" t="s">
        <v>171</v>
      </c>
      <c r="E48" s="19" t="s">
        <v>189</v>
      </c>
      <c r="F48" s="19" t="s">
        <v>185</v>
      </c>
      <c r="G48" s="19" t="s">
        <v>353</v>
      </c>
      <c r="H48" s="21">
        <v>1.17E-2</v>
      </c>
      <c r="I48" s="63"/>
      <c r="J48" s="22">
        <v>27.56</v>
      </c>
      <c r="K48" s="63"/>
      <c r="L48" s="23">
        <v>-2.4035665826999997E-2</v>
      </c>
      <c r="M48" s="23">
        <v>-4.6014500579999999E-2</v>
      </c>
      <c r="N48" s="23">
        <v>-3.1221443795999997E-3</v>
      </c>
      <c r="O48" s="23">
        <v>-0.28021162089000001</v>
      </c>
      <c r="P48" s="49"/>
      <c r="Q48" s="21">
        <v>1.2587412587E-2</v>
      </c>
      <c r="R48" s="21">
        <v>0.10191724136999999</v>
      </c>
      <c r="S48" s="49"/>
      <c r="T48" s="52">
        <v>281.29681733000001</v>
      </c>
      <c r="U48" s="54">
        <v>1.8599999999999999E-3</v>
      </c>
      <c r="V48" s="63"/>
      <c r="W48" s="52">
        <v>235458.66708000001</v>
      </c>
      <c r="X48" s="52">
        <v>776787.51459999999</v>
      </c>
      <c r="Y48" s="44">
        <v>0.3031185010758668</v>
      </c>
      <c r="Z48" s="63"/>
      <c r="AA48" s="45">
        <v>0.36</v>
      </c>
      <c r="AB48" s="23">
        <v>0.15674891146589262</v>
      </c>
      <c r="AC48" s="82" t="s">
        <v>145</v>
      </c>
      <c r="AD48" s="53">
        <v>45665</v>
      </c>
    </row>
    <row r="49" spans="1:30" s="5" customFormat="1" ht="15" customHeight="1" x14ac:dyDescent="0.3">
      <c r="A49" s="18"/>
      <c r="B49" s="20" t="s">
        <v>170</v>
      </c>
      <c r="C49" s="19" t="s">
        <v>197</v>
      </c>
      <c r="D49" s="19" t="s">
        <v>171</v>
      </c>
      <c r="E49" s="19" t="s">
        <v>189</v>
      </c>
      <c r="F49" s="19" t="s">
        <v>198</v>
      </c>
      <c r="G49" s="19" t="s">
        <v>198</v>
      </c>
      <c r="H49" s="21">
        <v>6.9999999999999993E-3</v>
      </c>
      <c r="I49" s="63"/>
      <c r="J49" s="22">
        <v>116.99</v>
      </c>
      <c r="K49" s="63"/>
      <c r="L49" s="23">
        <v>-6.0178769666000005E-2</v>
      </c>
      <c r="M49" s="23">
        <v>-6.9155559919999998E-2</v>
      </c>
      <c r="N49" s="23">
        <v>-5.5089349927000007E-2</v>
      </c>
      <c r="O49" s="23">
        <v>-0.22310289928999999</v>
      </c>
      <c r="P49" s="49"/>
      <c r="Q49" s="21">
        <v>1.3465346535E-2</v>
      </c>
      <c r="R49" s="21">
        <v>6.9548757404000003E-2</v>
      </c>
      <c r="S49" s="49"/>
      <c r="T49" s="52">
        <v>652.59026384000003</v>
      </c>
      <c r="U49" s="54">
        <v>3.3800000000000002E-3</v>
      </c>
      <c r="V49" s="63"/>
      <c r="W49" s="52">
        <v>431774.40805000003</v>
      </c>
      <c r="X49" s="52">
        <v>743167.70854999998</v>
      </c>
      <c r="Y49" s="44">
        <v>0.58099188525351597</v>
      </c>
      <c r="Z49" s="63"/>
      <c r="AA49" s="45">
        <v>1.7</v>
      </c>
      <c r="AB49" s="23">
        <v>0.1743738781092401</v>
      </c>
      <c r="AC49" s="82" t="s">
        <v>138</v>
      </c>
      <c r="AD49" s="53">
        <v>45694</v>
      </c>
    </row>
    <row r="50" spans="1:30" s="5" customFormat="1" ht="15" customHeight="1" x14ac:dyDescent="0.3">
      <c r="A50" s="18"/>
      <c r="B50" s="20" t="s">
        <v>329</v>
      </c>
      <c r="C50" s="19" t="s">
        <v>330</v>
      </c>
      <c r="D50" s="19" t="s">
        <v>171</v>
      </c>
      <c r="E50" s="19" t="s">
        <v>223</v>
      </c>
      <c r="F50" s="19" t="s">
        <v>287</v>
      </c>
      <c r="G50" s="19" t="s">
        <v>331</v>
      </c>
      <c r="H50" s="21">
        <v>1.4999999999999999E-2</v>
      </c>
      <c r="I50" s="63"/>
      <c r="J50" s="22">
        <v>70.319999999999993</v>
      </c>
      <c r="K50" s="63"/>
      <c r="L50" s="23">
        <v>-4.7154201398000001E-2</v>
      </c>
      <c r="M50" s="23">
        <v>-7.3270282871E-2</v>
      </c>
      <c r="N50" s="23">
        <v>-7.7791934334000001E-2</v>
      </c>
      <c r="O50" s="23">
        <v>-9.8672617641999999E-2</v>
      </c>
      <c r="P50" s="49"/>
      <c r="Q50" s="21">
        <v>1.4676450967000002E-2</v>
      </c>
      <c r="R50" s="21">
        <v>0.13687243709999999</v>
      </c>
      <c r="S50" s="49"/>
      <c r="T50" s="52">
        <v>1332.8671380000001</v>
      </c>
      <c r="U50" s="54">
        <v>4.5900000000000003E-3</v>
      </c>
      <c r="V50" s="63"/>
      <c r="W50" s="52">
        <v>571475.38055999996</v>
      </c>
      <c r="X50" s="52">
        <v>759976.37708999997</v>
      </c>
      <c r="Y50" s="44">
        <v>0.75196466335995493</v>
      </c>
      <c r="Z50" s="63"/>
      <c r="AA50" s="45">
        <v>1.1000000000000001</v>
      </c>
      <c r="AB50" s="23">
        <v>0.18771331058020482</v>
      </c>
      <c r="AC50" s="82" t="s">
        <v>516</v>
      </c>
      <c r="AD50" s="53">
        <v>45688</v>
      </c>
    </row>
    <row r="51" spans="1:30" s="5" customFormat="1" ht="15" customHeight="1" x14ac:dyDescent="0.3">
      <c r="A51" s="18"/>
      <c r="B51" s="20" t="s">
        <v>180</v>
      </c>
      <c r="C51" s="19" t="s">
        <v>222</v>
      </c>
      <c r="D51" s="19" t="s">
        <v>171</v>
      </c>
      <c r="E51" s="19" t="s">
        <v>223</v>
      </c>
      <c r="F51" s="19" t="s">
        <v>187</v>
      </c>
      <c r="G51" s="19" t="s">
        <v>184</v>
      </c>
      <c r="H51" s="21">
        <v>0.01</v>
      </c>
      <c r="I51" s="63"/>
      <c r="J51" s="22">
        <v>71.41</v>
      </c>
      <c r="K51" s="63"/>
      <c r="L51" s="23">
        <v>-4.4424421313999998E-2</v>
      </c>
      <c r="M51" s="23">
        <v>-8.3153148321000001E-2</v>
      </c>
      <c r="N51" s="23">
        <v>-6.5802227483999998E-2</v>
      </c>
      <c r="O51" s="23">
        <v>-8.2848941683999991E-2</v>
      </c>
      <c r="P51" s="49"/>
      <c r="Q51" s="21">
        <v>1.0978835978999998E-2</v>
      </c>
      <c r="R51" s="21">
        <v>0.11710586097</v>
      </c>
      <c r="S51" s="49"/>
      <c r="T51" s="52">
        <v>1814.1423892</v>
      </c>
      <c r="U51" s="54">
        <v>4.9300000000000004E-3</v>
      </c>
      <c r="V51" s="63"/>
      <c r="W51" s="52">
        <v>621377.82831000001</v>
      </c>
      <c r="X51" s="52">
        <v>755610.05579999997</v>
      </c>
      <c r="Y51" s="44">
        <v>0.8223525130989926</v>
      </c>
      <c r="Z51" s="63"/>
      <c r="AA51" s="45">
        <v>0.83</v>
      </c>
      <c r="AB51" s="23">
        <v>0.13947626382859543</v>
      </c>
      <c r="AC51" s="82" t="s">
        <v>137</v>
      </c>
      <c r="AD51" s="53">
        <v>45688</v>
      </c>
    </row>
    <row r="52" spans="1:30" s="5" customFormat="1" ht="15" customHeight="1" x14ac:dyDescent="0.3">
      <c r="A52" s="18"/>
      <c r="B52" s="20" t="s">
        <v>155</v>
      </c>
      <c r="C52" s="19" t="s">
        <v>300</v>
      </c>
      <c r="D52" s="19" t="s">
        <v>171</v>
      </c>
      <c r="E52" s="19" t="s">
        <v>192</v>
      </c>
      <c r="F52" s="19" t="s">
        <v>186</v>
      </c>
      <c r="G52" s="19" t="s">
        <v>301</v>
      </c>
      <c r="H52" s="21">
        <v>6.9999999999999993E-3</v>
      </c>
      <c r="I52" s="63"/>
      <c r="J52" s="22">
        <v>96.25</v>
      </c>
      <c r="K52" s="63"/>
      <c r="L52" s="23">
        <v>-5.0384964542999996E-2</v>
      </c>
      <c r="M52" s="23">
        <v>-2.2637874166000001E-2</v>
      </c>
      <c r="N52" s="23">
        <v>-3.6812302995000004E-2</v>
      </c>
      <c r="O52" s="23">
        <v>-9.7031136936000004E-2</v>
      </c>
      <c r="P52" s="49"/>
      <c r="Q52" s="21">
        <v>7.8823759663000006E-3</v>
      </c>
      <c r="R52" s="21">
        <v>7.7750378662999997E-2</v>
      </c>
      <c r="S52" s="49"/>
      <c r="T52" s="52">
        <v>1853.2659833</v>
      </c>
      <c r="U52" s="54">
        <v>9.3400000000000011E-3</v>
      </c>
      <c r="V52" s="63"/>
      <c r="W52" s="52">
        <v>1176812.6562999999</v>
      </c>
      <c r="X52" s="52">
        <v>1261927.1036</v>
      </c>
      <c r="Y52" s="44">
        <v>0.9325520094962797</v>
      </c>
      <c r="Z52" s="63"/>
      <c r="AA52" s="45">
        <v>0.80549999999999999</v>
      </c>
      <c r="AB52" s="23">
        <v>0.10042597402597403</v>
      </c>
      <c r="AC52" s="82" t="s">
        <v>142</v>
      </c>
      <c r="AD52" s="53">
        <v>45674</v>
      </c>
    </row>
    <row r="53" spans="1:30" s="5" customFormat="1" ht="15" customHeight="1" x14ac:dyDescent="0.3">
      <c r="A53" s="18"/>
      <c r="B53" s="20" t="s">
        <v>70</v>
      </c>
      <c r="C53" s="19" t="s">
        <v>242</v>
      </c>
      <c r="D53" s="19" t="s">
        <v>202</v>
      </c>
      <c r="E53" s="19" t="s">
        <v>175</v>
      </c>
      <c r="F53" s="19" t="s">
        <v>198</v>
      </c>
      <c r="G53" s="19" t="s">
        <v>198</v>
      </c>
      <c r="H53" s="21">
        <v>6.0000000000000001E-3</v>
      </c>
      <c r="I53" s="63"/>
      <c r="J53" s="22">
        <v>938.99</v>
      </c>
      <c r="K53" s="63"/>
      <c r="L53" s="23">
        <v>0.15170666408</v>
      </c>
      <c r="M53" s="23">
        <v>0.10498428784</v>
      </c>
      <c r="N53" s="23">
        <v>0.13788601759999999</v>
      </c>
      <c r="O53" s="23">
        <v>0.11801826594999999</v>
      </c>
      <c r="P53" s="49"/>
      <c r="Q53" s="21">
        <v>6.4631781763999996E-3</v>
      </c>
      <c r="R53" s="21">
        <v>6.3616071428999998E-2</v>
      </c>
      <c r="S53" s="49"/>
      <c r="T53" s="52">
        <v>121.01838033</v>
      </c>
      <c r="U53" s="54" t="s">
        <v>460</v>
      </c>
      <c r="V53" s="63"/>
      <c r="W53" s="52">
        <v>571797.96050000004</v>
      </c>
      <c r="X53" s="52">
        <v>619049.14075999998</v>
      </c>
      <c r="Y53" s="44">
        <v>0.92367135797654099</v>
      </c>
      <c r="Z53" s="63"/>
      <c r="AA53" s="45">
        <v>5.3</v>
      </c>
      <c r="AB53" s="23">
        <v>6.7732350717260026E-2</v>
      </c>
      <c r="AC53" s="82" t="s">
        <v>138</v>
      </c>
      <c r="AD53" s="53">
        <v>45688</v>
      </c>
    </row>
    <row r="54" spans="1:30" s="5" customFormat="1" ht="15" customHeight="1" x14ac:dyDescent="0.3">
      <c r="A54" s="18"/>
      <c r="B54" s="20" t="s">
        <v>519</v>
      </c>
      <c r="C54" s="19" t="s">
        <v>521</v>
      </c>
      <c r="D54" s="19" t="s">
        <v>202</v>
      </c>
      <c r="E54" s="19" t="s">
        <v>252</v>
      </c>
      <c r="F54" s="19" t="s">
        <v>198</v>
      </c>
      <c r="G54" s="19" t="s">
        <v>522</v>
      </c>
      <c r="H54" s="21">
        <v>8.3999999999999995E-3</v>
      </c>
      <c r="I54" s="63"/>
      <c r="J54" s="22">
        <v>59.21</v>
      </c>
      <c r="K54" s="63"/>
      <c r="L54" s="23">
        <v>-7.4648592355000001E-2</v>
      </c>
      <c r="M54" s="23">
        <v>-6.3316094387000005E-2</v>
      </c>
      <c r="N54" s="23">
        <v>-0.13098719156999999</v>
      </c>
      <c r="O54" s="23">
        <v>-0.33810280998000003</v>
      </c>
      <c r="P54" s="49"/>
      <c r="Q54" s="21">
        <v>9.5930682345999989E-3</v>
      </c>
      <c r="R54" s="21">
        <v>9.3350769540000003E-2</v>
      </c>
      <c r="S54" s="49"/>
      <c r="T54" s="52">
        <v>1001.7638163</v>
      </c>
      <c r="U54" s="54">
        <v>3.7099999999999998E-3</v>
      </c>
      <c r="V54" s="63"/>
      <c r="W54" s="52">
        <v>458231.63731999998</v>
      </c>
      <c r="X54" s="52">
        <v>745438.80009999999</v>
      </c>
      <c r="Y54" s="44">
        <v>0.61471396076851459</v>
      </c>
      <c r="Z54" s="63"/>
      <c r="AA54" s="45">
        <v>0.62</v>
      </c>
      <c r="AB54" s="23">
        <v>0.1256544502617801</v>
      </c>
      <c r="AC54" s="82" t="s">
        <v>137</v>
      </c>
      <c r="AD54" s="53">
        <v>45688</v>
      </c>
    </row>
    <row r="55" spans="1:30" s="5" customFormat="1" ht="15" customHeight="1" x14ac:dyDescent="0.3">
      <c r="A55" s="18"/>
      <c r="B55" s="20" t="s">
        <v>343</v>
      </c>
      <c r="C55" s="19" t="s">
        <v>351</v>
      </c>
      <c r="D55" s="19" t="s">
        <v>171</v>
      </c>
      <c r="E55" s="19" t="s">
        <v>252</v>
      </c>
      <c r="F55" s="19" t="s">
        <v>187</v>
      </c>
      <c r="G55" s="19" t="s">
        <v>319</v>
      </c>
      <c r="H55" s="21">
        <v>7.3000000000000001E-3</v>
      </c>
      <c r="I55" s="63"/>
      <c r="J55" s="22">
        <v>43</v>
      </c>
      <c r="K55" s="63"/>
      <c r="L55" s="23">
        <v>-9.7889197795000008E-2</v>
      </c>
      <c r="M55" s="23">
        <v>-0.10672073353</v>
      </c>
      <c r="N55" s="23">
        <v>-0.10012537412</v>
      </c>
      <c r="O55" s="23">
        <v>-0.29152596346999998</v>
      </c>
      <c r="P55" s="49"/>
      <c r="Q55" s="21">
        <v>1.1803686063E-2</v>
      </c>
      <c r="R55" s="21">
        <v>0.10109409189999999</v>
      </c>
      <c r="S55" s="49"/>
      <c r="T55" s="52">
        <v>456.24108983000002</v>
      </c>
      <c r="U55" s="54">
        <v>1.72E-3</v>
      </c>
      <c r="V55" s="63"/>
      <c r="W55" s="52">
        <v>214636.005</v>
      </c>
      <c r="X55" s="52">
        <v>480846.63798</v>
      </c>
      <c r="Y55" s="44">
        <v>0.44637102154164887</v>
      </c>
      <c r="Z55" s="63"/>
      <c r="AA55" s="45">
        <v>0.56999999999999995</v>
      </c>
      <c r="AB55" s="23">
        <v>0.15906976744186047</v>
      </c>
      <c r="AC55" s="82" t="s">
        <v>148</v>
      </c>
      <c r="AD55" s="53">
        <v>45688</v>
      </c>
    </row>
    <row r="56" spans="1:30" s="5" customFormat="1" ht="15" customHeight="1" x14ac:dyDescent="0.3">
      <c r="A56" s="18"/>
      <c r="B56" s="20" t="s">
        <v>344</v>
      </c>
      <c r="C56" s="19" t="s">
        <v>363</v>
      </c>
      <c r="D56" s="19" t="s">
        <v>171</v>
      </c>
      <c r="E56" s="19" t="s">
        <v>364</v>
      </c>
      <c r="F56" s="19" t="s">
        <v>185</v>
      </c>
      <c r="G56" s="19" t="s">
        <v>234</v>
      </c>
      <c r="H56" s="21">
        <v>0.01</v>
      </c>
      <c r="I56" s="63"/>
      <c r="J56" s="22">
        <v>99.35</v>
      </c>
      <c r="K56" s="63"/>
      <c r="L56" s="23">
        <v>5.2908151482999998E-3</v>
      </c>
      <c r="M56" s="23">
        <v>3.8157866563999998E-2</v>
      </c>
      <c r="N56" s="23">
        <v>-1.6153045481E-3</v>
      </c>
      <c r="O56" s="23">
        <v>1.1732873047000001E-2</v>
      </c>
      <c r="P56" s="49"/>
      <c r="Q56" s="21">
        <v>9.3233082706999995E-3</v>
      </c>
      <c r="R56" s="21">
        <v>0.11457114571</v>
      </c>
      <c r="S56" s="49"/>
      <c r="T56" s="52">
        <v>5751.5399550000002</v>
      </c>
      <c r="U56" s="54">
        <v>1.576E-2</v>
      </c>
      <c r="V56" s="63"/>
      <c r="W56" s="52">
        <v>1990533.1839999999</v>
      </c>
      <c r="X56" s="52">
        <v>2043433.9465000001</v>
      </c>
      <c r="Y56" s="44">
        <v>0.97411183141465929</v>
      </c>
      <c r="Z56" s="63"/>
      <c r="AA56" s="45">
        <v>0.93</v>
      </c>
      <c r="AB56" s="23">
        <v>0.11233014594866633</v>
      </c>
      <c r="AC56" s="82" t="s">
        <v>137</v>
      </c>
      <c r="AD56" s="53">
        <v>45688</v>
      </c>
    </row>
    <row r="57" spans="1:30" s="5" customFormat="1" ht="15" customHeight="1" x14ac:dyDescent="0.3">
      <c r="A57" s="18"/>
      <c r="B57" s="20" t="s">
        <v>158</v>
      </c>
      <c r="C57" s="19" t="s">
        <v>304</v>
      </c>
      <c r="D57" s="19" t="s">
        <v>171</v>
      </c>
      <c r="E57" s="19" t="s">
        <v>200</v>
      </c>
      <c r="F57" s="19" t="s">
        <v>305</v>
      </c>
      <c r="G57" s="19" t="s">
        <v>305</v>
      </c>
      <c r="H57" s="21">
        <v>5.0000000000000001E-3</v>
      </c>
      <c r="I57" s="63"/>
      <c r="J57" s="22">
        <v>76.989999999999995</v>
      </c>
      <c r="K57" s="63"/>
      <c r="L57" s="23">
        <v>-7.0836706947000005E-2</v>
      </c>
      <c r="M57" s="23">
        <v>-9.3748699461000007E-2</v>
      </c>
      <c r="N57" s="23">
        <v>-9.5251415029000003E-2</v>
      </c>
      <c r="O57" s="23">
        <v>-0.19956878872</v>
      </c>
      <c r="P57" s="49"/>
      <c r="Q57" s="21">
        <v>1.0029850745999999E-2</v>
      </c>
      <c r="R57" s="21">
        <v>9.7267555721000001E-2</v>
      </c>
      <c r="S57" s="49"/>
      <c r="T57" s="52">
        <v>389.59877749999998</v>
      </c>
      <c r="U57" s="54">
        <v>2.2699999999999999E-3</v>
      </c>
      <c r="V57" s="63"/>
      <c r="W57" s="52">
        <v>286328.73561999999</v>
      </c>
      <c r="X57" s="52">
        <v>350536.1323</v>
      </c>
      <c r="Y57" s="44">
        <v>0.81683087486955763</v>
      </c>
      <c r="Z57" s="63"/>
      <c r="AA57" s="45">
        <v>0.84</v>
      </c>
      <c r="AB57" s="23">
        <v>0.13092609429796079</v>
      </c>
      <c r="AC57" s="82" t="s">
        <v>141</v>
      </c>
      <c r="AD57" s="53">
        <v>45688</v>
      </c>
    </row>
    <row r="58" spans="1:30" s="5" customFormat="1" ht="15" customHeight="1" x14ac:dyDescent="0.3">
      <c r="A58" s="18"/>
      <c r="B58" s="20" t="s">
        <v>543</v>
      </c>
      <c r="C58" s="19" t="s">
        <v>220</v>
      </c>
      <c r="D58" s="19" t="s">
        <v>171</v>
      </c>
      <c r="E58" s="19" t="s">
        <v>192</v>
      </c>
      <c r="F58" s="19" t="s">
        <v>186</v>
      </c>
      <c r="G58" s="19" t="s">
        <v>183</v>
      </c>
      <c r="H58" s="21">
        <v>7.4999999999999997E-3</v>
      </c>
      <c r="I58" s="63"/>
      <c r="J58" s="22">
        <v>40.4</v>
      </c>
      <c r="K58" s="63"/>
      <c r="L58" s="23">
        <v>-3.0872593796999998E-2</v>
      </c>
      <c r="M58" s="23">
        <v>-4.7944866887000004E-2</v>
      </c>
      <c r="N58" s="23">
        <v>-3.4767017019E-2</v>
      </c>
      <c r="O58" s="23">
        <v>-8.0648156947000005E-2</v>
      </c>
      <c r="P58" s="49"/>
      <c r="Q58" s="21">
        <v>1.0910815939E-2</v>
      </c>
      <c r="R58" s="21">
        <v>0.10739614994</v>
      </c>
      <c r="S58" s="49"/>
      <c r="T58" s="52">
        <v>642.95935632999999</v>
      </c>
      <c r="U58" s="54" t="s">
        <v>460</v>
      </c>
      <c r="V58" s="63"/>
      <c r="W58" s="52">
        <v>203616</v>
      </c>
      <c r="X58" s="52">
        <v>299341.49514000001</v>
      </c>
      <c r="Y58" s="44">
        <v>0.68021307872725822</v>
      </c>
      <c r="Z58" s="63"/>
      <c r="AA58" s="45">
        <v>0.46</v>
      </c>
      <c r="AB58" s="23">
        <v>0.13663366336633664</v>
      </c>
      <c r="AC58" s="82" t="s">
        <v>148</v>
      </c>
      <c r="AD58" s="53">
        <v>45691</v>
      </c>
    </row>
    <row r="59" spans="1:30" s="5" customFormat="1" ht="15" customHeight="1" x14ac:dyDescent="0.3">
      <c r="A59" s="18"/>
      <c r="B59" s="20" t="s">
        <v>78</v>
      </c>
      <c r="C59" s="19" t="s">
        <v>256</v>
      </c>
      <c r="D59" s="19" t="s">
        <v>202</v>
      </c>
      <c r="E59" s="19" t="s">
        <v>257</v>
      </c>
      <c r="F59" s="19" t="s">
        <v>186</v>
      </c>
      <c r="G59" s="19" t="s">
        <v>190</v>
      </c>
      <c r="H59" s="21">
        <v>3.0000000000000001E-3</v>
      </c>
      <c r="I59" s="63"/>
      <c r="J59" s="22">
        <v>109.51</v>
      </c>
      <c r="K59" s="63"/>
      <c r="L59" s="23">
        <v>1.5549153055000001E-2</v>
      </c>
      <c r="M59" s="23">
        <v>-1.6702664688999999E-3</v>
      </c>
      <c r="N59" s="23">
        <v>4.0088217702000002E-3</v>
      </c>
      <c r="O59" s="23">
        <v>3.8252421109000001E-3</v>
      </c>
      <c r="P59" s="49"/>
      <c r="Q59" s="21">
        <v>8.0598359816000005E-3</v>
      </c>
      <c r="R59" s="21">
        <v>8.5606727209999997E-2</v>
      </c>
      <c r="S59" s="49"/>
      <c r="T59" s="52">
        <v>335.20538816999999</v>
      </c>
      <c r="U59" s="54" t="s">
        <v>460</v>
      </c>
      <c r="V59" s="63"/>
      <c r="W59" s="52">
        <v>380438.83510000003</v>
      </c>
      <c r="X59" s="52">
        <v>427737.46807</v>
      </c>
      <c r="Y59" s="44">
        <v>0.88942134720295429</v>
      </c>
      <c r="Z59" s="63"/>
      <c r="AA59" s="45">
        <v>0.87650716299999998</v>
      </c>
      <c r="AB59" s="23">
        <v>9.6046808108848511E-2</v>
      </c>
      <c r="AC59" s="82" t="s">
        <v>142</v>
      </c>
      <c r="AD59" s="53">
        <v>45674</v>
      </c>
    </row>
    <row r="60" spans="1:30" s="5" customFormat="1" ht="15" customHeight="1" x14ac:dyDescent="0.3">
      <c r="A60" s="18"/>
      <c r="B60" s="20" t="s">
        <v>165</v>
      </c>
      <c r="C60" s="19" t="s">
        <v>314</v>
      </c>
      <c r="D60" s="19" t="s">
        <v>171</v>
      </c>
      <c r="E60" s="19" t="s">
        <v>223</v>
      </c>
      <c r="F60" s="19" t="s">
        <v>186</v>
      </c>
      <c r="G60" s="19" t="s">
        <v>315</v>
      </c>
      <c r="H60" s="21">
        <v>0.01</v>
      </c>
      <c r="I60" s="63"/>
      <c r="J60" s="22">
        <v>9.1</v>
      </c>
      <c r="K60" s="63"/>
      <c r="L60" s="23">
        <v>-2.0446607973000002E-2</v>
      </c>
      <c r="M60" s="23">
        <v>-2.0489492745999999E-2</v>
      </c>
      <c r="N60" s="23">
        <v>-8.8480209851999995E-3</v>
      </c>
      <c r="O60" s="23">
        <v>6.8599795480999995E-2</v>
      </c>
      <c r="P60" s="49"/>
      <c r="Q60" s="21">
        <v>1.1657847872000001E-2</v>
      </c>
      <c r="R60" s="21">
        <v>0.13021372000000001</v>
      </c>
      <c r="S60" s="49"/>
      <c r="T60" s="52">
        <v>5729.1498085000003</v>
      </c>
      <c r="U60" s="54">
        <v>1.0580000000000001E-2</v>
      </c>
      <c r="V60" s="63"/>
      <c r="W60" s="52">
        <v>1329521.7117000001</v>
      </c>
      <c r="X60" s="52">
        <v>1404648.2725</v>
      </c>
      <c r="Y60" s="44">
        <v>0.946515748980854</v>
      </c>
      <c r="Z60" s="63"/>
      <c r="AA60" s="45">
        <v>0.10958377</v>
      </c>
      <c r="AB60" s="23">
        <v>0.14450607032967033</v>
      </c>
      <c r="AC60" s="82" t="s">
        <v>168</v>
      </c>
      <c r="AD60" s="53">
        <v>45670</v>
      </c>
    </row>
    <row r="61" spans="1:30" s="5" customFormat="1" ht="15" customHeight="1" x14ac:dyDescent="0.3">
      <c r="A61" s="18"/>
      <c r="B61" s="20" t="s">
        <v>92</v>
      </c>
      <c r="C61" s="19" t="s">
        <v>281</v>
      </c>
      <c r="D61" s="19" t="s">
        <v>171</v>
      </c>
      <c r="E61" s="19" t="s">
        <v>223</v>
      </c>
      <c r="F61" s="19" t="s">
        <v>274</v>
      </c>
      <c r="G61" s="19" t="s">
        <v>282</v>
      </c>
      <c r="H61" s="21">
        <v>0.01</v>
      </c>
      <c r="I61" s="63"/>
      <c r="J61" s="22">
        <v>57.4</v>
      </c>
      <c r="K61" s="63"/>
      <c r="L61" s="23">
        <v>-2.3376474319999997E-2</v>
      </c>
      <c r="M61" s="23">
        <v>-5.4744493552999998E-2</v>
      </c>
      <c r="N61" s="23">
        <v>-9.0803682423999995E-3</v>
      </c>
      <c r="O61" s="23">
        <v>-0.11093575479000001</v>
      </c>
      <c r="P61" s="49"/>
      <c r="Q61" s="21">
        <v>1.4091595370000001E-2</v>
      </c>
      <c r="R61" s="21">
        <v>0.12568967837</v>
      </c>
      <c r="S61" s="49"/>
      <c r="T61" s="52">
        <v>439.12357433</v>
      </c>
      <c r="U61" s="54">
        <v>2.8299999999999996E-3</v>
      </c>
      <c r="V61" s="63"/>
      <c r="W61" s="52">
        <v>359201.91019999998</v>
      </c>
      <c r="X61" s="52">
        <v>529675.99675000005</v>
      </c>
      <c r="Y61" s="44">
        <v>0.67815402699763727</v>
      </c>
      <c r="Z61" s="63"/>
      <c r="AA61" s="45">
        <v>0.84</v>
      </c>
      <c r="AB61" s="23">
        <v>0.17560975609756099</v>
      </c>
      <c r="AC61" s="82" t="s">
        <v>138</v>
      </c>
      <c r="AD61" s="53">
        <v>45688</v>
      </c>
    </row>
    <row r="62" spans="1:30" s="5" customFormat="1" ht="15" customHeight="1" x14ac:dyDescent="0.3">
      <c r="A62" s="18"/>
      <c r="B62" s="20" t="s">
        <v>542</v>
      </c>
      <c r="C62" s="19" t="s">
        <v>221</v>
      </c>
      <c r="D62" s="19" t="s">
        <v>171</v>
      </c>
      <c r="E62" s="19" t="s">
        <v>189</v>
      </c>
      <c r="F62" s="19" t="s">
        <v>187</v>
      </c>
      <c r="G62" s="19" t="s">
        <v>184</v>
      </c>
      <c r="H62" s="21">
        <v>9.4999999999999998E-3</v>
      </c>
      <c r="I62" s="63"/>
      <c r="J62" s="22">
        <v>12.6</v>
      </c>
      <c r="K62" s="63"/>
      <c r="L62" s="23">
        <v>-3.3742331287999999E-2</v>
      </c>
      <c r="M62" s="23">
        <v>-0.14057153017999999</v>
      </c>
      <c r="N62" s="23">
        <v>-3.3000767459000005E-2</v>
      </c>
      <c r="O62" s="23">
        <v>-0.35526765101999996</v>
      </c>
      <c r="P62" s="49"/>
      <c r="Q62" s="21">
        <v>0</v>
      </c>
      <c r="R62" s="21">
        <v>3.7726604605999997E-2</v>
      </c>
      <c r="S62" s="49"/>
      <c r="T62" s="52">
        <v>112.23791416</v>
      </c>
      <c r="U62" s="54" t="s">
        <v>460</v>
      </c>
      <c r="V62" s="63"/>
      <c r="W62" s="52">
        <v>92183.7546</v>
      </c>
      <c r="X62" s="52">
        <v>443953.18851000001</v>
      </c>
      <c r="Y62" s="44">
        <v>0.207642960982864</v>
      </c>
      <c r="Z62" s="63"/>
      <c r="AA62" s="45">
        <v>0</v>
      </c>
      <c r="AB62" s="23">
        <v>0</v>
      </c>
      <c r="AC62" s="82" t="s">
        <v>137</v>
      </c>
      <c r="AD62" s="53">
        <v>45656</v>
      </c>
    </row>
    <row r="63" spans="1:30" s="5" customFormat="1" ht="15" customHeight="1" x14ac:dyDescent="0.3">
      <c r="A63" s="18"/>
      <c r="B63" s="20" t="s">
        <v>77</v>
      </c>
      <c r="C63" s="19" t="s">
        <v>255</v>
      </c>
      <c r="D63" s="19" t="s">
        <v>202</v>
      </c>
      <c r="E63" s="19" t="s">
        <v>252</v>
      </c>
      <c r="F63" s="19" t="s">
        <v>233</v>
      </c>
      <c r="G63" s="19" t="s">
        <v>233</v>
      </c>
      <c r="H63" s="21">
        <v>3.5999999999999999E-3</v>
      </c>
      <c r="I63" s="63"/>
      <c r="J63" s="22">
        <v>487.46</v>
      </c>
      <c r="K63" s="63"/>
      <c r="L63" s="23">
        <v>3.4668924435999997E-3</v>
      </c>
      <c r="M63" s="23">
        <v>-3.1617097193000003E-4</v>
      </c>
      <c r="N63" s="23">
        <v>5.0067393386000001E-3</v>
      </c>
      <c r="O63" s="23">
        <v>9.1539137120000003E-3</v>
      </c>
      <c r="P63" s="49"/>
      <c r="Q63" s="21">
        <v>7.6608784474000002E-3</v>
      </c>
      <c r="R63" s="21">
        <v>8.2205580476000004E-2</v>
      </c>
      <c r="S63" s="49"/>
      <c r="T63" s="52">
        <v>241.55448799999999</v>
      </c>
      <c r="U63" s="54" t="s">
        <v>460</v>
      </c>
      <c r="V63" s="63"/>
      <c r="W63" s="52">
        <v>333910.09999999998</v>
      </c>
      <c r="X63" s="52">
        <v>326402.08519000001</v>
      </c>
      <c r="Y63" s="44">
        <v>1.023002349404813</v>
      </c>
      <c r="Z63" s="63"/>
      <c r="AA63" s="45">
        <v>3.75</v>
      </c>
      <c r="AB63" s="23">
        <v>9.2315266893693848E-2</v>
      </c>
      <c r="AC63" s="82" t="s">
        <v>147</v>
      </c>
      <c r="AD63" s="53">
        <v>45688</v>
      </c>
    </row>
    <row r="64" spans="1:30" s="5" customFormat="1" ht="15" customHeight="1" x14ac:dyDescent="0.3">
      <c r="A64" s="18"/>
      <c r="B64" s="20" t="s">
        <v>80</v>
      </c>
      <c r="C64" s="19" t="s">
        <v>259</v>
      </c>
      <c r="D64" s="19" t="s">
        <v>171</v>
      </c>
      <c r="E64" s="19" t="s">
        <v>200</v>
      </c>
      <c r="F64" s="19" t="s">
        <v>214</v>
      </c>
      <c r="G64" s="19" t="s">
        <v>215</v>
      </c>
      <c r="H64" s="21">
        <v>4.0000000000000001E-3</v>
      </c>
      <c r="I64" s="63"/>
      <c r="J64" s="22">
        <v>51.58</v>
      </c>
      <c r="K64" s="63"/>
      <c r="L64" s="23">
        <v>-6.5971881736999999E-2</v>
      </c>
      <c r="M64" s="23">
        <v>-0.11934844196</v>
      </c>
      <c r="N64" s="23">
        <v>-5.8216413607999999E-2</v>
      </c>
      <c r="O64" s="23">
        <v>-0.19837352960000001</v>
      </c>
      <c r="P64" s="49"/>
      <c r="Q64" s="21">
        <v>1.0741138561000001E-2</v>
      </c>
      <c r="R64" s="21">
        <v>0.10219383504</v>
      </c>
      <c r="S64" s="49"/>
      <c r="T64" s="52">
        <v>360.4823275</v>
      </c>
      <c r="U64" s="54">
        <v>1.8400000000000001E-3</v>
      </c>
      <c r="V64" s="63"/>
      <c r="W64" s="52">
        <v>231714.17507999999</v>
      </c>
      <c r="X64" s="52">
        <v>304934.79998000001</v>
      </c>
      <c r="Y64" s="44">
        <v>0.75988104701463266</v>
      </c>
      <c r="Z64" s="63"/>
      <c r="AA64" s="45">
        <v>0.6</v>
      </c>
      <c r="AB64" s="23">
        <v>0.13958898797983713</v>
      </c>
      <c r="AC64" s="82" t="s">
        <v>137</v>
      </c>
      <c r="AD64" s="53">
        <v>45688</v>
      </c>
    </row>
    <row r="65" spans="1:30" s="5" customFormat="1" ht="15" customHeight="1" x14ac:dyDescent="0.3">
      <c r="A65" s="18"/>
      <c r="B65" s="20" t="s">
        <v>169</v>
      </c>
      <c r="C65" s="19" t="s">
        <v>218</v>
      </c>
      <c r="D65" s="19" t="s">
        <v>202</v>
      </c>
      <c r="E65" s="19" t="s">
        <v>189</v>
      </c>
      <c r="F65" s="19" t="s">
        <v>196</v>
      </c>
      <c r="G65" s="19" t="s">
        <v>196</v>
      </c>
      <c r="H65" s="21">
        <v>6.3E-3</v>
      </c>
      <c r="I65" s="63"/>
      <c r="J65" s="22">
        <v>128.30000000000001</v>
      </c>
      <c r="K65" s="63"/>
      <c r="L65" s="23">
        <v>2.5579536371999997E-2</v>
      </c>
      <c r="M65" s="23">
        <v>7.498952660399999E-2</v>
      </c>
      <c r="N65" s="23">
        <v>3.4412638833999998E-3</v>
      </c>
      <c r="O65" s="23">
        <v>0.20063052110000001</v>
      </c>
      <c r="P65" s="49"/>
      <c r="Q65" s="21">
        <v>0</v>
      </c>
      <c r="R65" s="21">
        <v>0.50068965516999997</v>
      </c>
      <c r="S65" s="49"/>
      <c r="T65" s="52">
        <v>499.36150483</v>
      </c>
      <c r="U65" s="54">
        <v>1.7799999999999999E-3</v>
      </c>
      <c r="V65" s="63"/>
      <c r="W65" s="52">
        <v>224917.21309999999</v>
      </c>
      <c r="X65" s="52">
        <v>272757.21935000003</v>
      </c>
      <c r="Y65" s="44">
        <v>0.82460590277314683</v>
      </c>
      <c r="Z65" s="63"/>
      <c r="AA65" s="45">
        <v>0</v>
      </c>
      <c r="AB65" s="23">
        <v>0</v>
      </c>
      <c r="AC65" s="82" t="s">
        <v>137</v>
      </c>
      <c r="AD65" s="53">
        <v>45596</v>
      </c>
    </row>
    <row r="66" spans="1:30" s="5" customFormat="1" ht="15" customHeight="1" x14ac:dyDescent="0.3">
      <c r="A66" s="18"/>
      <c r="B66" s="20" t="s">
        <v>340</v>
      </c>
      <c r="C66" s="19" t="s">
        <v>368</v>
      </c>
      <c r="D66" s="19" t="s">
        <v>171</v>
      </c>
      <c r="E66" s="19" t="s">
        <v>223</v>
      </c>
      <c r="F66" s="19" t="s">
        <v>185</v>
      </c>
      <c r="G66" s="19" t="s">
        <v>350</v>
      </c>
      <c r="H66" s="21">
        <v>8.9999999999999993E-3</v>
      </c>
      <c r="I66" s="63"/>
      <c r="J66" s="22">
        <v>75.78</v>
      </c>
      <c r="K66" s="63"/>
      <c r="L66" s="23">
        <v>-6.7615199602999998E-2</v>
      </c>
      <c r="M66" s="23">
        <v>-7.0217045490000005E-2</v>
      </c>
      <c r="N66" s="23">
        <v>-8.6262895611999998E-2</v>
      </c>
      <c r="O66" s="23">
        <v>-7.3151799848999999E-2</v>
      </c>
      <c r="P66" s="49"/>
      <c r="Q66" s="21">
        <v>1.2755102040999999E-2</v>
      </c>
      <c r="R66" s="21">
        <v>0.12269541779000001</v>
      </c>
      <c r="S66" s="49"/>
      <c r="T66" s="52">
        <v>2294.1128518</v>
      </c>
      <c r="U66" s="54">
        <v>6.6100000000000004E-3</v>
      </c>
      <c r="V66" s="63"/>
      <c r="W66" s="52">
        <v>834355.07784000004</v>
      </c>
      <c r="X66" s="52">
        <v>997969.09025999997</v>
      </c>
      <c r="Y66" s="44">
        <v>0.83605302607380982</v>
      </c>
      <c r="Z66" s="63"/>
      <c r="AA66" s="45">
        <v>1.05</v>
      </c>
      <c r="AB66" s="23">
        <v>0.16627078384798102</v>
      </c>
      <c r="AC66" s="82" t="s">
        <v>145</v>
      </c>
      <c r="AD66" s="53">
        <v>45666</v>
      </c>
    </row>
    <row r="67" spans="1:30" s="5" customFormat="1" ht="15" customHeight="1" x14ac:dyDescent="0.3">
      <c r="A67" s="18"/>
      <c r="B67" s="20" t="s">
        <v>154</v>
      </c>
      <c r="C67" s="19" t="s">
        <v>320</v>
      </c>
      <c r="D67" s="19" t="s">
        <v>171</v>
      </c>
      <c r="E67" s="19" t="s">
        <v>192</v>
      </c>
      <c r="F67" s="19" t="s">
        <v>303</v>
      </c>
      <c r="G67" s="19" t="s">
        <v>321</v>
      </c>
      <c r="H67" s="21">
        <v>0.02</v>
      </c>
      <c r="I67" s="63"/>
      <c r="J67" s="22">
        <v>73.150000000000006</v>
      </c>
      <c r="K67" s="63"/>
      <c r="L67" s="23">
        <v>-0.18488309387000001</v>
      </c>
      <c r="M67" s="23">
        <v>-0.22752382911000002</v>
      </c>
      <c r="N67" s="23">
        <v>-0.19549199070000001</v>
      </c>
      <c r="O67" s="23">
        <v>-0.19546310752000001</v>
      </c>
      <c r="P67" s="49"/>
      <c r="Q67" s="21">
        <v>1.2307692308000001E-2</v>
      </c>
      <c r="R67" s="21">
        <v>0.13544147061</v>
      </c>
      <c r="S67" s="49"/>
      <c r="T67" s="52">
        <v>1136.8659462000001</v>
      </c>
      <c r="U67" s="54">
        <v>3.0499999999999998E-3</v>
      </c>
      <c r="V67" s="63"/>
      <c r="W67" s="52">
        <v>381286.69425</v>
      </c>
      <c r="X67" s="52">
        <v>548145.76089999999</v>
      </c>
      <c r="Y67" s="44">
        <v>0.69559362025160199</v>
      </c>
      <c r="Z67" s="63"/>
      <c r="AA67" s="45">
        <v>1.1200000000000001</v>
      </c>
      <c r="AB67" s="23">
        <v>0.18373205741626794</v>
      </c>
      <c r="AC67" s="82" t="s">
        <v>137</v>
      </c>
      <c r="AD67" s="53">
        <v>45688</v>
      </c>
    </row>
    <row r="68" spans="1:30" s="5" customFormat="1" ht="15" customHeight="1" x14ac:dyDescent="0.3">
      <c r="A68" s="18"/>
      <c r="B68" s="20" t="s">
        <v>82</v>
      </c>
      <c r="C68" s="19" t="s">
        <v>262</v>
      </c>
      <c r="D68" s="19" t="s">
        <v>202</v>
      </c>
      <c r="E68" s="19" t="s">
        <v>263</v>
      </c>
      <c r="F68" s="19" t="s">
        <v>186</v>
      </c>
      <c r="G68" s="19" t="s">
        <v>190</v>
      </c>
      <c r="H68" s="21">
        <v>0.02</v>
      </c>
      <c r="I68" s="63"/>
      <c r="J68" s="22">
        <v>144.41</v>
      </c>
      <c r="K68" s="63"/>
      <c r="L68" s="23">
        <v>-3.3338156144E-2</v>
      </c>
      <c r="M68" s="23">
        <v>-8.5819047184000005E-2</v>
      </c>
      <c r="N68" s="23">
        <v>-2.0561746670000002E-2</v>
      </c>
      <c r="O68" s="23">
        <v>-0.1707936068</v>
      </c>
      <c r="P68" s="49"/>
      <c r="Q68" s="21">
        <v>1.0329757647999999E-2</v>
      </c>
      <c r="R68" s="21">
        <v>9.6632519119000004E-2</v>
      </c>
      <c r="S68" s="49"/>
      <c r="T68" s="52">
        <v>231.80186583</v>
      </c>
      <c r="U68" s="54" t="s">
        <v>460</v>
      </c>
      <c r="V68" s="63"/>
      <c r="W68" s="52">
        <v>186763.43126000001</v>
      </c>
      <c r="X68" s="52">
        <v>267060.25433999998</v>
      </c>
      <c r="Y68" s="44">
        <v>0.69933068745687477</v>
      </c>
      <c r="Z68" s="63"/>
      <c r="AA68" s="45">
        <v>1.56</v>
      </c>
      <c r="AB68" s="23">
        <v>0.12963091198670451</v>
      </c>
      <c r="AC68" s="82" t="s">
        <v>139</v>
      </c>
      <c r="AD68" s="53">
        <v>45688</v>
      </c>
    </row>
    <row r="69" spans="1:30" s="5" customFormat="1" ht="15" customHeight="1" x14ac:dyDescent="0.3">
      <c r="A69" s="18"/>
      <c r="B69" s="20" t="s">
        <v>339</v>
      </c>
      <c r="C69" s="19" t="s">
        <v>347</v>
      </c>
      <c r="D69" s="19" t="s">
        <v>171</v>
      </c>
      <c r="E69" s="19" t="s">
        <v>189</v>
      </c>
      <c r="F69" s="19" t="s">
        <v>185</v>
      </c>
      <c r="G69" s="19" t="s">
        <v>348</v>
      </c>
      <c r="H69" s="21">
        <v>0.01</v>
      </c>
      <c r="I69" s="63"/>
      <c r="J69" s="22">
        <v>76.22</v>
      </c>
      <c r="K69" s="63"/>
      <c r="L69" s="23">
        <v>-2.5731564580000001E-2</v>
      </c>
      <c r="M69" s="23">
        <v>-7.3381555594999995E-2</v>
      </c>
      <c r="N69" s="23">
        <v>-3.1123063910000002E-2</v>
      </c>
      <c r="O69" s="23">
        <v>-0.10758587865000001</v>
      </c>
      <c r="P69" s="49"/>
      <c r="Q69" s="21">
        <v>1.0117617301E-2</v>
      </c>
      <c r="R69" s="21">
        <v>0.10948222082999999</v>
      </c>
      <c r="S69" s="49"/>
      <c r="T69" s="52">
        <v>612.36133600000005</v>
      </c>
      <c r="U69" s="54">
        <v>2.5400000000000002E-3</v>
      </c>
      <c r="V69" s="63"/>
      <c r="W69" s="52">
        <v>321798.32474000001</v>
      </c>
      <c r="X69" s="52">
        <v>417219.27464999998</v>
      </c>
      <c r="Y69" s="44">
        <v>0.77129304491014372</v>
      </c>
      <c r="Z69" s="63"/>
      <c r="AA69" s="45">
        <v>0.8</v>
      </c>
      <c r="AB69" s="23">
        <v>0.12595119391235898</v>
      </c>
      <c r="AC69" s="82" t="s">
        <v>137</v>
      </c>
      <c r="AD69" s="53">
        <v>45688</v>
      </c>
    </row>
    <row r="70" spans="1:30" s="5" customFormat="1" ht="15" customHeight="1" x14ac:dyDescent="0.3">
      <c r="A70" s="18"/>
      <c r="B70" s="20" t="s">
        <v>346</v>
      </c>
      <c r="C70" s="19" t="s">
        <v>365</v>
      </c>
      <c r="D70" s="19" t="s">
        <v>171</v>
      </c>
      <c r="E70" s="19" t="s">
        <v>200</v>
      </c>
      <c r="F70" s="19" t="s">
        <v>187</v>
      </c>
      <c r="G70" s="19" t="s">
        <v>184</v>
      </c>
      <c r="H70" s="21">
        <v>0.01</v>
      </c>
      <c r="I70" s="63"/>
      <c r="J70" s="22">
        <v>5.5</v>
      </c>
      <c r="K70" s="63"/>
      <c r="L70" s="23">
        <v>-0.10356536502000001</v>
      </c>
      <c r="M70" s="23">
        <v>-0.15512216381999999</v>
      </c>
      <c r="N70" s="23">
        <v>-0.119750596</v>
      </c>
      <c r="O70" s="23">
        <v>-0.26653369885</v>
      </c>
      <c r="P70" s="49"/>
      <c r="Q70" s="21">
        <v>9.6774193547999997E-3</v>
      </c>
      <c r="R70" s="21">
        <v>0.1015421115</v>
      </c>
      <c r="S70" s="49"/>
      <c r="T70" s="52">
        <v>594.00825599999996</v>
      </c>
      <c r="U70" s="54">
        <v>1.8599999999999999E-3</v>
      </c>
      <c r="V70" s="63"/>
      <c r="W70" s="52">
        <v>238161.77</v>
      </c>
      <c r="X70" s="52">
        <v>314663.55682</v>
      </c>
      <c r="Y70" s="44">
        <v>0.75687751199049069</v>
      </c>
      <c r="Z70" s="63"/>
      <c r="AA70" s="45">
        <v>0.06</v>
      </c>
      <c r="AB70" s="23">
        <v>0.13090909090909089</v>
      </c>
      <c r="AC70" s="82" t="s">
        <v>137</v>
      </c>
      <c r="AD70" s="53">
        <v>45688</v>
      </c>
    </row>
    <row r="71" spans="1:30" s="5" customFormat="1" ht="15" customHeight="1" x14ac:dyDescent="0.3">
      <c r="A71" s="18"/>
      <c r="B71" s="20" t="s">
        <v>513</v>
      </c>
      <c r="C71" s="19" t="s">
        <v>270</v>
      </c>
      <c r="D71" s="19" t="s">
        <v>171</v>
      </c>
      <c r="E71" s="19" t="s">
        <v>223</v>
      </c>
      <c r="F71" s="19" t="s">
        <v>186</v>
      </c>
      <c r="G71" s="19" t="s">
        <v>190</v>
      </c>
      <c r="H71" s="21">
        <v>4.5000000000000005E-3</v>
      </c>
      <c r="I71" s="63"/>
      <c r="J71" s="22">
        <v>8.36</v>
      </c>
      <c r="K71" s="63"/>
      <c r="L71" s="23">
        <v>-5.5240832951999996E-2</v>
      </c>
      <c r="M71" s="23">
        <v>-5.8215075425999997E-2</v>
      </c>
      <c r="N71" s="23">
        <v>-2.6941595228000003E-2</v>
      </c>
      <c r="O71" s="23">
        <v>-9.0159415351999991E-2</v>
      </c>
      <c r="P71" s="49"/>
      <c r="Q71" s="21">
        <v>1.0290827739999999E-2</v>
      </c>
      <c r="R71" s="21">
        <v>0.10728155339000001</v>
      </c>
      <c r="S71" s="49"/>
      <c r="T71" s="52">
        <v>1860.9835273000001</v>
      </c>
      <c r="U71" s="54">
        <v>6.6300000000000005E-3</v>
      </c>
      <c r="V71" s="63"/>
      <c r="W71" s="52">
        <v>831996.99791999999</v>
      </c>
      <c r="X71" s="52">
        <v>981325.30464999995</v>
      </c>
      <c r="Y71" s="44">
        <v>0.84782996421022749</v>
      </c>
      <c r="Z71" s="63"/>
      <c r="AA71" s="45">
        <v>9.1999999999999998E-2</v>
      </c>
      <c r="AB71" s="23">
        <v>0.1320574162679426</v>
      </c>
      <c r="AC71" s="82" t="s">
        <v>137</v>
      </c>
      <c r="AD71" s="53">
        <v>45665</v>
      </c>
    </row>
    <row r="72" spans="1:30" s="5" customFormat="1" ht="15" customHeight="1" x14ac:dyDescent="0.3">
      <c r="A72" s="18"/>
      <c r="B72" s="20" t="s">
        <v>167</v>
      </c>
      <c r="C72" s="19" t="s">
        <v>317</v>
      </c>
      <c r="D72" s="19" t="s">
        <v>171</v>
      </c>
      <c r="E72" s="19" t="s">
        <v>189</v>
      </c>
      <c r="F72" s="19" t="s">
        <v>318</v>
      </c>
      <c r="G72" s="19" t="s">
        <v>319</v>
      </c>
      <c r="H72" s="21">
        <v>1.175E-2</v>
      </c>
      <c r="I72" s="63"/>
      <c r="J72" s="22">
        <v>35.99</v>
      </c>
      <c r="K72" s="63"/>
      <c r="L72" s="23">
        <v>6.7015535951000004E-3</v>
      </c>
      <c r="M72" s="23">
        <v>7.3340004718999999E-2</v>
      </c>
      <c r="N72" s="23">
        <v>3.140941136E-2</v>
      </c>
      <c r="O72" s="23">
        <v>-8.3312811875999992E-4</v>
      </c>
      <c r="P72" s="49"/>
      <c r="Q72" s="21">
        <v>4.1782729805E-3</v>
      </c>
      <c r="R72" s="21">
        <v>3.5313001604999998E-2</v>
      </c>
      <c r="S72" s="49"/>
      <c r="T72" s="52">
        <v>644.67729899999995</v>
      </c>
      <c r="U72" s="54" t="s">
        <v>460</v>
      </c>
      <c r="V72" s="63"/>
      <c r="W72" s="52">
        <v>125152.84966000001</v>
      </c>
      <c r="X72" s="52">
        <v>143465.2942</v>
      </c>
      <c r="Y72" s="44">
        <v>0.87235627513877156</v>
      </c>
      <c r="Z72" s="63"/>
      <c r="AA72" s="45">
        <v>0.15</v>
      </c>
      <c r="AB72" s="23">
        <v>5.0013892747985546E-2</v>
      </c>
      <c r="AC72" s="82" t="s">
        <v>148</v>
      </c>
      <c r="AD72" s="53">
        <v>45688</v>
      </c>
    </row>
    <row r="73" spans="1:30" s="5" customFormat="1" ht="15" customHeight="1" x14ac:dyDescent="0.3">
      <c r="A73" s="18"/>
      <c r="B73" s="20" t="s">
        <v>539</v>
      </c>
      <c r="C73" s="19" t="s">
        <v>209</v>
      </c>
      <c r="D73" s="19" t="s">
        <v>202</v>
      </c>
      <c r="E73" s="19" t="s">
        <v>189</v>
      </c>
      <c r="F73" s="19" t="s">
        <v>201</v>
      </c>
      <c r="G73" s="19" t="s">
        <v>201</v>
      </c>
      <c r="H73" s="21">
        <v>2.907117592906633E-4</v>
      </c>
      <c r="I73" s="63"/>
      <c r="J73" s="22">
        <v>348.99</v>
      </c>
      <c r="K73" s="63"/>
      <c r="L73" s="23">
        <v>-4.6501461708E-2</v>
      </c>
      <c r="M73" s="23">
        <v>-4.4648234327000005E-2</v>
      </c>
      <c r="N73" s="23">
        <v>-5.6273661436999994E-2</v>
      </c>
      <c r="O73" s="23">
        <v>-0.34530945481000003</v>
      </c>
      <c r="P73" s="49"/>
      <c r="Q73" s="21">
        <v>0</v>
      </c>
      <c r="R73" s="21">
        <v>0.21612432305999998</v>
      </c>
      <c r="S73" s="49"/>
      <c r="T73" s="52">
        <v>64.703307832999997</v>
      </c>
      <c r="U73" s="54" t="s">
        <v>460</v>
      </c>
      <c r="V73" s="63"/>
      <c r="W73" s="52">
        <v>45368.7</v>
      </c>
      <c r="X73" s="52">
        <v>93099.178490000006</v>
      </c>
      <c r="Y73" s="44">
        <v>0.4873157930697869</v>
      </c>
      <c r="Z73" s="63"/>
      <c r="AA73" s="45">
        <v>0</v>
      </c>
      <c r="AB73" s="23">
        <v>0</v>
      </c>
      <c r="AC73" s="82" t="s">
        <v>138</v>
      </c>
      <c r="AD73" s="53">
        <v>45443</v>
      </c>
    </row>
    <row r="74" spans="1:30" s="5" customFormat="1" ht="15" customHeight="1" x14ac:dyDescent="0.3">
      <c r="A74" s="18"/>
      <c r="B74" s="20" t="s">
        <v>129</v>
      </c>
      <c r="C74" s="19" t="s">
        <v>283</v>
      </c>
      <c r="D74" s="19" t="s">
        <v>171</v>
      </c>
      <c r="E74" s="19" t="s">
        <v>223</v>
      </c>
      <c r="F74" s="19" t="s">
        <v>284</v>
      </c>
      <c r="G74" s="19" t="s">
        <v>285</v>
      </c>
      <c r="H74" s="21">
        <v>1.15E-2</v>
      </c>
      <c r="I74" s="63"/>
      <c r="J74" s="22">
        <v>66</v>
      </c>
      <c r="K74" s="63"/>
      <c r="L74" s="23">
        <v>-5.2470030221000004E-2</v>
      </c>
      <c r="M74" s="23">
        <v>-0.11585764474999999</v>
      </c>
      <c r="N74" s="23">
        <v>-8.0599012280999999E-2</v>
      </c>
      <c r="O74" s="23">
        <v>-0.19473104196000002</v>
      </c>
      <c r="P74" s="49"/>
      <c r="Q74" s="21">
        <v>1.2889518414E-2</v>
      </c>
      <c r="R74" s="21">
        <v>0.11662398634</v>
      </c>
      <c r="S74" s="49"/>
      <c r="T74" s="52">
        <v>455.66995216999999</v>
      </c>
      <c r="U74" s="54">
        <v>1.7000000000000001E-3</v>
      </c>
      <c r="V74" s="63"/>
      <c r="W74" s="52">
        <v>214657.34400000001</v>
      </c>
      <c r="X74" s="52">
        <v>317822.27526000002</v>
      </c>
      <c r="Y74" s="44">
        <v>0.67540056411840821</v>
      </c>
      <c r="Z74" s="63"/>
      <c r="AA74" s="45">
        <v>0.91</v>
      </c>
      <c r="AB74" s="23">
        <v>0.16545454545454547</v>
      </c>
      <c r="AC74" s="82" t="s">
        <v>137</v>
      </c>
      <c r="AD74" s="53">
        <v>45688</v>
      </c>
    </row>
    <row r="75" spans="1:30" s="5" customFormat="1" ht="15" customHeight="1" x14ac:dyDescent="0.3">
      <c r="A75" s="18"/>
      <c r="B75" s="20" t="s">
        <v>65</v>
      </c>
      <c r="C75" s="19" t="s">
        <v>232</v>
      </c>
      <c r="D75" s="19" t="s">
        <v>202</v>
      </c>
      <c r="E75" s="19" t="s">
        <v>189</v>
      </c>
      <c r="F75" s="19" t="s">
        <v>233</v>
      </c>
      <c r="G75" s="19" t="s">
        <v>233</v>
      </c>
      <c r="H75" s="21">
        <v>1.4999999999999999E-2</v>
      </c>
      <c r="I75" s="63"/>
      <c r="J75" s="22">
        <v>185</v>
      </c>
      <c r="K75" s="63"/>
      <c r="L75" s="23">
        <v>-5.8428338763E-2</v>
      </c>
      <c r="M75" s="23">
        <v>-0.18358034586999999</v>
      </c>
      <c r="N75" s="23">
        <v>-4.8868991761E-2</v>
      </c>
      <c r="O75" s="23">
        <v>6.6315045316999999E-2</v>
      </c>
      <c r="P75" s="49"/>
      <c r="Q75" s="21">
        <v>7.6767676768000007E-3</v>
      </c>
      <c r="R75" s="21">
        <v>5.8630136985999996E-2</v>
      </c>
      <c r="S75" s="49"/>
      <c r="T75" s="52">
        <v>11.725849666</v>
      </c>
      <c r="U75" s="54" t="s">
        <v>460</v>
      </c>
      <c r="V75" s="63"/>
      <c r="W75" s="52">
        <v>138750</v>
      </c>
      <c r="X75" s="52">
        <v>264500.77260999999</v>
      </c>
      <c r="Y75" s="44">
        <v>0.52457313689810481</v>
      </c>
      <c r="Z75" s="63"/>
      <c r="AA75" s="45">
        <v>1.52</v>
      </c>
      <c r="AB75" s="23">
        <v>9.8594594594594603E-2</v>
      </c>
      <c r="AC75" s="82" t="s">
        <v>137</v>
      </c>
      <c r="AD75" s="53">
        <v>45665</v>
      </c>
    </row>
    <row r="76" spans="1:30" s="5" customFormat="1" ht="15" customHeight="1" x14ac:dyDescent="0.3">
      <c r="A76" s="18"/>
      <c r="B76" s="20" t="s">
        <v>61</v>
      </c>
      <c r="C76" s="19" t="s">
        <v>227</v>
      </c>
      <c r="D76" s="19" t="s">
        <v>202</v>
      </c>
      <c r="E76" s="19" t="s">
        <v>203</v>
      </c>
      <c r="F76" s="19" t="s">
        <v>204</v>
      </c>
      <c r="G76" s="19" t="s">
        <v>204</v>
      </c>
      <c r="H76" s="21">
        <v>6.0000000000000001E-3</v>
      </c>
      <c r="I76" s="63"/>
      <c r="J76" s="22">
        <v>94.63</v>
      </c>
      <c r="K76" s="63"/>
      <c r="L76" s="23">
        <v>-3.7993239466999999E-2</v>
      </c>
      <c r="M76" s="23">
        <v>-7.1892487515999998E-2</v>
      </c>
      <c r="N76" s="23">
        <v>-4.1749197386999996E-2</v>
      </c>
      <c r="O76" s="23">
        <v>-6.4297595934000001E-2</v>
      </c>
      <c r="P76" s="49"/>
      <c r="Q76" s="21">
        <v>1.0854271357000001E-2</v>
      </c>
      <c r="R76" s="21">
        <v>0.11571478625999999</v>
      </c>
      <c r="S76" s="49"/>
      <c r="T76" s="52">
        <v>149.89744783</v>
      </c>
      <c r="U76" s="54" t="s">
        <v>460</v>
      </c>
      <c r="V76" s="63"/>
      <c r="W76" s="52">
        <v>150461.70000000001</v>
      </c>
      <c r="X76" s="52">
        <v>166921.87090000001</v>
      </c>
      <c r="Y76" s="44">
        <v>0.90138996878449196</v>
      </c>
      <c r="Z76" s="63"/>
      <c r="AA76" s="45">
        <v>1.08</v>
      </c>
      <c r="AB76" s="23">
        <v>0.13695445419000318</v>
      </c>
      <c r="AC76" s="82" t="s">
        <v>137</v>
      </c>
      <c r="AD76" s="53">
        <v>45688</v>
      </c>
    </row>
    <row r="77" spans="1:30" s="5" customFormat="1" ht="15" customHeight="1" x14ac:dyDescent="0.3">
      <c r="A77" s="18"/>
      <c r="B77" s="20" t="s">
        <v>54</v>
      </c>
      <c r="C77" s="19" t="s">
        <v>199</v>
      </c>
      <c r="D77" s="19" t="s">
        <v>171</v>
      </c>
      <c r="E77" s="19" t="s">
        <v>200</v>
      </c>
      <c r="F77" s="19" t="s">
        <v>201</v>
      </c>
      <c r="G77" s="19" t="s">
        <v>198</v>
      </c>
      <c r="H77" s="21">
        <v>1.2E-2</v>
      </c>
      <c r="I77" s="63"/>
      <c r="J77" s="22">
        <v>65.28</v>
      </c>
      <c r="K77" s="63"/>
      <c r="L77" s="23">
        <v>5.2661946458E-2</v>
      </c>
      <c r="M77" s="23">
        <v>-8.9956126429999991E-2</v>
      </c>
      <c r="N77" s="23">
        <v>-8.9880690366000004E-3</v>
      </c>
      <c r="O77" s="23">
        <v>-0.12474097923000001</v>
      </c>
      <c r="P77" s="49"/>
      <c r="Q77" s="21">
        <v>9.4249201278000013E-3</v>
      </c>
      <c r="R77" s="21">
        <v>8.6097560976000007E-2</v>
      </c>
      <c r="S77" s="49"/>
      <c r="T77" s="52">
        <v>33.308877500000001</v>
      </c>
      <c r="U77" s="54" t="s">
        <v>460</v>
      </c>
      <c r="V77" s="63"/>
      <c r="W77" s="52">
        <v>102865.6128</v>
      </c>
      <c r="X77" s="52">
        <v>121831.48632</v>
      </c>
      <c r="Y77" s="44">
        <v>0.84432699548469237</v>
      </c>
      <c r="Z77" s="63"/>
      <c r="AA77" s="45">
        <v>0.59</v>
      </c>
      <c r="AB77" s="23">
        <v>0.10845588235294118</v>
      </c>
      <c r="AC77" s="82" t="s">
        <v>140</v>
      </c>
      <c r="AD77" s="53">
        <v>45691</v>
      </c>
    </row>
    <row r="78" spans="1:30" s="5" customFormat="1" ht="15" customHeight="1" x14ac:dyDescent="0.3">
      <c r="A78" s="18"/>
      <c r="B78" s="20" t="s">
        <v>74</v>
      </c>
      <c r="C78" s="19" t="s">
        <v>249</v>
      </c>
      <c r="D78" s="19" t="s">
        <v>202</v>
      </c>
      <c r="E78" s="19" t="s">
        <v>192</v>
      </c>
      <c r="F78" s="19" t="s">
        <v>250</v>
      </c>
      <c r="G78" s="19" t="s">
        <v>250</v>
      </c>
      <c r="H78" s="21">
        <v>1.1000000000000001E-3</v>
      </c>
      <c r="I78" s="63"/>
      <c r="J78" s="22">
        <v>128.81</v>
      </c>
      <c r="K78" s="63"/>
      <c r="L78" s="23">
        <v>-1.7952073703000001E-2</v>
      </c>
      <c r="M78" s="23">
        <v>-1.4082057198E-2</v>
      </c>
      <c r="N78" s="23">
        <v>-7.6029712190999995E-3</v>
      </c>
      <c r="O78" s="23">
        <v>1.8122667847E-2</v>
      </c>
      <c r="P78" s="49"/>
      <c r="Q78" s="21">
        <v>1.5830144797000002E-2</v>
      </c>
      <c r="R78" s="21">
        <v>9.0889417874999989E-2</v>
      </c>
      <c r="S78" s="49"/>
      <c r="T78" s="52">
        <v>68.221594667000005</v>
      </c>
      <c r="U78" s="54" t="s">
        <v>460</v>
      </c>
      <c r="V78" s="63"/>
      <c r="W78" s="52">
        <v>177844.10269999999</v>
      </c>
      <c r="X78" s="52">
        <v>303961.69928</v>
      </c>
      <c r="Y78" s="44">
        <v>0.58508721039941147</v>
      </c>
      <c r="Z78" s="63"/>
      <c r="AA78" s="45">
        <v>2.11</v>
      </c>
      <c r="AB78" s="23">
        <v>0.19656858939523328</v>
      </c>
      <c r="AC78" s="82" t="s">
        <v>137</v>
      </c>
      <c r="AD78" s="53">
        <v>45694</v>
      </c>
    </row>
    <row r="79" spans="1:30" s="5" customFormat="1" ht="15" customHeight="1" x14ac:dyDescent="0.3">
      <c r="A79" s="18"/>
      <c r="B79" s="20" t="s">
        <v>87</v>
      </c>
      <c r="C79" s="19" t="s">
        <v>271</v>
      </c>
      <c r="D79" s="19" t="s">
        <v>171</v>
      </c>
      <c r="E79" s="19" t="s">
        <v>223</v>
      </c>
      <c r="F79" s="19" t="s">
        <v>240</v>
      </c>
      <c r="G79" s="19" t="s">
        <v>272</v>
      </c>
      <c r="H79" s="21">
        <v>8.0000000000000002E-3</v>
      </c>
      <c r="I79" s="63"/>
      <c r="J79" s="22">
        <v>7.29</v>
      </c>
      <c r="K79" s="63"/>
      <c r="L79" s="23">
        <v>-2.8850862032000001E-2</v>
      </c>
      <c r="M79" s="23">
        <v>-4.6767766039999999E-2</v>
      </c>
      <c r="N79" s="23">
        <v>-5.0248427113999995E-2</v>
      </c>
      <c r="O79" s="23">
        <v>-9.2488641733999996E-2</v>
      </c>
      <c r="P79" s="49"/>
      <c r="Q79" s="21">
        <v>1.0803689065E-2</v>
      </c>
      <c r="R79" s="21">
        <v>0.11857707509000001</v>
      </c>
      <c r="S79" s="49"/>
      <c r="T79" s="52">
        <v>630.89446399999997</v>
      </c>
      <c r="U79" s="54">
        <v>2.1700000000000001E-3</v>
      </c>
      <c r="V79" s="63"/>
      <c r="W79" s="52">
        <v>271798.53749999998</v>
      </c>
      <c r="X79" s="52">
        <v>352980.54732999997</v>
      </c>
      <c r="Y79" s="44">
        <v>0.77000996104722086</v>
      </c>
      <c r="Z79" s="63"/>
      <c r="AA79" s="45">
        <v>8.2000000000000003E-2</v>
      </c>
      <c r="AB79" s="23">
        <v>0.13497942386831274</v>
      </c>
      <c r="AC79" s="82" t="s">
        <v>137</v>
      </c>
      <c r="AD79" s="53">
        <v>45688</v>
      </c>
    </row>
    <row r="80" spans="1:30" s="5" customFormat="1" ht="15" customHeight="1" x14ac:dyDescent="0.3">
      <c r="A80" s="18"/>
      <c r="B80" s="20" t="s">
        <v>370</v>
      </c>
      <c r="C80" s="19" t="s">
        <v>524</v>
      </c>
      <c r="D80" s="19" t="s">
        <v>202</v>
      </c>
      <c r="E80" s="19" t="s">
        <v>189</v>
      </c>
      <c r="F80" s="19" t="s">
        <v>525</v>
      </c>
      <c r="G80" s="19" t="s">
        <v>525</v>
      </c>
      <c r="H80" s="21">
        <v>1.2E-2</v>
      </c>
      <c r="I80" s="63"/>
      <c r="J80" s="22">
        <v>25.21</v>
      </c>
      <c r="K80" s="63"/>
      <c r="L80" s="23">
        <v>5.9341031392000001E-3</v>
      </c>
      <c r="M80" s="23">
        <v>-0.22181825386000001</v>
      </c>
      <c r="N80" s="23">
        <v>-1.5218716784999999E-2</v>
      </c>
      <c r="O80" s="23">
        <v>-0.38145608733999997</v>
      </c>
      <c r="P80" s="49"/>
      <c r="Q80" s="21">
        <v>3.1821797932000003E-3</v>
      </c>
      <c r="R80" s="21">
        <v>4.2711234911999997E-2</v>
      </c>
      <c r="S80" s="49"/>
      <c r="T80" s="52">
        <v>0.80640633333</v>
      </c>
      <c r="U80" s="54" t="s">
        <v>460</v>
      </c>
      <c r="V80" s="63"/>
      <c r="W80" s="52">
        <v>87100.55</v>
      </c>
      <c r="X80" s="52">
        <v>257370.03787999999</v>
      </c>
      <c r="Y80" s="44">
        <v>0.33842536884814484</v>
      </c>
      <c r="Z80" s="63"/>
      <c r="AA80" s="45">
        <v>0.08</v>
      </c>
      <c r="AB80" s="23">
        <v>3.8080126933756446E-2</v>
      </c>
      <c r="AC80" s="82" t="s">
        <v>137</v>
      </c>
      <c r="AD80" s="53">
        <v>45688</v>
      </c>
    </row>
    <row r="81" spans="1:30" s="5" customFormat="1" ht="15" customHeight="1" x14ac:dyDescent="0.3">
      <c r="A81" s="18"/>
      <c r="B81" s="20" t="s">
        <v>63</v>
      </c>
      <c r="C81" s="19" t="s">
        <v>230</v>
      </c>
      <c r="D81" s="19" t="s">
        <v>202</v>
      </c>
      <c r="E81" s="19" t="s">
        <v>189</v>
      </c>
      <c r="F81" s="19" t="s">
        <v>186</v>
      </c>
      <c r="G81" s="19" t="s">
        <v>190</v>
      </c>
      <c r="H81" s="21">
        <v>3.0000000000000001E-3</v>
      </c>
      <c r="I81" s="63"/>
      <c r="J81" s="22">
        <v>1.03</v>
      </c>
      <c r="K81" s="63"/>
      <c r="L81" s="23">
        <v>-5.1490340550999998E-2</v>
      </c>
      <c r="M81" s="23">
        <v>-0.19902251605999999</v>
      </c>
      <c r="N81" s="23">
        <v>-6.0113155636000004E-2</v>
      </c>
      <c r="O81" s="23">
        <v>-0.50248965613000007</v>
      </c>
      <c r="P81" s="49"/>
      <c r="Q81" s="21">
        <v>3.6797642202000005E-3</v>
      </c>
      <c r="R81" s="21">
        <v>4.2859565557000004E-2</v>
      </c>
      <c r="S81" s="49"/>
      <c r="T81" s="52">
        <v>60.474616666999999</v>
      </c>
      <c r="U81" s="54" t="s">
        <v>460</v>
      </c>
      <c r="V81" s="63"/>
      <c r="W81" s="52">
        <v>35158.869749999998</v>
      </c>
      <c r="X81" s="52">
        <v>258476.12218999999</v>
      </c>
      <c r="Y81" s="44">
        <v>0.13602366614025377</v>
      </c>
      <c r="Z81" s="63"/>
      <c r="AA81" s="45">
        <v>4.0109430000000003E-3</v>
      </c>
      <c r="AB81" s="23">
        <v>4.6729433009708742E-2</v>
      </c>
      <c r="AC81" s="82" t="s">
        <v>137</v>
      </c>
      <c r="AD81" s="53">
        <v>45680</v>
      </c>
    </row>
    <row r="82" spans="1:30" s="5" customFormat="1" ht="15" customHeight="1" x14ac:dyDescent="0.3">
      <c r="A82" s="18"/>
      <c r="B82" s="20" t="s">
        <v>57</v>
      </c>
      <c r="C82" s="19" t="s">
        <v>208</v>
      </c>
      <c r="D82" s="19" t="s">
        <v>202</v>
      </c>
      <c r="E82" s="19" t="s">
        <v>189</v>
      </c>
      <c r="F82" s="19" t="s">
        <v>198</v>
      </c>
      <c r="G82" s="19" t="s">
        <v>198</v>
      </c>
      <c r="H82" s="21">
        <v>2E-3</v>
      </c>
      <c r="I82" s="63"/>
      <c r="J82" s="22">
        <v>42</v>
      </c>
      <c r="K82" s="63"/>
      <c r="L82" s="23">
        <v>-2.0383328262999999E-2</v>
      </c>
      <c r="M82" s="23">
        <v>-0.10903192964000001</v>
      </c>
      <c r="N82" s="23">
        <v>3.2777895485000003E-3</v>
      </c>
      <c r="O82" s="23">
        <v>1.4824576938E-2</v>
      </c>
      <c r="P82" s="49"/>
      <c r="Q82" s="21">
        <v>8.7861271675999993E-3</v>
      </c>
      <c r="R82" s="21">
        <v>9.9803020354999994E-2</v>
      </c>
      <c r="S82" s="49"/>
      <c r="T82" s="52">
        <v>64.807432500000004</v>
      </c>
      <c r="U82" s="54" t="s">
        <v>460</v>
      </c>
      <c r="V82" s="63"/>
      <c r="W82" s="52">
        <v>112392</v>
      </c>
      <c r="X82" s="52">
        <v>223884.51215</v>
      </c>
      <c r="Y82" s="44">
        <v>0.50200882106886735</v>
      </c>
      <c r="Z82" s="63"/>
      <c r="AA82" s="45">
        <v>0.38</v>
      </c>
      <c r="AB82" s="23">
        <v>0.10857142857142858</v>
      </c>
      <c r="AC82" s="82" t="s">
        <v>137</v>
      </c>
      <c r="AD82" s="53">
        <v>45688</v>
      </c>
    </row>
    <row r="83" spans="1:30" s="5" customFormat="1" ht="15" customHeight="1" x14ac:dyDescent="0.3">
      <c r="A83" s="18"/>
      <c r="B83" s="20" t="s">
        <v>541</v>
      </c>
      <c r="C83" s="19" t="s">
        <v>253</v>
      </c>
      <c r="D83" s="19" t="s">
        <v>202</v>
      </c>
      <c r="E83" s="19" t="s">
        <v>192</v>
      </c>
      <c r="F83" s="19" t="s">
        <v>240</v>
      </c>
      <c r="G83" s="19" t="s">
        <v>217</v>
      </c>
      <c r="H83" s="21">
        <v>2.3E-3</v>
      </c>
      <c r="I83" s="63"/>
      <c r="J83" s="22">
        <v>136.35</v>
      </c>
      <c r="K83" s="63"/>
      <c r="L83" s="23">
        <v>2.6138028607999998E-2</v>
      </c>
      <c r="M83" s="23">
        <v>-0.13665268972</v>
      </c>
      <c r="N83" s="23">
        <v>2.8743606873999999E-2</v>
      </c>
      <c r="O83" s="23">
        <v>-0.15773004665000001</v>
      </c>
      <c r="P83" s="49"/>
      <c r="Q83" s="21">
        <v>1.0429082241E-2</v>
      </c>
      <c r="R83" s="21">
        <v>9.5381358292999999E-2</v>
      </c>
      <c r="S83" s="49"/>
      <c r="T83" s="52">
        <v>494.23930782999997</v>
      </c>
      <c r="U83" s="54" t="s">
        <v>460</v>
      </c>
      <c r="V83" s="63"/>
      <c r="W83" s="52">
        <v>126418.5387</v>
      </c>
      <c r="X83" s="52">
        <v>183998.98706000001</v>
      </c>
      <c r="Y83" s="44">
        <v>0.68706105788928251</v>
      </c>
      <c r="Z83" s="63"/>
      <c r="AA83" s="45">
        <v>1.4</v>
      </c>
      <c r="AB83" s="23">
        <v>0.1232123212321232</v>
      </c>
      <c r="AC83" s="82" t="s">
        <v>137</v>
      </c>
      <c r="AD83" s="53">
        <v>45688</v>
      </c>
    </row>
    <row r="84" spans="1:30" s="5" customFormat="1" ht="15" customHeight="1" x14ac:dyDescent="0.3">
      <c r="A84" s="18"/>
      <c r="B84" s="20" t="s">
        <v>68</v>
      </c>
      <c r="C84" s="19" t="s">
        <v>239</v>
      </c>
      <c r="D84" s="19" t="s">
        <v>202</v>
      </c>
      <c r="E84" s="19" t="s">
        <v>175</v>
      </c>
      <c r="F84" s="19" t="s">
        <v>236</v>
      </c>
      <c r="G84" s="19" t="s">
        <v>236</v>
      </c>
      <c r="H84" s="21">
        <v>2.5000000000000001E-3</v>
      </c>
      <c r="I84" s="63"/>
      <c r="J84" s="22">
        <v>42.15</v>
      </c>
      <c r="K84" s="63"/>
      <c r="L84" s="23">
        <v>-9.4025155641999994E-2</v>
      </c>
      <c r="M84" s="23">
        <v>-0.13144893485</v>
      </c>
      <c r="N84" s="23">
        <v>-8.0923425753999995E-2</v>
      </c>
      <c r="O84" s="23">
        <v>-0.21640316541000001</v>
      </c>
      <c r="P84" s="49"/>
      <c r="Q84" s="21">
        <v>9.1489361701999998E-3</v>
      </c>
      <c r="R84" s="21">
        <v>8.6985839514999996E-2</v>
      </c>
      <c r="S84" s="49"/>
      <c r="T84" s="52">
        <v>137.07635367</v>
      </c>
      <c r="U84" s="54" t="s">
        <v>460</v>
      </c>
      <c r="V84" s="63"/>
      <c r="W84" s="52">
        <v>120127.5</v>
      </c>
      <c r="X84" s="52">
        <v>217517.91195000001</v>
      </c>
      <c r="Y84" s="44">
        <v>0.55226486372126093</v>
      </c>
      <c r="Z84" s="63"/>
      <c r="AA84" s="45">
        <v>0.43</v>
      </c>
      <c r="AB84" s="23">
        <v>0.12241992882562279</v>
      </c>
      <c r="AC84" s="82" t="s">
        <v>137</v>
      </c>
      <c r="AD84" s="53">
        <v>45688</v>
      </c>
    </row>
    <row r="85" spans="1:30" s="5" customFormat="1" ht="15" customHeight="1" x14ac:dyDescent="0.3">
      <c r="A85" s="18"/>
      <c r="B85" s="20" t="s">
        <v>540</v>
      </c>
      <c r="C85" s="19" t="s">
        <v>322</v>
      </c>
      <c r="D85" s="19" t="s">
        <v>202</v>
      </c>
      <c r="E85" s="19" t="s">
        <v>192</v>
      </c>
      <c r="F85" s="19" t="s">
        <v>201</v>
      </c>
      <c r="G85" s="19" t="s">
        <v>201</v>
      </c>
      <c r="H85" s="21">
        <v>6.0000000000000001E-3</v>
      </c>
      <c r="I85" s="63"/>
      <c r="J85" s="22">
        <v>38.799999999999997</v>
      </c>
      <c r="K85" s="63"/>
      <c r="L85" s="23">
        <v>3.0175071985000003E-2</v>
      </c>
      <c r="M85" s="23">
        <v>2.8804748035000001E-3</v>
      </c>
      <c r="N85" s="23">
        <v>2.5415892190999999E-2</v>
      </c>
      <c r="O85" s="23">
        <v>-1.4492391617E-2</v>
      </c>
      <c r="P85" s="49"/>
      <c r="Q85" s="21">
        <v>1.1463088979000001E-2</v>
      </c>
      <c r="R85" s="21">
        <v>0.11397440013</v>
      </c>
      <c r="S85" s="49"/>
      <c r="T85" s="52">
        <v>20.384033500000001</v>
      </c>
      <c r="U85" s="54" t="s">
        <v>460</v>
      </c>
      <c r="V85" s="63"/>
      <c r="W85" s="52">
        <v>66462.460000000006</v>
      </c>
      <c r="X85" s="52">
        <v>108383.76240000001</v>
      </c>
      <c r="Y85" s="44">
        <v>0.61321418013442208</v>
      </c>
      <c r="Z85" s="63"/>
      <c r="AA85" s="45">
        <v>0.43651442832999998</v>
      </c>
      <c r="AB85" s="23">
        <v>0.13500446237010311</v>
      </c>
      <c r="AC85" s="82" t="s">
        <v>138</v>
      </c>
      <c r="AD85" s="53">
        <v>45688</v>
      </c>
    </row>
    <row r="86" spans="1:30" s="5" customFormat="1" ht="15" customHeight="1" x14ac:dyDescent="0.3">
      <c r="A86" s="18"/>
      <c r="B86" s="20" t="s">
        <v>59</v>
      </c>
      <c r="C86" s="19" t="s">
        <v>213</v>
      </c>
      <c r="D86" s="19" t="s">
        <v>202</v>
      </c>
      <c r="E86" s="19" t="s">
        <v>189</v>
      </c>
      <c r="F86" s="19" t="s">
        <v>214</v>
      </c>
      <c r="G86" s="19" t="s">
        <v>215</v>
      </c>
      <c r="H86" s="21">
        <v>2.5000000000000001E-3</v>
      </c>
      <c r="I86" s="63"/>
      <c r="J86" s="22">
        <v>32.94</v>
      </c>
      <c r="K86" s="63"/>
      <c r="L86" s="23">
        <v>-2.5704657296000001E-2</v>
      </c>
      <c r="M86" s="23">
        <v>6.7237865120000004E-2</v>
      </c>
      <c r="N86" s="23">
        <v>2.9625695499000002E-2</v>
      </c>
      <c r="O86" s="23">
        <v>-0.12748320751</v>
      </c>
      <c r="P86" s="49"/>
      <c r="Q86" s="21">
        <v>1.2266355140000001E-2</v>
      </c>
      <c r="R86" s="21">
        <v>0.11714019562000001</v>
      </c>
      <c r="S86" s="49"/>
      <c r="T86" s="52">
        <v>76.807920667000005</v>
      </c>
      <c r="U86" s="54" t="s">
        <v>460</v>
      </c>
      <c r="V86" s="63"/>
      <c r="W86" s="52">
        <v>59226.12</v>
      </c>
      <c r="X86" s="52">
        <v>104489.69985999999</v>
      </c>
      <c r="Y86" s="44">
        <v>0.56681299763855986</v>
      </c>
      <c r="Z86" s="63"/>
      <c r="AA86" s="45">
        <v>0.42</v>
      </c>
      <c r="AB86" s="23">
        <v>0.15300546448087432</v>
      </c>
      <c r="AC86" s="82" t="s">
        <v>137</v>
      </c>
      <c r="AD86" s="53">
        <v>45688</v>
      </c>
    </row>
    <row r="87" spans="1:30" s="5" customFormat="1" ht="15" customHeight="1" x14ac:dyDescent="0.3">
      <c r="A87" s="18"/>
      <c r="B87" s="20" t="s">
        <v>73</v>
      </c>
      <c r="C87" s="19" t="s">
        <v>246</v>
      </c>
      <c r="D87" s="19" t="s">
        <v>171</v>
      </c>
      <c r="E87" s="19" t="s">
        <v>247</v>
      </c>
      <c r="F87" s="19" t="s">
        <v>186</v>
      </c>
      <c r="G87" s="19" t="s">
        <v>248</v>
      </c>
      <c r="H87" s="21">
        <v>5.0000000000000001E-3</v>
      </c>
      <c r="I87" s="63"/>
      <c r="J87" s="22">
        <v>153.11000000000001</v>
      </c>
      <c r="K87" s="63"/>
      <c r="L87" s="23">
        <v>-4.0351485946E-2</v>
      </c>
      <c r="M87" s="23">
        <v>1.1176721962000001E-2</v>
      </c>
      <c r="N87" s="23">
        <v>-3.8170355709999998E-3</v>
      </c>
      <c r="O87" s="23">
        <v>0.28608190173000003</v>
      </c>
      <c r="P87" s="49"/>
      <c r="Q87" s="21">
        <v>7.6504984576999998E-3</v>
      </c>
      <c r="R87" s="21">
        <v>0.17770504896999997</v>
      </c>
      <c r="S87" s="49"/>
      <c r="T87" s="52">
        <v>1684.8221357</v>
      </c>
      <c r="U87" s="54">
        <v>3.9500000000000004E-3</v>
      </c>
      <c r="V87" s="63"/>
      <c r="W87" s="52">
        <v>442196.07234000001</v>
      </c>
      <c r="X87" s="52">
        <v>436475.50066999998</v>
      </c>
      <c r="Y87" s="44">
        <v>1.0131062835398981</v>
      </c>
      <c r="Z87" s="63"/>
      <c r="AA87" s="45">
        <v>1.2302001520000001</v>
      </c>
      <c r="AB87" s="23">
        <v>9.6416967043302201E-2</v>
      </c>
      <c r="AC87" s="82" t="s">
        <v>139</v>
      </c>
      <c r="AD87" s="53">
        <v>45688</v>
      </c>
    </row>
    <row r="88" spans="1:30" s="5" customFormat="1" ht="15" customHeight="1" x14ac:dyDescent="0.3">
      <c r="A88" s="18"/>
      <c r="B88" s="20" t="s">
        <v>538</v>
      </c>
      <c r="C88" s="19" t="s">
        <v>226</v>
      </c>
      <c r="D88" s="19" t="s">
        <v>202</v>
      </c>
      <c r="E88" s="19" t="s">
        <v>189</v>
      </c>
      <c r="F88" s="19" t="s">
        <v>186</v>
      </c>
      <c r="G88" s="19" t="s">
        <v>190</v>
      </c>
      <c r="H88" s="21">
        <v>2.5999999999999999E-3</v>
      </c>
      <c r="I88" s="63"/>
      <c r="J88" s="22">
        <v>753</v>
      </c>
      <c r="K88" s="63"/>
      <c r="L88" s="23">
        <v>8.5340791386999987E-2</v>
      </c>
      <c r="M88" s="23">
        <v>-8.3739327887999995E-2</v>
      </c>
      <c r="N88" s="23">
        <v>-7.8888536093999997E-2</v>
      </c>
      <c r="O88" s="23">
        <v>1.3890117713000001</v>
      </c>
      <c r="P88" s="49"/>
      <c r="Q88" s="21">
        <v>6.1638090612000006E-2</v>
      </c>
      <c r="R88" s="21">
        <v>1.3786030324999998</v>
      </c>
      <c r="S88" s="49"/>
      <c r="T88" s="52">
        <v>139.0487445</v>
      </c>
      <c r="U88" s="54" t="s">
        <v>460</v>
      </c>
      <c r="V88" s="63"/>
      <c r="W88" s="52">
        <v>92271.114000000001</v>
      </c>
      <c r="X88" s="52">
        <v>228004.47373999999</v>
      </c>
      <c r="Y88" s="44">
        <v>0.40468992773018736</v>
      </c>
      <c r="Z88" s="63"/>
      <c r="AA88" s="45">
        <v>45.426656399999999</v>
      </c>
      <c r="AB88" s="23">
        <v>0.72393077928286842</v>
      </c>
      <c r="AC88" s="82" t="s">
        <v>137</v>
      </c>
      <c r="AD88" s="53">
        <v>45688</v>
      </c>
    </row>
    <row r="89" spans="1:30" s="5" customFormat="1" ht="15" customHeight="1" x14ac:dyDescent="0.3">
      <c r="A89" s="18"/>
      <c r="B89" s="20" t="s">
        <v>76</v>
      </c>
      <c r="C89" s="19" t="s">
        <v>254</v>
      </c>
      <c r="D89" s="19" t="s">
        <v>202</v>
      </c>
      <c r="E89" s="19" t="s">
        <v>192</v>
      </c>
      <c r="F89" s="19" t="s">
        <v>204</v>
      </c>
      <c r="G89" s="19" t="s">
        <v>217</v>
      </c>
      <c r="H89" s="21">
        <v>1.7000000000000001E-3</v>
      </c>
      <c r="I89" s="63"/>
      <c r="J89" s="22">
        <v>35.11</v>
      </c>
      <c r="K89" s="63"/>
      <c r="L89" s="23">
        <v>-5.1150238925000001E-2</v>
      </c>
      <c r="M89" s="23">
        <v>1.2440332212000001E-2</v>
      </c>
      <c r="N89" s="23">
        <v>5.0822395569000006E-2</v>
      </c>
      <c r="O89" s="23">
        <v>-3.8232462048000001E-3</v>
      </c>
      <c r="P89" s="49"/>
      <c r="Q89" s="21">
        <v>1.3329778725999998E-2</v>
      </c>
      <c r="R89" s="21">
        <v>0.11892839258</v>
      </c>
      <c r="S89" s="49"/>
      <c r="T89" s="52">
        <v>49.155417167000003</v>
      </c>
      <c r="U89" s="54" t="s">
        <v>460</v>
      </c>
      <c r="V89" s="63"/>
      <c r="W89" s="52">
        <v>65016.206460000001</v>
      </c>
      <c r="X89" s="52">
        <v>118381.04256</v>
      </c>
      <c r="Y89" s="44">
        <v>0.54921130152276976</v>
      </c>
      <c r="Z89" s="63"/>
      <c r="AA89" s="45">
        <v>0.5</v>
      </c>
      <c r="AB89" s="23">
        <v>0.17089148390771861</v>
      </c>
      <c r="AC89" s="82" t="s">
        <v>137</v>
      </c>
      <c r="AD89" s="53">
        <v>45688</v>
      </c>
    </row>
    <row r="90" spans="1:30" s="5" customFormat="1" ht="15" customHeight="1" x14ac:dyDescent="0.3">
      <c r="A90" s="18"/>
      <c r="B90" s="20" t="s">
        <v>79</v>
      </c>
      <c r="C90" s="19" t="s">
        <v>258</v>
      </c>
      <c r="D90" s="19" t="s">
        <v>202</v>
      </c>
      <c r="E90" s="19" t="s">
        <v>257</v>
      </c>
      <c r="F90" s="19" t="s">
        <v>186</v>
      </c>
      <c r="G90" s="19" t="s">
        <v>190</v>
      </c>
      <c r="H90" s="21">
        <v>3.0000000000000001E-3</v>
      </c>
      <c r="I90" s="63"/>
      <c r="J90" s="22">
        <v>135.59</v>
      </c>
      <c r="K90" s="63"/>
      <c r="L90" s="23">
        <v>2.9178451088000001E-2</v>
      </c>
      <c r="M90" s="23">
        <v>2.4050154425000001E-3</v>
      </c>
      <c r="N90" s="23">
        <v>3.6564155338000004E-2</v>
      </c>
      <c r="O90" s="23">
        <v>2.2509277232999999E-2</v>
      </c>
      <c r="P90" s="49"/>
      <c r="Q90" s="21">
        <v>1.1912537313E-2</v>
      </c>
      <c r="R90" s="21">
        <v>0.12449192052000001</v>
      </c>
      <c r="S90" s="49"/>
      <c r="T90" s="52">
        <v>59.798688667</v>
      </c>
      <c r="U90" s="54" t="s">
        <v>460</v>
      </c>
      <c r="V90" s="63"/>
      <c r="W90" s="52">
        <v>93879.397429999997</v>
      </c>
      <c r="X90" s="52">
        <v>152520.66297999999</v>
      </c>
      <c r="Y90" s="44">
        <v>0.61551920635376722</v>
      </c>
      <c r="Z90" s="63"/>
      <c r="AA90" s="45">
        <v>1.5882985999999999</v>
      </c>
      <c r="AB90" s="23">
        <v>0.14056776458440887</v>
      </c>
      <c r="AC90" s="82" t="s">
        <v>137</v>
      </c>
      <c r="AD90" s="53">
        <v>45665</v>
      </c>
    </row>
    <row r="91" spans="1:30" s="5" customFormat="1" ht="15" customHeight="1" x14ac:dyDescent="0.3">
      <c r="A91" s="18"/>
      <c r="B91" s="20" t="s">
        <v>62</v>
      </c>
      <c r="C91" s="19" t="s">
        <v>228</v>
      </c>
      <c r="D91" s="19" t="s">
        <v>202</v>
      </c>
      <c r="E91" s="19" t="s">
        <v>189</v>
      </c>
      <c r="F91" s="19" t="s">
        <v>229</v>
      </c>
      <c r="G91" s="19" t="s">
        <v>190</v>
      </c>
      <c r="H91" s="21">
        <v>1.3999999999999999E-2</v>
      </c>
      <c r="I91" s="63"/>
      <c r="J91" s="22">
        <v>624.99</v>
      </c>
      <c r="K91" s="63"/>
      <c r="L91" s="23">
        <v>6.7578064115999995E-2</v>
      </c>
      <c r="M91" s="23">
        <v>8.8378881596999997E-2</v>
      </c>
      <c r="N91" s="23">
        <v>0.10125074072000001</v>
      </c>
      <c r="O91" s="23">
        <v>2.2823263904000003E-2</v>
      </c>
      <c r="P91" s="49"/>
      <c r="Q91" s="21">
        <v>8.0845197047999997E-3</v>
      </c>
      <c r="R91" s="21">
        <v>4.6778152404000004E-2</v>
      </c>
      <c r="S91" s="49"/>
      <c r="T91" s="52">
        <v>29.559850000000001</v>
      </c>
      <c r="U91" s="54" t="s">
        <v>460</v>
      </c>
      <c r="V91" s="63"/>
      <c r="W91" s="52">
        <v>69484.513229999997</v>
      </c>
      <c r="X91" s="52">
        <v>234000.38550999999</v>
      </c>
      <c r="Y91" s="44">
        <v>0.29694187502537506</v>
      </c>
      <c r="Z91" s="63"/>
      <c r="AA91" s="45">
        <v>4.769947471</v>
      </c>
      <c r="AB91" s="23">
        <v>9.1584456794508717E-2</v>
      </c>
      <c r="AC91" s="82" t="s">
        <v>137</v>
      </c>
      <c r="AD91" s="53">
        <v>45688</v>
      </c>
    </row>
    <row r="92" spans="1:30" s="5" customFormat="1" ht="15" customHeight="1" x14ac:dyDescent="0.3">
      <c r="A92" s="18"/>
      <c r="B92" s="20" t="s">
        <v>58</v>
      </c>
      <c r="C92" s="19" t="s">
        <v>211</v>
      </c>
      <c r="D92" s="19" t="s">
        <v>202</v>
      </c>
      <c r="E92" s="19" t="s">
        <v>189</v>
      </c>
      <c r="F92" s="19" t="s">
        <v>186</v>
      </c>
      <c r="G92" s="19" t="s">
        <v>212</v>
      </c>
      <c r="H92" s="21">
        <v>1.2E-2</v>
      </c>
      <c r="I92" s="63"/>
      <c r="J92" s="22">
        <v>38.01</v>
      </c>
      <c r="K92" s="63"/>
      <c r="L92" s="23">
        <v>-1.8500384788E-2</v>
      </c>
      <c r="M92" s="23">
        <v>-3.9510370331000001E-2</v>
      </c>
      <c r="N92" s="23">
        <v>2.0290979312999998E-2</v>
      </c>
      <c r="O92" s="23">
        <v>-0.11865451711000001</v>
      </c>
      <c r="P92" s="49"/>
      <c r="Q92" s="21">
        <v>1.1963979764999999E-2</v>
      </c>
      <c r="R92" s="21">
        <v>0.10820315797999999</v>
      </c>
      <c r="S92" s="49"/>
      <c r="T92" s="52">
        <v>31.495581000000001</v>
      </c>
      <c r="U92" s="54" t="s">
        <v>460</v>
      </c>
      <c r="V92" s="63"/>
      <c r="W92" s="52">
        <v>69014.604959999997</v>
      </c>
      <c r="X92" s="52">
        <v>132043.82605</v>
      </c>
      <c r="Y92" s="44">
        <v>0.52266438367112122</v>
      </c>
      <c r="Z92" s="63"/>
      <c r="AA92" s="45">
        <v>0.46886836700000001</v>
      </c>
      <c r="AB92" s="23">
        <v>0.14802474096290452</v>
      </c>
      <c r="AC92" s="82" t="s">
        <v>137</v>
      </c>
      <c r="AD92" s="53">
        <v>45665</v>
      </c>
    </row>
    <row r="93" spans="1:30" s="5" customFormat="1" ht="15" customHeight="1" x14ac:dyDescent="0.3">
      <c r="A93" s="18"/>
      <c r="B93" s="20" t="s">
        <v>72</v>
      </c>
      <c r="C93" s="19" t="s">
        <v>245</v>
      </c>
      <c r="D93" s="19" t="s">
        <v>202</v>
      </c>
      <c r="E93" s="19" t="s">
        <v>192</v>
      </c>
      <c r="F93" s="19" t="s">
        <v>198</v>
      </c>
      <c r="G93" s="19" t="s">
        <v>198</v>
      </c>
      <c r="H93" s="21">
        <v>2.7000000000000001E-3</v>
      </c>
      <c r="I93" s="63"/>
      <c r="J93" s="22">
        <v>6.05</v>
      </c>
      <c r="K93" s="63"/>
      <c r="L93" s="23">
        <v>-0.19009370817000001</v>
      </c>
      <c r="M93" s="23">
        <v>-0.13199426110999998</v>
      </c>
      <c r="N93" s="23">
        <v>-6.4914992271999997E-2</v>
      </c>
      <c r="O93" s="23">
        <v>-0.44849589790000005</v>
      </c>
      <c r="P93" s="49"/>
      <c r="Q93" s="21">
        <v>0</v>
      </c>
      <c r="R93" s="21">
        <v>0</v>
      </c>
      <c r="S93" s="49"/>
      <c r="T93" s="52">
        <v>2.2475206666999998</v>
      </c>
      <c r="U93" s="54" t="s">
        <v>460</v>
      </c>
      <c r="V93" s="63"/>
      <c r="W93" s="52">
        <v>23724.6757</v>
      </c>
      <c r="X93" s="52">
        <v>100214.05250999999</v>
      </c>
      <c r="Y93" s="44">
        <v>0.23674000906841483</v>
      </c>
      <c r="Z93" s="63"/>
      <c r="AA93" s="45">
        <v>0</v>
      </c>
      <c r="AB93" s="23">
        <v>0</v>
      </c>
      <c r="AC93" s="82" t="s">
        <v>148</v>
      </c>
      <c r="AD93" s="53">
        <v>44385</v>
      </c>
    </row>
    <row r="94" spans="1:30" s="5" customFormat="1" ht="15" customHeight="1" x14ac:dyDescent="0.3">
      <c r="A94" s="18"/>
      <c r="B94" s="20" t="s">
        <v>56</v>
      </c>
      <c r="C94" s="19" t="s">
        <v>207</v>
      </c>
      <c r="D94" s="19" t="s">
        <v>202</v>
      </c>
      <c r="E94" s="19" t="s">
        <v>189</v>
      </c>
      <c r="F94" s="19" t="s">
        <v>198</v>
      </c>
      <c r="G94" s="19" t="s">
        <v>184</v>
      </c>
      <c r="H94" s="21">
        <v>8.0000000000000002E-3</v>
      </c>
      <c r="I94" s="63"/>
      <c r="J94" s="22">
        <v>6.37</v>
      </c>
      <c r="K94" s="63"/>
      <c r="L94" s="23">
        <v>-9.1298145507000009E-2</v>
      </c>
      <c r="M94" s="23">
        <v>-0.13568521031</v>
      </c>
      <c r="N94" s="23">
        <v>-4.9253731342E-2</v>
      </c>
      <c r="O94" s="23">
        <v>-0.32876712329000002</v>
      </c>
      <c r="P94" s="49"/>
      <c r="Q94" s="21">
        <v>0</v>
      </c>
      <c r="R94" s="21">
        <v>0</v>
      </c>
      <c r="S94" s="49"/>
      <c r="T94" s="52">
        <v>14.857330166000001</v>
      </c>
      <c r="U94" s="54" t="s">
        <v>460</v>
      </c>
      <c r="V94" s="63"/>
      <c r="W94" s="52">
        <v>15380.8109</v>
      </c>
      <c r="X94" s="52">
        <v>65736.219110000005</v>
      </c>
      <c r="Y94" s="44">
        <v>0.23397772351741813</v>
      </c>
      <c r="Z94" s="63"/>
      <c r="AA94" s="45">
        <v>0</v>
      </c>
      <c r="AB94" s="23">
        <v>0</v>
      </c>
      <c r="AC94" s="82" t="s">
        <v>137</v>
      </c>
      <c r="AD94" s="53">
        <v>45288</v>
      </c>
    </row>
    <row r="95" spans="1:30" s="5" customFormat="1" ht="15" customHeight="1" x14ac:dyDescent="0.3">
      <c r="A95" s="18"/>
      <c r="B95" s="20" t="s">
        <v>81</v>
      </c>
      <c r="C95" s="19" t="s">
        <v>261</v>
      </c>
      <c r="D95" s="19" t="s">
        <v>202</v>
      </c>
      <c r="E95" s="19" t="s">
        <v>260</v>
      </c>
      <c r="F95" s="19" t="s">
        <v>186</v>
      </c>
      <c r="G95" s="19" t="s">
        <v>190</v>
      </c>
      <c r="H95" s="21">
        <v>5.0000000000000001E-3</v>
      </c>
      <c r="I95" s="63"/>
      <c r="J95" s="22">
        <v>58.6</v>
      </c>
      <c r="K95" s="63"/>
      <c r="L95" s="23">
        <v>-7.8553124463000001E-2</v>
      </c>
      <c r="M95" s="23">
        <v>-6.9890319974E-3</v>
      </c>
      <c r="N95" s="23">
        <v>-9.3863318701999987E-2</v>
      </c>
      <c r="O95" s="23">
        <v>-2.1347065964E-2</v>
      </c>
      <c r="P95" s="49"/>
      <c r="Q95" s="21">
        <v>5.0062578222999999E-3</v>
      </c>
      <c r="R95" s="21">
        <v>0.18895689253</v>
      </c>
      <c r="S95" s="49"/>
      <c r="T95" s="52">
        <v>50.295337500000002</v>
      </c>
      <c r="U95" s="54" t="s">
        <v>460</v>
      </c>
      <c r="V95" s="63"/>
      <c r="W95" s="52">
        <v>65963.383000000002</v>
      </c>
      <c r="X95" s="52">
        <v>116711.47069</v>
      </c>
      <c r="Y95" s="44">
        <v>0.56518337580722333</v>
      </c>
      <c r="Z95" s="63"/>
      <c r="AA95" s="45">
        <v>0.32</v>
      </c>
      <c r="AB95" s="23">
        <v>6.552901023890785E-2</v>
      </c>
      <c r="AC95" s="82" t="s">
        <v>137</v>
      </c>
      <c r="AD95" s="53">
        <v>45665</v>
      </c>
    </row>
    <row r="96" spans="1:30" s="5" customFormat="1" ht="15" customHeight="1" x14ac:dyDescent="0.3">
      <c r="A96" s="18"/>
      <c r="B96" s="20" t="s">
        <v>55</v>
      </c>
      <c r="C96" s="19" t="s">
        <v>205</v>
      </c>
      <c r="D96" s="19" t="s">
        <v>202</v>
      </c>
      <c r="E96" s="19" t="s">
        <v>189</v>
      </c>
      <c r="F96" s="19" t="s">
        <v>186</v>
      </c>
      <c r="G96" s="19" t="s">
        <v>206</v>
      </c>
      <c r="H96" s="21">
        <v>2E-3</v>
      </c>
      <c r="I96" s="63"/>
      <c r="J96" s="22">
        <v>16.079999999999998</v>
      </c>
      <c r="K96" s="63"/>
      <c r="L96" s="23">
        <v>6.5315091542000004E-3</v>
      </c>
      <c r="M96" s="23">
        <v>-9.3353261186999992E-2</v>
      </c>
      <c r="N96" s="23">
        <v>1.9192282854000001E-2</v>
      </c>
      <c r="O96" s="23">
        <v>-0.21341699904</v>
      </c>
      <c r="P96" s="49"/>
      <c r="Q96" s="21">
        <v>7.7233003727000009E-3</v>
      </c>
      <c r="R96" s="21">
        <v>4.3260051931E-2</v>
      </c>
      <c r="S96" s="49"/>
      <c r="T96" s="52">
        <v>20.234541167</v>
      </c>
      <c r="U96" s="54" t="s">
        <v>460</v>
      </c>
      <c r="V96" s="63"/>
      <c r="W96" s="52">
        <v>61297.844400000002</v>
      </c>
      <c r="X96" s="52">
        <v>246961.25399</v>
      </c>
      <c r="Y96" s="44">
        <v>0.24820834608526116</v>
      </c>
      <c r="Z96" s="63"/>
      <c r="AA96" s="45">
        <v>0.124345136</v>
      </c>
      <c r="AB96" s="23">
        <v>9.2794877611940316E-2</v>
      </c>
      <c r="AC96" s="82" t="s">
        <v>137</v>
      </c>
      <c r="AD96" s="53">
        <v>45681</v>
      </c>
    </row>
    <row r="97" spans="1:30" s="5" customFormat="1" ht="15" customHeight="1" x14ac:dyDescent="0.3">
      <c r="A97" s="18"/>
      <c r="B97" s="20" t="s">
        <v>60</v>
      </c>
      <c r="C97" s="19" t="s">
        <v>216</v>
      </c>
      <c r="D97" s="19" t="s">
        <v>202</v>
      </c>
      <c r="E97" s="19" t="s">
        <v>189</v>
      </c>
      <c r="F97" s="19" t="s">
        <v>196</v>
      </c>
      <c r="G97" s="19" t="s">
        <v>196</v>
      </c>
      <c r="H97" s="21">
        <v>3.0000000000000001E-3</v>
      </c>
      <c r="I97" s="63"/>
      <c r="J97" s="22">
        <v>24.4</v>
      </c>
      <c r="K97" s="63"/>
      <c r="L97" s="23">
        <v>0.11439502629999999</v>
      </c>
      <c r="M97" s="23">
        <v>-5.0935245459000002E-2</v>
      </c>
      <c r="N97" s="23">
        <v>7.1533679136000006E-2</v>
      </c>
      <c r="O97" s="23">
        <v>-0.16983877757999999</v>
      </c>
      <c r="P97" s="49"/>
      <c r="Q97" s="21">
        <v>4.5454545455000002E-3</v>
      </c>
      <c r="R97" s="21">
        <v>3.6529680364999997E-2</v>
      </c>
      <c r="S97" s="49"/>
      <c r="T97" s="52">
        <v>7.7544294999999996</v>
      </c>
      <c r="U97" s="54" t="s">
        <v>460</v>
      </c>
      <c r="V97" s="63"/>
      <c r="W97" s="52">
        <v>34526</v>
      </c>
      <c r="X97" s="52">
        <v>95128.757859999998</v>
      </c>
      <c r="Y97" s="44">
        <v>0.3629396701553862</v>
      </c>
      <c r="Z97" s="63"/>
      <c r="AA97" s="45">
        <v>0.1</v>
      </c>
      <c r="AB97" s="23">
        <v>4.9180327868852472E-2</v>
      </c>
      <c r="AC97" s="82" t="s">
        <v>137</v>
      </c>
      <c r="AD97" s="53">
        <v>45688</v>
      </c>
    </row>
    <row r="98" spans="1:30" s="5" customFormat="1" ht="15" customHeight="1" x14ac:dyDescent="0.3">
      <c r="A98" s="18"/>
      <c r="B98" s="20" t="s">
        <v>511</v>
      </c>
      <c r="C98" s="19" t="s">
        <v>523</v>
      </c>
      <c r="D98" s="19" t="s">
        <v>202</v>
      </c>
      <c r="E98" s="19" t="s">
        <v>189</v>
      </c>
      <c r="F98" s="19" t="s">
        <v>198</v>
      </c>
      <c r="G98" s="19" t="s">
        <v>198</v>
      </c>
      <c r="H98" s="21">
        <v>3.0000000000000001E-3</v>
      </c>
      <c r="I98" s="63"/>
      <c r="J98" s="22">
        <v>213.21</v>
      </c>
      <c r="K98" s="63"/>
      <c r="L98" s="23">
        <v>-9.5763179101000004E-2</v>
      </c>
      <c r="M98" s="23">
        <v>-0.40193548387</v>
      </c>
      <c r="N98" s="23">
        <v>-8.8846153846000003E-2</v>
      </c>
      <c r="O98" s="23">
        <v>-0.29377138000999997</v>
      </c>
      <c r="P98" s="49"/>
      <c r="Q98" s="21">
        <v>0</v>
      </c>
      <c r="R98" s="21">
        <v>7.6472955819000002E-2</v>
      </c>
      <c r="S98" s="49"/>
      <c r="T98" s="52">
        <v>28.502002167000001</v>
      </c>
      <c r="U98" s="54" t="s">
        <v>460</v>
      </c>
      <c r="V98" s="63"/>
      <c r="W98" s="52">
        <v>21675.781439999999</v>
      </c>
      <c r="X98" s="52">
        <v>70118.201190000007</v>
      </c>
      <c r="Y98" s="44">
        <v>0.30913202381311683</v>
      </c>
      <c r="Z98" s="63"/>
      <c r="AA98" s="45">
        <v>0</v>
      </c>
      <c r="AB98" s="23">
        <v>0</v>
      </c>
      <c r="AC98" s="82" t="s">
        <v>138</v>
      </c>
      <c r="AD98" s="53">
        <v>45602</v>
      </c>
    </row>
    <row r="99" spans="1:30" s="5" customFormat="1" ht="15" customHeight="1" x14ac:dyDescent="0.3">
      <c r="A99" s="18"/>
      <c r="B99" s="20" t="s">
        <v>83</v>
      </c>
      <c r="C99" s="19" t="s">
        <v>264</v>
      </c>
      <c r="D99" s="19" t="s">
        <v>202</v>
      </c>
      <c r="E99" s="19" t="s">
        <v>263</v>
      </c>
      <c r="F99" s="19" t="s">
        <v>186</v>
      </c>
      <c r="G99" s="19" t="s">
        <v>190</v>
      </c>
      <c r="H99" s="21">
        <v>0.02</v>
      </c>
      <c r="I99" s="63"/>
      <c r="J99" s="22">
        <v>214.83</v>
      </c>
      <c r="K99" s="63"/>
      <c r="L99" s="23">
        <v>-0.19395767461999999</v>
      </c>
      <c r="M99" s="23">
        <v>-0.18125483413000001</v>
      </c>
      <c r="N99" s="23">
        <v>-0.20955469660999998</v>
      </c>
      <c r="O99" s="23">
        <v>-0.21540446531000002</v>
      </c>
      <c r="P99" s="49"/>
      <c r="Q99" s="21">
        <v>7.7036414705999997E-3</v>
      </c>
      <c r="R99" s="21">
        <v>0.10072149603</v>
      </c>
      <c r="S99" s="49"/>
      <c r="T99" s="52">
        <v>35.625576500000001</v>
      </c>
      <c r="U99" s="54" t="s">
        <v>460</v>
      </c>
      <c r="V99" s="63"/>
      <c r="W99" s="52">
        <v>42966</v>
      </c>
      <c r="X99" s="52">
        <v>64635.86649</v>
      </c>
      <c r="Y99" s="44">
        <v>0.66473929001396448</v>
      </c>
      <c r="Z99" s="63"/>
      <c r="AA99" s="45">
        <v>2.0691980989999998</v>
      </c>
      <c r="AB99" s="23">
        <v>0.11558151649211003</v>
      </c>
      <c r="AC99" s="82" t="s">
        <v>147</v>
      </c>
      <c r="AD99" s="53">
        <v>45670</v>
      </c>
    </row>
    <row r="100" spans="1:30" s="5" customFormat="1" ht="15" customHeight="1" x14ac:dyDescent="0.3">
      <c r="A100" s="18"/>
      <c r="B100" s="20" t="s">
        <v>69</v>
      </c>
      <c r="C100" s="19" t="s">
        <v>241</v>
      </c>
      <c r="D100" s="19" t="s">
        <v>202</v>
      </c>
      <c r="E100" s="19" t="s">
        <v>175</v>
      </c>
      <c r="F100" s="19" t="s">
        <v>186</v>
      </c>
      <c r="G100" s="19" t="s">
        <v>0</v>
      </c>
      <c r="H100" s="21">
        <v>7.4644805801792414E-3</v>
      </c>
      <c r="I100" s="63"/>
      <c r="J100" s="22">
        <v>1853</v>
      </c>
      <c r="K100" s="63"/>
      <c r="L100" s="23">
        <v>3.7342990716000002E-2</v>
      </c>
      <c r="M100" s="23">
        <v>-4.3561758583000001E-2</v>
      </c>
      <c r="N100" s="23">
        <v>4.4883609322000001E-2</v>
      </c>
      <c r="O100" s="23">
        <v>-4.0062104567999995E-2</v>
      </c>
      <c r="P100" s="49"/>
      <c r="Q100" s="21">
        <v>7.7778209879E-3</v>
      </c>
      <c r="R100" s="21">
        <v>7.7142857142999996E-2</v>
      </c>
      <c r="S100" s="49"/>
      <c r="T100" s="52">
        <v>21.573424667000001</v>
      </c>
      <c r="U100" s="54" t="s">
        <v>460</v>
      </c>
      <c r="V100" s="63"/>
      <c r="W100" s="52">
        <v>134342.5</v>
      </c>
      <c r="X100" s="52">
        <v>147220.50278000001</v>
      </c>
      <c r="Y100" s="44">
        <v>0.91252575193793262</v>
      </c>
      <c r="Z100" s="63"/>
      <c r="AA100" s="45">
        <v>14</v>
      </c>
      <c r="AB100" s="23">
        <v>9.0663788451160285E-2</v>
      </c>
      <c r="AC100" s="82" t="s">
        <v>137</v>
      </c>
      <c r="AD100" s="53">
        <v>45688</v>
      </c>
    </row>
    <row r="101" spans="1:30" s="5" customFormat="1" ht="15" customHeight="1" x14ac:dyDescent="0.3">
      <c r="A101" s="18"/>
      <c r="B101" s="20" t="s">
        <v>134</v>
      </c>
      <c r="C101" s="19" t="s">
        <v>243</v>
      </c>
      <c r="D101" s="19" t="s">
        <v>202</v>
      </c>
      <c r="E101" s="19" t="s">
        <v>175</v>
      </c>
      <c r="F101" s="19" t="s">
        <v>186</v>
      </c>
      <c r="G101" s="19" t="s">
        <v>236</v>
      </c>
      <c r="H101" s="21">
        <v>5.5000000000000005E-3</v>
      </c>
      <c r="I101" s="63"/>
      <c r="J101" s="22">
        <v>47.5</v>
      </c>
      <c r="K101" s="63"/>
      <c r="L101" s="23">
        <v>-2.3858729436999999E-3</v>
      </c>
      <c r="M101" s="23">
        <v>-0.12054240601000001</v>
      </c>
      <c r="N101" s="23">
        <v>-2.3169500590999998E-2</v>
      </c>
      <c r="O101" s="23">
        <v>-0.24457453369999999</v>
      </c>
      <c r="P101" s="49"/>
      <c r="Q101" s="21">
        <v>6.6750104296999999E-3</v>
      </c>
      <c r="R101" s="21">
        <v>6.3716814159000004E-2</v>
      </c>
      <c r="S101" s="49"/>
      <c r="T101" s="52">
        <v>2.9067576666999999</v>
      </c>
      <c r="U101" s="54" t="s">
        <v>460</v>
      </c>
      <c r="V101" s="63"/>
      <c r="W101" s="52">
        <v>52798.577499999999</v>
      </c>
      <c r="X101" s="52">
        <v>74295.299410000007</v>
      </c>
      <c r="Y101" s="44">
        <v>0.71065838511034263</v>
      </c>
      <c r="Z101" s="63"/>
      <c r="AA101" s="45">
        <v>0.32</v>
      </c>
      <c r="AB101" s="23">
        <v>8.0842105263157896E-2</v>
      </c>
      <c r="AC101" s="82" t="s">
        <v>137</v>
      </c>
      <c r="AD101" s="53">
        <v>45688</v>
      </c>
    </row>
    <row r="102" spans="1:30" s="5" customFormat="1" ht="15" customHeight="1" x14ac:dyDescent="0.3">
      <c r="A102" s="18"/>
      <c r="B102" s="20" t="s">
        <v>342</v>
      </c>
      <c r="C102" s="19" t="s">
        <v>526</v>
      </c>
      <c r="D102" s="19" t="s">
        <v>202</v>
      </c>
      <c r="E102" s="19" t="s">
        <v>175</v>
      </c>
      <c r="F102" s="19" t="s">
        <v>527</v>
      </c>
      <c r="G102" s="19" t="s">
        <v>279</v>
      </c>
      <c r="H102" s="21">
        <v>2.3E-3</v>
      </c>
      <c r="I102" s="63"/>
      <c r="J102" s="22">
        <v>7.05</v>
      </c>
      <c r="K102" s="63"/>
      <c r="L102" s="23">
        <v>-7.2368421052999996E-2</v>
      </c>
      <c r="M102" s="23">
        <v>-5.8744993324000003E-2</v>
      </c>
      <c r="N102" s="23">
        <v>-6.9920844326999992E-2</v>
      </c>
      <c r="O102" s="23">
        <v>-0.11764705882</v>
      </c>
      <c r="P102" s="49"/>
      <c r="Q102" s="21">
        <v>0</v>
      </c>
      <c r="R102" s="21">
        <v>0</v>
      </c>
      <c r="S102" s="49"/>
      <c r="T102" s="52">
        <v>1623.4167021999999</v>
      </c>
      <c r="U102" s="54" t="s">
        <v>460</v>
      </c>
      <c r="V102" s="63"/>
      <c r="W102" s="52">
        <v>677551.99529999995</v>
      </c>
      <c r="X102" s="52">
        <v>1238392.639</v>
      </c>
      <c r="Y102" s="44">
        <v>0.54712211132579247</v>
      </c>
      <c r="Z102" s="63"/>
      <c r="AA102" s="45">
        <v>0</v>
      </c>
      <c r="AB102" s="81">
        <v>0</v>
      </c>
      <c r="AC102" s="82" t="s">
        <v>137</v>
      </c>
      <c r="AD102" s="53">
        <v>44012</v>
      </c>
    </row>
    <row r="103" spans="1:30" s="5" customFormat="1" ht="15" customHeight="1" x14ac:dyDescent="0.3">
      <c r="A103" s="18"/>
      <c r="B103" s="20" t="s">
        <v>512</v>
      </c>
      <c r="C103" s="19" t="s">
        <v>528</v>
      </c>
      <c r="D103" s="19" t="s">
        <v>171</v>
      </c>
      <c r="E103" s="19" t="s">
        <v>189</v>
      </c>
      <c r="F103" s="19" t="s">
        <v>186</v>
      </c>
      <c r="G103" s="19" t="s">
        <v>529</v>
      </c>
      <c r="H103" s="21">
        <v>5.0000000000000001E-3</v>
      </c>
      <c r="I103" s="63"/>
      <c r="J103" s="22">
        <v>13.54</v>
      </c>
      <c r="K103" s="63"/>
      <c r="L103" s="23">
        <v>-3.1473533620000001E-2</v>
      </c>
      <c r="M103" s="23">
        <v>2.9657794676999999E-2</v>
      </c>
      <c r="N103" s="23">
        <v>-3.2165832738E-2</v>
      </c>
      <c r="O103" s="23">
        <v>1.1958146486E-2</v>
      </c>
      <c r="P103" s="49"/>
      <c r="Q103" s="21">
        <v>0</v>
      </c>
      <c r="R103" s="21">
        <v>0</v>
      </c>
      <c r="S103" s="49"/>
      <c r="T103" s="52">
        <v>1092.4784582</v>
      </c>
      <c r="U103" s="54" t="s">
        <v>460</v>
      </c>
      <c r="V103" s="63"/>
      <c r="W103" s="52">
        <v>134046</v>
      </c>
      <c r="X103" s="52">
        <v>143222.90953</v>
      </c>
      <c r="Y103" s="44">
        <v>0.93592568702789991</v>
      </c>
      <c r="Z103" s="63"/>
      <c r="AA103" s="45">
        <v>0</v>
      </c>
      <c r="AB103" s="23">
        <v>0</v>
      </c>
      <c r="AC103" s="82" t="s">
        <v>530</v>
      </c>
      <c r="AD103" s="53">
        <v>42551</v>
      </c>
    </row>
    <row r="104" spans="1:30" s="5" customFormat="1" ht="15" customHeight="1" x14ac:dyDescent="0.3">
      <c r="A104" s="18"/>
      <c r="B104" s="20" t="s">
        <v>354</v>
      </c>
      <c r="C104" s="19" t="s">
        <v>380</v>
      </c>
      <c r="D104" s="19" t="s">
        <v>171</v>
      </c>
      <c r="E104" s="19" t="s">
        <v>364</v>
      </c>
      <c r="F104" s="19" t="s">
        <v>382</v>
      </c>
      <c r="G104" s="19" t="s">
        <v>383</v>
      </c>
      <c r="H104" s="21">
        <v>1.2500000000000001E-2</v>
      </c>
      <c r="I104" s="63"/>
      <c r="J104" s="22">
        <v>81.2</v>
      </c>
      <c r="K104" s="63"/>
      <c r="L104" s="23">
        <v>-4.5011250013999998E-2</v>
      </c>
      <c r="M104" s="23">
        <v>-2.1073554090000002E-2</v>
      </c>
      <c r="N104" s="23">
        <v>-3.4357899703000003E-2</v>
      </c>
      <c r="O104" s="23">
        <v>-9.5021352963000003E-2</v>
      </c>
      <c r="P104" s="49"/>
      <c r="Q104" s="21">
        <v>1.2193705724999998E-2</v>
      </c>
      <c r="R104" s="21">
        <v>0.11170160417</v>
      </c>
      <c r="S104" s="49"/>
      <c r="T104" s="52">
        <v>4992.643908</v>
      </c>
      <c r="U104" s="54">
        <v>1.201E-2</v>
      </c>
      <c r="V104" s="63"/>
      <c r="W104" s="52">
        <v>1530759.6640000001</v>
      </c>
      <c r="X104" s="52">
        <v>1850707.5726999999</v>
      </c>
      <c r="Y104" s="44">
        <v>0.82712130569972908</v>
      </c>
      <c r="Z104" s="63"/>
      <c r="AA104" s="45">
        <v>1.05</v>
      </c>
      <c r="AB104" s="23">
        <v>0.15517241379310345</v>
      </c>
      <c r="AC104" s="82" t="s">
        <v>139</v>
      </c>
      <c r="AD104" s="53">
        <v>45688</v>
      </c>
    </row>
    <row r="105" spans="1:30" s="5" customFormat="1" ht="15" customHeight="1" x14ac:dyDescent="0.3">
      <c r="A105" s="18"/>
      <c r="B105" s="20" t="s">
        <v>341</v>
      </c>
      <c r="C105" s="19" t="s">
        <v>381</v>
      </c>
      <c r="D105" s="19" t="s">
        <v>171</v>
      </c>
      <c r="E105" s="19" t="s">
        <v>223</v>
      </c>
      <c r="F105" s="19" t="s">
        <v>240</v>
      </c>
      <c r="G105" s="19" t="s">
        <v>384</v>
      </c>
      <c r="H105" s="21">
        <v>1.3050000000000001E-2</v>
      </c>
      <c r="I105" s="63"/>
      <c r="J105" s="22">
        <v>60.71</v>
      </c>
      <c r="K105" s="63"/>
      <c r="L105" s="23">
        <v>-7.7912189223E-2</v>
      </c>
      <c r="M105" s="23">
        <v>-0.14742533308</v>
      </c>
      <c r="N105" s="23">
        <v>-0.10091394205</v>
      </c>
      <c r="O105" s="23">
        <v>-0.18744530139999999</v>
      </c>
      <c r="P105" s="49"/>
      <c r="Q105" s="21">
        <v>1.421304608E-2</v>
      </c>
      <c r="R105" s="21">
        <v>0.11528510838</v>
      </c>
      <c r="S105" s="49"/>
      <c r="T105" s="52">
        <v>561.05402100000003</v>
      </c>
      <c r="U105" s="54">
        <v>2.2400000000000002E-3</v>
      </c>
      <c r="V105" s="63"/>
      <c r="W105" s="52">
        <v>281341.73560999997</v>
      </c>
      <c r="X105" s="52">
        <v>414633.83711999998</v>
      </c>
      <c r="Y105" s="44">
        <v>0.6785305742632296</v>
      </c>
      <c r="Z105" s="63"/>
      <c r="AA105" s="45">
        <v>0.95</v>
      </c>
      <c r="AB105" s="23">
        <v>0.18777796079723272</v>
      </c>
      <c r="AC105" s="82" t="s">
        <v>144</v>
      </c>
      <c r="AD105" s="53">
        <v>45688</v>
      </c>
    </row>
    <row r="106" spans="1:30" s="5" customFormat="1" ht="15" customHeight="1" x14ac:dyDescent="0.3">
      <c r="A106" s="18"/>
      <c r="B106" s="20" t="s">
        <v>90</v>
      </c>
      <c r="C106" s="19" t="s">
        <v>276</v>
      </c>
      <c r="D106" s="19" t="s">
        <v>171</v>
      </c>
      <c r="E106" s="19" t="s">
        <v>223</v>
      </c>
      <c r="F106" s="19" t="s">
        <v>198</v>
      </c>
      <c r="G106" s="19" t="s">
        <v>198</v>
      </c>
      <c r="H106" s="21">
        <v>7.4999999999999997E-3</v>
      </c>
      <c r="I106" s="63"/>
      <c r="J106" s="22" t="s">
        <v>0</v>
      </c>
      <c r="K106" s="63"/>
      <c r="L106" s="23" t="s">
        <v>460</v>
      </c>
      <c r="M106" s="23" t="s">
        <v>460</v>
      </c>
      <c r="N106" s="23" t="s">
        <v>460</v>
      </c>
      <c r="O106" s="23" t="s">
        <v>460</v>
      </c>
      <c r="P106" s="49"/>
      <c r="Q106" s="21">
        <v>0</v>
      </c>
      <c r="R106" s="21">
        <v>0.24438902742999999</v>
      </c>
      <c r="S106" s="49"/>
      <c r="T106" s="52">
        <v>7.6121031666999999</v>
      </c>
      <c r="U106" s="54" t="s">
        <v>460</v>
      </c>
      <c r="V106" s="63"/>
      <c r="W106" s="52">
        <v>0</v>
      </c>
      <c r="X106" s="52">
        <v>0</v>
      </c>
      <c r="Y106" s="44" t="s">
        <v>332</v>
      </c>
      <c r="Z106" s="63"/>
      <c r="AA106" s="45">
        <v>0</v>
      </c>
      <c r="AB106" s="23" t="e">
        <v>#VALUE!</v>
      </c>
      <c r="AC106" s="82" t="s">
        <v>148</v>
      </c>
      <c r="AD106" s="53">
        <v>45504</v>
      </c>
    </row>
    <row r="107" spans="1:30" s="5" customFormat="1" ht="15" customHeight="1" x14ac:dyDescent="0.3">
      <c r="A107" s="18"/>
      <c r="B107" s="20" t="s">
        <v>162</v>
      </c>
      <c r="C107" s="19" t="s">
        <v>311</v>
      </c>
      <c r="D107" s="19" t="s">
        <v>202</v>
      </c>
      <c r="E107" s="19" t="s">
        <v>257</v>
      </c>
      <c r="F107" s="19" t="s">
        <v>198</v>
      </c>
      <c r="G107" s="19" t="s">
        <v>198</v>
      </c>
      <c r="H107" s="21">
        <v>6.9999999999999993E-3</v>
      </c>
      <c r="I107" s="63"/>
      <c r="J107" s="22">
        <v>94.03</v>
      </c>
      <c r="K107" s="63"/>
      <c r="L107" s="23">
        <v>-6.0026080860000004E-2</v>
      </c>
      <c r="M107" s="23">
        <v>-0.15671993532</v>
      </c>
      <c r="N107" s="23">
        <v>-3.5422928669000001E-2</v>
      </c>
      <c r="O107" s="23">
        <v>-0.24877786757999998</v>
      </c>
      <c r="P107" s="49"/>
      <c r="Q107" s="21">
        <v>1.0281759763E-2</v>
      </c>
      <c r="R107" s="21">
        <v>0.14746729285000001</v>
      </c>
      <c r="S107" s="49"/>
      <c r="T107" s="52">
        <v>688.97639900000001</v>
      </c>
      <c r="U107" s="54" t="s">
        <v>460</v>
      </c>
      <c r="V107" s="63"/>
      <c r="W107" s="52">
        <v>221442.71866000001</v>
      </c>
      <c r="X107" s="52">
        <v>264731.25732999999</v>
      </c>
      <c r="Y107" s="44">
        <v>0.83648119566010004</v>
      </c>
      <c r="Z107" s="63"/>
      <c r="AA107" s="45">
        <v>1.04</v>
      </c>
      <c r="AB107" s="23">
        <v>0.1327235988514304</v>
      </c>
      <c r="AC107" s="82" t="s">
        <v>137</v>
      </c>
      <c r="AD107" s="53">
        <v>45688</v>
      </c>
    </row>
    <row r="108" spans="1:30" s="5" customFormat="1" ht="15" customHeight="1" x14ac:dyDescent="0.3">
      <c r="A108" s="18"/>
      <c r="B108" s="20" t="s">
        <v>355</v>
      </c>
      <c r="C108" s="19" t="s">
        <v>386</v>
      </c>
      <c r="D108" s="19" t="s">
        <v>171</v>
      </c>
      <c r="E108" s="19" t="s">
        <v>223</v>
      </c>
      <c r="F108" s="19" t="s">
        <v>193</v>
      </c>
      <c r="G108" s="19" t="s">
        <v>387</v>
      </c>
      <c r="H108" s="21">
        <v>0.01</v>
      </c>
      <c r="I108" s="63"/>
      <c r="J108" s="22">
        <v>8.1199999999999992</v>
      </c>
      <c r="K108" s="63"/>
      <c r="L108" s="23">
        <v>-5.8290859450000003E-2</v>
      </c>
      <c r="M108" s="23">
        <v>-3.4149363256000001E-2</v>
      </c>
      <c r="N108" s="23">
        <v>-5.9368329861999997E-2</v>
      </c>
      <c r="O108" s="23">
        <v>6.6505399644999994E-3</v>
      </c>
      <c r="P108" s="49"/>
      <c r="Q108" s="21">
        <v>1.1454753723E-2</v>
      </c>
      <c r="R108" s="21">
        <v>0.11551155115</v>
      </c>
      <c r="S108" s="49"/>
      <c r="T108" s="52">
        <v>7067.2376058</v>
      </c>
      <c r="U108" s="54">
        <v>1.303E-2</v>
      </c>
      <c r="V108" s="63"/>
      <c r="W108" s="52">
        <v>1641883.3662</v>
      </c>
      <c r="X108" s="52">
        <v>1753955.7494000001</v>
      </c>
      <c r="Y108" s="44">
        <v>0.93610307258986536</v>
      </c>
      <c r="Z108" s="63"/>
      <c r="AA108" s="45">
        <v>0.1</v>
      </c>
      <c r="AB108" s="23">
        <v>0.14778325123152714</v>
      </c>
      <c r="AC108" s="82" t="s">
        <v>143</v>
      </c>
      <c r="AD108" s="53">
        <v>45688</v>
      </c>
    </row>
    <row r="109" spans="1:30" s="5" customFormat="1" ht="15" customHeight="1" x14ac:dyDescent="0.3">
      <c r="A109" s="18"/>
      <c r="B109" s="20" t="s">
        <v>371</v>
      </c>
      <c r="C109" s="19" t="s">
        <v>385</v>
      </c>
      <c r="D109" s="19" t="s">
        <v>171</v>
      </c>
      <c r="E109" s="19" t="s">
        <v>223</v>
      </c>
      <c r="F109" s="19" t="s">
        <v>186</v>
      </c>
      <c r="G109" s="19" t="s">
        <v>383</v>
      </c>
      <c r="H109" s="21">
        <v>1.2500000000000001E-2</v>
      </c>
      <c r="I109" s="63"/>
      <c r="J109" s="22">
        <v>77</v>
      </c>
      <c r="K109" s="63"/>
      <c r="L109" s="23">
        <v>2.2678572687999998E-2</v>
      </c>
      <c r="M109" s="23">
        <v>3.6208087312999998E-3</v>
      </c>
      <c r="N109" s="23">
        <v>2.2811405338999998E-2</v>
      </c>
      <c r="O109" s="23">
        <v>1.6513095705000001E-2</v>
      </c>
      <c r="P109" s="49"/>
      <c r="Q109" s="21">
        <v>2.303964713E-2</v>
      </c>
      <c r="R109" s="21">
        <v>0.15002304478</v>
      </c>
      <c r="S109" s="49"/>
      <c r="T109" s="52">
        <v>1830.239624</v>
      </c>
      <c r="U109" s="54">
        <v>5.3600000000000002E-3</v>
      </c>
      <c r="V109" s="63"/>
      <c r="W109" s="52">
        <v>678207.14500000002</v>
      </c>
      <c r="X109" s="52">
        <v>757647.46759000001</v>
      </c>
      <c r="Y109" s="44">
        <v>0.89514869911372952</v>
      </c>
      <c r="Z109" s="63"/>
      <c r="AA109" s="45">
        <v>1.7740528289999999</v>
      </c>
      <c r="AB109" s="23">
        <v>0.2764757655584415</v>
      </c>
      <c r="AC109" s="82" t="s">
        <v>144</v>
      </c>
      <c r="AD109" s="53">
        <v>45672</v>
      </c>
    </row>
    <row r="110" spans="1:30" s="5" customFormat="1" ht="15" customHeight="1" x14ac:dyDescent="0.3">
      <c r="A110" s="18"/>
      <c r="B110" s="20" t="s">
        <v>372</v>
      </c>
      <c r="C110" s="19" t="s">
        <v>373</v>
      </c>
      <c r="D110" s="19" t="s">
        <v>171</v>
      </c>
      <c r="E110" s="19" t="s">
        <v>364</v>
      </c>
      <c r="F110" s="19" t="s">
        <v>187</v>
      </c>
      <c r="G110" s="19" t="s">
        <v>374</v>
      </c>
      <c r="H110" s="21">
        <v>1.24E-2</v>
      </c>
      <c r="I110" s="63"/>
      <c r="J110" s="22">
        <v>48.1</v>
      </c>
      <c r="K110" s="63"/>
      <c r="L110" s="23">
        <v>-2.0553739412000002E-2</v>
      </c>
      <c r="M110" s="23">
        <v>-1.1198167759999999E-2</v>
      </c>
      <c r="N110" s="23">
        <v>-2.5455872849999998E-2</v>
      </c>
      <c r="O110" s="23">
        <v>-6.2509316145999999E-2</v>
      </c>
      <c r="P110" s="49"/>
      <c r="Q110" s="21">
        <v>1.1716297787E-2</v>
      </c>
      <c r="R110" s="21">
        <v>0.12135194959999999</v>
      </c>
      <c r="S110" s="49"/>
      <c r="T110" s="52">
        <v>71.474492667000007</v>
      </c>
      <c r="U110" s="54" t="s">
        <v>460</v>
      </c>
      <c r="V110" s="63"/>
      <c r="W110" s="52">
        <v>80119.946460000006</v>
      </c>
      <c r="X110" s="52">
        <v>154155.16836000001</v>
      </c>
      <c r="Y110" s="44">
        <v>0.51973571377701167</v>
      </c>
      <c r="Z110" s="63"/>
      <c r="AA110" s="45">
        <v>0.58230000000000004</v>
      </c>
      <c r="AB110" s="23">
        <v>8.7999999999999995E-2</v>
      </c>
      <c r="AC110" s="82" t="s">
        <v>137</v>
      </c>
      <c r="AD110" s="53">
        <v>45665</v>
      </c>
    </row>
    <row r="111" spans="1:30" s="5" customFormat="1" ht="15" customHeight="1" x14ac:dyDescent="0.3">
      <c r="A111" s="18"/>
      <c r="B111" s="20" t="s">
        <v>338</v>
      </c>
      <c r="C111" s="19" t="s">
        <v>356</v>
      </c>
      <c r="D111" s="19" t="s">
        <v>171</v>
      </c>
      <c r="E111" s="19" t="s">
        <v>223</v>
      </c>
      <c r="F111" s="19" t="s">
        <v>187</v>
      </c>
      <c r="G111" s="19" t="s">
        <v>357</v>
      </c>
      <c r="H111" s="21">
        <v>1.1999999999999999E-2</v>
      </c>
      <c r="I111" s="63"/>
      <c r="J111" s="22">
        <v>22.03</v>
      </c>
      <c r="K111" s="63"/>
      <c r="L111" s="23">
        <v>0.23735538219999999</v>
      </c>
      <c r="M111" s="23">
        <v>-0.17151765444</v>
      </c>
      <c r="N111" s="23">
        <v>0.26467007055000003</v>
      </c>
      <c r="O111" s="23">
        <v>-0.30553219472999998</v>
      </c>
      <c r="P111" s="49"/>
      <c r="Q111" s="21">
        <v>3.7257019438E-2</v>
      </c>
      <c r="R111" s="21">
        <v>0.11989290495</v>
      </c>
      <c r="S111" s="49"/>
      <c r="T111" s="52">
        <v>1336.905538</v>
      </c>
      <c r="U111" s="54">
        <v>3.9900000000000005E-3</v>
      </c>
      <c r="V111" s="63"/>
      <c r="W111" s="52">
        <v>486514.98998000001</v>
      </c>
      <c r="X111" s="52">
        <v>2401874.4737999998</v>
      </c>
      <c r="Y111" s="44">
        <v>0.20255637639975657</v>
      </c>
      <c r="Z111" s="63"/>
      <c r="AA111" s="45">
        <v>0.69</v>
      </c>
      <c r="AB111" s="23">
        <v>0.37585111211983652</v>
      </c>
      <c r="AC111" s="82" t="s">
        <v>145</v>
      </c>
      <c r="AD111" s="53">
        <v>45665</v>
      </c>
    </row>
    <row r="112" spans="1:30" s="5" customFormat="1" ht="15" customHeight="1" x14ac:dyDescent="0.3">
      <c r="A112" s="18"/>
      <c r="B112" s="20" t="s">
        <v>375</v>
      </c>
      <c r="C112" s="19" t="s">
        <v>531</v>
      </c>
      <c r="D112" s="19" t="s">
        <v>171</v>
      </c>
      <c r="E112" s="19" t="s">
        <v>252</v>
      </c>
      <c r="F112" s="19" t="s">
        <v>187</v>
      </c>
      <c r="G112" s="19" t="s">
        <v>532</v>
      </c>
      <c r="H112" s="21">
        <v>1.2999999999999999E-3</v>
      </c>
      <c r="I112" s="83"/>
      <c r="J112" s="22">
        <v>28.7</v>
      </c>
      <c r="K112" s="83"/>
      <c r="L112" s="23">
        <v>7.3298429321000003E-2</v>
      </c>
      <c r="M112" s="23">
        <v>-0.1160923539</v>
      </c>
      <c r="N112" s="23">
        <v>0.10215053763</v>
      </c>
      <c r="O112" s="23">
        <v>-0.14860347601000001</v>
      </c>
      <c r="P112" s="84"/>
      <c r="Q112" s="21">
        <v>0</v>
      </c>
      <c r="R112" s="21">
        <v>0.10707942146</v>
      </c>
      <c r="S112" s="84"/>
      <c r="T112" s="52">
        <v>445.363606</v>
      </c>
      <c r="U112" s="54">
        <v>9.7000000000000005E-4</v>
      </c>
      <c r="V112" s="83"/>
      <c r="W112" s="52">
        <v>122514.76089999999</v>
      </c>
      <c r="X112" s="52">
        <v>302986.50235000002</v>
      </c>
      <c r="Y112" s="44">
        <v>0.40435715766135016</v>
      </c>
      <c r="Z112" s="83"/>
      <c r="AA112" s="45">
        <v>0</v>
      </c>
      <c r="AB112" s="23">
        <v>0</v>
      </c>
      <c r="AC112" s="82" t="s">
        <v>137</v>
      </c>
      <c r="AD112" s="53">
        <v>45603</v>
      </c>
    </row>
    <row r="113" spans="1:30" s="5" customFormat="1" ht="15" customHeight="1" x14ac:dyDescent="0.3">
      <c r="A113" s="18" t="s">
        <v>376</v>
      </c>
      <c r="B113" s="20" t="s">
        <v>376</v>
      </c>
      <c r="C113" s="19" t="s">
        <v>378</v>
      </c>
      <c r="D113" s="19" t="s">
        <v>171</v>
      </c>
      <c r="E113" s="19" t="s">
        <v>223</v>
      </c>
      <c r="F113" s="19" t="s">
        <v>186</v>
      </c>
      <c r="G113" s="19" t="s">
        <v>379</v>
      </c>
      <c r="H113" s="21">
        <v>0.01</v>
      </c>
      <c r="I113" s="63"/>
      <c r="J113" s="22">
        <v>87.75</v>
      </c>
      <c r="K113" s="63"/>
      <c r="L113" s="23">
        <v>-3.9477086573000003E-2</v>
      </c>
      <c r="M113" s="23">
        <v>-3.9053267932999999E-2</v>
      </c>
      <c r="N113" s="23">
        <v>-2.0807618571000001E-2</v>
      </c>
      <c r="O113" s="23">
        <v>7.7616271755999999E-3</v>
      </c>
      <c r="P113" s="49"/>
      <c r="Q113" s="21">
        <v>1.0291409381E-2</v>
      </c>
      <c r="R113" s="21">
        <v>0.11543938161</v>
      </c>
      <c r="S113" s="49"/>
      <c r="T113" s="52">
        <v>1164.1120498</v>
      </c>
      <c r="U113" s="54">
        <v>3.1900000000000001E-3</v>
      </c>
      <c r="V113" s="55"/>
      <c r="W113" s="52">
        <v>399755.47950000002</v>
      </c>
      <c r="X113" s="52">
        <v>418708.92258000001</v>
      </c>
      <c r="Y113" s="44">
        <v>0.95473360595419676</v>
      </c>
      <c r="Z113" s="63"/>
      <c r="AA113" s="45">
        <v>0.95</v>
      </c>
      <c r="AB113" s="23">
        <v>0.1299145299145299</v>
      </c>
      <c r="AC113" s="82" t="s">
        <v>144</v>
      </c>
      <c r="AD113" s="53">
        <v>45672</v>
      </c>
    </row>
    <row r="114" spans="1:30" s="34" customFormat="1" ht="15" customHeight="1" x14ac:dyDescent="0.45">
      <c r="A114" s="5"/>
      <c r="B114" s="74" t="s">
        <v>114</v>
      </c>
      <c r="C114" s="26"/>
      <c r="D114" s="26"/>
      <c r="E114" s="25"/>
      <c r="F114" s="25"/>
      <c r="G114" s="27"/>
      <c r="H114" s="27"/>
      <c r="I114" s="63"/>
      <c r="J114" s="28"/>
      <c r="K114" s="63"/>
      <c r="L114" s="28"/>
      <c r="M114" s="29"/>
      <c r="N114" s="29"/>
      <c r="O114" s="29"/>
      <c r="P114" s="63"/>
      <c r="Q114" s="30"/>
      <c r="R114" s="30"/>
      <c r="S114" s="63"/>
      <c r="T114" s="33"/>
      <c r="U114" s="33"/>
      <c r="V114" s="63"/>
      <c r="W114" s="33"/>
      <c r="X114" s="33"/>
      <c r="Y114" s="33"/>
      <c r="Z114" s="63"/>
      <c r="AA114" s="31"/>
      <c r="AB114" s="31"/>
      <c r="AC114" s="31"/>
      <c r="AD114" s="32"/>
    </row>
    <row r="115" spans="1:30" s="34" customFormat="1" ht="15" customHeight="1" x14ac:dyDescent="0.45">
      <c r="A115" s="5"/>
      <c r="B115" s="74" t="s">
        <v>115</v>
      </c>
      <c r="C115" s="26"/>
      <c r="D115" s="26"/>
      <c r="E115" s="25"/>
      <c r="F115" s="25"/>
      <c r="G115" s="27"/>
      <c r="H115" s="27"/>
      <c r="I115" s="63"/>
      <c r="J115" s="28"/>
      <c r="K115" s="63"/>
      <c r="L115" s="28"/>
      <c r="M115" s="29"/>
      <c r="N115" s="29"/>
      <c r="O115" s="29"/>
      <c r="P115" s="63"/>
      <c r="Q115" s="30"/>
      <c r="R115" s="30"/>
      <c r="S115" s="63"/>
      <c r="T115" s="33"/>
      <c r="U115" s="33"/>
      <c r="V115" s="63"/>
      <c r="W115" s="33"/>
      <c r="X115" s="33"/>
      <c r="Y115" s="33"/>
      <c r="Z115" s="63"/>
      <c r="AA115" s="31"/>
      <c r="AB115" s="31"/>
      <c r="AC115" s="31"/>
      <c r="AD115" s="32"/>
    </row>
    <row r="116" spans="1:30" s="34" customFormat="1" ht="15" customHeight="1" x14ac:dyDescent="0.45">
      <c r="A116" s="5"/>
      <c r="B116" s="74" t="s">
        <v>116</v>
      </c>
      <c r="C116" s="26"/>
      <c r="D116" s="26"/>
      <c r="E116" s="25"/>
      <c r="F116" s="25"/>
      <c r="G116" s="27"/>
      <c r="H116" s="27"/>
      <c r="I116" s="63"/>
      <c r="J116" s="28"/>
      <c r="K116" s="63"/>
      <c r="L116" s="28"/>
      <c r="M116" s="29"/>
      <c r="N116" s="29"/>
      <c r="O116" s="29"/>
      <c r="P116" s="63"/>
      <c r="Q116" s="30"/>
      <c r="R116" s="30"/>
      <c r="S116" s="63"/>
      <c r="T116" s="33"/>
      <c r="U116" s="33"/>
      <c r="V116" s="63"/>
      <c r="W116" s="33"/>
      <c r="X116" s="33"/>
      <c r="Y116" s="33"/>
      <c r="Z116" s="63"/>
      <c r="AA116" s="31"/>
      <c r="AB116" s="31"/>
      <c r="AC116" s="31"/>
      <c r="AD116" s="32"/>
    </row>
    <row r="117" spans="1:30" s="34" customFormat="1" ht="15" customHeight="1" x14ac:dyDescent="0.45">
      <c r="A117" s="5"/>
      <c r="B117" s="74" t="s">
        <v>117</v>
      </c>
      <c r="C117" s="26"/>
      <c r="D117" s="26"/>
      <c r="E117" s="25"/>
      <c r="F117" s="25"/>
      <c r="G117" s="25"/>
      <c r="H117" s="27"/>
      <c r="I117" s="63"/>
      <c r="J117" s="28"/>
      <c r="K117" s="63"/>
      <c r="L117" s="28"/>
      <c r="M117" s="29"/>
      <c r="N117" s="29"/>
      <c r="O117" s="29"/>
      <c r="P117" s="63"/>
      <c r="Q117" s="30"/>
      <c r="R117" s="30"/>
      <c r="S117" s="63"/>
      <c r="T117" s="33"/>
      <c r="U117" s="33"/>
      <c r="V117" s="63"/>
      <c r="W117" s="33"/>
      <c r="X117" s="33"/>
      <c r="Y117" s="33"/>
      <c r="Z117" s="63"/>
      <c r="AA117" s="31"/>
      <c r="AB117" s="31"/>
      <c r="AC117" s="31"/>
      <c r="AD117" s="32"/>
    </row>
    <row r="118" spans="1:30" s="5" customFormat="1" ht="16.5" customHeight="1" x14ac:dyDescent="0.45">
      <c r="B118" s="74" t="s">
        <v>118</v>
      </c>
      <c r="C118" s="26"/>
      <c r="D118" s="26"/>
      <c r="E118" s="25"/>
      <c r="F118" s="25"/>
      <c r="G118" s="25"/>
      <c r="H118" s="27"/>
      <c r="I118" s="63"/>
      <c r="J118" s="28"/>
      <c r="K118" s="63"/>
      <c r="L118" s="28"/>
      <c r="M118" s="29"/>
      <c r="N118" s="29"/>
      <c r="O118" s="29"/>
      <c r="P118" s="63"/>
      <c r="Q118" s="30"/>
      <c r="R118" s="30"/>
      <c r="S118" s="63"/>
      <c r="T118" s="33"/>
      <c r="U118" s="33"/>
      <c r="V118" s="63"/>
      <c r="W118" s="33"/>
      <c r="X118" s="33"/>
      <c r="Y118" s="33"/>
      <c r="Z118" s="63"/>
      <c r="AA118" s="31"/>
      <c r="AB118" s="31"/>
      <c r="AC118" s="31"/>
      <c r="AD118" s="32"/>
    </row>
    <row r="119" spans="1:30" s="5" customFormat="1" ht="16.5" customHeight="1" x14ac:dyDescent="0.45">
      <c r="B119" s="74" t="s">
        <v>119</v>
      </c>
      <c r="C119" s="26"/>
      <c r="D119" s="26"/>
      <c r="E119" s="25"/>
      <c r="F119" s="25"/>
      <c r="G119" s="25"/>
      <c r="H119" s="27"/>
      <c r="I119" s="63"/>
      <c r="J119" s="28"/>
      <c r="K119" s="63"/>
      <c r="L119" s="28"/>
      <c r="M119" s="29"/>
      <c r="N119" s="29"/>
      <c r="O119" s="29"/>
      <c r="P119" s="63"/>
      <c r="Q119" s="30"/>
      <c r="R119" s="30"/>
      <c r="S119" s="63"/>
      <c r="T119" s="33"/>
      <c r="U119" s="33"/>
      <c r="V119" s="63"/>
      <c r="W119" s="33"/>
      <c r="X119" s="33"/>
      <c r="Y119" s="33"/>
      <c r="Z119" s="63"/>
      <c r="AA119" s="31"/>
      <c r="AB119" s="31"/>
      <c r="AC119" s="31"/>
      <c r="AD119" s="32"/>
    </row>
    <row r="120" spans="1:30" s="5" customFormat="1" ht="16.5" customHeight="1" x14ac:dyDescent="0.45">
      <c r="B120" s="74" t="s">
        <v>120</v>
      </c>
      <c r="C120" s="26"/>
      <c r="D120" s="26"/>
      <c r="E120" s="25"/>
      <c r="F120" s="25"/>
      <c r="G120" s="25"/>
      <c r="H120" s="27"/>
      <c r="I120" s="63"/>
      <c r="J120" s="28"/>
      <c r="K120" s="63"/>
      <c r="L120" s="28"/>
      <c r="M120" s="35"/>
      <c r="N120" s="35"/>
      <c r="O120" s="35"/>
      <c r="P120" s="63"/>
      <c r="Q120" s="36"/>
      <c r="R120" s="36"/>
      <c r="S120" s="63"/>
      <c r="T120" s="33"/>
      <c r="U120" s="33"/>
      <c r="V120" s="63"/>
      <c r="W120" s="33"/>
      <c r="X120" s="33"/>
      <c r="Y120" s="33"/>
      <c r="Z120" s="63"/>
      <c r="AA120" s="37"/>
      <c r="AB120" s="37"/>
      <c r="AC120" s="37"/>
      <c r="AD120" s="32"/>
    </row>
    <row r="121" spans="1:30" s="5" customFormat="1" ht="16.5" customHeight="1" x14ac:dyDescent="0.45">
      <c r="B121" s="74" t="s">
        <v>121</v>
      </c>
      <c r="C121" s="26"/>
      <c r="D121" s="26"/>
      <c r="E121" s="25"/>
      <c r="F121" s="25"/>
      <c r="G121" s="25"/>
      <c r="H121" s="27"/>
      <c r="I121" s="63"/>
      <c r="J121" s="28"/>
      <c r="K121" s="63"/>
      <c r="L121" s="28"/>
      <c r="M121" s="29"/>
      <c r="N121" s="29"/>
      <c r="O121" s="29"/>
      <c r="P121" s="63"/>
      <c r="Q121" s="30"/>
      <c r="R121" s="30"/>
      <c r="S121" s="63"/>
      <c r="T121" s="33"/>
      <c r="U121" s="33"/>
      <c r="V121" s="63"/>
      <c r="W121" s="33"/>
      <c r="X121" s="33"/>
      <c r="Y121" s="33"/>
      <c r="Z121" s="63"/>
      <c r="AA121" s="31"/>
      <c r="AB121" s="31"/>
      <c r="AC121" s="31"/>
      <c r="AD121" s="32"/>
    </row>
    <row r="122" spans="1:30" x14ac:dyDescent="0.3">
      <c r="B122" s="74" t="s">
        <v>122</v>
      </c>
      <c r="C122" s="38"/>
      <c r="D122" s="38"/>
      <c r="E122" s="24"/>
      <c r="F122" s="24"/>
      <c r="G122" s="24"/>
      <c r="H122" s="24"/>
      <c r="J122" s="24"/>
      <c r="L122" s="24"/>
      <c r="M122" s="24"/>
      <c r="N122" s="24"/>
      <c r="O122" s="24"/>
      <c r="Q122" s="24"/>
      <c r="R122" s="24"/>
      <c r="T122" s="24"/>
      <c r="U122" s="24"/>
      <c r="W122" s="24"/>
      <c r="X122" s="24"/>
      <c r="Y122" s="24"/>
      <c r="AA122" s="24"/>
      <c r="AB122" s="24"/>
      <c r="AC122" s="24"/>
      <c r="AD122" s="24"/>
    </row>
    <row r="123" spans="1:30" x14ac:dyDescent="0.3">
      <c r="B123" s="74" t="s">
        <v>123</v>
      </c>
      <c r="C123" s="38"/>
      <c r="D123" s="38"/>
      <c r="E123" s="24"/>
      <c r="F123" s="24"/>
      <c r="G123" s="24"/>
      <c r="H123" s="24"/>
      <c r="J123" s="24"/>
      <c r="L123" s="24"/>
      <c r="M123" s="24"/>
      <c r="N123" s="24"/>
      <c r="O123" s="24"/>
      <c r="Q123" s="24"/>
      <c r="R123" s="24"/>
      <c r="T123" s="24"/>
      <c r="U123" s="24"/>
      <c r="W123" s="24"/>
      <c r="X123" s="24"/>
      <c r="Y123" s="24"/>
      <c r="AA123" s="24"/>
      <c r="AB123" s="24"/>
      <c r="AC123" s="24"/>
      <c r="AD123" s="24"/>
    </row>
    <row r="124" spans="1:30" x14ac:dyDescent="0.3">
      <c r="B124" s="74" t="s">
        <v>124</v>
      </c>
      <c r="C124" s="38"/>
      <c r="D124" s="38"/>
      <c r="E124" s="24"/>
      <c r="F124" s="24"/>
      <c r="G124" s="24"/>
      <c r="H124" s="24"/>
      <c r="J124" s="24"/>
      <c r="L124" s="24"/>
      <c r="M124" s="24"/>
      <c r="N124" s="24"/>
      <c r="O124" s="24"/>
      <c r="Q124" s="24"/>
      <c r="R124" s="24"/>
      <c r="T124" s="24"/>
      <c r="U124" s="24"/>
      <c r="W124" s="24"/>
      <c r="X124" s="24"/>
      <c r="Y124" s="24"/>
      <c r="AA124" s="24"/>
      <c r="AB124" s="24"/>
      <c r="AC124" s="24"/>
      <c r="AD124" s="24"/>
    </row>
    <row r="125" spans="1:30" x14ac:dyDescent="0.3">
      <c r="B125" s="74" t="s">
        <v>125</v>
      </c>
      <c r="C125" s="38"/>
      <c r="D125" s="38"/>
      <c r="E125" s="24"/>
      <c r="F125" s="24"/>
      <c r="G125" s="24"/>
      <c r="H125" s="24"/>
      <c r="J125" s="24"/>
      <c r="L125" s="24"/>
      <c r="M125" s="24"/>
      <c r="N125" s="24"/>
      <c r="O125" s="24"/>
      <c r="Q125" s="24"/>
      <c r="R125" s="24"/>
      <c r="T125" s="24"/>
      <c r="U125" s="24"/>
      <c r="W125" s="24"/>
      <c r="X125" s="24"/>
      <c r="Y125" s="24"/>
      <c r="AA125" s="24"/>
      <c r="AB125" s="24"/>
      <c r="AC125" s="24"/>
      <c r="AD125" s="24"/>
    </row>
    <row r="126" spans="1:30" x14ac:dyDescent="0.3">
      <c r="B126" s="74" t="s">
        <v>362</v>
      </c>
      <c r="C126" s="38"/>
      <c r="D126" s="38"/>
      <c r="E126" s="24"/>
      <c r="F126" s="24"/>
      <c r="G126" s="24"/>
      <c r="H126" s="24"/>
      <c r="J126" s="24"/>
      <c r="L126" s="24"/>
      <c r="M126" s="24"/>
      <c r="N126" s="24"/>
      <c r="O126" s="24"/>
      <c r="Q126" s="24"/>
      <c r="R126" s="24"/>
      <c r="T126" s="24"/>
      <c r="U126" s="24"/>
      <c r="W126" s="24"/>
      <c r="X126" s="24"/>
      <c r="Y126" s="24"/>
      <c r="AA126" s="24"/>
      <c r="AB126" s="24"/>
      <c r="AC126" s="24"/>
      <c r="AD126" s="24"/>
    </row>
    <row r="127" spans="1:30" x14ac:dyDescent="0.3">
      <c r="B127" s="46"/>
      <c r="C127" s="38"/>
      <c r="D127" s="38"/>
      <c r="E127" s="24"/>
      <c r="F127" s="24"/>
      <c r="G127" s="24"/>
      <c r="H127" s="24"/>
      <c r="J127" s="24"/>
      <c r="L127" s="24"/>
      <c r="M127" s="24"/>
      <c r="N127" s="24"/>
      <c r="O127" s="24"/>
      <c r="Q127" s="24"/>
      <c r="R127" s="24"/>
      <c r="T127" s="24"/>
      <c r="U127" s="24"/>
      <c r="W127" s="24"/>
      <c r="X127" s="24"/>
      <c r="Y127" s="24"/>
      <c r="AA127" s="24"/>
      <c r="AB127" s="24"/>
      <c r="AC127" s="24"/>
      <c r="AD127" s="24"/>
    </row>
    <row r="128" spans="1:30" x14ac:dyDescent="0.3">
      <c r="B128" s="47" t="s">
        <v>126</v>
      </c>
      <c r="C128" s="38"/>
      <c r="D128" s="38"/>
      <c r="E128" s="24"/>
      <c r="F128" s="24"/>
      <c r="G128" s="24"/>
      <c r="H128" s="24"/>
      <c r="J128" s="24"/>
      <c r="L128" s="24"/>
      <c r="M128" s="24"/>
      <c r="N128" s="24"/>
      <c r="O128" s="24"/>
      <c r="Q128" s="24"/>
      <c r="R128" s="24"/>
      <c r="T128" s="24"/>
      <c r="U128" s="24"/>
      <c r="W128" s="24"/>
      <c r="X128" s="24"/>
      <c r="Y128" s="24"/>
      <c r="AA128" s="24"/>
      <c r="AB128" s="24"/>
      <c r="AC128" s="24"/>
      <c r="AD128" s="24"/>
    </row>
    <row r="129" spans="2:30" x14ac:dyDescent="0.3">
      <c r="B129" s="47" t="s">
        <v>327</v>
      </c>
      <c r="C129" s="38"/>
      <c r="D129" s="38"/>
      <c r="E129" s="24"/>
      <c r="F129" s="24"/>
      <c r="G129" s="24"/>
      <c r="H129" s="24"/>
      <c r="J129" s="24"/>
      <c r="L129" s="24"/>
      <c r="M129" s="24"/>
      <c r="N129" s="24"/>
      <c r="O129" s="24"/>
      <c r="Q129" s="24"/>
      <c r="R129" s="24"/>
      <c r="T129" s="24"/>
      <c r="U129" s="24"/>
      <c r="W129" s="24"/>
      <c r="X129" s="24"/>
      <c r="Y129" s="24"/>
      <c r="AA129" s="24"/>
      <c r="AB129" s="24"/>
      <c r="AC129" s="24"/>
      <c r="AD129" s="24"/>
    </row>
    <row r="130" spans="2:30" x14ac:dyDescent="0.3"/>
    <row r="131" spans="2:30" x14ac:dyDescent="0.3"/>
    <row r="132" spans="2:30" x14ac:dyDescent="0.3"/>
    <row r="133" spans="2:30" x14ac:dyDescent="0.3"/>
    <row r="134" spans="2:30" x14ac:dyDescent="0.3"/>
    <row r="135" spans="2:30" x14ac:dyDescent="0.3"/>
    <row r="136" spans="2:30" x14ac:dyDescent="0.3"/>
    <row r="137" spans="2:30" x14ac:dyDescent="0.3"/>
    <row r="138" spans="2:30" x14ac:dyDescent="0.3"/>
    <row r="139" spans="2:30" x14ac:dyDescent="0.3"/>
    <row r="140" spans="2:30" x14ac:dyDescent="0.3"/>
    <row r="141" spans="2:30" x14ac:dyDescent="0.3"/>
    <row r="142" spans="2:30" x14ac:dyDescent="0.3"/>
    <row r="143" spans="2:30" x14ac:dyDescent="0.3"/>
    <row r="144" spans="2:30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ht="14.55" hidden="1" customHeight="1" x14ac:dyDescent="0.3"/>
    <row r="955" ht="14.55" hidden="1" customHeight="1" x14ac:dyDescent="0.3"/>
    <row r="956" ht="14.55" hidden="1" customHeight="1" x14ac:dyDescent="0.3"/>
    <row r="957" ht="14.55" hidden="1" customHeight="1" x14ac:dyDescent="0.3"/>
    <row r="958" ht="14.55" hidden="1" customHeight="1" x14ac:dyDescent="0.3"/>
    <row r="959" ht="14.55" hidden="1" customHeight="1" x14ac:dyDescent="0.3"/>
    <row r="960" ht="14.55" hidden="1" customHeight="1" x14ac:dyDescent="0.3"/>
    <row r="961" ht="14.55" hidden="1" customHeight="1" x14ac:dyDescent="0.3"/>
    <row r="962" ht="14.55" hidden="1" customHeight="1" x14ac:dyDescent="0.3"/>
    <row r="963" ht="14.55" hidden="1" customHeight="1" x14ac:dyDescent="0.3"/>
    <row r="964" ht="14.55" hidden="1" customHeight="1" x14ac:dyDescent="0.3"/>
    <row r="965" ht="14.55" hidden="1" customHeight="1" x14ac:dyDescent="0.3"/>
    <row r="966" ht="14.55" hidden="1" customHeight="1" x14ac:dyDescent="0.3"/>
    <row r="967" ht="14.55" hidden="1" customHeight="1" x14ac:dyDescent="0.3"/>
    <row r="968" ht="14.55" hidden="1" customHeight="1" x14ac:dyDescent="0.3"/>
    <row r="969" ht="14.55" hidden="1" customHeight="1" x14ac:dyDescent="0.3"/>
    <row r="970" ht="14.55" hidden="1" customHeight="1" x14ac:dyDescent="0.3"/>
    <row r="971" ht="14.55" hidden="1" customHeight="1" x14ac:dyDescent="0.3"/>
    <row r="972" ht="14.55" hidden="1" customHeight="1" x14ac:dyDescent="0.3"/>
    <row r="973" ht="14.55" hidden="1" customHeight="1" x14ac:dyDescent="0.3"/>
    <row r="974" ht="14.55" hidden="1" customHeight="1" x14ac:dyDescent="0.3"/>
    <row r="975" ht="14.55" hidden="1" customHeight="1" x14ac:dyDescent="0.3"/>
    <row r="976" ht="14.55" hidden="1" customHeight="1" x14ac:dyDescent="0.3"/>
    <row r="977" ht="14.55" hidden="1" customHeight="1" x14ac:dyDescent="0.3"/>
    <row r="978" ht="14.55" hidden="1" customHeight="1" x14ac:dyDescent="0.3"/>
    <row r="979" ht="14.55" hidden="1" customHeight="1" x14ac:dyDescent="0.3"/>
    <row r="980" ht="14.55" hidden="1" customHeight="1" x14ac:dyDescent="0.3"/>
    <row r="981" ht="14.55" hidden="1" customHeight="1" x14ac:dyDescent="0.3"/>
    <row r="982" ht="14.55" hidden="1" customHeight="1" x14ac:dyDescent="0.3"/>
    <row r="983" ht="14.55" hidden="1" customHeight="1" x14ac:dyDescent="0.3"/>
    <row r="984" ht="14.55" hidden="1" customHeight="1" x14ac:dyDescent="0.3"/>
    <row r="985" ht="14.55" hidden="1" customHeight="1" x14ac:dyDescent="0.3"/>
    <row r="986" ht="14.55" hidden="1" customHeight="1" x14ac:dyDescent="0.3"/>
    <row r="987" ht="14.55" hidden="1" customHeight="1" x14ac:dyDescent="0.3"/>
    <row r="988" ht="14.55" hidden="1" customHeight="1" x14ac:dyDescent="0.3"/>
    <row r="989" ht="14.55" hidden="1" customHeight="1" x14ac:dyDescent="0.3"/>
    <row r="990" ht="14.55" hidden="1" customHeight="1" x14ac:dyDescent="0.3"/>
    <row r="991" ht="14.55" hidden="1" customHeight="1" x14ac:dyDescent="0.3"/>
    <row r="992" ht="14.55" hidden="1" customHeight="1" x14ac:dyDescent="0.3"/>
    <row r="993" ht="14.55" hidden="1" customHeight="1" x14ac:dyDescent="0.3"/>
    <row r="994" ht="14.55" hidden="1" customHeight="1" x14ac:dyDescent="0.3"/>
    <row r="995" ht="14.55" hidden="1" customHeight="1" x14ac:dyDescent="0.3"/>
    <row r="996" ht="14.55" hidden="1" customHeight="1" x14ac:dyDescent="0.3"/>
    <row r="997" ht="14.55" hidden="1" customHeight="1" x14ac:dyDescent="0.3"/>
    <row r="998" ht="14.55" hidden="1" customHeight="1" x14ac:dyDescent="0.3"/>
    <row r="999" ht="14.55" hidden="1" customHeight="1" x14ac:dyDescent="0.3"/>
    <row r="1000" ht="14.55" hidden="1" customHeight="1" x14ac:dyDescent="0.3"/>
    <row r="1001" ht="14.55" hidden="1" customHeight="1" x14ac:dyDescent="0.3"/>
    <row r="1002" ht="14.55" hidden="1" customHeight="1" x14ac:dyDescent="0.3"/>
    <row r="1003" ht="14.55" hidden="1" customHeight="1" x14ac:dyDescent="0.3"/>
    <row r="1004" ht="14.55" hidden="1" customHeight="1" x14ac:dyDescent="0.3"/>
    <row r="1005" ht="14.55" hidden="1" customHeight="1" x14ac:dyDescent="0.3"/>
    <row r="1006" ht="14.55" hidden="1" customHeight="1" x14ac:dyDescent="0.3"/>
    <row r="1007" ht="14.55" hidden="1" customHeight="1" x14ac:dyDescent="0.3"/>
    <row r="1008" ht="14.55" hidden="1" customHeight="1" x14ac:dyDescent="0.3"/>
    <row r="1009" ht="14.55" hidden="1" customHeight="1" x14ac:dyDescent="0.3"/>
    <row r="1010" ht="14.55" hidden="1" customHeight="1" x14ac:dyDescent="0.3"/>
    <row r="1011" ht="14.55" hidden="1" customHeight="1" x14ac:dyDescent="0.3"/>
    <row r="1012" ht="14.55" hidden="1" customHeight="1" x14ac:dyDescent="0.3"/>
    <row r="1013" ht="14.55" hidden="1" customHeight="1" x14ac:dyDescent="0.3"/>
    <row r="1014" ht="14.55" hidden="1" customHeight="1" x14ac:dyDescent="0.3"/>
    <row r="1015" ht="14.55" hidden="1" customHeight="1" x14ac:dyDescent="0.3"/>
    <row r="1016" x14ac:dyDescent="0.3"/>
    <row r="1017" x14ac:dyDescent="0.3"/>
    <row r="1018" ht="14.55" hidden="1" customHeight="1" x14ac:dyDescent="0.3"/>
    <row r="1019" ht="14.55" hidden="1" customHeight="1" x14ac:dyDescent="0.3"/>
    <row r="1020" ht="14.55" hidden="1" customHeight="1" x14ac:dyDescent="0.3"/>
    <row r="1021" ht="14.55" hidden="1" customHeight="1" x14ac:dyDescent="0.3"/>
    <row r="1022" ht="14.55" hidden="1" customHeight="1" x14ac:dyDescent="0.3"/>
    <row r="1023" ht="14.55" hidden="1" customHeight="1" x14ac:dyDescent="0.3"/>
    <row r="1024" ht="14.55" hidden="1" customHeight="1" x14ac:dyDescent="0.3"/>
    <row r="1025" ht="14.55" hidden="1" customHeight="1" x14ac:dyDescent="0.3"/>
    <row r="1026" ht="14.55" hidden="1" customHeight="1" x14ac:dyDescent="0.3"/>
    <row r="1027" ht="14.55" hidden="1" customHeight="1" x14ac:dyDescent="0.3"/>
    <row r="1028" ht="14.55" hidden="1" customHeight="1" x14ac:dyDescent="0.3"/>
    <row r="1029" ht="14.55" hidden="1" customHeight="1" x14ac:dyDescent="0.3"/>
    <row r="1030" ht="14.55" hidden="1" customHeight="1" x14ac:dyDescent="0.3"/>
    <row r="1031" ht="14.55" hidden="1" customHeight="1" x14ac:dyDescent="0.3"/>
    <row r="1032" ht="14.55" hidden="1" customHeight="1" x14ac:dyDescent="0.3"/>
    <row r="1033" ht="14.55" hidden="1" customHeight="1" x14ac:dyDescent="0.3"/>
    <row r="1034" ht="14.55" hidden="1" customHeight="1" x14ac:dyDescent="0.3"/>
    <row r="1035" ht="14.55" hidden="1" customHeight="1" x14ac:dyDescent="0.3"/>
    <row r="1036" ht="14.55" hidden="1" customHeight="1" x14ac:dyDescent="0.3"/>
    <row r="1037" ht="14.55" hidden="1" customHeight="1" x14ac:dyDescent="0.3"/>
    <row r="1038" ht="14.55" hidden="1" customHeight="1" x14ac:dyDescent="0.3"/>
    <row r="1039" ht="14.55" hidden="1" customHeight="1" x14ac:dyDescent="0.3"/>
    <row r="1040" ht="14.55" hidden="1" customHeight="1" x14ac:dyDescent="0.3"/>
    <row r="1041" ht="14.55" hidden="1" customHeight="1" x14ac:dyDescent="0.3"/>
    <row r="1042" ht="14.55" hidden="1" customHeight="1" x14ac:dyDescent="0.3"/>
    <row r="1043" ht="14.55" hidden="1" customHeight="1" x14ac:dyDescent="0.3"/>
    <row r="1044" ht="14.55" hidden="1" customHeight="1" x14ac:dyDescent="0.3"/>
    <row r="1045" ht="14.55" hidden="1" customHeight="1" x14ac:dyDescent="0.3"/>
    <row r="1046" ht="14.55" hidden="1" customHeight="1" x14ac:dyDescent="0.3"/>
    <row r="1047" ht="14.55" hidden="1" customHeight="1" x14ac:dyDescent="0.3"/>
    <row r="1048" ht="14.55" hidden="1" customHeight="1" x14ac:dyDescent="0.3"/>
    <row r="1049" ht="14.55" hidden="1" customHeight="1" x14ac:dyDescent="0.3"/>
    <row r="1050" ht="14.55" hidden="1" customHeight="1" x14ac:dyDescent="0.3"/>
    <row r="1051" ht="14.55" hidden="1" customHeight="1" x14ac:dyDescent="0.3"/>
    <row r="1052" ht="14.55" hidden="1" customHeight="1" x14ac:dyDescent="0.3"/>
    <row r="1053" ht="14.55" hidden="1" customHeight="1" x14ac:dyDescent="0.3"/>
    <row r="1054" ht="14.55" hidden="1" customHeight="1" x14ac:dyDescent="0.3"/>
    <row r="1055" ht="14.55" hidden="1" customHeight="1" x14ac:dyDescent="0.3"/>
    <row r="1056" ht="14.55" hidden="1" customHeight="1" x14ac:dyDescent="0.3"/>
    <row r="1057" ht="14.55" hidden="1" customHeight="1" x14ac:dyDescent="0.3"/>
    <row r="1058" ht="14.55" hidden="1" customHeight="1" x14ac:dyDescent="0.3"/>
    <row r="1059" ht="14.55" hidden="1" customHeight="1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</sheetData>
  <autoFilter ref="A6:AD126" xr:uid="{E7805E77-BF6B-4547-BF14-82013CA43388}"/>
  <mergeCells count="6">
    <mergeCell ref="AA2:AD2"/>
    <mergeCell ref="C2:H2"/>
    <mergeCell ref="L2:O2"/>
    <mergeCell ref="Q2:R2"/>
    <mergeCell ref="T2:U2"/>
    <mergeCell ref="W2:Y2"/>
  </mergeCells>
  <phoneticPr fontId="13" type="noConversion"/>
  <conditionalFormatting sqref="B5">
    <cfRule type="cellIs" dxfId="39" priority="1" operator="equal">
      <formula>1</formula>
    </cfRule>
    <cfRule type="cellIs" dxfId="38" priority="2" operator="equal">
      <formula>5</formula>
    </cfRule>
    <cfRule type="cellIs" dxfId="37" priority="3" operator="equal">
      <formula>4</formula>
    </cfRule>
    <cfRule type="cellIs" dxfId="36" priority="4" operator="equal">
      <formula>3</formula>
    </cfRule>
    <cfRule type="cellIs" dxfId="35" priority="5" operator="equal">
      <formula>2</formula>
    </cfRule>
  </conditionalFormatting>
  <conditionalFormatting sqref="C2 C4:D5 C114:D1048576">
    <cfRule type="cellIs" dxfId="34" priority="17" operator="equal">
      <formula>1</formula>
    </cfRule>
    <cfRule type="cellIs" dxfId="33" priority="18" operator="equal">
      <formula>5</formula>
    </cfRule>
    <cfRule type="cellIs" dxfId="32" priority="19" operator="equal">
      <formula>4</formula>
    </cfRule>
    <cfRule type="cellIs" dxfId="31" priority="20" operator="equal">
      <formula>3</formula>
    </cfRule>
    <cfRule type="cellIs" dxfId="30" priority="21" operator="equal">
      <formula>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3C49-6C19-4045-BBD1-BE3108F1D6F9}">
  <dimension ref="A2:AD29"/>
  <sheetViews>
    <sheetView showGridLines="0" zoomScale="110" zoomScaleNormal="110" workbookViewId="0">
      <selection activeCell="A2" sqref="A2"/>
    </sheetView>
  </sheetViews>
  <sheetFormatPr defaultColWidth="0" defaultRowHeight="14.4" x14ac:dyDescent="0.3"/>
  <cols>
    <col min="1" max="1" width="14" style="63" customWidth="1"/>
    <col min="2" max="2" width="47.77734375" style="1" customWidth="1"/>
    <col min="3" max="3" width="17.21875" style="1" customWidth="1"/>
    <col min="4" max="4" width="17.21875" style="63" customWidth="1"/>
    <col min="5" max="5" width="25.77734375" style="63" customWidth="1"/>
    <col min="6" max="6" width="26.21875" style="63" customWidth="1"/>
    <col min="7" max="7" width="19.44140625" style="63" customWidth="1"/>
    <col min="8" max="8" width="1.21875" style="63" customWidth="1"/>
    <col min="9" max="9" width="14.44140625" customWidth="1"/>
    <col min="10" max="10" width="1.21875" customWidth="1"/>
    <col min="11" max="11" width="15.5546875" customWidth="1"/>
    <col min="12" max="14" width="14.21875" customWidth="1"/>
    <col min="15" max="15" width="1.21875" customWidth="1"/>
    <col min="16" max="17" width="14.21875" customWidth="1"/>
    <col min="18" max="18" width="1" customWidth="1"/>
    <col min="19" max="20" width="14.21875" customWidth="1"/>
    <col min="21" max="21" width="1" customWidth="1"/>
    <col min="22" max="24" width="9.21875" customWidth="1"/>
    <col min="25" max="25" width="1.5546875" customWidth="1"/>
    <col min="26" max="27" width="9.21875" customWidth="1"/>
    <col min="28" max="28" width="10.21875" customWidth="1"/>
    <col min="29" max="29" width="10.5546875" bestFit="1" customWidth="1"/>
    <col min="30" max="30" width="1.5546875" customWidth="1"/>
    <col min="31" max="16384" width="9.21875" hidden="1"/>
  </cols>
  <sheetData>
    <row r="2" spans="1:29" ht="36" x14ac:dyDescent="0.3">
      <c r="A2" s="75" t="s">
        <v>426</v>
      </c>
      <c r="B2" s="89" t="s">
        <v>95</v>
      </c>
      <c r="C2" s="89"/>
      <c r="D2" s="89"/>
      <c r="E2" s="89"/>
      <c r="F2" s="89"/>
      <c r="G2" s="89"/>
      <c r="I2" s="62" t="s">
        <v>96</v>
      </c>
      <c r="J2" s="63"/>
      <c r="K2" s="87" t="s">
        <v>48</v>
      </c>
      <c r="L2" s="87"/>
      <c r="M2" s="87"/>
      <c r="N2" s="87"/>
      <c r="O2" s="63"/>
      <c r="P2" s="86" t="s">
        <v>101</v>
      </c>
      <c r="Q2" s="86"/>
      <c r="R2" s="63"/>
      <c r="S2" s="88" t="s">
        <v>103</v>
      </c>
      <c r="T2" s="88"/>
      <c r="U2" s="63"/>
      <c r="V2" s="88" t="s">
        <v>325</v>
      </c>
      <c r="W2" s="88"/>
      <c r="X2" s="88"/>
      <c r="Y2" s="63"/>
      <c r="Z2" s="85" t="s">
        <v>108</v>
      </c>
      <c r="AA2" s="85"/>
      <c r="AB2" s="85"/>
      <c r="AC2" s="85"/>
    </row>
    <row r="3" spans="1:29" ht="14.25" customHeight="1" x14ac:dyDescent="0.3">
      <c r="A3" s="64"/>
      <c r="B3" s="65"/>
      <c r="C3" s="65"/>
      <c r="D3" s="65"/>
      <c r="E3" s="65"/>
      <c r="F3" s="65"/>
      <c r="G3" s="65"/>
      <c r="I3" s="62"/>
      <c r="J3" s="63"/>
      <c r="K3" s="62"/>
      <c r="L3" s="62"/>
      <c r="M3" s="62"/>
      <c r="N3" s="62"/>
      <c r="O3" s="63"/>
      <c r="P3" s="61"/>
      <c r="Q3" s="61"/>
      <c r="R3" s="63"/>
      <c r="S3" s="59"/>
      <c r="T3" s="59"/>
      <c r="U3" s="63"/>
      <c r="V3" s="59"/>
      <c r="W3" s="59"/>
      <c r="X3" s="59"/>
      <c r="Y3" s="63"/>
      <c r="Z3" s="60"/>
      <c r="AA3" s="60"/>
      <c r="AB3" s="60"/>
      <c r="AC3" s="60"/>
    </row>
    <row r="4" spans="1:29" ht="16.2" x14ac:dyDescent="0.45">
      <c r="A4" s="66">
        <v>45695</v>
      </c>
      <c r="B4" s="6"/>
      <c r="C4" s="6"/>
      <c r="D4" s="7"/>
      <c r="E4" s="7"/>
      <c r="F4" s="7"/>
      <c r="G4" s="67"/>
      <c r="I4" s="9"/>
      <c r="J4" s="63"/>
      <c r="K4" s="57" t="s">
        <v>102</v>
      </c>
      <c r="L4" s="57"/>
      <c r="M4" s="57"/>
      <c r="N4" s="57"/>
      <c r="O4" s="63"/>
      <c r="P4" s="57" t="s">
        <v>102</v>
      </c>
      <c r="Q4" s="57"/>
      <c r="R4" s="63"/>
      <c r="S4" s="10" t="s">
        <v>112</v>
      </c>
      <c r="T4" s="10" t="s">
        <v>106</v>
      </c>
      <c r="U4" s="63"/>
      <c r="V4" s="10" t="s">
        <v>112</v>
      </c>
      <c r="W4" s="10" t="s">
        <v>112</v>
      </c>
      <c r="X4" s="10" t="s">
        <v>106</v>
      </c>
      <c r="Y4" s="63"/>
      <c r="Z4" s="50" t="s">
        <v>105</v>
      </c>
      <c r="AA4" s="50" t="s">
        <v>106</v>
      </c>
      <c r="AB4" s="50" t="s">
        <v>135</v>
      </c>
      <c r="AC4" s="50" t="s">
        <v>111</v>
      </c>
    </row>
    <row r="5" spans="1:29" ht="41.4" x14ac:dyDescent="0.3">
      <c r="A5" s="68" t="s">
        <v>49</v>
      </c>
      <c r="B5" s="68" t="s">
        <v>3</v>
      </c>
      <c r="C5" s="68" t="s">
        <v>127</v>
      </c>
      <c r="D5" s="68" t="s">
        <v>50</v>
      </c>
      <c r="E5" s="68" t="s">
        <v>136</v>
      </c>
      <c r="F5" s="68" t="s">
        <v>1</v>
      </c>
      <c r="G5" s="68" t="s">
        <v>93</v>
      </c>
      <c r="H5" s="1"/>
      <c r="I5" s="14" t="s">
        <v>99</v>
      </c>
      <c r="J5" s="1"/>
      <c r="K5" s="14" t="s">
        <v>326</v>
      </c>
      <c r="L5" s="13" t="s">
        <v>97</v>
      </c>
      <c r="M5" s="13" t="s">
        <v>94</v>
      </c>
      <c r="N5" s="15" t="s">
        <v>98</v>
      </c>
      <c r="O5" s="1"/>
      <c r="P5" s="11" t="s">
        <v>100</v>
      </c>
      <c r="Q5" s="13" t="s">
        <v>2</v>
      </c>
      <c r="R5" s="1"/>
      <c r="S5" s="17" t="s">
        <v>104</v>
      </c>
      <c r="T5" s="16" t="s">
        <v>113</v>
      </c>
      <c r="U5" s="1"/>
      <c r="V5" s="17" t="s">
        <v>323</v>
      </c>
      <c r="W5" s="17" t="s">
        <v>324</v>
      </c>
      <c r="X5" s="17" t="s">
        <v>107</v>
      </c>
      <c r="Y5" s="1"/>
      <c r="Z5" s="11" t="s">
        <v>109</v>
      </c>
      <c r="AA5" s="13" t="s">
        <v>110</v>
      </c>
      <c r="AB5" s="13" t="s">
        <v>361</v>
      </c>
      <c r="AC5" s="13" t="s">
        <v>377</v>
      </c>
    </row>
    <row r="6" spans="1:29" x14ac:dyDescent="0.3"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</row>
    <row r="7" spans="1:29" x14ac:dyDescent="0.3">
      <c r="A7" s="20" t="s">
        <v>406</v>
      </c>
      <c r="B7" s="70" t="s">
        <v>482</v>
      </c>
      <c r="C7" s="69" t="s">
        <v>171</v>
      </c>
      <c r="D7" s="69" t="s">
        <v>388</v>
      </c>
      <c r="E7" s="19" t="s">
        <v>407</v>
      </c>
      <c r="F7" s="19" t="s">
        <v>408</v>
      </c>
      <c r="G7" s="21">
        <v>1.2E-2</v>
      </c>
      <c r="I7" s="22">
        <v>83.57</v>
      </c>
      <c r="J7" s="63"/>
      <c r="K7" s="23">
        <v>-3.4205901054000003E-2</v>
      </c>
      <c r="L7" s="23">
        <v>-9.2360318267999994E-2</v>
      </c>
      <c r="M7" s="23">
        <v>-5.6686240366E-2</v>
      </c>
      <c r="N7" s="23">
        <v>-8.5368439583E-2</v>
      </c>
      <c r="O7" s="49"/>
      <c r="P7" s="21">
        <v>1.2770809578E-2</v>
      </c>
      <c r="Q7" s="21">
        <v>0.12127045235</v>
      </c>
      <c r="R7" s="49"/>
      <c r="S7" s="52">
        <v>4758.9331954999998</v>
      </c>
      <c r="T7" s="54" t="s">
        <v>460</v>
      </c>
      <c r="U7" s="63"/>
      <c r="V7" s="52">
        <v>1805105.2308</v>
      </c>
      <c r="W7" s="52">
        <v>2196335.3588</v>
      </c>
      <c r="X7" s="44">
        <v>0.82187140664449609</v>
      </c>
      <c r="Y7" s="63"/>
      <c r="Z7" s="45">
        <v>1.1200000000000001</v>
      </c>
      <c r="AA7" s="23">
        <v>0.1608232619361015</v>
      </c>
      <c r="AB7" s="23" t="s">
        <v>143</v>
      </c>
      <c r="AC7" s="53">
        <v>45688</v>
      </c>
    </row>
    <row r="8" spans="1:29" x14ac:dyDescent="0.3">
      <c r="A8" s="20" t="s">
        <v>413</v>
      </c>
      <c r="B8" s="70" t="s">
        <v>487</v>
      </c>
      <c r="C8" s="69" t="s">
        <v>171</v>
      </c>
      <c r="D8" s="69" t="s">
        <v>388</v>
      </c>
      <c r="E8" s="19" t="s">
        <v>407</v>
      </c>
      <c r="F8" s="19" t="s">
        <v>414</v>
      </c>
      <c r="G8" s="21">
        <v>0.01</v>
      </c>
      <c r="I8" s="22">
        <v>6.92</v>
      </c>
      <c r="J8" s="63"/>
      <c r="K8" s="23">
        <v>-7.8120958146000008E-2</v>
      </c>
      <c r="L8" s="23">
        <v>-0.11042570338</v>
      </c>
      <c r="M8" s="23">
        <v>-6.0773771875E-2</v>
      </c>
      <c r="N8" s="23">
        <v>-0.20498226334000003</v>
      </c>
      <c r="O8" s="49"/>
      <c r="P8" s="21">
        <v>9.2348284960000002E-3</v>
      </c>
      <c r="Q8" s="21">
        <v>0.11081632652999999</v>
      </c>
      <c r="R8" s="49"/>
      <c r="S8" s="52">
        <v>3225.7026627</v>
      </c>
      <c r="T8" s="54" t="s">
        <v>460</v>
      </c>
      <c r="U8" s="63"/>
      <c r="V8" s="52">
        <v>1107888.6022999999</v>
      </c>
      <c r="W8" s="52">
        <v>1623933.2508</v>
      </c>
      <c r="X8" s="44">
        <v>0.6822254558518458</v>
      </c>
      <c r="Y8" s="63"/>
      <c r="Z8" s="45">
        <v>7.0000000000000007E-2</v>
      </c>
      <c r="AA8" s="23">
        <v>0.12138728323699423</v>
      </c>
      <c r="AB8" s="23" t="s">
        <v>139</v>
      </c>
      <c r="AC8" s="53">
        <v>45688</v>
      </c>
    </row>
    <row r="9" spans="1:29" s="63" customFormat="1" x14ac:dyDescent="0.3">
      <c r="A9" s="20" t="s">
        <v>415</v>
      </c>
      <c r="B9" s="70" t="s">
        <v>491</v>
      </c>
      <c r="C9" s="69" t="s">
        <v>171</v>
      </c>
      <c r="D9" s="69" t="s">
        <v>388</v>
      </c>
      <c r="E9" s="19" t="s">
        <v>389</v>
      </c>
      <c r="F9" s="19" t="s">
        <v>315</v>
      </c>
      <c r="G9" s="21">
        <v>1.4999999999999999E-2</v>
      </c>
      <c r="I9" s="22">
        <v>7.85</v>
      </c>
      <c r="K9" s="23">
        <v>-3.8664245062000002E-2</v>
      </c>
      <c r="L9" s="23">
        <v>-1.4181805144999999E-2</v>
      </c>
      <c r="M9" s="23">
        <v>-2.0927423016E-2</v>
      </c>
      <c r="N9" s="23">
        <v>2.1078416252E-2</v>
      </c>
      <c r="O9" s="49"/>
      <c r="P9" s="21">
        <v>1.3285024155E-2</v>
      </c>
      <c r="Q9" s="21">
        <v>0.14606430155</v>
      </c>
      <c r="R9" s="49"/>
      <c r="S9" s="52">
        <v>1759.6590782999999</v>
      </c>
      <c r="T9" s="54" t="s">
        <v>460</v>
      </c>
      <c r="V9" s="52">
        <v>678672.66845</v>
      </c>
      <c r="W9" s="52">
        <v>794508.12821999996</v>
      </c>
      <c r="X9" s="44">
        <v>0.85420481470779241</v>
      </c>
      <c r="Z9" s="45">
        <v>0.11</v>
      </c>
      <c r="AA9" s="23">
        <v>0.16815286624203823</v>
      </c>
      <c r="AB9" s="23" t="s">
        <v>168</v>
      </c>
      <c r="AC9" s="53">
        <v>45670</v>
      </c>
    </row>
    <row r="10" spans="1:29" x14ac:dyDescent="0.3">
      <c r="A10" s="20" t="s">
        <v>420</v>
      </c>
      <c r="B10" s="70" t="s">
        <v>474</v>
      </c>
      <c r="C10" s="69" t="s">
        <v>171</v>
      </c>
      <c r="D10" s="69" t="s">
        <v>388</v>
      </c>
      <c r="E10" s="19" t="s">
        <v>389</v>
      </c>
      <c r="F10" s="19" t="s">
        <v>279</v>
      </c>
      <c r="G10" s="21">
        <v>0.01</v>
      </c>
      <c r="I10" s="22">
        <v>6.25</v>
      </c>
      <c r="J10" s="63"/>
      <c r="K10" s="23">
        <v>3.3057851238000001E-2</v>
      </c>
      <c r="L10" s="23">
        <v>-2.7993779159999999E-2</v>
      </c>
      <c r="M10" s="23">
        <v>2.1241830065000002E-2</v>
      </c>
      <c r="N10" s="23">
        <v>-0.22151329240999998</v>
      </c>
      <c r="O10" s="49"/>
      <c r="P10" s="21">
        <v>0</v>
      </c>
      <c r="Q10" s="21">
        <v>9.1166477916000008E-2</v>
      </c>
      <c r="R10" s="49"/>
      <c r="S10" s="52">
        <v>1069.723659</v>
      </c>
      <c r="T10" s="54" t="s">
        <v>460</v>
      </c>
      <c r="U10" s="63"/>
      <c r="V10" s="52">
        <v>258625.375</v>
      </c>
      <c r="W10" s="52">
        <v>397405.48811999999</v>
      </c>
      <c r="X10" s="44">
        <v>0.65078460849515463</v>
      </c>
      <c r="Y10" s="63"/>
      <c r="Z10" s="45">
        <v>0</v>
      </c>
      <c r="AA10" s="23">
        <v>0</v>
      </c>
      <c r="AB10" s="23" t="s">
        <v>168</v>
      </c>
      <c r="AC10" s="53">
        <v>45546</v>
      </c>
    </row>
    <row r="11" spans="1:29" s="63" customFormat="1" x14ac:dyDescent="0.3">
      <c r="A11" s="20" t="s">
        <v>398</v>
      </c>
      <c r="B11" s="70" t="s">
        <v>477</v>
      </c>
      <c r="C11" s="69" t="s">
        <v>171</v>
      </c>
      <c r="D11" s="69" t="s">
        <v>388</v>
      </c>
      <c r="E11" s="19" t="s">
        <v>399</v>
      </c>
      <c r="F11" s="19" t="s">
        <v>400</v>
      </c>
      <c r="G11" s="20">
        <v>1.15E-2</v>
      </c>
      <c r="I11" s="22">
        <v>7.68</v>
      </c>
      <c r="K11" s="23">
        <v>1.1227979940999999E-2</v>
      </c>
      <c r="L11" s="23">
        <v>-2.1101592002E-2</v>
      </c>
      <c r="M11" s="23">
        <v>2.1178179595E-3</v>
      </c>
      <c r="N11" s="23">
        <v>-4.1262956692000002E-2</v>
      </c>
      <c r="O11" s="49"/>
      <c r="P11" s="21">
        <v>1.3636363635999999E-2</v>
      </c>
      <c r="Q11" s="21">
        <v>0.13469827585999999</v>
      </c>
      <c r="R11" s="49"/>
      <c r="S11" s="52">
        <v>1234.4008272999999</v>
      </c>
      <c r="T11" s="54" t="s">
        <v>460</v>
      </c>
      <c r="U11" s="56"/>
      <c r="V11" s="52">
        <v>346225.52831999998</v>
      </c>
      <c r="W11" s="52">
        <v>433842.42439</v>
      </c>
      <c r="X11" s="44">
        <v>0.79804442547730803</v>
      </c>
      <c r="Z11" s="45">
        <v>0.105</v>
      </c>
      <c r="AA11" s="23">
        <v>0.1640625</v>
      </c>
      <c r="AB11" s="23" t="s">
        <v>137</v>
      </c>
      <c r="AC11" s="53">
        <v>45665</v>
      </c>
    </row>
    <row r="12" spans="1:29" s="63" customFormat="1" x14ac:dyDescent="0.3">
      <c r="A12" s="20" t="s">
        <v>412</v>
      </c>
      <c r="B12" s="70" t="s">
        <v>488</v>
      </c>
      <c r="C12" s="69" t="s">
        <v>171</v>
      </c>
      <c r="D12" s="69" t="s">
        <v>388</v>
      </c>
      <c r="E12" s="19" t="s">
        <v>410</v>
      </c>
      <c r="F12" s="19" t="s">
        <v>383</v>
      </c>
      <c r="G12" s="21">
        <v>1.15E-2</v>
      </c>
      <c r="I12" s="22">
        <v>7.87</v>
      </c>
      <c r="K12" s="23">
        <v>1.7912487493999998E-2</v>
      </c>
      <c r="L12" s="23">
        <v>2.6819221758999999E-2</v>
      </c>
      <c r="M12" s="23">
        <v>3.8458576419E-3</v>
      </c>
      <c r="N12" s="23">
        <v>3.2215068385999995E-2</v>
      </c>
      <c r="O12" s="49"/>
      <c r="P12" s="21">
        <v>1.5286624204000001E-2</v>
      </c>
      <c r="Q12" s="21">
        <v>0.14606741573000001</v>
      </c>
      <c r="R12" s="49"/>
      <c r="S12" s="52">
        <v>1648.0307597000001</v>
      </c>
      <c r="T12" s="54" t="s">
        <v>460</v>
      </c>
      <c r="V12" s="52">
        <v>535478.14474999998</v>
      </c>
      <c r="W12" s="52">
        <v>653158.98598999996</v>
      </c>
      <c r="X12" s="44">
        <v>0.8198281830852715</v>
      </c>
      <c r="Z12" s="45">
        <v>0.12</v>
      </c>
      <c r="AA12" s="23">
        <v>0.18297331639135958</v>
      </c>
      <c r="AB12" s="23" t="s">
        <v>137</v>
      </c>
      <c r="AC12" s="53">
        <v>45688</v>
      </c>
    </row>
    <row r="13" spans="1:29" x14ac:dyDescent="0.3">
      <c r="A13" s="20" t="s">
        <v>416</v>
      </c>
      <c r="B13" s="70" t="s">
        <v>492</v>
      </c>
      <c r="C13" s="69" t="s">
        <v>171</v>
      </c>
      <c r="D13" s="69" t="s">
        <v>388</v>
      </c>
      <c r="E13" s="19" t="s">
        <v>417</v>
      </c>
      <c r="F13" s="19" t="s">
        <v>418</v>
      </c>
      <c r="G13" s="21">
        <v>0.01</v>
      </c>
      <c r="I13" s="22">
        <v>6.32</v>
      </c>
      <c r="J13" s="63"/>
      <c r="K13" s="23">
        <v>8.9020094772E-2</v>
      </c>
      <c r="L13" s="23">
        <v>7.7719908781999997E-2</v>
      </c>
      <c r="M13" s="23">
        <v>6.7275933147999997E-2</v>
      </c>
      <c r="N13" s="23">
        <v>-0.24340679831000001</v>
      </c>
      <c r="O13" s="49"/>
      <c r="P13" s="21">
        <v>1.6977928693000001E-2</v>
      </c>
      <c r="Q13" s="21">
        <v>0.10339342522999999</v>
      </c>
      <c r="R13" s="49"/>
      <c r="S13" s="52">
        <v>1197.6971129999999</v>
      </c>
      <c r="T13" s="54" t="s">
        <v>460</v>
      </c>
      <c r="U13" s="63"/>
      <c r="V13" s="52">
        <v>287705.84032000002</v>
      </c>
      <c r="W13" s="52">
        <v>432046.81226999999</v>
      </c>
      <c r="X13" s="44">
        <v>0.66591358192964367</v>
      </c>
      <c r="Y13" s="63"/>
      <c r="Z13" s="45">
        <v>0.1</v>
      </c>
      <c r="AA13" s="23">
        <v>0.189873417721519</v>
      </c>
      <c r="AB13" s="23" t="s">
        <v>137</v>
      </c>
      <c r="AC13" s="53">
        <v>45688</v>
      </c>
    </row>
    <row r="14" spans="1:29" x14ac:dyDescent="0.3">
      <c r="A14" s="20" t="s">
        <v>421</v>
      </c>
      <c r="B14" s="70" t="s">
        <v>490</v>
      </c>
      <c r="C14" s="69" t="s">
        <v>171</v>
      </c>
      <c r="D14" s="69" t="s">
        <v>388</v>
      </c>
      <c r="E14" s="19" t="s">
        <v>407</v>
      </c>
      <c r="F14" s="19" t="s">
        <v>463</v>
      </c>
      <c r="G14" s="21">
        <v>1.2999999999999999E-2</v>
      </c>
      <c r="I14" s="22">
        <v>58.5</v>
      </c>
      <c r="J14" s="63"/>
      <c r="K14" s="23">
        <v>-3.8753830608000001E-2</v>
      </c>
      <c r="L14" s="23">
        <v>-6.7730377750999993E-2</v>
      </c>
      <c r="M14" s="23">
        <v>-2.5368194237999998E-2</v>
      </c>
      <c r="N14" s="23">
        <v>-0.21571993858999999</v>
      </c>
      <c r="O14" s="49"/>
      <c r="P14" s="21">
        <v>1.6157699144E-2</v>
      </c>
      <c r="Q14" s="21">
        <v>0.13591684555</v>
      </c>
      <c r="R14" s="49"/>
      <c r="S14" s="52">
        <v>859.46695899999997</v>
      </c>
      <c r="T14" s="54" t="s">
        <v>460</v>
      </c>
      <c r="U14" s="63"/>
      <c r="V14" s="52">
        <v>268744.26150000002</v>
      </c>
      <c r="W14" s="52">
        <v>476484.01740999997</v>
      </c>
      <c r="X14" s="44">
        <v>0.56401526951690761</v>
      </c>
      <c r="Y14" s="63"/>
      <c r="Z14" s="45">
        <v>1</v>
      </c>
      <c r="AA14" s="23">
        <v>0.20512820512820512</v>
      </c>
      <c r="AB14" s="23" t="s">
        <v>143</v>
      </c>
      <c r="AC14" s="53">
        <v>45688</v>
      </c>
    </row>
    <row r="15" spans="1:29" x14ac:dyDescent="0.3">
      <c r="A15" s="20" t="s">
        <v>401</v>
      </c>
      <c r="B15" s="70" t="s">
        <v>479</v>
      </c>
      <c r="C15" s="69" t="s">
        <v>171</v>
      </c>
      <c r="D15" s="69" t="s">
        <v>388</v>
      </c>
      <c r="E15" s="19" t="s">
        <v>402</v>
      </c>
      <c r="F15" s="19" t="s">
        <v>403</v>
      </c>
      <c r="G15" s="21">
        <v>1.15E-2</v>
      </c>
      <c r="I15" s="22">
        <v>46.45</v>
      </c>
      <c r="J15" s="63"/>
      <c r="K15" s="23">
        <v>6.0044444197000002E-2</v>
      </c>
      <c r="L15" s="23">
        <v>3.3478110417000002E-3</v>
      </c>
      <c r="M15" s="23">
        <v>8.2712674436999992E-2</v>
      </c>
      <c r="N15" s="23">
        <v>-0.18443925908</v>
      </c>
      <c r="O15" s="49"/>
      <c r="P15" s="21">
        <v>1.3507429086E-2</v>
      </c>
      <c r="Q15" s="21">
        <v>0.12987602056</v>
      </c>
      <c r="R15" s="49"/>
      <c r="S15" s="52">
        <v>186.65640217000001</v>
      </c>
      <c r="T15" s="54" t="s">
        <v>460</v>
      </c>
      <c r="U15" s="63"/>
      <c r="V15" s="52">
        <v>81327.679250000001</v>
      </c>
      <c r="W15" s="52">
        <v>148085.45629999999</v>
      </c>
      <c r="X15" s="44">
        <v>0.54919423744923157</v>
      </c>
      <c r="Y15" s="63"/>
      <c r="Z15" s="45">
        <v>0.6</v>
      </c>
      <c r="AA15" s="23">
        <v>0.15500538213132398</v>
      </c>
      <c r="AB15" s="23" t="s">
        <v>137</v>
      </c>
      <c r="AC15" s="53">
        <v>45665</v>
      </c>
    </row>
    <row r="16" spans="1:29" s="63" customFormat="1" x14ac:dyDescent="0.3">
      <c r="A16" s="20" t="s">
        <v>425</v>
      </c>
      <c r="B16" s="70" t="s">
        <v>478</v>
      </c>
      <c r="C16" s="69" t="s">
        <v>171</v>
      </c>
      <c r="D16" s="69" t="s">
        <v>388</v>
      </c>
      <c r="E16" s="19" t="s">
        <v>417</v>
      </c>
      <c r="F16" s="19" t="s">
        <v>461</v>
      </c>
      <c r="G16" s="21">
        <v>8.2000000000000007E-3</v>
      </c>
      <c r="I16" s="22" t="s">
        <v>0</v>
      </c>
      <c r="K16" s="23" t="s">
        <v>460</v>
      </c>
      <c r="L16" s="23" t="s">
        <v>460</v>
      </c>
      <c r="M16" s="23" t="s">
        <v>460</v>
      </c>
      <c r="N16" s="23" t="s">
        <v>460</v>
      </c>
      <c r="O16" s="49"/>
      <c r="P16" s="21">
        <v>0</v>
      </c>
      <c r="Q16" s="21">
        <v>8.5554111147000001E-3</v>
      </c>
      <c r="R16" s="49"/>
      <c r="S16" s="52">
        <v>39.734922832999999</v>
      </c>
      <c r="T16" s="54" t="s">
        <v>460</v>
      </c>
      <c r="V16" s="52">
        <v>199934.5</v>
      </c>
      <c r="W16" s="52">
        <v>267127.34318999999</v>
      </c>
      <c r="X16" s="44">
        <v>0.74846138030052711</v>
      </c>
      <c r="Z16" s="45">
        <v>0</v>
      </c>
      <c r="AA16" s="23" t="s">
        <v>460</v>
      </c>
      <c r="AB16" s="23" t="s">
        <v>460</v>
      </c>
      <c r="AC16" s="53">
        <v>45412</v>
      </c>
    </row>
    <row r="17" spans="1:29" x14ac:dyDescent="0.3">
      <c r="A17" s="20" t="s">
        <v>424</v>
      </c>
      <c r="B17" s="70" t="s">
        <v>489</v>
      </c>
      <c r="C17" s="69" t="s">
        <v>171</v>
      </c>
      <c r="D17" s="69" t="s">
        <v>388</v>
      </c>
      <c r="E17" s="19" t="s">
        <v>457</v>
      </c>
      <c r="F17" s="19" t="s">
        <v>456</v>
      </c>
      <c r="G17" s="21">
        <v>9.1999999999999998E-3</v>
      </c>
      <c r="I17" s="22">
        <v>9.1999999999999993</v>
      </c>
      <c r="J17" s="63"/>
      <c r="K17" s="23">
        <v>-2.3330579805000001E-2</v>
      </c>
      <c r="L17" s="23">
        <v>-2.0425132395E-2</v>
      </c>
      <c r="M17" s="23">
        <v>3.3036578742999999E-2</v>
      </c>
      <c r="N17" s="23">
        <v>3.1879093482999998E-2</v>
      </c>
      <c r="O17" s="49"/>
      <c r="P17" s="21">
        <v>1.1542497377000001E-2</v>
      </c>
      <c r="Q17" s="21">
        <v>0.12190287413000001</v>
      </c>
      <c r="R17" s="49"/>
      <c r="S17" s="52">
        <v>1375.0390092</v>
      </c>
      <c r="T17" s="54" t="s">
        <v>460</v>
      </c>
      <c r="U17" s="63"/>
      <c r="V17" s="52">
        <v>558811.2476</v>
      </c>
      <c r="W17" s="52">
        <v>626109.61124999996</v>
      </c>
      <c r="X17" s="44">
        <v>0.89251344742074512</v>
      </c>
      <c r="Y17" s="63"/>
      <c r="Z17" s="45">
        <v>0.11</v>
      </c>
      <c r="AA17" s="23">
        <v>0.14347826086956522</v>
      </c>
      <c r="AB17" s="23" t="s">
        <v>142</v>
      </c>
      <c r="AC17" s="53">
        <v>45672</v>
      </c>
    </row>
    <row r="18" spans="1:29" s="63" customFormat="1" x14ac:dyDescent="0.3">
      <c r="A18" s="20" t="s">
        <v>404</v>
      </c>
      <c r="B18" s="70" t="s">
        <v>481</v>
      </c>
      <c r="C18" s="69" t="s">
        <v>171</v>
      </c>
      <c r="D18" s="69" t="s">
        <v>388</v>
      </c>
      <c r="E18" s="19" t="s">
        <v>391</v>
      </c>
      <c r="F18" s="19" t="s">
        <v>405</v>
      </c>
      <c r="G18" s="21">
        <v>1.1299999999999999E-2</v>
      </c>
      <c r="I18" s="22">
        <v>48.9</v>
      </c>
      <c r="K18" s="23">
        <v>-0.13297695776999999</v>
      </c>
      <c r="L18" s="23">
        <v>-0.19900366352999999</v>
      </c>
      <c r="M18" s="23">
        <v>-7.1918997053999997E-2</v>
      </c>
      <c r="N18" s="23">
        <v>-0.38868146465999998</v>
      </c>
      <c r="O18" s="49"/>
      <c r="P18" s="21">
        <v>9.6491228069999994E-3</v>
      </c>
      <c r="Q18" s="21">
        <v>0.12019491066</v>
      </c>
      <c r="R18" s="49"/>
      <c r="S18" s="52">
        <v>383.89535417000002</v>
      </c>
      <c r="T18" s="54" t="s">
        <v>460</v>
      </c>
      <c r="V18" s="52">
        <v>104707.0272</v>
      </c>
      <c r="W18" s="52">
        <v>197712.93919</v>
      </c>
      <c r="X18" s="44">
        <v>0.52959117207487205</v>
      </c>
      <c r="Z18" s="45">
        <v>0.55000000000000004</v>
      </c>
      <c r="AA18" s="23">
        <v>0.13496932515337426</v>
      </c>
      <c r="AB18" s="23" t="s">
        <v>137</v>
      </c>
      <c r="AC18" s="53">
        <v>45688</v>
      </c>
    </row>
    <row r="19" spans="1:29" s="63" customFormat="1" x14ac:dyDescent="0.3">
      <c r="A19" s="20" t="s">
        <v>390</v>
      </c>
      <c r="B19" s="70" t="s">
        <v>475</v>
      </c>
      <c r="C19" s="69" t="s">
        <v>171</v>
      </c>
      <c r="D19" s="69" t="s">
        <v>388</v>
      </c>
      <c r="E19" s="19" t="s">
        <v>391</v>
      </c>
      <c r="F19" s="19" t="s">
        <v>392</v>
      </c>
      <c r="G19" s="21">
        <v>1E-3</v>
      </c>
      <c r="I19" s="22">
        <v>7.43</v>
      </c>
      <c r="K19" s="23">
        <v>6.4497837830000002E-2</v>
      </c>
      <c r="L19" s="23">
        <v>-2.8719528564000001E-4</v>
      </c>
      <c r="M19" s="23">
        <v>8.5879429982000002E-2</v>
      </c>
      <c r="N19" s="23">
        <v>-2.2456806350999999E-2</v>
      </c>
      <c r="O19" s="49"/>
      <c r="P19" s="21">
        <v>1.8284106892E-2</v>
      </c>
      <c r="Q19" s="21">
        <v>0.14173228346</v>
      </c>
      <c r="R19" s="49"/>
      <c r="S19" s="52">
        <v>115.688872</v>
      </c>
      <c r="T19" s="54" t="s">
        <v>460</v>
      </c>
      <c r="V19" s="52">
        <v>50070.064149999998</v>
      </c>
      <c r="W19" s="52">
        <v>64572.009429999998</v>
      </c>
      <c r="X19" s="44">
        <v>0.77541437214028486</v>
      </c>
      <c r="Z19" s="45">
        <v>0.13</v>
      </c>
      <c r="AA19" s="23">
        <v>0.20995962314939437</v>
      </c>
      <c r="AB19" s="23" t="s">
        <v>137</v>
      </c>
      <c r="AC19" s="53">
        <v>45665</v>
      </c>
    </row>
    <row r="20" spans="1:29" x14ac:dyDescent="0.3">
      <c r="A20" s="20" t="s">
        <v>409</v>
      </c>
      <c r="B20" s="70" t="s">
        <v>483</v>
      </c>
      <c r="C20" s="69" t="s">
        <v>171</v>
      </c>
      <c r="D20" s="69" t="s">
        <v>388</v>
      </c>
      <c r="E20" s="19" t="s">
        <v>410</v>
      </c>
      <c r="F20" s="19" t="s">
        <v>411</v>
      </c>
      <c r="G20" s="21">
        <v>1.4800000000000001E-2</v>
      </c>
      <c r="I20" s="22">
        <v>63.5</v>
      </c>
      <c r="J20" s="63"/>
      <c r="K20" s="23">
        <v>-2.3933592983000001E-2</v>
      </c>
      <c r="L20" s="23">
        <v>-0.11159882235</v>
      </c>
      <c r="M20" s="23">
        <v>-3.7605213047E-2</v>
      </c>
      <c r="N20" s="23">
        <v>-0.22364498695999999</v>
      </c>
      <c r="O20" s="49"/>
      <c r="P20" s="21">
        <v>1.6623847665E-2</v>
      </c>
      <c r="Q20" s="21">
        <v>0.13717776167000001</v>
      </c>
      <c r="R20" s="49"/>
      <c r="S20" s="52">
        <v>87.7739555</v>
      </c>
      <c r="T20" s="54" t="s">
        <v>460</v>
      </c>
      <c r="U20" s="63"/>
      <c r="V20" s="52">
        <v>64092.709000000003</v>
      </c>
      <c r="W20" s="52">
        <v>98900.098029999994</v>
      </c>
      <c r="X20" s="44">
        <v>0.64805506037575766</v>
      </c>
      <c r="Y20" s="63"/>
      <c r="Z20" s="45">
        <v>1.1000000000000001</v>
      </c>
      <c r="AA20" s="23">
        <v>0.20787401574803152</v>
      </c>
      <c r="AB20" s="23" t="s">
        <v>137</v>
      </c>
      <c r="AC20" s="53">
        <v>45688</v>
      </c>
    </row>
    <row r="21" spans="1:29" x14ac:dyDescent="0.3">
      <c r="A21" s="20" t="s">
        <v>423</v>
      </c>
      <c r="B21" s="70" t="s">
        <v>486</v>
      </c>
      <c r="C21" s="69" t="s">
        <v>171</v>
      </c>
      <c r="D21" s="69" t="s">
        <v>388</v>
      </c>
      <c r="E21" s="19" t="s">
        <v>458</v>
      </c>
      <c r="F21" s="19" t="s">
        <v>459</v>
      </c>
      <c r="G21" s="21">
        <v>1.15E-2</v>
      </c>
      <c r="I21" s="22">
        <v>64.67</v>
      </c>
      <c r="J21" s="63"/>
      <c r="K21" s="23">
        <v>-1.9202620271E-2</v>
      </c>
      <c r="L21" s="23">
        <v>-4.4180877441000001E-2</v>
      </c>
      <c r="M21" s="23">
        <v>1.0061404901E-2</v>
      </c>
      <c r="N21" s="23">
        <v>-0.12356789674</v>
      </c>
      <c r="O21" s="49"/>
      <c r="P21" s="21">
        <v>1.4934289127999999E-2</v>
      </c>
      <c r="Q21" s="21">
        <v>0.12907751666</v>
      </c>
      <c r="R21" s="49"/>
      <c r="S21" s="52">
        <v>95.618342166999994</v>
      </c>
      <c r="T21" s="54" t="s">
        <v>460</v>
      </c>
      <c r="U21" s="63"/>
      <c r="V21" s="52">
        <v>36022.418729999998</v>
      </c>
      <c r="W21" s="52">
        <v>52491.27837</v>
      </c>
      <c r="X21" s="44">
        <v>0.68625531418925501</v>
      </c>
      <c r="Y21" s="63"/>
      <c r="Z21" s="45">
        <v>1</v>
      </c>
      <c r="AA21" s="23">
        <v>0.18555744549250039</v>
      </c>
      <c r="AB21" s="23" t="s">
        <v>137</v>
      </c>
      <c r="AC21" s="53">
        <v>45688</v>
      </c>
    </row>
    <row r="22" spans="1:29" s="63" customFormat="1" x14ac:dyDescent="0.3">
      <c r="A22" s="20" t="s">
        <v>419</v>
      </c>
      <c r="B22" s="70" t="s">
        <v>485</v>
      </c>
      <c r="C22" s="69" t="s">
        <v>171</v>
      </c>
      <c r="D22" s="69" t="s">
        <v>388</v>
      </c>
      <c r="E22" s="19" t="s">
        <v>457</v>
      </c>
      <c r="F22" s="19" t="s">
        <v>229</v>
      </c>
      <c r="G22" s="21">
        <v>1.0999999999999999E-2</v>
      </c>
      <c r="I22" s="22">
        <v>7.22</v>
      </c>
      <c r="K22" s="23">
        <v>-1.4897410216999999E-2</v>
      </c>
      <c r="L22" s="23">
        <v>-3.3944941863000004E-2</v>
      </c>
      <c r="M22" s="23">
        <v>-1.458084299E-3</v>
      </c>
      <c r="N22" s="23">
        <v>-6.9843338987E-2</v>
      </c>
      <c r="O22" s="49"/>
      <c r="P22" s="21">
        <v>1.3458950201999999E-2</v>
      </c>
      <c r="Q22" s="21">
        <v>0.13222222221999999</v>
      </c>
      <c r="R22" s="49"/>
      <c r="S22" s="52">
        <v>165.56295316999999</v>
      </c>
      <c r="T22" s="54" t="s">
        <v>460</v>
      </c>
      <c r="V22" s="52">
        <v>65218.252780000003</v>
      </c>
      <c r="W22" s="52">
        <v>89014.647450000004</v>
      </c>
      <c r="X22" s="44">
        <v>0.73266877585100176</v>
      </c>
      <c r="Z22" s="45">
        <v>0.1</v>
      </c>
      <c r="AA22" s="23">
        <v>0.16620498614958451</v>
      </c>
      <c r="AB22" s="23" t="s">
        <v>137</v>
      </c>
      <c r="AC22" s="53">
        <v>45665</v>
      </c>
    </row>
    <row r="23" spans="1:29" s="63" customFormat="1" x14ac:dyDescent="0.3">
      <c r="A23" s="20" t="s">
        <v>396</v>
      </c>
      <c r="B23" s="70" t="s">
        <v>484</v>
      </c>
      <c r="C23" s="69" t="s">
        <v>171</v>
      </c>
      <c r="D23" s="69" t="s">
        <v>388</v>
      </c>
      <c r="E23" s="19" t="s">
        <v>389</v>
      </c>
      <c r="F23" s="19" t="s">
        <v>397</v>
      </c>
      <c r="G23" s="21">
        <v>1.2E-2</v>
      </c>
      <c r="I23" s="22">
        <v>7.06</v>
      </c>
      <c r="K23" s="23">
        <v>3.2917258432000002E-4</v>
      </c>
      <c r="L23" s="23">
        <v>-8.4711963181000008E-2</v>
      </c>
      <c r="M23" s="23">
        <v>1.7223887007E-3</v>
      </c>
      <c r="N23" s="23">
        <v>-0.20435330346</v>
      </c>
      <c r="O23" s="49"/>
      <c r="P23" s="21">
        <v>1.8506167593999999E-2</v>
      </c>
      <c r="Q23" s="21">
        <v>0.11951798487</v>
      </c>
      <c r="R23" s="49"/>
      <c r="S23" s="52">
        <v>64.872156666999999</v>
      </c>
      <c r="T23" s="54" t="s">
        <v>460</v>
      </c>
      <c r="V23" s="52">
        <v>31487.261119999999</v>
      </c>
      <c r="W23" s="52">
        <v>46567.716590000004</v>
      </c>
      <c r="X23" s="44">
        <v>0.67616072733876764</v>
      </c>
      <c r="Z23" s="45">
        <v>0.133059345</v>
      </c>
      <c r="AA23" s="23">
        <v>0.22616319263456092</v>
      </c>
      <c r="AB23" s="23" t="s">
        <v>517</v>
      </c>
      <c r="AC23" s="53">
        <v>45674</v>
      </c>
    </row>
    <row r="24" spans="1:29" x14ac:dyDescent="0.3">
      <c r="A24" s="20" t="s">
        <v>393</v>
      </c>
      <c r="B24" s="70" t="s">
        <v>476</v>
      </c>
      <c r="C24" s="69" t="s">
        <v>171</v>
      </c>
      <c r="D24" s="69" t="s">
        <v>388</v>
      </c>
      <c r="E24" s="19" t="s">
        <v>394</v>
      </c>
      <c r="F24" s="19" t="s">
        <v>395</v>
      </c>
      <c r="G24" s="21">
        <v>6.0000000000000001E-3</v>
      </c>
      <c r="I24" s="22">
        <v>81.22</v>
      </c>
      <c r="J24" s="63"/>
      <c r="K24" s="23">
        <v>-2.4787370930999999E-2</v>
      </c>
      <c r="L24" s="23">
        <v>-3.6294845847000004E-2</v>
      </c>
      <c r="M24" s="23">
        <v>-1.2901922109E-2</v>
      </c>
      <c r="N24" s="23">
        <v>-6.2848035232000001E-3</v>
      </c>
      <c r="O24" s="49"/>
      <c r="P24" s="21">
        <v>1.559730592E-2</v>
      </c>
      <c r="Q24" s="21">
        <v>0.14675222629000001</v>
      </c>
      <c r="R24" s="49"/>
      <c r="S24" s="52">
        <v>675.26448949999997</v>
      </c>
      <c r="T24" s="54" t="s">
        <v>460</v>
      </c>
      <c r="U24" s="63"/>
      <c r="V24" s="52">
        <v>254374.05507999999</v>
      </c>
      <c r="W24" s="52">
        <v>308657.34193</v>
      </c>
      <c r="X24" s="44">
        <v>0.82413090675059708</v>
      </c>
      <c r="Y24" s="63"/>
      <c r="Z24" s="45">
        <v>1.32</v>
      </c>
      <c r="AA24" s="23">
        <v>0.19502585570056635</v>
      </c>
      <c r="AB24" s="23" t="s">
        <v>137</v>
      </c>
      <c r="AC24" s="53">
        <v>45692</v>
      </c>
    </row>
    <row r="25" spans="1:29" s="63" customFormat="1" x14ac:dyDescent="0.3">
      <c r="A25" s="20" t="s">
        <v>514</v>
      </c>
      <c r="B25" s="70" t="s">
        <v>536</v>
      </c>
      <c r="C25" s="69"/>
      <c r="D25" s="69" t="s">
        <v>388</v>
      </c>
      <c r="E25" s="19" t="s">
        <v>389</v>
      </c>
      <c r="F25" s="19" t="s">
        <v>467</v>
      </c>
      <c r="G25" s="21">
        <v>1.15E-2</v>
      </c>
      <c r="I25" s="22">
        <v>87.33</v>
      </c>
      <c r="K25" s="23">
        <v>-4.2870551060000001E-3</v>
      </c>
      <c r="L25" s="23">
        <v>-0.11759113616</v>
      </c>
      <c r="M25" s="23">
        <v>-1.3014508718999999E-2</v>
      </c>
      <c r="N25" s="23">
        <v>2.2622244524E-3</v>
      </c>
      <c r="O25" s="49"/>
      <c r="P25" s="21">
        <v>5.6682915768999998E-3</v>
      </c>
      <c r="Q25" s="21">
        <v>0.12899793083</v>
      </c>
      <c r="R25" s="49"/>
      <c r="S25" s="52">
        <v>1174.7559793</v>
      </c>
      <c r="T25" s="54" t="s">
        <v>460</v>
      </c>
      <c r="V25" s="52">
        <v>206957.77788000001</v>
      </c>
      <c r="W25" s="52">
        <v>238206.30064</v>
      </c>
      <c r="X25" s="44">
        <v>0.86881739619798837</v>
      </c>
      <c r="Z25" s="45">
        <v>0.5</v>
      </c>
      <c r="AA25" s="23">
        <v>6.870491240123669E-2</v>
      </c>
      <c r="AB25" s="23" t="s">
        <v>530</v>
      </c>
      <c r="AC25" s="53">
        <v>45665</v>
      </c>
    </row>
    <row r="26" spans="1:29" x14ac:dyDescent="0.3">
      <c r="A26" s="20" t="s">
        <v>422</v>
      </c>
      <c r="B26" s="70" t="s">
        <v>480</v>
      </c>
      <c r="C26" s="69" t="s">
        <v>171</v>
      </c>
      <c r="D26" s="69" t="s">
        <v>388</v>
      </c>
      <c r="E26" s="19" t="s">
        <v>394</v>
      </c>
      <c r="F26" s="19" t="s">
        <v>462</v>
      </c>
      <c r="G26" s="21" t="s">
        <v>460</v>
      </c>
      <c r="I26" s="22">
        <v>9.9</v>
      </c>
      <c r="J26" s="63"/>
      <c r="K26" s="23">
        <v>-0.20990173217999999</v>
      </c>
      <c r="L26" s="23">
        <v>-0.36555224539000003</v>
      </c>
      <c r="M26" s="23">
        <v>-0.12396121883</v>
      </c>
      <c r="N26" s="23">
        <v>-0.54211229634000002</v>
      </c>
      <c r="O26" s="49"/>
      <c r="P26" s="21">
        <v>6.3291139241000004E-3</v>
      </c>
      <c r="Q26" s="21">
        <v>7.2855953372000001E-2</v>
      </c>
      <c r="R26" s="49"/>
      <c r="S26" s="52">
        <v>2.789723</v>
      </c>
      <c r="T26" s="54" t="s">
        <v>460</v>
      </c>
      <c r="U26" s="63"/>
      <c r="V26" s="52">
        <v>2457.6948000000002</v>
      </c>
      <c r="W26" s="52">
        <v>5794.4239100000004</v>
      </c>
      <c r="X26" s="44">
        <v>0.42414825669874057</v>
      </c>
      <c r="Y26" s="63"/>
      <c r="Z26" s="45">
        <v>0.08</v>
      </c>
      <c r="AA26" s="23">
        <v>9.6969696969696956E-2</v>
      </c>
      <c r="AB26" s="23" t="s">
        <v>139</v>
      </c>
      <c r="AC26" s="53">
        <v>45688</v>
      </c>
    </row>
    <row r="27" spans="1:29" s="63" customFormat="1" x14ac:dyDescent="0.3">
      <c r="B27" s="1"/>
      <c r="C27" s="1"/>
    </row>
    <row r="28" spans="1:29" x14ac:dyDescent="0.3">
      <c r="A28" s="74" t="s">
        <v>126</v>
      </c>
    </row>
    <row r="29" spans="1:29" x14ac:dyDescent="0.3">
      <c r="A29" s="74" t="s">
        <v>327</v>
      </c>
    </row>
  </sheetData>
  <autoFilter ref="A6:AC26" xr:uid="{5C6B3C49-6C19-4045-BBD1-BE3108F1D6F9}">
    <sortState xmlns:xlrd2="http://schemas.microsoft.com/office/spreadsheetml/2017/richdata2" ref="A7:AC26">
      <sortCondition descending="1" ref="W6:W26"/>
    </sortState>
  </autoFilter>
  <mergeCells count="6">
    <mergeCell ref="Z2:AC2"/>
    <mergeCell ref="B2:G2"/>
    <mergeCell ref="K2:N2"/>
    <mergeCell ref="P2:Q2"/>
    <mergeCell ref="S2:T2"/>
    <mergeCell ref="V2:X2"/>
  </mergeCells>
  <phoneticPr fontId="13" type="noConversion"/>
  <conditionalFormatting sqref="A5">
    <cfRule type="cellIs" dxfId="29" priority="7" operator="equal">
      <formula>1</formula>
    </cfRule>
    <cfRule type="cellIs" dxfId="28" priority="8" operator="equal">
      <formula>5</formula>
    </cfRule>
    <cfRule type="cellIs" dxfId="27" priority="9" operator="equal">
      <formula>4</formula>
    </cfRule>
    <cfRule type="cellIs" dxfId="26" priority="10" operator="equal">
      <formula>3</formula>
    </cfRule>
    <cfRule type="cellIs" dxfId="25" priority="11" operator="equal">
      <formula>2</formula>
    </cfRule>
  </conditionalFormatting>
  <conditionalFormatting sqref="B2 B4:C5">
    <cfRule type="cellIs" dxfId="24" priority="13" operator="equal">
      <formula>1</formula>
    </cfRule>
    <cfRule type="cellIs" dxfId="23" priority="14" operator="equal">
      <formula>5</formula>
    </cfRule>
    <cfRule type="cellIs" dxfId="22" priority="15" operator="equal">
      <formula>4</formula>
    </cfRule>
    <cfRule type="cellIs" dxfId="21" priority="16" operator="equal">
      <formula>3</formula>
    </cfRule>
    <cfRule type="cellIs" dxfId="20" priority="17" operator="equal">
      <formula>2</formula>
    </cfRule>
  </conditionalFormatting>
  <conditionalFormatting sqref="B27:C1048576">
    <cfRule type="cellIs" dxfId="19" priority="1" operator="equal">
      <formula>1</formula>
    </cfRule>
    <cfRule type="cellIs" dxfId="18" priority="2" operator="equal">
      <formula>5</formula>
    </cfRule>
    <cfRule type="cellIs" dxfId="17" priority="3" operator="equal">
      <formula>4</formula>
    </cfRule>
    <cfRule type="cellIs" dxfId="16" priority="4" operator="equal">
      <formula>3</formula>
    </cfRule>
    <cfRule type="cellIs" dxfId="15" priority="5" operator="equal">
      <formula>2</formula>
    </cfRule>
  </conditionalFormatting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E629-768F-412A-BE09-9E2FF37C4380}">
  <dimension ref="A2:AD28"/>
  <sheetViews>
    <sheetView showGridLines="0" zoomScaleNormal="100" workbookViewId="0">
      <selection activeCell="A9" sqref="A9"/>
    </sheetView>
  </sheetViews>
  <sheetFormatPr defaultColWidth="0" defaultRowHeight="14.4" x14ac:dyDescent="0.3"/>
  <cols>
    <col min="1" max="1" width="17" style="63" customWidth="1"/>
    <col min="2" max="2" width="49.44140625" style="1" customWidth="1"/>
    <col min="3" max="3" width="17.21875" style="1" customWidth="1"/>
    <col min="4" max="4" width="17.21875" style="63" customWidth="1"/>
    <col min="5" max="6" width="25.77734375" style="63" customWidth="1"/>
    <col min="7" max="7" width="14.21875" style="63" customWidth="1"/>
    <col min="8" max="8" width="1.21875" style="63" customWidth="1"/>
    <col min="9" max="9" width="14.44140625" style="63" customWidth="1"/>
    <col min="10" max="10" width="1.21875" style="63" customWidth="1"/>
    <col min="11" max="14" width="14.5546875" style="63" customWidth="1"/>
    <col min="15" max="15" width="1.21875" style="63" customWidth="1"/>
    <col min="16" max="17" width="9.21875" style="63" customWidth="1"/>
    <col min="18" max="18" width="1" style="63" customWidth="1"/>
    <col min="19" max="20" width="9.21875" style="63" customWidth="1"/>
    <col min="21" max="21" width="1" style="63" customWidth="1"/>
    <col min="22" max="24" width="9.21875" style="63" customWidth="1"/>
    <col min="25" max="25" width="1.77734375" style="63" customWidth="1"/>
    <col min="26" max="27" width="9.21875" style="63" customWidth="1"/>
    <col min="28" max="28" width="12.44140625" style="63" bestFit="1" customWidth="1"/>
    <col min="29" max="29" width="10.5546875" style="63" bestFit="1" customWidth="1"/>
    <col min="30" max="30" width="1.5546875" style="63" customWidth="1"/>
    <col min="31" max="16384" width="9.21875" style="63" hidden="1"/>
  </cols>
  <sheetData>
    <row r="2" spans="1:29" ht="37.049999999999997" customHeight="1" x14ac:dyDescent="0.3">
      <c r="A2" s="75" t="s">
        <v>447</v>
      </c>
      <c r="B2" s="89" t="s">
        <v>95</v>
      </c>
      <c r="C2" s="89"/>
      <c r="D2" s="89"/>
      <c r="E2" s="89"/>
      <c r="F2" s="89"/>
      <c r="G2" s="89"/>
      <c r="I2" s="78" t="s">
        <v>96</v>
      </c>
      <c r="K2" s="87" t="s">
        <v>48</v>
      </c>
      <c r="L2" s="87"/>
      <c r="M2" s="87"/>
      <c r="N2" s="87"/>
      <c r="P2" s="86" t="s">
        <v>101</v>
      </c>
      <c r="Q2" s="86"/>
      <c r="S2" s="88" t="s">
        <v>103</v>
      </c>
      <c r="T2" s="88"/>
      <c r="V2" s="88" t="s">
        <v>325</v>
      </c>
      <c r="W2" s="88"/>
      <c r="X2" s="88"/>
      <c r="Z2" s="85" t="s">
        <v>108</v>
      </c>
      <c r="AA2" s="85"/>
      <c r="AB2" s="85"/>
      <c r="AC2" s="85"/>
    </row>
    <row r="3" spans="1:29" ht="14.25" customHeight="1" x14ac:dyDescent="0.3">
      <c r="A3" s="64"/>
      <c r="B3" s="80"/>
      <c r="C3" s="80"/>
      <c r="D3" s="80"/>
      <c r="E3" s="80"/>
      <c r="F3" s="80"/>
      <c r="G3" s="80"/>
      <c r="I3" s="78"/>
      <c r="K3" s="78"/>
      <c r="L3" s="78"/>
      <c r="M3" s="78"/>
      <c r="N3" s="78"/>
      <c r="P3" s="77"/>
      <c r="Q3" s="77"/>
      <c r="S3" s="79"/>
      <c r="T3" s="79"/>
      <c r="V3" s="79"/>
      <c r="W3" s="79"/>
      <c r="X3" s="79"/>
      <c r="Z3" s="76"/>
      <c r="AA3" s="76"/>
      <c r="AB3" s="76"/>
      <c r="AC3" s="76"/>
    </row>
    <row r="4" spans="1:29" ht="16.2" x14ac:dyDescent="0.45">
      <c r="A4" s="66">
        <v>45695</v>
      </c>
      <c r="B4" s="6"/>
      <c r="C4" s="6"/>
      <c r="D4" s="7"/>
      <c r="E4" s="7"/>
      <c r="F4" s="7"/>
      <c r="G4" s="67"/>
      <c r="I4" s="9"/>
      <c r="K4" s="57" t="s">
        <v>102</v>
      </c>
      <c r="L4" s="57"/>
      <c r="M4" s="57"/>
      <c r="N4" s="57"/>
      <c r="P4" s="57" t="s">
        <v>102</v>
      </c>
      <c r="Q4" s="57"/>
      <c r="S4" s="10" t="s">
        <v>112</v>
      </c>
      <c r="T4" s="10" t="s">
        <v>106</v>
      </c>
      <c r="V4" s="10" t="s">
        <v>112</v>
      </c>
      <c r="W4" s="10" t="s">
        <v>112</v>
      </c>
      <c r="X4" s="10" t="s">
        <v>106</v>
      </c>
      <c r="Z4" s="50" t="s">
        <v>105</v>
      </c>
      <c r="AA4" s="50" t="s">
        <v>106</v>
      </c>
      <c r="AB4" s="50" t="s">
        <v>135</v>
      </c>
      <c r="AC4" s="50" t="s">
        <v>111</v>
      </c>
    </row>
    <row r="5" spans="1:29" ht="41.4" x14ac:dyDescent="0.3">
      <c r="A5" s="68" t="s">
        <v>49</v>
      </c>
      <c r="B5" s="68" t="s">
        <v>3</v>
      </c>
      <c r="C5" s="68" t="s">
        <v>127</v>
      </c>
      <c r="D5" s="68" t="s">
        <v>50</v>
      </c>
      <c r="E5" s="68" t="s">
        <v>136</v>
      </c>
      <c r="F5" s="68" t="s">
        <v>1</v>
      </c>
      <c r="G5" s="68" t="s">
        <v>93</v>
      </c>
      <c r="H5" s="1"/>
      <c r="I5" s="14" t="s">
        <v>99</v>
      </c>
      <c r="J5" s="1"/>
      <c r="K5" s="14" t="s">
        <v>326</v>
      </c>
      <c r="L5" s="13" t="s">
        <v>97</v>
      </c>
      <c r="M5" s="13" t="s">
        <v>94</v>
      </c>
      <c r="N5" s="15" t="s">
        <v>98</v>
      </c>
      <c r="O5" s="1"/>
      <c r="P5" s="11" t="s">
        <v>100</v>
      </c>
      <c r="Q5" s="13" t="s">
        <v>2</v>
      </c>
      <c r="R5" s="1"/>
      <c r="S5" s="17" t="s">
        <v>104</v>
      </c>
      <c r="T5" s="16" t="s">
        <v>113</v>
      </c>
      <c r="U5" s="1"/>
      <c r="V5" s="17" t="s">
        <v>323</v>
      </c>
      <c r="W5" s="17" t="s">
        <v>324</v>
      </c>
      <c r="X5" s="17" t="s">
        <v>107</v>
      </c>
      <c r="Y5" s="1"/>
      <c r="Z5" s="11" t="s">
        <v>109</v>
      </c>
      <c r="AA5" s="13" t="s">
        <v>110</v>
      </c>
      <c r="AB5" s="13" t="s">
        <v>361</v>
      </c>
      <c r="AC5" s="13" t="s">
        <v>377</v>
      </c>
    </row>
    <row r="7" spans="1:29" x14ac:dyDescent="0.3">
      <c r="A7" s="69" t="s">
        <v>432</v>
      </c>
      <c r="B7" s="70" t="s">
        <v>493</v>
      </c>
      <c r="C7" s="69"/>
      <c r="D7" s="69" t="s">
        <v>436</v>
      </c>
      <c r="E7" s="70" t="s">
        <v>193</v>
      </c>
      <c r="F7" s="70" t="s">
        <v>194</v>
      </c>
      <c r="G7" s="71">
        <v>1.1299999999999999E-2</v>
      </c>
      <c r="I7" s="22">
        <v>118.89</v>
      </c>
      <c r="K7" s="23">
        <v>-1.3785181223000001E-2</v>
      </c>
      <c r="L7" s="23">
        <v>-5.7183102079000001E-2</v>
      </c>
      <c r="M7" s="23">
        <v>-3.7628083168000002E-2</v>
      </c>
      <c r="N7" s="23">
        <v>-2.9481811433999999E-2</v>
      </c>
      <c r="O7" s="49"/>
      <c r="P7" s="21">
        <v>1.3900245298E-2</v>
      </c>
      <c r="Q7" s="21">
        <v>0.10261495519000001</v>
      </c>
      <c r="R7" s="49"/>
      <c r="S7" s="52">
        <v>4036.2313976999999</v>
      </c>
      <c r="T7" s="54" t="s">
        <v>460</v>
      </c>
      <c r="U7" s="55"/>
      <c r="V7" s="52" t="s">
        <v>0</v>
      </c>
      <c r="W7" s="52" t="s">
        <v>0</v>
      </c>
      <c r="X7" s="44" t="s">
        <v>332</v>
      </c>
      <c r="Z7" s="45">
        <v>1.7</v>
      </c>
      <c r="AA7" s="23">
        <v>0.17158718142821094</v>
      </c>
      <c r="AB7" s="23" t="s">
        <v>450</v>
      </c>
      <c r="AC7" s="53">
        <v>45688</v>
      </c>
    </row>
    <row r="8" spans="1:29" x14ac:dyDescent="0.3">
      <c r="A8" s="69" t="s">
        <v>428</v>
      </c>
      <c r="B8" s="70" t="s">
        <v>496</v>
      </c>
      <c r="C8" s="69"/>
      <c r="D8" s="69" t="s">
        <v>436</v>
      </c>
      <c r="E8" s="70" t="s">
        <v>186</v>
      </c>
      <c r="F8" s="70" t="s">
        <v>186</v>
      </c>
      <c r="G8" s="71">
        <v>7.4999999999999997E-3</v>
      </c>
      <c r="I8" s="22">
        <v>71.66</v>
      </c>
      <c r="K8" s="23">
        <v>-3.1419852901000002E-2</v>
      </c>
      <c r="L8" s="23">
        <v>-3.9606305171E-2</v>
      </c>
      <c r="M8" s="23">
        <v>-4.9776162055000003E-2</v>
      </c>
      <c r="N8" s="23">
        <v>-0.11983463492</v>
      </c>
      <c r="O8" s="49"/>
      <c r="P8" s="21">
        <v>1.4388489208999999E-2</v>
      </c>
      <c r="Q8" s="21">
        <v>0.11806604791</v>
      </c>
      <c r="R8" s="49"/>
      <c r="S8" s="52">
        <v>3418.2623185000002</v>
      </c>
      <c r="T8" s="54" t="s">
        <v>460</v>
      </c>
      <c r="U8" s="55"/>
      <c r="V8" s="52" t="s">
        <v>0</v>
      </c>
      <c r="W8" s="52" t="s">
        <v>0</v>
      </c>
      <c r="X8" s="44" t="s">
        <v>332</v>
      </c>
      <c r="Z8" s="45">
        <v>1.08</v>
      </c>
      <c r="AA8" s="23">
        <v>0.18085403293329613</v>
      </c>
      <c r="AB8" s="23" t="s">
        <v>451</v>
      </c>
      <c r="AC8" s="53">
        <v>45672</v>
      </c>
    </row>
    <row r="9" spans="1:29" x14ac:dyDescent="0.3">
      <c r="A9" s="69" t="s">
        <v>443</v>
      </c>
      <c r="B9" s="70" t="s">
        <v>494</v>
      </c>
      <c r="C9" s="69"/>
      <c r="D9" s="69" t="s">
        <v>439</v>
      </c>
      <c r="E9" s="70" t="s">
        <v>186</v>
      </c>
      <c r="F9" s="70" t="s">
        <v>464</v>
      </c>
      <c r="G9" s="71">
        <v>6.0000000000000001E-3</v>
      </c>
      <c r="I9" s="22">
        <v>64.5</v>
      </c>
      <c r="K9" s="23">
        <v>4.0473225399000005E-3</v>
      </c>
      <c r="L9" s="23">
        <v>-9.9953725127000001E-2</v>
      </c>
      <c r="M9" s="23">
        <v>1.3672795850999999E-2</v>
      </c>
      <c r="N9" s="23">
        <v>-9.9213839433000009E-2</v>
      </c>
      <c r="O9" s="49"/>
      <c r="P9" s="21">
        <v>0</v>
      </c>
      <c r="Q9" s="21">
        <v>4.6542553191000001E-2</v>
      </c>
      <c r="R9" s="49"/>
      <c r="S9" s="52">
        <v>1517.1061493</v>
      </c>
      <c r="T9" s="54" t="s">
        <v>460</v>
      </c>
      <c r="U9" s="55"/>
      <c r="V9" s="52" t="s">
        <v>0</v>
      </c>
      <c r="W9" s="52" t="s">
        <v>0</v>
      </c>
      <c r="X9" s="44" t="s">
        <v>332</v>
      </c>
      <c r="Z9" s="45">
        <v>0</v>
      </c>
      <c r="AA9" s="23">
        <v>0</v>
      </c>
      <c r="AB9" s="23" t="s">
        <v>453</v>
      </c>
      <c r="AC9" s="53">
        <v>45632</v>
      </c>
    </row>
    <row r="10" spans="1:29" x14ac:dyDescent="0.3">
      <c r="A10" s="69" t="s">
        <v>440</v>
      </c>
      <c r="B10" s="70" t="s">
        <v>497</v>
      </c>
      <c r="C10" s="69"/>
      <c r="D10" s="69" t="s">
        <v>439</v>
      </c>
      <c r="E10" s="70" t="s">
        <v>186</v>
      </c>
      <c r="F10" s="70" t="s">
        <v>186</v>
      </c>
      <c r="G10" s="71">
        <v>1.0999999999999999E-2</v>
      </c>
      <c r="I10" s="22">
        <v>32.53</v>
      </c>
      <c r="K10" s="23">
        <v>-7.875334076099999E-2</v>
      </c>
      <c r="L10" s="23">
        <v>-7.4743562048999998E-2</v>
      </c>
      <c r="M10" s="23">
        <v>-7.8004156707999997E-2</v>
      </c>
      <c r="N10" s="23">
        <v>-8.2435842020999989E-2</v>
      </c>
      <c r="O10" s="49"/>
      <c r="P10" s="21">
        <v>4.3336944744999994E-2</v>
      </c>
      <c r="Q10" s="21">
        <v>0.27180899908</v>
      </c>
      <c r="R10" s="49"/>
      <c r="S10" s="52">
        <v>559.12437582999996</v>
      </c>
      <c r="T10" s="54" t="s">
        <v>460</v>
      </c>
      <c r="U10" s="55"/>
      <c r="V10" s="52" t="s">
        <v>0</v>
      </c>
      <c r="W10" s="52" t="s">
        <v>0</v>
      </c>
      <c r="X10" s="44" t="s">
        <v>332</v>
      </c>
      <c r="Z10" s="45">
        <v>1.6</v>
      </c>
      <c r="AA10" s="23">
        <v>0.59022440823854905</v>
      </c>
      <c r="AB10" s="23" t="s">
        <v>449</v>
      </c>
      <c r="AC10" s="53">
        <v>45679</v>
      </c>
    </row>
    <row r="11" spans="1:29" x14ac:dyDescent="0.3">
      <c r="A11" s="69" t="s">
        <v>429</v>
      </c>
      <c r="B11" s="70" t="s">
        <v>495</v>
      </c>
      <c r="C11" s="69"/>
      <c r="D11" s="69" t="s">
        <v>436</v>
      </c>
      <c r="E11" s="70" t="s">
        <v>186</v>
      </c>
      <c r="F11" s="70" t="s">
        <v>279</v>
      </c>
      <c r="G11" s="71">
        <v>0.01</v>
      </c>
      <c r="I11" s="22">
        <v>77.650000000000006</v>
      </c>
      <c r="K11" s="23">
        <v>-4.5206822852000006E-2</v>
      </c>
      <c r="L11" s="23">
        <v>-7.6994558724000003E-2</v>
      </c>
      <c r="M11" s="23">
        <v>-7.2554152183000001E-2</v>
      </c>
      <c r="N11" s="23">
        <v>-0.10027608544</v>
      </c>
      <c r="O11" s="49"/>
      <c r="P11" s="21">
        <v>1.2134449703000001E-2</v>
      </c>
      <c r="Q11" s="21">
        <v>0.13363363363</v>
      </c>
      <c r="R11" s="49"/>
      <c r="S11" s="52">
        <v>3630.3824169999998</v>
      </c>
      <c r="T11" s="54" t="s">
        <v>460</v>
      </c>
      <c r="U11" s="55"/>
      <c r="V11" s="52" t="s">
        <v>0</v>
      </c>
      <c r="W11" s="52" t="s">
        <v>0</v>
      </c>
      <c r="X11" s="44" t="s">
        <v>332</v>
      </c>
      <c r="Z11" s="45">
        <v>1</v>
      </c>
      <c r="AA11" s="23">
        <v>0.15453960077269799</v>
      </c>
      <c r="AB11" s="23" t="s">
        <v>452</v>
      </c>
      <c r="AC11" s="53">
        <v>45688</v>
      </c>
    </row>
    <row r="12" spans="1:29" x14ac:dyDescent="0.3">
      <c r="A12" s="69" t="s">
        <v>434</v>
      </c>
      <c r="B12" s="70" t="s">
        <v>500</v>
      </c>
      <c r="C12" s="69"/>
      <c r="D12" s="69" t="s">
        <v>436</v>
      </c>
      <c r="E12" s="70" t="s">
        <v>186</v>
      </c>
      <c r="F12" s="70" t="s">
        <v>467</v>
      </c>
      <c r="G12" s="71">
        <v>0.01</v>
      </c>
      <c r="I12" s="22">
        <v>88.43</v>
      </c>
      <c r="K12" s="23">
        <v>-5.7507489151999998E-2</v>
      </c>
      <c r="L12" s="23">
        <v>-0.11145752989</v>
      </c>
      <c r="M12" s="23">
        <v>-4.1088112149000003E-2</v>
      </c>
      <c r="N12" s="23">
        <v>-5.5981086871999999E-2</v>
      </c>
      <c r="O12" s="49"/>
      <c r="P12" s="21">
        <v>7.9272804142999989E-3</v>
      </c>
      <c r="Q12" s="21">
        <v>0.1157079437</v>
      </c>
      <c r="R12" s="49"/>
      <c r="S12" s="52">
        <v>7892.5187956999998</v>
      </c>
      <c r="T12" s="54" t="s">
        <v>460</v>
      </c>
      <c r="U12" s="55"/>
      <c r="V12" s="52" t="s">
        <v>0</v>
      </c>
      <c r="W12" s="52" t="s">
        <v>0</v>
      </c>
      <c r="X12" s="44" t="s">
        <v>332</v>
      </c>
      <c r="Z12" s="45">
        <v>0.75</v>
      </c>
      <c r="AA12" s="23">
        <v>0.10177541558294696</v>
      </c>
      <c r="AB12" s="23" t="s">
        <v>452</v>
      </c>
      <c r="AC12" s="53">
        <v>45688</v>
      </c>
    </row>
    <row r="13" spans="1:29" x14ac:dyDescent="0.3">
      <c r="A13" s="69" t="s">
        <v>431</v>
      </c>
      <c r="B13" s="70" t="s">
        <v>501</v>
      </c>
      <c r="C13" s="69"/>
      <c r="D13" s="69" t="s">
        <v>436</v>
      </c>
      <c r="E13" s="70" t="s">
        <v>193</v>
      </c>
      <c r="F13" s="70" t="s">
        <v>468</v>
      </c>
      <c r="G13" s="71">
        <v>8.5000000000000006E-3</v>
      </c>
      <c r="I13" s="22">
        <v>85.68</v>
      </c>
      <c r="K13" s="23">
        <v>-7.4125324036000001E-2</v>
      </c>
      <c r="L13" s="23">
        <v>-0.13813724193000002</v>
      </c>
      <c r="M13" s="23">
        <v>-1.5698894796999999E-2</v>
      </c>
      <c r="N13" s="23">
        <v>-0.12871987579999999</v>
      </c>
      <c r="O13" s="49"/>
      <c r="P13" s="21">
        <v>1.0160427807000001E-2</v>
      </c>
      <c r="Q13" s="21">
        <v>0.11511305746</v>
      </c>
      <c r="R13" s="49"/>
      <c r="S13" s="52">
        <v>2913.8760311999999</v>
      </c>
      <c r="T13" s="54" t="s">
        <v>460</v>
      </c>
      <c r="U13" s="55"/>
      <c r="V13" s="52" t="s">
        <v>0</v>
      </c>
      <c r="W13" s="52" t="s">
        <v>0</v>
      </c>
      <c r="X13" s="44" t="s">
        <v>332</v>
      </c>
      <c r="Z13" s="45">
        <v>0.95</v>
      </c>
      <c r="AA13" s="23">
        <v>0.13305322128851538</v>
      </c>
      <c r="AB13" s="23" t="s">
        <v>450</v>
      </c>
      <c r="AC13" s="53">
        <v>45688</v>
      </c>
    </row>
    <row r="14" spans="1:29" x14ac:dyDescent="0.3">
      <c r="A14" s="69" t="s">
        <v>444</v>
      </c>
      <c r="B14" s="70" t="s">
        <v>498</v>
      </c>
      <c r="C14" s="69"/>
      <c r="D14" s="69" t="s">
        <v>439</v>
      </c>
      <c r="E14" s="70" t="s">
        <v>186</v>
      </c>
      <c r="F14" s="70" t="s">
        <v>465</v>
      </c>
      <c r="G14" s="71">
        <v>1.0999999999999999E-2</v>
      </c>
      <c r="I14" s="22">
        <v>77</v>
      </c>
      <c r="K14" s="23">
        <v>-2.5316455696000002E-2</v>
      </c>
      <c r="L14" s="23">
        <v>-0.12084215075999999</v>
      </c>
      <c r="M14" s="23">
        <v>-6.7079463370000002E-3</v>
      </c>
      <c r="N14" s="23">
        <v>-9.3607904295000002E-2</v>
      </c>
      <c r="O14" s="49"/>
      <c r="P14" s="21">
        <v>0</v>
      </c>
      <c r="Q14" s="21">
        <v>8.5790884718000004E-2</v>
      </c>
      <c r="R14" s="49"/>
      <c r="S14" s="52">
        <v>292.88594317000002</v>
      </c>
      <c r="T14" s="54" t="s">
        <v>460</v>
      </c>
      <c r="U14" s="55"/>
      <c r="V14" s="52" t="s">
        <v>0</v>
      </c>
      <c r="W14" s="52" t="s">
        <v>0</v>
      </c>
      <c r="X14" s="44" t="s">
        <v>332</v>
      </c>
      <c r="Z14" s="45">
        <v>0</v>
      </c>
      <c r="AA14" s="23">
        <v>0</v>
      </c>
      <c r="AB14" s="23" t="s">
        <v>161</v>
      </c>
      <c r="AC14" s="53">
        <v>45645</v>
      </c>
    </row>
    <row r="15" spans="1:29" x14ac:dyDescent="0.3">
      <c r="A15" s="69" t="s">
        <v>445</v>
      </c>
      <c r="B15" s="70" t="s">
        <v>499</v>
      </c>
      <c r="C15" s="69"/>
      <c r="D15" s="69" t="s">
        <v>439</v>
      </c>
      <c r="E15" s="70" t="s">
        <v>186</v>
      </c>
      <c r="F15" s="70" t="s">
        <v>466</v>
      </c>
      <c r="G15" s="71">
        <v>1.4999999999999999E-2</v>
      </c>
      <c r="I15" s="22">
        <v>30.01</v>
      </c>
      <c r="K15" s="23">
        <v>-3.8682694596000003E-2</v>
      </c>
      <c r="L15" s="23">
        <v>-0.44554777797</v>
      </c>
      <c r="M15" s="23">
        <v>3.6435731678000002E-2</v>
      </c>
      <c r="N15" s="23">
        <v>-0.54234378986999998</v>
      </c>
      <c r="O15" s="49"/>
      <c r="P15" s="21">
        <v>3.1928480203999997E-3</v>
      </c>
      <c r="Q15" s="21">
        <v>8.7004557382000011E-2</v>
      </c>
      <c r="R15" s="49"/>
      <c r="S15" s="52">
        <v>1153.5602871999999</v>
      </c>
      <c r="T15" s="54" t="s">
        <v>460</v>
      </c>
      <c r="U15" s="55"/>
      <c r="V15" s="52" t="s">
        <v>0</v>
      </c>
      <c r="W15" s="52" t="s">
        <v>0</v>
      </c>
      <c r="X15" s="44" t="s">
        <v>332</v>
      </c>
      <c r="Z15" s="45">
        <v>0.1</v>
      </c>
      <c r="AA15" s="23">
        <v>3.9986671109630126E-2</v>
      </c>
      <c r="AB15" s="23" t="s">
        <v>454</v>
      </c>
      <c r="AC15" s="53">
        <v>45688</v>
      </c>
    </row>
    <row r="16" spans="1:29" x14ac:dyDescent="0.3">
      <c r="A16" s="69" t="s">
        <v>435</v>
      </c>
      <c r="B16" s="70" t="s">
        <v>502</v>
      </c>
      <c r="C16" s="69"/>
      <c r="D16" s="69" t="s">
        <v>436</v>
      </c>
      <c r="E16" s="70" t="s">
        <v>469</v>
      </c>
      <c r="F16" s="70" t="s">
        <v>418</v>
      </c>
      <c r="G16" s="71">
        <v>9.4999999999999998E-3</v>
      </c>
      <c r="I16" s="22">
        <v>51.35</v>
      </c>
      <c r="K16" s="23">
        <v>-5.3851493419000002E-2</v>
      </c>
      <c r="L16" s="23">
        <v>-0.11226380175999999</v>
      </c>
      <c r="M16" s="23">
        <v>-4.2177101165000001E-2</v>
      </c>
      <c r="N16" s="23">
        <v>-0.32405733824000005</v>
      </c>
      <c r="O16" s="49"/>
      <c r="P16" s="21">
        <v>1.2734218665000002E-2</v>
      </c>
      <c r="Q16" s="21">
        <v>0.10574712643</v>
      </c>
      <c r="R16" s="49"/>
      <c r="S16" s="52">
        <v>297.28321099999999</v>
      </c>
      <c r="T16" s="54" t="s">
        <v>460</v>
      </c>
      <c r="U16" s="55"/>
      <c r="V16" s="52" t="s">
        <v>0</v>
      </c>
      <c r="W16" s="52" t="s">
        <v>0</v>
      </c>
      <c r="X16" s="44" t="s">
        <v>332</v>
      </c>
      <c r="Z16" s="45">
        <v>0.7</v>
      </c>
      <c r="AA16" s="23">
        <v>0.1635832521908471</v>
      </c>
      <c r="AB16" s="23" t="s">
        <v>452</v>
      </c>
      <c r="AC16" s="53">
        <v>45688</v>
      </c>
    </row>
    <row r="17" spans="1:29" x14ac:dyDescent="0.3">
      <c r="A17" s="69" t="s">
        <v>446</v>
      </c>
      <c r="B17" s="70" t="s">
        <v>503</v>
      </c>
      <c r="C17" s="69"/>
      <c r="D17" s="69" t="s">
        <v>439</v>
      </c>
      <c r="E17" s="70" t="s">
        <v>469</v>
      </c>
      <c r="F17" s="70" t="s">
        <v>418</v>
      </c>
      <c r="G17" s="71">
        <v>1.2999999999999999E-2</v>
      </c>
      <c r="I17" s="22">
        <v>61.74</v>
      </c>
      <c r="K17" s="23">
        <v>2.9510825982000003E-2</v>
      </c>
      <c r="L17" s="23">
        <v>-2.9666022E-2</v>
      </c>
      <c r="M17" s="23">
        <v>3.8033266593999998E-2</v>
      </c>
      <c r="N17" s="23">
        <v>-0.14049859110999999</v>
      </c>
      <c r="O17" s="49"/>
      <c r="P17" s="21">
        <v>1.6420361248E-2</v>
      </c>
      <c r="Q17" s="21">
        <v>0.12003780718</v>
      </c>
      <c r="R17" s="49"/>
      <c r="S17" s="52">
        <v>2422.0896007000001</v>
      </c>
      <c r="T17" s="54" t="s">
        <v>460</v>
      </c>
      <c r="U17" s="55"/>
      <c r="V17" s="52" t="s">
        <v>0</v>
      </c>
      <c r="W17" s="52" t="s">
        <v>0</v>
      </c>
      <c r="X17" s="44" t="s">
        <v>332</v>
      </c>
      <c r="Z17" s="45">
        <v>1</v>
      </c>
      <c r="AA17" s="23">
        <v>0.1943634596695821</v>
      </c>
      <c r="AB17" s="23" t="s">
        <v>455</v>
      </c>
      <c r="AC17" s="53">
        <v>45688</v>
      </c>
    </row>
    <row r="18" spans="1:29" x14ac:dyDescent="0.3">
      <c r="A18" s="69" t="s">
        <v>441</v>
      </c>
      <c r="B18" s="70" t="s">
        <v>504</v>
      </c>
      <c r="C18" s="69"/>
      <c r="D18" s="69" t="s">
        <v>439</v>
      </c>
      <c r="E18" s="70" t="s">
        <v>318</v>
      </c>
      <c r="F18" s="70" t="s">
        <v>470</v>
      </c>
      <c r="G18" s="71">
        <v>1.4999999999999999E-2</v>
      </c>
      <c r="I18" s="22">
        <v>91.5</v>
      </c>
      <c r="K18" s="23">
        <v>8.9274026795000003E-2</v>
      </c>
      <c r="L18" s="23">
        <v>-5.8318722594999997E-2</v>
      </c>
      <c r="M18" s="23">
        <v>3.6004302044999999E-2</v>
      </c>
      <c r="N18" s="23">
        <v>6.4254521406999998E-2</v>
      </c>
      <c r="O18" s="49"/>
      <c r="P18" s="21">
        <v>0</v>
      </c>
      <c r="Q18" s="21">
        <v>0</v>
      </c>
      <c r="R18" s="49"/>
      <c r="S18" s="52">
        <v>819.17631433999998</v>
      </c>
      <c r="T18" s="54" t="s">
        <v>460</v>
      </c>
      <c r="U18" s="55"/>
      <c r="V18" s="52" t="s">
        <v>0</v>
      </c>
      <c r="W18" s="52" t="s">
        <v>0</v>
      </c>
      <c r="X18" s="44" t="s">
        <v>332</v>
      </c>
      <c r="Z18" s="45">
        <v>0</v>
      </c>
      <c r="AA18" s="23">
        <v>0</v>
      </c>
      <c r="AB18" s="23" t="s">
        <v>448</v>
      </c>
      <c r="AC18" s="53" t="s">
        <v>0</v>
      </c>
    </row>
    <row r="19" spans="1:29" x14ac:dyDescent="0.3">
      <c r="A19" s="69" t="s">
        <v>442</v>
      </c>
      <c r="B19" s="70" t="s">
        <v>505</v>
      </c>
      <c r="C19" s="69"/>
      <c r="D19" s="69" t="s">
        <v>439</v>
      </c>
      <c r="E19" s="70" t="s">
        <v>410</v>
      </c>
      <c r="F19" s="70" t="s">
        <v>186</v>
      </c>
      <c r="G19" s="71">
        <v>1.2999999999999999E-2</v>
      </c>
      <c r="I19" s="22">
        <v>29</v>
      </c>
      <c r="K19" s="23">
        <v>-6.3609945109000005E-2</v>
      </c>
      <c r="L19" s="23">
        <v>-0.14454277286</v>
      </c>
      <c r="M19" s="23">
        <v>1.4340678559E-2</v>
      </c>
      <c r="N19" s="23">
        <v>-0.50022048694999999</v>
      </c>
      <c r="O19" s="49"/>
      <c r="P19" s="21">
        <v>0</v>
      </c>
      <c r="Q19" s="21">
        <v>0</v>
      </c>
      <c r="R19" s="49"/>
      <c r="S19" s="52">
        <v>166.43015966999999</v>
      </c>
      <c r="T19" s="54" t="s">
        <v>460</v>
      </c>
      <c r="U19" s="55"/>
      <c r="V19" s="52" t="s">
        <v>0</v>
      </c>
      <c r="W19" s="52" t="s">
        <v>0</v>
      </c>
      <c r="X19" s="44" t="s">
        <v>332</v>
      </c>
      <c r="Z19" s="45">
        <v>0</v>
      </c>
      <c r="AA19" s="23">
        <v>0</v>
      </c>
      <c r="AB19" s="23" t="s">
        <v>450</v>
      </c>
      <c r="AC19" s="53">
        <v>44985</v>
      </c>
    </row>
    <row r="20" spans="1:29" x14ac:dyDescent="0.3">
      <c r="A20" s="69" t="s">
        <v>438</v>
      </c>
      <c r="B20" s="70" t="s">
        <v>507</v>
      </c>
      <c r="C20" s="69"/>
      <c r="D20" s="69" t="s">
        <v>439</v>
      </c>
      <c r="E20" s="70" t="s">
        <v>186</v>
      </c>
      <c r="F20" s="70" t="s">
        <v>186</v>
      </c>
      <c r="G20" s="71">
        <v>1E-3</v>
      </c>
      <c r="I20" s="22">
        <v>96</v>
      </c>
      <c r="K20" s="23">
        <v>1.0419955793999999E-2</v>
      </c>
      <c r="L20" s="23">
        <v>-1.9629130767E-2</v>
      </c>
      <c r="M20" s="23">
        <v>1.5873015872999999E-2</v>
      </c>
      <c r="N20" s="23">
        <v>3.6293079281999999E-2</v>
      </c>
      <c r="O20" s="49"/>
      <c r="P20" s="21">
        <v>0</v>
      </c>
      <c r="Q20" s="21">
        <v>5.6259458301000001E-2</v>
      </c>
      <c r="R20" s="49"/>
      <c r="S20" s="52">
        <v>655.67254600000001</v>
      </c>
      <c r="T20" s="54" t="s">
        <v>460</v>
      </c>
      <c r="U20" s="55"/>
      <c r="V20" s="52" t="s">
        <v>0</v>
      </c>
      <c r="W20" s="52" t="s">
        <v>0</v>
      </c>
      <c r="X20" s="44" t="s">
        <v>332</v>
      </c>
      <c r="Z20" s="45">
        <v>0</v>
      </c>
      <c r="AA20" s="23">
        <v>0</v>
      </c>
      <c r="AB20" s="23" t="s">
        <v>161</v>
      </c>
      <c r="AC20" s="53">
        <v>45618</v>
      </c>
    </row>
    <row r="21" spans="1:29" x14ac:dyDescent="0.3">
      <c r="A21" s="69" t="s">
        <v>437</v>
      </c>
      <c r="B21" s="70" t="s">
        <v>506</v>
      </c>
      <c r="C21" s="69"/>
      <c r="D21" s="69" t="s">
        <v>439</v>
      </c>
      <c r="E21" s="70" t="s">
        <v>186</v>
      </c>
      <c r="F21" s="70" t="s">
        <v>186</v>
      </c>
      <c r="G21" s="71">
        <v>3.0000000000000001E-3</v>
      </c>
      <c r="I21" s="22">
        <v>89.78</v>
      </c>
      <c r="K21" s="23">
        <v>-5.9993717934999996E-2</v>
      </c>
      <c r="L21" s="23">
        <v>-0.11763761815000001</v>
      </c>
      <c r="M21" s="23">
        <v>-4.7022609064E-2</v>
      </c>
      <c r="N21" s="23">
        <v>-4.7739507016999999E-2</v>
      </c>
      <c r="O21" s="49"/>
      <c r="P21" s="21">
        <v>0</v>
      </c>
      <c r="Q21" s="21">
        <v>9.1996992254000001E-2</v>
      </c>
      <c r="R21" s="49"/>
      <c r="S21" s="52">
        <v>367.95788700000003</v>
      </c>
      <c r="T21" s="54" t="s">
        <v>460</v>
      </c>
      <c r="U21" s="55"/>
      <c r="V21" s="52" t="s">
        <v>0</v>
      </c>
      <c r="W21" s="52" t="s">
        <v>0</v>
      </c>
      <c r="X21" s="44" t="s">
        <v>332</v>
      </c>
      <c r="Z21" s="45">
        <v>0</v>
      </c>
      <c r="AA21" s="23">
        <v>0</v>
      </c>
      <c r="AB21" s="23" t="s">
        <v>161</v>
      </c>
      <c r="AC21" s="53">
        <v>45645</v>
      </c>
    </row>
    <row r="22" spans="1:29" x14ac:dyDescent="0.3">
      <c r="A22" s="69" t="s">
        <v>427</v>
      </c>
      <c r="B22" s="70" t="s">
        <v>509</v>
      </c>
      <c r="C22" s="69"/>
      <c r="D22" s="69" t="s">
        <v>436</v>
      </c>
      <c r="E22" s="70" t="s">
        <v>186</v>
      </c>
      <c r="F22" s="70" t="s">
        <v>473</v>
      </c>
      <c r="G22" s="71">
        <v>8.9999999999999993E-3</v>
      </c>
      <c r="I22" s="22">
        <v>6.68</v>
      </c>
      <c r="K22" s="23">
        <v>-5.2751803025000002E-2</v>
      </c>
      <c r="L22" s="23">
        <v>-0.14153945765000001</v>
      </c>
      <c r="M22" s="23">
        <v>-7.0918206801999992E-2</v>
      </c>
      <c r="N22" s="23">
        <v>-0.18785397347999999</v>
      </c>
      <c r="O22" s="49"/>
      <c r="P22" s="21">
        <v>0</v>
      </c>
      <c r="Q22" s="21">
        <v>6.5531218219999993E-2</v>
      </c>
      <c r="R22" s="49"/>
      <c r="S22" s="52">
        <v>1794.2772626999999</v>
      </c>
      <c r="T22" s="54" t="s">
        <v>460</v>
      </c>
      <c r="U22" s="55"/>
      <c r="V22" s="52" t="s">
        <v>0</v>
      </c>
      <c r="W22" s="52" t="s">
        <v>0</v>
      </c>
      <c r="X22" s="44" t="s">
        <v>332</v>
      </c>
      <c r="Z22" s="45">
        <v>0</v>
      </c>
      <c r="AA22" s="23">
        <v>0</v>
      </c>
      <c r="AB22" s="23" t="s">
        <v>450</v>
      </c>
      <c r="AC22" s="53">
        <v>45625</v>
      </c>
    </row>
    <row r="23" spans="1:29" x14ac:dyDescent="0.3">
      <c r="A23" s="69" t="s">
        <v>430</v>
      </c>
      <c r="B23" s="70" t="s">
        <v>508</v>
      </c>
      <c r="C23" s="69"/>
      <c r="D23" s="69" t="s">
        <v>436</v>
      </c>
      <c r="E23" s="70" t="s">
        <v>472</v>
      </c>
      <c r="F23" s="70" t="s">
        <v>471</v>
      </c>
      <c r="G23" s="71">
        <v>8.0000000000000002E-3</v>
      </c>
      <c r="I23" s="22">
        <v>69.72</v>
      </c>
      <c r="K23" s="23">
        <v>-3.1260743301999995E-2</v>
      </c>
      <c r="L23" s="23">
        <v>-0.14742644957000001</v>
      </c>
      <c r="M23" s="23">
        <v>-5.7216033972999999E-2</v>
      </c>
      <c r="N23" s="23">
        <v>-0.11384119457000001</v>
      </c>
      <c r="O23" s="49"/>
      <c r="P23" s="21">
        <v>1.4381591563E-2</v>
      </c>
      <c r="Q23" s="21">
        <v>0.13436123348000001</v>
      </c>
      <c r="R23" s="49"/>
      <c r="S23" s="52">
        <v>390.47067966999998</v>
      </c>
      <c r="T23" s="54" t="s">
        <v>460</v>
      </c>
      <c r="U23" s="55"/>
      <c r="V23" s="52" t="s">
        <v>0</v>
      </c>
      <c r="W23" s="52" t="s">
        <v>0</v>
      </c>
      <c r="X23" s="44" t="s">
        <v>332</v>
      </c>
      <c r="Z23" s="45">
        <v>1.05</v>
      </c>
      <c r="AA23" s="23">
        <v>0.18072289156626509</v>
      </c>
      <c r="AB23" s="23" t="s">
        <v>452</v>
      </c>
      <c r="AC23" s="53">
        <v>45688</v>
      </c>
    </row>
    <row r="24" spans="1:29" x14ac:dyDescent="0.3">
      <c r="A24" s="69" t="s">
        <v>520</v>
      </c>
      <c r="B24" s="70" t="s">
        <v>537</v>
      </c>
      <c r="C24" s="69"/>
      <c r="D24" s="69" t="s">
        <v>436</v>
      </c>
      <c r="E24" s="70" t="s">
        <v>186</v>
      </c>
      <c r="F24" s="70" t="s">
        <v>467</v>
      </c>
      <c r="G24" s="71">
        <v>0.01</v>
      </c>
      <c r="I24" s="22">
        <v>99.99</v>
      </c>
      <c r="K24" s="23">
        <v>1.2073201633E-3</v>
      </c>
      <c r="L24" s="23">
        <v>-3.1904277521000002E-2</v>
      </c>
      <c r="M24" s="23">
        <v>-2.7410474613000003E-3</v>
      </c>
      <c r="N24" s="23">
        <v>9.6120051605000006E-2</v>
      </c>
      <c r="O24" s="49"/>
      <c r="P24" s="21">
        <v>1.1481738098E-2</v>
      </c>
      <c r="Q24" s="21">
        <v>0.14231481481</v>
      </c>
      <c r="R24" s="49"/>
      <c r="S24" s="52">
        <v>6549.6741132999996</v>
      </c>
      <c r="T24" s="54" t="s">
        <v>460</v>
      </c>
      <c r="U24" s="55"/>
      <c r="V24" s="52" t="s">
        <v>0</v>
      </c>
      <c r="W24" s="52" t="s">
        <v>0</v>
      </c>
      <c r="X24" s="44" t="s">
        <v>332</v>
      </c>
      <c r="Z24" s="45">
        <v>1.1599999999999999</v>
      </c>
      <c r="AA24" s="23">
        <v>0.1392139213921392</v>
      </c>
      <c r="AB24" s="23" t="s">
        <v>452</v>
      </c>
      <c r="AC24" s="53">
        <v>45688</v>
      </c>
    </row>
    <row r="25" spans="1:29" x14ac:dyDescent="0.3">
      <c r="A25" s="69" t="s">
        <v>433</v>
      </c>
      <c r="B25" s="70" t="s">
        <v>510</v>
      </c>
      <c r="C25" s="69"/>
      <c r="D25" s="69" t="s">
        <v>436</v>
      </c>
      <c r="E25" s="70" t="s">
        <v>391</v>
      </c>
      <c r="F25" s="70" t="s">
        <v>198</v>
      </c>
      <c r="G25" s="71">
        <v>8.5000000000000006E-3</v>
      </c>
      <c r="I25" s="22">
        <v>63.97</v>
      </c>
      <c r="K25" s="23">
        <v>-0.11664898154999999</v>
      </c>
      <c r="L25" s="23">
        <v>-0.2041964081</v>
      </c>
      <c r="M25" s="23">
        <v>-5.2478919584E-2</v>
      </c>
      <c r="N25" s="23">
        <v>-0.22917875053</v>
      </c>
      <c r="O25" s="49"/>
      <c r="P25" s="21">
        <v>0</v>
      </c>
      <c r="Q25" s="21">
        <v>8.9437729899999999E-2</v>
      </c>
      <c r="R25" s="49"/>
      <c r="S25" s="52">
        <v>508.87718967000001</v>
      </c>
      <c r="T25" s="54" t="s">
        <v>460</v>
      </c>
      <c r="U25" s="55"/>
      <c r="V25" s="52" t="s">
        <v>0</v>
      </c>
      <c r="W25" s="52" t="s">
        <v>0</v>
      </c>
      <c r="X25" s="44" t="s">
        <v>332</v>
      </c>
      <c r="Z25" s="45">
        <v>0</v>
      </c>
      <c r="AA25" s="23">
        <v>0</v>
      </c>
      <c r="AB25" s="23" t="s">
        <v>460</v>
      </c>
      <c r="AC25" s="53">
        <v>45597</v>
      </c>
    </row>
    <row r="27" spans="1:29" x14ac:dyDescent="0.3">
      <c r="A27" s="74" t="s">
        <v>126</v>
      </c>
    </row>
    <row r="28" spans="1:29" x14ac:dyDescent="0.3">
      <c r="A28" s="74" t="s">
        <v>327</v>
      </c>
    </row>
  </sheetData>
  <autoFilter ref="A6:AC25" xr:uid="{5C6B3C49-6C19-4045-BBD1-BE3108F1D6F9}">
    <sortState xmlns:xlrd2="http://schemas.microsoft.com/office/spreadsheetml/2017/richdata2" ref="A7:AC25">
      <sortCondition descending="1" ref="S6:S25"/>
    </sortState>
  </autoFilter>
  <mergeCells count="6">
    <mergeCell ref="B2:G2"/>
    <mergeCell ref="V2:X2"/>
    <mergeCell ref="Z2:AC2"/>
    <mergeCell ref="P2:Q2"/>
    <mergeCell ref="S2:T2"/>
    <mergeCell ref="K2:N2"/>
  </mergeCells>
  <phoneticPr fontId="13" type="noConversion"/>
  <conditionalFormatting sqref="A5">
    <cfRule type="cellIs" dxfId="14" priority="7" operator="equal">
      <formula>1</formula>
    </cfRule>
    <cfRule type="cellIs" dxfId="13" priority="8" operator="equal">
      <formula>5</formula>
    </cfRule>
    <cfRule type="cellIs" dxfId="12" priority="9" operator="equal">
      <formula>4</formula>
    </cfRule>
    <cfRule type="cellIs" dxfId="11" priority="10" operator="equal">
      <formula>3</formula>
    </cfRule>
    <cfRule type="cellIs" dxfId="10" priority="11" operator="equal">
      <formula>2</formula>
    </cfRule>
  </conditionalFormatting>
  <conditionalFormatting sqref="B2 B4:C5">
    <cfRule type="cellIs" dxfId="9" priority="13" operator="equal">
      <formula>1</formula>
    </cfRule>
    <cfRule type="cellIs" dxfId="8" priority="14" operator="equal">
      <formula>5</formula>
    </cfRule>
    <cfRule type="cellIs" dxfId="7" priority="15" operator="equal">
      <formula>4</formula>
    </cfRule>
    <cfRule type="cellIs" dxfId="6" priority="16" operator="equal">
      <formula>3</formula>
    </cfRule>
    <cfRule type="cellIs" dxfId="5" priority="17" operator="equal">
      <formula>2</formula>
    </cfRule>
  </conditionalFormatting>
  <conditionalFormatting sqref="B26:C1048576">
    <cfRule type="cellIs" dxfId="4" priority="1" operator="equal">
      <formula>1</formula>
    </cfRule>
    <cfRule type="cellIs" dxfId="3" priority="2" operator="equal">
      <formula>5</formula>
    </cfRule>
    <cfRule type="cellIs" dxfId="2" priority="3" operator="equal">
      <formula>4</formula>
    </cfRule>
    <cfRule type="cellIs" dxfId="1" priority="4" operator="equal">
      <formula>3</formula>
    </cfRule>
    <cfRule type="cellIs" dxfId="0" priority="5" operator="equal">
      <formula>2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headerFooter>
    <oddFooter>&amp;R_x000D_&amp;1#&amp;"Calibri"&amp;10&amp;K008000 [ CLASSIFICAÇÃO: PÚBLICA 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/>
  <dimension ref="A1:J30"/>
  <sheetViews>
    <sheetView workbookViewId="0">
      <selection activeCell="BA299" sqref="BA299"/>
    </sheetView>
  </sheetViews>
  <sheetFormatPr defaultColWidth="9.21875" defaultRowHeight="14.4" x14ac:dyDescent="0.3"/>
  <cols>
    <col min="3" max="3" width="26.21875" bestFit="1" customWidth="1"/>
    <col min="4" max="4" width="7.77734375" bestFit="1" customWidth="1"/>
    <col min="5" max="10" width="13.77734375" customWidth="1"/>
  </cols>
  <sheetData>
    <row r="1" spans="1:10" x14ac:dyDescent="0.3">
      <c r="A1" s="2">
        <v>100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3">
      <c r="B2" t="s">
        <v>11</v>
      </c>
      <c r="C2" t="s">
        <v>11</v>
      </c>
      <c r="D2" t="s">
        <v>12</v>
      </c>
      <c r="E2" s="40">
        <v>9.2555499999999995E-3</v>
      </c>
      <c r="F2" s="40">
        <v>4.7988820000000001E-2</v>
      </c>
      <c r="G2" s="40">
        <v>0.13246072</v>
      </c>
      <c r="H2" s="40">
        <v>0.29083239999999999</v>
      </c>
      <c r="I2" s="40">
        <v>0.43981071999999999</v>
      </c>
      <c r="J2" s="40">
        <v>5.9042999999999997E-4</v>
      </c>
    </row>
    <row r="3" spans="1:10" x14ac:dyDescent="0.3">
      <c r="C3" t="s">
        <v>13</v>
      </c>
      <c r="E3" s="40">
        <v>1.416333E-2</v>
      </c>
      <c r="F3" s="40">
        <v>-4.7252300000000004E-3</v>
      </c>
      <c r="G3" s="40">
        <v>-9.7744149999999988E-2</v>
      </c>
      <c r="H3" s="40">
        <v>2.0416509999999999E-2</v>
      </c>
      <c r="I3" s="40">
        <v>0.44872711000000004</v>
      </c>
      <c r="J3" s="40">
        <v>0.15773797000000001</v>
      </c>
    </row>
    <row r="4" spans="1:10" x14ac:dyDescent="0.3">
      <c r="B4" t="s">
        <v>14</v>
      </c>
      <c r="C4" t="s">
        <v>15</v>
      </c>
      <c r="E4" s="40">
        <v>-4.1160189999999999E-2</v>
      </c>
      <c r="F4" s="40">
        <v>4.1243959999999996E-2</v>
      </c>
      <c r="G4" s="40">
        <v>0.29378390999999998</v>
      </c>
      <c r="H4" s="40">
        <v>0.18860879</v>
      </c>
      <c r="I4" s="40">
        <v>0.22389195999999997</v>
      </c>
      <c r="J4" s="40">
        <v>0.22939894</v>
      </c>
    </row>
    <row r="5" spans="1:10" x14ac:dyDescent="0.3">
      <c r="B5" t="s">
        <v>16</v>
      </c>
      <c r="C5" t="s">
        <v>17</v>
      </c>
      <c r="E5" s="40">
        <v>-3.6574089999999997E-2</v>
      </c>
      <c r="F5" s="40">
        <v>5.0992420000000004E-2</v>
      </c>
      <c r="G5" s="40">
        <v>0.29928682000000001</v>
      </c>
      <c r="H5" s="40">
        <v>0.19171126999999999</v>
      </c>
      <c r="I5" s="40">
        <v>0.23078377</v>
      </c>
      <c r="J5" s="40">
        <v>0.22288347999999999</v>
      </c>
    </row>
    <row r="6" spans="1:10" x14ac:dyDescent="0.3">
      <c r="B6" t="s">
        <v>18</v>
      </c>
      <c r="C6" t="s">
        <v>19</v>
      </c>
      <c r="E6" s="40">
        <v>-3.9948690000000002E-2</v>
      </c>
      <c r="F6" s="40">
        <v>4.0929859999999998E-2</v>
      </c>
      <c r="G6" s="40">
        <v>0.28532875000000002</v>
      </c>
      <c r="H6" s="40">
        <v>0.16733512</v>
      </c>
      <c r="I6" s="40">
        <v>0.21385542000000002</v>
      </c>
      <c r="J6" s="40">
        <v>0.22769249999999999</v>
      </c>
    </row>
    <row r="7" spans="1:10" x14ac:dyDescent="0.3">
      <c r="C7" t="s">
        <v>20</v>
      </c>
      <c r="D7" t="s">
        <v>12</v>
      </c>
      <c r="E7" s="40">
        <v>-9.3185899999999999E-3</v>
      </c>
      <c r="F7" s="40">
        <v>-1.2922949999999999E-2</v>
      </c>
      <c r="G7" s="40">
        <v>1.5727040000000001E-2</v>
      </c>
      <c r="H7" s="40">
        <v>0.1283318</v>
      </c>
      <c r="I7" s="40">
        <v>0.17470338000000002</v>
      </c>
      <c r="J7" s="40" t="s">
        <v>0</v>
      </c>
    </row>
    <row r="8" spans="1:10" x14ac:dyDescent="0.3">
      <c r="B8" t="s">
        <v>21</v>
      </c>
      <c r="C8" t="s">
        <v>22</v>
      </c>
      <c r="E8" s="40">
        <v>1.2564E-4</v>
      </c>
      <c r="F8" s="40">
        <v>5.6897989999999996E-2</v>
      </c>
      <c r="G8" s="40">
        <v>0.15357810999999999</v>
      </c>
      <c r="H8" s="40">
        <v>0.31636968999999998</v>
      </c>
      <c r="I8" s="40">
        <v>0.47018019999999999</v>
      </c>
      <c r="J8" s="40">
        <v>4.8969470000000001E-2</v>
      </c>
    </row>
    <row r="9" spans="1:10" x14ac:dyDescent="0.3">
      <c r="B9" t="s">
        <v>23</v>
      </c>
      <c r="C9" t="s">
        <v>24</v>
      </c>
      <c r="D9">
        <v>5</v>
      </c>
      <c r="E9" s="40">
        <v>8.4288000000000006E-4</v>
      </c>
      <c r="F9" s="40">
        <v>4.921035E-2</v>
      </c>
      <c r="G9" s="40">
        <v>0.12372168</v>
      </c>
      <c r="H9" s="40">
        <v>0.31288935000000001</v>
      </c>
      <c r="I9" s="40">
        <v>0.47534013000000003</v>
      </c>
      <c r="J9" s="40">
        <v>3.6139890000000001E-2</v>
      </c>
    </row>
    <row r="10" spans="1:10" x14ac:dyDescent="0.3">
      <c r="C10" t="s">
        <v>24</v>
      </c>
      <c r="D10" t="s">
        <v>25</v>
      </c>
      <c r="E10" s="40">
        <v>-1.775968E-2</v>
      </c>
      <c r="F10" s="40">
        <v>5.5561049999999994E-2</v>
      </c>
      <c r="G10" s="40">
        <v>0.17426543999999999</v>
      </c>
      <c r="H10" s="40">
        <v>0.33124653000000004</v>
      </c>
      <c r="I10" s="40">
        <v>0.52390166000000005</v>
      </c>
      <c r="J10" s="40">
        <v>0.13253445999999999</v>
      </c>
    </row>
    <row r="11" spans="1:10" x14ac:dyDescent="0.3">
      <c r="B11" t="s">
        <v>26</v>
      </c>
      <c r="C11" t="s">
        <v>24</v>
      </c>
      <c r="D11" t="s">
        <v>27</v>
      </c>
      <c r="E11" s="40">
        <v>-1.1882479999999999E-2</v>
      </c>
      <c r="F11" s="40">
        <v>5.2828889999999996E-2</v>
      </c>
      <c r="G11" s="40">
        <v>0.15320043</v>
      </c>
      <c r="H11" s="40">
        <v>0.31710533000000002</v>
      </c>
      <c r="I11" s="40">
        <v>0.49727716999999999</v>
      </c>
      <c r="J11" s="40">
        <v>0.10001498</v>
      </c>
    </row>
    <row r="12" spans="1:10" x14ac:dyDescent="0.3">
      <c r="B12" t="s">
        <v>28</v>
      </c>
      <c r="C12" t="s">
        <v>29</v>
      </c>
      <c r="E12" s="40">
        <v>-5.6951869999999995E-2</v>
      </c>
      <c r="F12" s="40">
        <v>8.5230770000000011E-2</v>
      </c>
      <c r="G12" s="40">
        <v>0.49007181999999999</v>
      </c>
      <c r="H12" s="40">
        <v>0.29478708000000003</v>
      </c>
      <c r="I12" s="40">
        <v>7.3995129999999992E-2</v>
      </c>
      <c r="J12" s="40">
        <v>0.26075760999999997</v>
      </c>
    </row>
    <row r="13" spans="1:10" x14ac:dyDescent="0.3">
      <c r="C13" t="s">
        <v>30</v>
      </c>
      <c r="E13" s="40">
        <v>-2.896251E-2</v>
      </c>
      <c r="F13" s="40">
        <v>8.2725060000000003E-2</v>
      </c>
      <c r="G13" s="40">
        <v>0.27923690000000001</v>
      </c>
      <c r="H13" s="40">
        <v>0.18839524000000002</v>
      </c>
      <c r="I13" s="40">
        <v>0.25835476000000002</v>
      </c>
      <c r="J13" s="40">
        <v>0.20381920999999997</v>
      </c>
    </row>
    <row r="14" spans="1:10" x14ac:dyDescent="0.3">
      <c r="C14" t="s">
        <v>31</v>
      </c>
      <c r="D14">
        <v>1</v>
      </c>
      <c r="E14" s="40">
        <v>9.1042999999999992E-3</v>
      </c>
      <c r="F14" s="40">
        <v>5.3137169999999997E-2</v>
      </c>
      <c r="G14" s="40">
        <v>0.13685167000000001</v>
      </c>
      <c r="H14" s="40">
        <v>0.30502670999999998</v>
      </c>
      <c r="I14" s="40">
        <v>0.44977789000000001</v>
      </c>
      <c r="J14" s="40">
        <v>6.5575799999999995E-3</v>
      </c>
    </row>
    <row r="15" spans="1:10" x14ac:dyDescent="0.3">
      <c r="C15" t="s">
        <v>31</v>
      </c>
      <c r="D15" t="s">
        <v>32</v>
      </c>
      <c r="E15" s="40">
        <v>9.2491000000000003E-4</v>
      </c>
      <c r="F15" s="40">
        <v>7.3497820000000005E-2</v>
      </c>
      <c r="G15" s="40">
        <v>0.19474923</v>
      </c>
      <c r="H15" s="40">
        <v>0.36883794999999997</v>
      </c>
      <c r="I15" s="40">
        <v>0.50521094</v>
      </c>
      <c r="J15" s="40">
        <v>6.4910750000000003E-2</v>
      </c>
    </row>
    <row r="16" spans="1:10" x14ac:dyDescent="0.3">
      <c r="C16" t="s">
        <v>31</v>
      </c>
      <c r="D16" t="s">
        <v>27</v>
      </c>
      <c r="E16" s="40">
        <v>3.0195899999999999E-3</v>
      </c>
      <c r="F16" s="40">
        <v>6.8009769999999997E-2</v>
      </c>
      <c r="G16" s="40">
        <v>0.17670411000000003</v>
      </c>
      <c r="H16" s="40">
        <v>0.34629915999999999</v>
      </c>
      <c r="I16" s="40">
        <v>0.48541440999999996</v>
      </c>
      <c r="J16" s="40">
        <v>4.8681260000000004E-2</v>
      </c>
    </row>
    <row r="17" spans="2:10" x14ac:dyDescent="0.3">
      <c r="B17" t="s">
        <v>33</v>
      </c>
      <c r="C17" t="s">
        <v>34</v>
      </c>
      <c r="E17" s="40">
        <v>-1.048689E-2</v>
      </c>
      <c r="F17" s="40">
        <v>0.18794964</v>
      </c>
      <c r="G17" s="40">
        <v>0.45164834999999998</v>
      </c>
      <c r="H17" s="40">
        <v>0.28878049</v>
      </c>
      <c r="I17" s="40">
        <v>6.7043619999999998E-2</v>
      </c>
      <c r="J17" s="40">
        <v>0.21086241</v>
      </c>
    </row>
    <row r="18" spans="2:10" x14ac:dyDescent="0.3">
      <c r="C18" t="s">
        <v>35</v>
      </c>
      <c r="D18" t="s">
        <v>12</v>
      </c>
      <c r="E18" s="40">
        <v>1.4000000000000002E-3</v>
      </c>
      <c r="F18" s="40">
        <v>1.1043799999999999E-2</v>
      </c>
      <c r="G18" s="40">
        <v>4.0825310000000004E-2</v>
      </c>
      <c r="H18" s="40">
        <v>0.13739632999999998</v>
      </c>
      <c r="I18" s="40">
        <v>0.23033976</v>
      </c>
      <c r="J18" s="40" t="s">
        <v>0</v>
      </c>
    </row>
    <row r="19" spans="2:10" x14ac:dyDescent="0.3">
      <c r="C19" t="s">
        <v>36</v>
      </c>
      <c r="D19" t="s">
        <v>12</v>
      </c>
      <c r="E19" s="40">
        <v>5.7679999999999997E-3</v>
      </c>
      <c r="F19" s="40">
        <v>3.098358E-2</v>
      </c>
      <c r="G19" s="40">
        <v>8.1204699999999991E-2</v>
      </c>
      <c r="H19" s="40">
        <v>0.17167372</v>
      </c>
      <c r="I19" s="40">
        <v>0.25753196</v>
      </c>
      <c r="J19" s="40" t="s">
        <v>0</v>
      </c>
    </row>
    <row r="20" spans="2:10" x14ac:dyDescent="0.3">
      <c r="B20" t="s">
        <v>37</v>
      </c>
      <c r="C20" t="s">
        <v>38</v>
      </c>
      <c r="E20" s="40">
        <v>1.157621E-2</v>
      </c>
      <c r="F20" s="40">
        <v>7.7259099999999997E-2</v>
      </c>
      <c r="G20" s="40">
        <v>0.15014664</v>
      </c>
      <c r="H20" s="40">
        <v>0.14444882000000001</v>
      </c>
      <c r="I20" s="40">
        <v>0.25381451999999999</v>
      </c>
      <c r="J20" s="40">
        <v>9.5476100000000008E-2</v>
      </c>
    </row>
    <row r="21" spans="2:10" x14ac:dyDescent="0.3">
      <c r="B21" t="s">
        <v>39</v>
      </c>
      <c r="E21" s="41">
        <f>(E2)</f>
        <v>9.2555499999999995E-3</v>
      </c>
      <c r="F21" s="41">
        <f>(F2)</f>
        <v>4.7988820000000001E-2</v>
      </c>
      <c r="G21" s="41">
        <f>(G2)</f>
        <v>0.13246072</v>
      </c>
      <c r="H21" s="41">
        <f>(H2)</f>
        <v>0.29083239999999999</v>
      </c>
      <c r="I21" s="41">
        <f>(I2)</f>
        <v>0.43981071999999999</v>
      </c>
      <c r="J21" s="42"/>
    </row>
    <row r="22" spans="2:10" x14ac:dyDescent="0.3">
      <c r="B22" t="s">
        <v>40</v>
      </c>
      <c r="E22" s="41">
        <f>(104%*E2)</f>
        <v>9.6257719999999995E-3</v>
      </c>
      <c r="F22" s="41">
        <f>(104%*F2)</f>
        <v>4.9908372800000003E-2</v>
      </c>
      <c r="G22" s="41">
        <f>(104%*G2)</f>
        <v>0.13775914880000001</v>
      </c>
      <c r="H22" s="41">
        <f>(104%*H2)</f>
        <v>0.30246569600000001</v>
      </c>
      <c r="I22" s="41">
        <f>(104%*I2)</f>
        <v>0.45740314879999999</v>
      </c>
      <c r="J22" s="43"/>
    </row>
    <row r="23" spans="2:10" x14ac:dyDescent="0.3">
      <c r="B23" t="s">
        <v>41</v>
      </c>
      <c r="E23" s="41">
        <f>(120%*E2)</f>
        <v>1.1106659999999999E-2</v>
      </c>
      <c r="F23" s="41">
        <f>(120%*F2)</f>
        <v>5.7586583999999996E-2</v>
      </c>
      <c r="G23" s="41">
        <f>(120%*G2)</f>
        <v>0.158952864</v>
      </c>
      <c r="H23" s="41">
        <f>(120%*H2)</f>
        <v>0.34899887999999996</v>
      </c>
      <c r="I23" s="41">
        <f>(120%*I2)</f>
        <v>0.52777286400000001</v>
      </c>
      <c r="J23" s="43"/>
    </row>
    <row r="24" spans="2:10" x14ac:dyDescent="0.3">
      <c r="B24" t="s">
        <v>42</v>
      </c>
      <c r="E24" s="41">
        <f>(1+6%)^(1/12)-1+E7</f>
        <v>-4.4510394346569514E-3</v>
      </c>
      <c r="F24" s="41">
        <f>(1+6%)^(10/12)-1+F7</f>
        <v>3.6832700666699622E-2</v>
      </c>
      <c r="G24" s="41">
        <f>6%+G7</f>
        <v>7.5727039999999995E-2</v>
      </c>
      <c r="H24" s="41">
        <f>(1+6%)^(2)-1+H7</f>
        <v>0.25193180000000015</v>
      </c>
      <c r="I24" s="41">
        <f>(1+6%)^(3)-1+I7</f>
        <v>0.36571938000000032</v>
      </c>
      <c r="J24" s="43"/>
    </row>
    <row r="25" spans="2:10" x14ac:dyDescent="0.3">
      <c r="B25" t="s">
        <v>43</v>
      </c>
      <c r="E25" s="41">
        <f>(1+5%)^(1/12)-1+E18</f>
        <v>5.4741237836483537E-3</v>
      </c>
      <c r="F25" s="41">
        <f>(1+5%)^(10/12)-1+F18</f>
        <v>5.2540142698250865E-2</v>
      </c>
      <c r="G25" s="41">
        <f>5%+G18</f>
        <v>9.0825310000000006E-2</v>
      </c>
      <c r="H25" s="41">
        <f>(1+5%)^(2)-1+H18</f>
        <v>0.23989633000000002</v>
      </c>
      <c r="I25" s="41">
        <f>(1+5%)^(3)-1+I18</f>
        <v>0.38796476000000013</v>
      </c>
      <c r="J25" s="43"/>
    </row>
    <row r="26" spans="2:10" x14ac:dyDescent="0.3">
      <c r="B26" t="s">
        <v>44</v>
      </c>
      <c r="E26" s="40">
        <f>(1+6%)^(1/12)-1+E18</f>
        <v>6.2675505653430486E-3</v>
      </c>
      <c r="F26" s="40">
        <f>(1+6%)^(10/12)-1+F18</f>
        <v>6.0799450666699624E-2</v>
      </c>
      <c r="G26" s="40">
        <f>6%+G18</f>
        <v>0.10082531</v>
      </c>
      <c r="H26" s="40">
        <f>(1+6%)^(2)-1+H18</f>
        <v>0.26099633000000011</v>
      </c>
      <c r="I26" s="40">
        <f>(1+6%)^(3)-1+I18</f>
        <v>0.4213557600000003</v>
      </c>
      <c r="J26" s="43"/>
    </row>
    <row r="27" spans="2:10" x14ac:dyDescent="0.3">
      <c r="B27" t="s">
        <v>45</v>
      </c>
    </row>
    <row r="29" spans="2:10" x14ac:dyDescent="0.3">
      <c r="C29" t="s">
        <v>46</v>
      </c>
    </row>
    <row r="30" spans="2:10" x14ac:dyDescent="0.3">
      <c r="C30" t="s">
        <v>47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</worksheet>
</file>

<file path=docMetadata/LabelInfo.xml><?xml version="1.0" encoding="utf-8"?>
<clbl:labelList xmlns:clbl="http://schemas.microsoft.com/office/2020/mipLabelMetadata">
  <clbl:label id="{e6a9157b-bcf3-4eac-b03e-7cf007ba9fdf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Guia de FIIs</vt:lpstr>
      <vt:lpstr>Guia de Fiagros</vt:lpstr>
      <vt:lpstr>Guia de FI-Infra e FIP-IE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Tessari</dc:creator>
  <cp:lastModifiedBy>Eduardo Bacelar</cp:lastModifiedBy>
  <cp:lastPrinted>2018-06-25T19:35:07Z</cp:lastPrinted>
  <dcterms:created xsi:type="dcterms:W3CDTF">2017-06-06T23:35:40Z</dcterms:created>
  <dcterms:modified xsi:type="dcterms:W3CDTF">2025-02-07T23:26:25Z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1414953819</vt:lpwstr>
  </property>
  <property fmtid="{D5CDD505-2E9C-101B-9397-08002B2CF9AE}" pid="3" name="EcoUpdateMessage">
    <vt:lpwstr>2024/11/01-18:43:39</vt:lpwstr>
  </property>
  <property fmtid="{D5CDD505-2E9C-101B-9397-08002B2CF9AE}" pid="4" name="EcoUpdateStatus">
    <vt:lpwstr>2024-10-31=BRA:St,ME,Fd,TP;USA:St,ME;ARG:St,ME,Fd,TP;MEX:St,ME,Fd,TP;CHL:Fd;PER:St,ME,Fd;SAU:St|2022-10-17=USA:TP|2024-10-30=CHL:St,ME;COL:St,ME,Fd;PER:TP|2021-11-17=CHL:TP|2014-02-26=VEN:St|2002-11-08=JPN:St|2024-10-28=GBR:St,ME|2016-08-18=NNN:St|2007-01-31=ESP:St|2003-01-29=CHN:St|2003-01-28=TWN:St|2003-01-30=HKG:St;KOR:St|2023-01-19=OTH:St|2024-06-30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2024-04-19T19:08:00Z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68f02ecc-61db-429e-9725-3bcf347c15c7</vt:lpwstr>
  </property>
  <property fmtid="{D5CDD505-2E9C-101B-9397-08002B2CF9AE}" pid="11" name="MSIP_Label_e6a9157b-bcf3-4eac-b03e-7cf007ba9fdf_ContentBits">
    <vt:lpwstr>2</vt:lpwstr>
  </property>
</Properties>
</file>